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pesuh001\Desktop\"/>
    </mc:Choice>
  </mc:AlternateContent>
  <bookViews>
    <workbookView xWindow="0" yWindow="0" windowWidth="0" windowHeight="0"/>
  </bookViews>
  <sheets>
    <sheet name="Rekapitulácia stavby" sheetId="1" r:id="rId1"/>
    <sheet name="SO-1.1 - Prístavba maters..." sheetId="2" r:id="rId2"/>
    <sheet name="SO-1.1.1.1 - Zdravotechnika" sheetId="3" r:id="rId3"/>
    <sheet name="SO-1.1.1.2 - Úsredné vyku..." sheetId="4" r:id="rId4"/>
    <sheet name="SO-1.1.1.2.1 - Výmeniková..." sheetId="5" r:id="rId5"/>
    <sheet name="SO-1.1.1.2.2 - Prípojka t..." sheetId="6" r:id="rId6"/>
    <sheet name="SO-1.1.1.3.1 - Vetranie t..." sheetId="7" r:id="rId7"/>
    <sheet name="SO-1.1.1.3.2 - Vetranie h..." sheetId="8" r:id="rId8"/>
    <sheet name="SO-1.1.2.1 - Bleskozvod" sheetId="9" r:id="rId9"/>
    <sheet name="SO-1.1.2.2 - Dátové rozvo..." sheetId="10" r:id="rId10"/>
    <sheet name="SO-1.1.2.3 - Dorozumievac..." sheetId="11" r:id="rId11"/>
    <sheet name="SO-1.1.2.4 - Káblové rozvody" sheetId="12" r:id="rId12"/>
    <sheet name="SO-1.1.2.5 - Rozvádzač r0..." sheetId="13" r:id="rId13"/>
    <sheet name="SO-1.1.2.6 - Rozvádzač r0..." sheetId="14" r:id="rId14"/>
    <sheet name="SO-1.1.2.7 - Rozvádzač r0..." sheetId="15" r:id="rId15"/>
    <sheet name="SO-1.1.2.8 - Rozvádzač r0..." sheetId="16" r:id="rId16"/>
    <sheet name="SO-1.1.2.9 - Rozvádzač r2..." sheetId="17" r:id="rId17"/>
    <sheet name="SO-1.1.2.10 - Svietidla" sheetId="18" r:id="rId18"/>
    <sheet name="SO-1.1.2.11 - Zásuvky a v..." sheetId="19" r:id="rId19"/>
    <sheet name="SO-1.2 - Nadstavba časti ..." sheetId="20" r:id="rId20"/>
    <sheet name="SO-1.2.1.1 - Zdravotechnika" sheetId="21" r:id="rId21"/>
    <sheet name="SO-1.2.1.2 - Ústredné vyk..." sheetId="22" r:id="rId22"/>
    <sheet name="SO-1.2.1.3.1 - Vetranie k..." sheetId="23" r:id="rId23"/>
    <sheet name="SO-1.2.1.3.2 - Vetranie h..." sheetId="24" r:id="rId24"/>
    <sheet name="SO-1.2.2.1 - Bleskozvod" sheetId="25" r:id="rId25"/>
    <sheet name="SO-1.2.2.2 - Dátové rozvo..." sheetId="26" r:id="rId26"/>
    <sheet name="SO-1.2.2.3 - Dorozumievac..." sheetId="27" r:id="rId27"/>
    <sheet name="SO-1.2.2.4 - Káblové rozvody" sheetId="28" r:id="rId28"/>
    <sheet name="SO-1.2.2.5 - Rozvádzač R003" sheetId="29" r:id="rId29"/>
    <sheet name="SO-1.2.2.6 - Rozvádzač R1..." sheetId="30" r:id="rId30"/>
    <sheet name="SO-1.2.2.7 - Rozvádzač R2..." sheetId="31" r:id="rId31"/>
    <sheet name="SO-1.2.2.8 - Rozvádzač R2..." sheetId="32" r:id="rId32"/>
    <sheet name="SO-1.2.2.9 - Rozvádzač RHe" sheetId="33" r:id="rId33"/>
    <sheet name="SO-1.2.2.10 - Rozvádzač RHn" sheetId="34" r:id="rId34"/>
    <sheet name="SO-1.2.2.11 - Svietidla" sheetId="35" r:id="rId35"/>
    <sheet name="SO-1.2.2.12 - Zásuvky a v..." sheetId="36" r:id="rId36"/>
    <sheet name="SO-2.1 - Pešie komunikáci..." sheetId="37" r:id="rId37"/>
    <sheet name="SO-4.1 - Preložka VO" sheetId="38" r:id="rId38"/>
    <sheet name="SO-4.1.1 -  Vonkajšie roz..." sheetId="39" r:id="rId39"/>
    <sheet name="SO-4.2.1 - Preložka NN" sheetId="40" r:id="rId40"/>
    <sheet name="SO-4.2.2 - Rekonštrukcia ..." sheetId="41" r:id="rId41"/>
    <sheet name="SO-4.2.2.1 -  Vonkajšie r..." sheetId="42" r:id="rId42"/>
  </sheets>
  <definedNames>
    <definedName name="_xlnm.Print_Area" localSheetId="0">'Rekapitulácia stavby'!$D$4:$AO$76,'Rekapitulácia stavby'!$C$82:$AQ$147</definedName>
    <definedName name="_xlnm.Print_Titles" localSheetId="0">'Rekapitulácia stavby'!$92:$92</definedName>
    <definedName name="_xlnm._FilterDatabase" localSheetId="1" hidden="1">'SO-1.1 - Prístavba maters...'!$C$137:$K$435</definedName>
    <definedName name="_xlnm.Print_Area" localSheetId="1">'SO-1.1 - Prístavba maters...'!$C$4:$J$76,'SO-1.1 - Prístavba maters...'!$C$82:$J$119,'SO-1.1 - Prístavba maters...'!$C$125:$J$435</definedName>
    <definedName name="_xlnm.Print_Titles" localSheetId="1">'SO-1.1 - Prístavba maters...'!$137:$137</definedName>
    <definedName name="_xlnm._FilterDatabase" localSheetId="2" hidden="1">'SO-1.1.1.1 - Zdravotechnika'!$C$134:$K$289</definedName>
    <definedName name="_xlnm.Print_Area" localSheetId="2">'SO-1.1.1.1 - Zdravotechnika'!$C$4:$J$76,'SO-1.1.1.1 - Zdravotechnika'!$C$82:$J$112,'SO-1.1.1.1 - Zdravotechnika'!$C$118:$J$289</definedName>
    <definedName name="_xlnm.Print_Titles" localSheetId="2">'SO-1.1.1.1 - Zdravotechnika'!$134:$134</definedName>
    <definedName name="_xlnm._FilterDatabase" localSheetId="3" hidden="1">'SO-1.1.1.2 - Úsredné vyku...'!$C$128:$K$192</definedName>
    <definedName name="_xlnm.Print_Area" localSheetId="3">'SO-1.1.1.2 - Úsredné vyku...'!$C$4:$J$76,'SO-1.1.1.2 - Úsredné vyku...'!$C$82:$J$106,'SO-1.1.1.2 - Úsredné vyku...'!$C$112:$J$192</definedName>
    <definedName name="_xlnm.Print_Titles" localSheetId="3">'SO-1.1.1.2 - Úsredné vyku...'!$128:$128</definedName>
    <definedName name="_xlnm._FilterDatabase" localSheetId="4" hidden="1">'SO-1.1.1.2.1 - Výmeniková...'!$C$132:$K$250</definedName>
    <definedName name="_xlnm.Print_Area" localSheetId="4">'SO-1.1.1.2.1 - Výmeniková...'!$C$4:$J$76,'SO-1.1.1.2.1 - Výmeniková...'!$C$82:$J$110,'SO-1.1.1.2.1 - Výmeniková...'!$C$116:$J$250</definedName>
    <definedName name="_xlnm.Print_Titles" localSheetId="4">'SO-1.1.1.2.1 - Výmeniková...'!$132:$132</definedName>
    <definedName name="_xlnm._FilterDatabase" localSheetId="5" hidden="1">'SO-1.1.1.2.2 - Prípojka t...'!$C$132:$K$193</definedName>
    <definedName name="_xlnm.Print_Area" localSheetId="5">'SO-1.1.1.2.2 - Prípojka t...'!$C$4:$J$76,'SO-1.1.1.2.2 - Prípojka t...'!$C$82:$J$110,'SO-1.1.1.2.2 - Prípojka t...'!$C$116:$J$193</definedName>
    <definedName name="_xlnm.Print_Titles" localSheetId="5">'SO-1.1.1.2.2 - Prípojka t...'!$132:$132</definedName>
    <definedName name="_xlnm._FilterDatabase" localSheetId="6" hidden="1">'SO-1.1.1.3.1 - Vetranie t...'!$C$125:$K$139</definedName>
    <definedName name="_xlnm.Print_Area" localSheetId="6">'SO-1.1.1.3.1 - Vetranie t...'!$C$4:$J$76,'SO-1.1.1.3.1 - Vetranie t...'!$C$82:$J$103,'SO-1.1.1.3.1 - Vetranie t...'!$C$109:$J$139</definedName>
    <definedName name="_xlnm.Print_Titles" localSheetId="6">'SO-1.1.1.3.1 - Vetranie t...'!$125:$125</definedName>
    <definedName name="_xlnm._FilterDatabase" localSheetId="7" hidden="1">'SO-1.1.1.3.2 - Vetranie h...'!$C$125:$K$147</definedName>
    <definedName name="_xlnm.Print_Area" localSheetId="7">'SO-1.1.1.3.2 - Vetranie h...'!$C$4:$J$76,'SO-1.1.1.3.2 - Vetranie h...'!$C$82:$J$103,'SO-1.1.1.3.2 - Vetranie h...'!$C$109:$J$147</definedName>
    <definedName name="_xlnm.Print_Titles" localSheetId="7">'SO-1.1.1.3.2 - Vetranie h...'!$125:$125</definedName>
    <definedName name="_xlnm._FilterDatabase" localSheetId="8" hidden="1">'SO-1.1.2.1 - Bleskozvod'!$C$125:$K$167</definedName>
    <definedName name="_xlnm.Print_Area" localSheetId="8">'SO-1.1.2.1 - Bleskozvod'!$C$4:$J$76,'SO-1.1.2.1 - Bleskozvod'!$C$82:$J$103,'SO-1.1.2.1 - Bleskozvod'!$C$109:$J$167</definedName>
    <definedName name="_xlnm.Print_Titles" localSheetId="8">'SO-1.1.2.1 - Bleskozvod'!$125:$125</definedName>
    <definedName name="_xlnm._FilterDatabase" localSheetId="9" hidden="1">'SO-1.1.2.2 - Dátové rozvo...'!$C$127:$K$150</definedName>
    <definedName name="_xlnm.Print_Area" localSheetId="9">'SO-1.1.2.2 - Dátové rozvo...'!$C$4:$J$76,'SO-1.1.2.2 - Dátové rozvo...'!$C$82:$J$105,'SO-1.1.2.2 - Dátové rozvo...'!$C$111:$J$150</definedName>
    <definedName name="_xlnm.Print_Titles" localSheetId="9">'SO-1.1.2.2 - Dátové rozvo...'!$127:$127</definedName>
    <definedName name="_xlnm._FilterDatabase" localSheetId="10" hidden="1">'SO-1.1.2.3 - Dorozumievac...'!$C$126:$K$153</definedName>
    <definedName name="_xlnm.Print_Area" localSheetId="10">'SO-1.1.2.3 - Dorozumievac...'!$C$4:$J$76,'SO-1.1.2.3 - Dorozumievac...'!$C$82:$J$104,'SO-1.1.2.3 - Dorozumievac...'!$C$110:$J$153</definedName>
    <definedName name="_xlnm.Print_Titles" localSheetId="10">'SO-1.1.2.3 - Dorozumievac...'!$126:$126</definedName>
    <definedName name="_xlnm._FilterDatabase" localSheetId="11" hidden="1">'SO-1.1.2.4 - Káblové rozvody'!$C$126:$K$187</definedName>
    <definedName name="_xlnm.Print_Area" localSheetId="11">'SO-1.1.2.4 - Káblové rozvody'!$C$4:$J$76,'SO-1.1.2.4 - Káblové rozvody'!$C$82:$J$104,'SO-1.1.2.4 - Káblové rozvody'!$C$110:$J$187</definedName>
    <definedName name="_xlnm.Print_Titles" localSheetId="11">'SO-1.1.2.4 - Káblové rozvody'!$126:$126</definedName>
    <definedName name="_xlnm._FilterDatabase" localSheetId="12" hidden="1">'SO-1.1.2.5 - Rozvádzač r0...'!$C$125:$K$141</definedName>
    <definedName name="_xlnm.Print_Area" localSheetId="12">'SO-1.1.2.5 - Rozvádzač r0...'!$C$4:$J$76,'SO-1.1.2.5 - Rozvádzač r0...'!$C$82:$J$103,'SO-1.1.2.5 - Rozvádzač r0...'!$C$109:$J$141</definedName>
    <definedName name="_xlnm.Print_Titles" localSheetId="12">'SO-1.1.2.5 - Rozvádzač r0...'!$125:$125</definedName>
    <definedName name="_xlnm._FilterDatabase" localSheetId="13" hidden="1">'SO-1.1.2.6 - Rozvádzač r0...'!$C$125:$K$140</definedName>
    <definedName name="_xlnm.Print_Area" localSheetId="13">'SO-1.1.2.6 - Rozvádzač r0...'!$C$4:$J$76,'SO-1.1.2.6 - Rozvádzač r0...'!$C$82:$J$103,'SO-1.1.2.6 - Rozvádzač r0...'!$C$109:$J$140</definedName>
    <definedName name="_xlnm.Print_Titles" localSheetId="13">'SO-1.1.2.6 - Rozvádzač r0...'!$125:$125</definedName>
    <definedName name="_xlnm._FilterDatabase" localSheetId="14" hidden="1">'SO-1.1.2.7 - Rozvádzač r0...'!$C$125:$K$140</definedName>
    <definedName name="_xlnm.Print_Area" localSheetId="14">'SO-1.1.2.7 - Rozvádzač r0...'!$C$4:$J$76,'SO-1.1.2.7 - Rozvádzač r0...'!$C$82:$J$103,'SO-1.1.2.7 - Rozvádzač r0...'!$C$109:$J$140</definedName>
    <definedName name="_xlnm.Print_Titles" localSheetId="14">'SO-1.1.2.7 - Rozvádzač r0...'!$125:$125</definedName>
    <definedName name="_xlnm._FilterDatabase" localSheetId="15" hidden="1">'SO-1.1.2.8 - Rozvádzač r0...'!$C$125:$K$139</definedName>
    <definedName name="_xlnm.Print_Area" localSheetId="15">'SO-1.1.2.8 - Rozvádzač r0...'!$C$4:$J$76,'SO-1.1.2.8 - Rozvádzač r0...'!$C$82:$J$103,'SO-1.1.2.8 - Rozvádzač r0...'!$C$109:$J$139</definedName>
    <definedName name="_xlnm.Print_Titles" localSheetId="15">'SO-1.1.2.8 - Rozvádzač r0...'!$125:$125</definedName>
    <definedName name="_xlnm._FilterDatabase" localSheetId="16" hidden="1">'SO-1.1.2.9 - Rozvádzač r2...'!$C$125:$K$140</definedName>
    <definedName name="_xlnm.Print_Area" localSheetId="16">'SO-1.1.2.9 - Rozvádzač r2...'!$C$4:$J$76,'SO-1.1.2.9 - Rozvádzač r2...'!$C$82:$J$103,'SO-1.1.2.9 - Rozvádzač r2...'!$C$109:$J$140</definedName>
    <definedName name="_xlnm.Print_Titles" localSheetId="16">'SO-1.1.2.9 - Rozvádzač r2...'!$125:$125</definedName>
    <definedName name="_xlnm._FilterDatabase" localSheetId="17" hidden="1">'SO-1.1.2.10 - Svietidla'!$C$125:$K$155</definedName>
    <definedName name="_xlnm.Print_Area" localSheetId="17">'SO-1.1.2.10 - Svietidla'!$C$4:$J$76,'SO-1.1.2.10 - Svietidla'!$C$82:$J$103,'SO-1.1.2.10 - Svietidla'!$C$109:$J$155</definedName>
    <definedName name="_xlnm.Print_Titles" localSheetId="17">'SO-1.1.2.10 - Svietidla'!$125:$125</definedName>
    <definedName name="_xlnm._FilterDatabase" localSheetId="18" hidden="1">'SO-1.1.2.11 - Zásuvky a v...'!$C$125:$K$174</definedName>
    <definedName name="_xlnm.Print_Area" localSheetId="18">'SO-1.1.2.11 - Zásuvky a v...'!$C$4:$J$76,'SO-1.1.2.11 - Zásuvky a v...'!$C$82:$J$103,'SO-1.1.2.11 - Zásuvky a v...'!$C$109:$J$174</definedName>
    <definedName name="_xlnm.Print_Titles" localSheetId="18">'SO-1.1.2.11 - Zásuvky a v...'!$125:$125</definedName>
    <definedName name="_xlnm._FilterDatabase" localSheetId="19" hidden="1">'SO-1.2 - Nadstavba časti ...'!$C$134:$K$324</definedName>
    <definedName name="_xlnm.Print_Area" localSheetId="19">'SO-1.2 - Nadstavba časti ...'!$C$4:$J$76,'SO-1.2 - Nadstavba časti ...'!$C$82:$J$116,'SO-1.2 - Nadstavba časti ...'!$C$122:$J$324</definedName>
    <definedName name="_xlnm.Print_Titles" localSheetId="19">'SO-1.2 - Nadstavba časti ...'!$134:$134</definedName>
    <definedName name="_xlnm._FilterDatabase" localSheetId="20" hidden="1">'SO-1.2.1.1 - Zdravotechnika'!$C$130:$K$242</definedName>
    <definedName name="_xlnm.Print_Area" localSheetId="20">'SO-1.2.1.1 - Zdravotechnika'!$C$4:$J$76,'SO-1.2.1.1 - Zdravotechnika'!$C$82:$J$108,'SO-1.2.1.1 - Zdravotechnika'!$C$114:$J$242</definedName>
    <definedName name="_xlnm.Print_Titles" localSheetId="20">'SO-1.2.1.1 - Zdravotechnika'!$130:$130</definedName>
    <definedName name="_xlnm._FilterDatabase" localSheetId="21" hidden="1">'SO-1.2.1.2 - Ústredné vyk...'!$C$130:$K$179</definedName>
    <definedName name="_xlnm.Print_Area" localSheetId="21">'SO-1.2.1.2 - Ústredné vyk...'!$C$4:$J$76,'SO-1.2.1.2 - Ústredné vyk...'!$C$82:$J$108,'SO-1.2.1.2 - Ústredné vyk...'!$C$114:$J$179</definedName>
    <definedName name="_xlnm.Print_Titles" localSheetId="21">'SO-1.2.1.2 - Ústredné vyk...'!$130:$130</definedName>
    <definedName name="_xlnm._FilterDatabase" localSheetId="22" hidden="1">'SO-1.2.1.3.1 - Vetranie k...'!$C$125:$K$155</definedName>
    <definedName name="_xlnm.Print_Area" localSheetId="22">'SO-1.2.1.3.1 - Vetranie k...'!$C$4:$J$76,'SO-1.2.1.3.1 - Vetranie k...'!$C$82:$J$103,'SO-1.2.1.3.1 - Vetranie k...'!$C$109:$J$155</definedName>
    <definedName name="_xlnm.Print_Titles" localSheetId="22">'SO-1.2.1.3.1 - Vetranie k...'!$125:$125</definedName>
    <definedName name="_xlnm._FilterDatabase" localSheetId="23" hidden="1">'SO-1.2.1.3.2 - Vetranie h...'!$C$125:$K$146</definedName>
    <definedName name="_xlnm.Print_Area" localSheetId="23">'SO-1.2.1.3.2 - Vetranie h...'!$C$4:$J$76,'SO-1.2.1.3.2 - Vetranie h...'!$C$82:$J$103,'SO-1.2.1.3.2 - Vetranie h...'!$C$109:$J$146</definedName>
    <definedName name="_xlnm.Print_Titles" localSheetId="23">'SO-1.2.1.3.2 - Vetranie h...'!$125:$125</definedName>
    <definedName name="_xlnm._FilterDatabase" localSheetId="24" hidden="1">'SO-1.2.2.1 - Bleskozvod'!$C$126:$K$180</definedName>
    <definedName name="_xlnm.Print_Area" localSheetId="24">'SO-1.2.2.1 - Bleskozvod'!$C$4:$J$76,'SO-1.2.2.1 - Bleskozvod'!$C$82:$J$104,'SO-1.2.2.1 - Bleskozvod'!$C$110:$J$180</definedName>
    <definedName name="_xlnm.Print_Titles" localSheetId="24">'SO-1.2.2.1 - Bleskozvod'!$126:$126</definedName>
    <definedName name="_xlnm._FilterDatabase" localSheetId="25" hidden="1">'SO-1.2.2.2 - Dátové rozvo...'!$C$128:$K$169</definedName>
    <definedName name="_xlnm.Print_Area" localSheetId="25">'SO-1.2.2.2 - Dátové rozvo...'!$C$4:$J$76,'SO-1.2.2.2 - Dátové rozvo...'!$C$82:$J$106,'SO-1.2.2.2 - Dátové rozvo...'!$C$112:$J$169</definedName>
    <definedName name="_xlnm.Print_Titles" localSheetId="25">'SO-1.2.2.2 - Dátové rozvo...'!$128:$128</definedName>
    <definedName name="_xlnm._FilterDatabase" localSheetId="26" hidden="1">'SO-1.2.2.3 - Dorozumievac...'!$C$126:$K$154</definedName>
    <definedName name="_xlnm.Print_Area" localSheetId="26">'SO-1.2.2.3 - Dorozumievac...'!$C$4:$J$76,'SO-1.2.2.3 - Dorozumievac...'!$C$82:$J$104,'SO-1.2.2.3 - Dorozumievac...'!$C$110:$J$154</definedName>
    <definedName name="_xlnm.Print_Titles" localSheetId="26">'SO-1.2.2.3 - Dorozumievac...'!$126:$126</definedName>
    <definedName name="_xlnm._FilterDatabase" localSheetId="27" hidden="1">'SO-1.2.2.4 - Káblové rozvody'!$C$127:$K$207</definedName>
    <definedName name="_xlnm.Print_Area" localSheetId="27">'SO-1.2.2.4 - Káblové rozvody'!$C$4:$J$76,'SO-1.2.2.4 - Káblové rozvody'!$C$82:$J$105,'SO-1.2.2.4 - Káblové rozvody'!$C$111:$J$207</definedName>
    <definedName name="_xlnm.Print_Titles" localSheetId="27">'SO-1.2.2.4 - Káblové rozvody'!$127:$127</definedName>
    <definedName name="_xlnm._FilterDatabase" localSheetId="28" hidden="1">'SO-1.2.2.5 - Rozvádzač R003'!$C$126:$K$140</definedName>
    <definedName name="_xlnm.Print_Area" localSheetId="28">'SO-1.2.2.5 - Rozvádzač R003'!$C$4:$J$76,'SO-1.2.2.5 - Rozvádzač R003'!$C$82:$J$104,'SO-1.2.2.5 - Rozvádzač R003'!$C$110:$J$140</definedName>
    <definedName name="_xlnm.Print_Titles" localSheetId="28">'SO-1.2.2.5 - Rozvádzač R003'!$126:$126</definedName>
    <definedName name="_xlnm._FilterDatabase" localSheetId="29" hidden="1">'SO-1.2.2.6 - Rozvádzač R1...'!$C$126:$K$161</definedName>
    <definedName name="_xlnm.Print_Area" localSheetId="29">'SO-1.2.2.6 - Rozvádzač R1...'!$C$4:$J$76,'SO-1.2.2.6 - Rozvádzač R1...'!$C$82:$J$104,'SO-1.2.2.6 - Rozvádzač R1...'!$C$110:$J$161</definedName>
    <definedName name="_xlnm.Print_Titles" localSheetId="29">'SO-1.2.2.6 - Rozvádzač R1...'!$126:$126</definedName>
    <definedName name="_xlnm._FilterDatabase" localSheetId="30" hidden="1">'SO-1.2.2.7 - Rozvádzač R2...'!$C$126:$K$141</definedName>
    <definedName name="_xlnm.Print_Area" localSheetId="30">'SO-1.2.2.7 - Rozvádzač R2...'!$C$4:$J$76,'SO-1.2.2.7 - Rozvádzač R2...'!$C$82:$J$104,'SO-1.2.2.7 - Rozvádzač R2...'!$C$110:$J$141</definedName>
    <definedName name="_xlnm.Print_Titles" localSheetId="30">'SO-1.2.2.7 - Rozvádzač R2...'!$126:$126</definedName>
    <definedName name="_xlnm._FilterDatabase" localSheetId="31" hidden="1">'SO-1.2.2.8 - Rozvádzač R2...'!$C$126:$K$140</definedName>
    <definedName name="_xlnm.Print_Area" localSheetId="31">'SO-1.2.2.8 - Rozvádzač R2...'!$C$4:$J$76,'SO-1.2.2.8 - Rozvádzač R2...'!$C$82:$J$104,'SO-1.2.2.8 - Rozvádzač R2...'!$C$110:$J$140</definedName>
    <definedName name="_xlnm.Print_Titles" localSheetId="31">'SO-1.2.2.8 - Rozvádzač R2...'!$126:$126</definedName>
    <definedName name="_xlnm._FilterDatabase" localSheetId="32" hidden="1">'SO-1.2.2.9 - Rozvádzač RHe'!$C$126:$K$151</definedName>
    <definedName name="_xlnm.Print_Area" localSheetId="32">'SO-1.2.2.9 - Rozvádzač RHe'!$C$4:$J$76,'SO-1.2.2.9 - Rozvádzač RHe'!$C$82:$J$104,'SO-1.2.2.9 - Rozvádzač RHe'!$C$110:$J$151</definedName>
    <definedName name="_xlnm.Print_Titles" localSheetId="32">'SO-1.2.2.9 - Rozvádzač RHe'!$126:$126</definedName>
    <definedName name="_xlnm._FilterDatabase" localSheetId="33" hidden="1">'SO-1.2.2.10 - Rozvádzač RHn'!$C$126:$K$164</definedName>
    <definedName name="_xlnm.Print_Area" localSheetId="33">'SO-1.2.2.10 - Rozvádzač RHn'!$C$4:$J$76,'SO-1.2.2.10 - Rozvádzač RHn'!$C$82:$J$104,'SO-1.2.2.10 - Rozvádzač RHn'!$C$110:$J$164</definedName>
    <definedName name="_xlnm.Print_Titles" localSheetId="33">'SO-1.2.2.10 - Rozvádzač RHn'!$126:$126</definedName>
    <definedName name="_xlnm._FilterDatabase" localSheetId="34" hidden="1">'SO-1.2.2.11 - Svietidla'!$C$125:$K$147</definedName>
    <definedName name="_xlnm.Print_Area" localSheetId="34">'SO-1.2.2.11 - Svietidla'!$C$4:$J$76,'SO-1.2.2.11 - Svietidla'!$C$82:$J$103,'SO-1.2.2.11 - Svietidla'!$C$109:$J$147</definedName>
    <definedName name="_xlnm.Print_Titles" localSheetId="34">'SO-1.2.2.11 - Svietidla'!$125:$125</definedName>
    <definedName name="_xlnm._FilterDatabase" localSheetId="35" hidden="1">'SO-1.2.2.12 - Zásuvky a v...'!$C$125:$K$172</definedName>
    <definedName name="_xlnm.Print_Area" localSheetId="35">'SO-1.2.2.12 - Zásuvky a v...'!$C$4:$J$76,'SO-1.2.2.12 - Zásuvky a v...'!$C$82:$J$103,'SO-1.2.2.12 - Zásuvky a v...'!$C$109:$J$172</definedName>
    <definedName name="_xlnm.Print_Titles" localSheetId="35">'SO-1.2.2.12 - Zásuvky a v...'!$125:$125</definedName>
    <definedName name="_xlnm._FilterDatabase" localSheetId="36" hidden="1">'SO-2.1 - Pešie komunikáci...'!$C$124:$K$192</definedName>
    <definedName name="_xlnm.Print_Area" localSheetId="36">'SO-2.1 - Pešie komunikáci...'!$C$4:$J$76,'SO-2.1 - Pešie komunikáci...'!$C$82:$J$106,'SO-2.1 - Pešie komunikáci...'!$C$112:$J$192</definedName>
    <definedName name="_xlnm.Print_Titles" localSheetId="36">'SO-2.1 - Pešie komunikáci...'!$124:$124</definedName>
    <definedName name="_xlnm._FilterDatabase" localSheetId="37" hidden="1">'SO-4.1 - Preložka VO'!$C$120:$K$178</definedName>
    <definedName name="_xlnm.Print_Area" localSheetId="37">'SO-4.1 - Preložka VO'!$C$4:$J$76,'SO-4.1 - Preložka VO'!$C$82:$J$102,'SO-4.1 - Preložka VO'!$C$108:$J$178</definedName>
    <definedName name="_xlnm.Print_Titles" localSheetId="37">'SO-4.1 - Preložka VO'!$120:$120</definedName>
    <definedName name="_xlnm._FilterDatabase" localSheetId="38" hidden="1">'SO-4.1.1 -  Vonkajšie roz...'!$C$125:$K$173</definedName>
    <definedName name="_xlnm.Print_Area" localSheetId="38">'SO-4.1.1 -  Vonkajšie roz...'!$C$4:$J$76,'SO-4.1.1 -  Vonkajšie roz...'!$C$82:$J$105,'SO-4.1.1 -  Vonkajšie roz...'!$C$111:$J$173</definedName>
    <definedName name="_xlnm.Print_Titles" localSheetId="38">'SO-4.1.1 -  Vonkajšie roz...'!$125:$125</definedName>
    <definedName name="_xlnm._FilterDatabase" localSheetId="39" hidden="1">'SO-4.2.1 - Preložka NN'!$C$119:$K$163</definedName>
    <definedName name="_xlnm.Print_Area" localSheetId="39">'SO-4.2.1 - Preložka NN'!$C$4:$J$76,'SO-4.2.1 - Preložka NN'!$C$82:$J$101,'SO-4.2.1 - Preložka NN'!$C$107:$J$163</definedName>
    <definedName name="_xlnm.Print_Titles" localSheetId="39">'SO-4.2.1 - Preložka NN'!$119:$119</definedName>
    <definedName name="_xlnm._FilterDatabase" localSheetId="40" hidden="1">'SO-4.2.2 - Rekonštrukcia ...'!$C$119:$K$157</definedName>
    <definedName name="_xlnm.Print_Area" localSheetId="40">'SO-4.2.2 - Rekonštrukcia ...'!$C$4:$J$76,'SO-4.2.2 - Rekonštrukcia ...'!$C$82:$J$101,'SO-4.2.2 - Rekonštrukcia ...'!$C$107:$J$157</definedName>
    <definedName name="_xlnm.Print_Titles" localSheetId="40">'SO-4.2.2 - Rekonštrukcia ...'!$119:$119</definedName>
    <definedName name="_xlnm._FilterDatabase" localSheetId="41" hidden="1">'SO-4.2.2.1 -  Vonkajšie r...'!$C$124:$K$157</definedName>
    <definedName name="_xlnm.Print_Area" localSheetId="41">'SO-4.2.2.1 -  Vonkajšie r...'!$C$4:$J$76,'SO-4.2.2.1 -  Vonkajšie r...'!$C$82:$J$104,'SO-4.2.2.1 -  Vonkajšie r...'!$C$110:$J$157</definedName>
    <definedName name="_xlnm.Print_Titles" localSheetId="41">'SO-4.2.2.1 -  Vonkajšie r...'!$124:$124</definedName>
  </definedNames>
  <calcPr/>
</workbook>
</file>

<file path=xl/calcChain.xml><?xml version="1.0" encoding="utf-8"?>
<calcChain xmlns="http://schemas.openxmlformats.org/spreadsheetml/2006/main">
  <c i="42" l="1" r="J39"/>
  <c r="J38"/>
  <c i="1" r="AY146"/>
  <c i="42" r="J37"/>
  <c i="1" r="AX146"/>
  <c i="42"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2"/>
  <c r="BH152"/>
  <c r="BG152"/>
  <c r="BE152"/>
  <c r="T152"/>
  <c r="R152"/>
  <c r="P152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7"/>
  <c r="BH127"/>
  <c r="BG127"/>
  <c r="BE127"/>
  <c r="T127"/>
  <c r="T126"/>
  <c r="R127"/>
  <c r="R126"/>
  <c r="P127"/>
  <c r="P126"/>
  <c r="J122"/>
  <c r="J121"/>
  <c r="F121"/>
  <c r="F119"/>
  <c r="E117"/>
  <c r="J94"/>
  <c r="J93"/>
  <c r="F93"/>
  <c r="F91"/>
  <c r="E89"/>
  <c r="J20"/>
  <c r="E20"/>
  <c r="F122"/>
  <c r="J19"/>
  <c r="J14"/>
  <c r="J119"/>
  <c r="E7"/>
  <c r="E113"/>
  <c i="41" r="J37"/>
  <c r="J36"/>
  <c i="1" r="AY145"/>
  <c i="41" r="J35"/>
  <c i="1" r="AX145"/>
  <c i="41"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BI124"/>
  <c r="BH124"/>
  <c r="BG124"/>
  <c r="BE124"/>
  <c r="T124"/>
  <c r="R124"/>
  <c r="P124"/>
  <c r="BI123"/>
  <c r="BH123"/>
  <c r="BG123"/>
  <c r="BE123"/>
  <c r="T123"/>
  <c r="R123"/>
  <c r="P123"/>
  <c r="J117"/>
  <c r="J116"/>
  <c r="F116"/>
  <c r="F114"/>
  <c r="E112"/>
  <c r="J92"/>
  <c r="J91"/>
  <c r="F91"/>
  <c r="F89"/>
  <c r="E87"/>
  <c r="J18"/>
  <c r="E18"/>
  <c r="F117"/>
  <c r="J17"/>
  <c r="J12"/>
  <c r="J114"/>
  <c r="E7"/>
  <c r="E110"/>
  <c i="40" r="J37"/>
  <c r="J36"/>
  <c i="1" r="AY143"/>
  <c i="40" r="J35"/>
  <c i="1" r="AX143"/>
  <c i="40"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BI124"/>
  <c r="BH124"/>
  <c r="BG124"/>
  <c r="BE124"/>
  <c r="T124"/>
  <c r="R124"/>
  <c r="P124"/>
  <c r="BI123"/>
  <c r="BH123"/>
  <c r="BG123"/>
  <c r="BE123"/>
  <c r="T123"/>
  <c r="R123"/>
  <c r="P123"/>
  <c r="J117"/>
  <c r="J116"/>
  <c r="F116"/>
  <c r="F114"/>
  <c r="E112"/>
  <c r="J92"/>
  <c r="J91"/>
  <c r="F91"/>
  <c r="F89"/>
  <c r="E87"/>
  <c r="J18"/>
  <c r="E18"/>
  <c r="F92"/>
  <c r="J17"/>
  <c r="J12"/>
  <c r="J114"/>
  <c r="E7"/>
  <c r="E110"/>
  <c i="39" r="J39"/>
  <c r="J38"/>
  <c i="1" r="AY142"/>
  <c i="39" r="J37"/>
  <c i="1" r="AX142"/>
  <c i="39" r="BI173"/>
  <c r="BH173"/>
  <c r="BG173"/>
  <c r="BE173"/>
  <c r="T173"/>
  <c r="T172"/>
  <c r="R173"/>
  <c r="R172"/>
  <c r="P173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29"/>
  <c r="BH129"/>
  <c r="BG129"/>
  <c r="BE129"/>
  <c r="T129"/>
  <c r="T128"/>
  <c r="T127"/>
  <c r="R129"/>
  <c r="R128"/>
  <c r="R127"/>
  <c r="P129"/>
  <c r="P128"/>
  <c r="P127"/>
  <c r="J123"/>
  <c r="J122"/>
  <c r="F122"/>
  <c r="F120"/>
  <c r="E118"/>
  <c r="J94"/>
  <c r="J93"/>
  <c r="F93"/>
  <c r="F91"/>
  <c r="E89"/>
  <c r="J20"/>
  <c r="E20"/>
  <c r="F123"/>
  <c r="J19"/>
  <c r="J14"/>
  <c r="J91"/>
  <c r="E7"/>
  <c r="E114"/>
  <c i="38" r="J37"/>
  <c r="J36"/>
  <c i="1" r="AY141"/>
  <c i="38" r="J35"/>
  <c i="1" r="AX141"/>
  <c i="38"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3"/>
  <c r="BH123"/>
  <c r="BG123"/>
  <c r="BE123"/>
  <c r="T123"/>
  <c r="T122"/>
  <c r="R123"/>
  <c r="R122"/>
  <c r="P123"/>
  <c r="P122"/>
  <c r="J118"/>
  <c r="J117"/>
  <c r="F117"/>
  <c r="F115"/>
  <c r="E113"/>
  <c r="J92"/>
  <c r="J91"/>
  <c r="F91"/>
  <c r="F89"/>
  <c r="E87"/>
  <c r="J18"/>
  <c r="E18"/>
  <c r="F118"/>
  <c r="J17"/>
  <c r="J12"/>
  <c r="J89"/>
  <c r="E7"/>
  <c r="E85"/>
  <c i="37" r="J37"/>
  <c r="J36"/>
  <c i="1" r="AY139"/>
  <c i="37" r="J35"/>
  <c i="1" r="AX139"/>
  <c i="37" r="BI192"/>
  <c r="BH192"/>
  <c r="BG192"/>
  <c r="BE192"/>
  <c r="T192"/>
  <c r="T191"/>
  <c r="R192"/>
  <c r="R191"/>
  <c r="P192"/>
  <c r="P191"/>
  <c r="BI190"/>
  <c r="BH190"/>
  <c r="BG190"/>
  <c r="BE190"/>
  <c r="T190"/>
  <c r="T189"/>
  <c r="R190"/>
  <c r="R189"/>
  <c r="P190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J122"/>
  <c r="J121"/>
  <c r="F121"/>
  <c r="F119"/>
  <c r="E117"/>
  <c r="J92"/>
  <c r="J91"/>
  <c r="F91"/>
  <c r="F89"/>
  <c r="E87"/>
  <c r="J18"/>
  <c r="E18"/>
  <c r="F122"/>
  <c r="J17"/>
  <c r="J12"/>
  <c r="J119"/>
  <c r="E7"/>
  <c r="E115"/>
  <c i="36" r="J41"/>
  <c r="J40"/>
  <c i="1" r="AY138"/>
  <c i="36" r="J39"/>
  <c i="1" r="AX138"/>
  <c i="36"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J123"/>
  <c r="J122"/>
  <c r="F122"/>
  <c r="F120"/>
  <c r="E118"/>
  <c r="J96"/>
  <c r="J95"/>
  <c r="F95"/>
  <c r="F93"/>
  <c r="E91"/>
  <c r="J22"/>
  <c r="E22"/>
  <c r="F123"/>
  <c r="J21"/>
  <c r="J16"/>
  <c r="J120"/>
  <c r="E7"/>
  <c r="E112"/>
  <c i="35" r="J41"/>
  <c r="J40"/>
  <c i="1" r="AY137"/>
  <c i="35" r="J39"/>
  <c i="1" r="AX137"/>
  <c i="35"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J123"/>
  <c r="J122"/>
  <c r="F122"/>
  <c r="F120"/>
  <c r="E118"/>
  <c r="J96"/>
  <c r="J95"/>
  <c r="F95"/>
  <c r="F93"/>
  <c r="E91"/>
  <c r="J22"/>
  <c r="E22"/>
  <c r="F123"/>
  <c r="J21"/>
  <c r="J16"/>
  <c r="J93"/>
  <c r="E7"/>
  <c r="E112"/>
  <c i="34" r="J41"/>
  <c r="J40"/>
  <c i="1" r="AY136"/>
  <c i="34" r="J39"/>
  <c i="1" r="AX136"/>
  <c i="34" r="BI164"/>
  <c r="BH164"/>
  <c r="BG164"/>
  <c r="BE164"/>
  <c r="T164"/>
  <c r="T163"/>
  <c r="T162"/>
  <c r="R164"/>
  <c r="R163"/>
  <c r="R162"/>
  <c r="P164"/>
  <c r="P163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J124"/>
  <c r="J123"/>
  <c r="F123"/>
  <c r="F121"/>
  <c r="E119"/>
  <c r="J96"/>
  <c r="J95"/>
  <c r="F95"/>
  <c r="F93"/>
  <c r="E91"/>
  <c r="J22"/>
  <c r="E22"/>
  <c r="F124"/>
  <c r="J21"/>
  <c r="J16"/>
  <c r="J121"/>
  <c r="E7"/>
  <c r="E85"/>
  <c i="33" r="J41"/>
  <c r="J40"/>
  <c i="1" r="AY135"/>
  <c i="33" r="J39"/>
  <c i="1" r="AX135"/>
  <c i="33" r="BI151"/>
  <c r="BH151"/>
  <c r="BG151"/>
  <c r="BE151"/>
  <c r="T151"/>
  <c r="T150"/>
  <c r="T149"/>
  <c r="R151"/>
  <c r="R150"/>
  <c r="R149"/>
  <c r="P151"/>
  <c r="P150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J124"/>
  <c r="J123"/>
  <c r="F123"/>
  <c r="F121"/>
  <c r="E119"/>
  <c r="J96"/>
  <c r="J95"/>
  <c r="F95"/>
  <c r="F93"/>
  <c r="E91"/>
  <c r="J22"/>
  <c r="E22"/>
  <c r="F124"/>
  <c r="J21"/>
  <c r="J16"/>
  <c r="J93"/>
  <c r="E7"/>
  <c r="E113"/>
  <c i="32" r="J41"/>
  <c r="J40"/>
  <c i="1" r="AY134"/>
  <c i="32" r="J39"/>
  <c i="1" r="AX134"/>
  <c i="32" r="BI140"/>
  <c r="BH140"/>
  <c r="BG140"/>
  <c r="BE140"/>
  <c r="T140"/>
  <c r="T139"/>
  <c r="T138"/>
  <c r="R140"/>
  <c r="R139"/>
  <c r="R138"/>
  <c r="P140"/>
  <c r="P139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J124"/>
  <c r="J123"/>
  <c r="F123"/>
  <c r="F121"/>
  <c r="E119"/>
  <c r="J96"/>
  <c r="J95"/>
  <c r="F95"/>
  <c r="F93"/>
  <c r="E91"/>
  <c r="J22"/>
  <c r="E22"/>
  <c r="F96"/>
  <c r="J21"/>
  <c r="J16"/>
  <c r="J121"/>
  <c r="E7"/>
  <c r="E85"/>
  <c i="31" r="J41"/>
  <c r="J40"/>
  <c i="1" r="AY133"/>
  <c i="31" r="J39"/>
  <c i="1" r="AX133"/>
  <c i="31" r="BI141"/>
  <c r="BH141"/>
  <c r="BG141"/>
  <c r="BE141"/>
  <c r="T141"/>
  <c r="T140"/>
  <c r="T139"/>
  <c r="R141"/>
  <c r="R140"/>
  <c r="R139"/>
  <c r="P141"/>
  <c r="P140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J124"/>
  <c r="J123"/>
  <c r="F123"/>
  <c r="F121"/>
  <c r="E119"/>
  <c r="J96"/>
  <c r="J95"/>
  <c r="F95"/>
  <c r="F93"/>
  <c r="E91"/>
  <c r="J22"/>
  <c r="E22"/>
  <c r="F96"/>
  <c r="J21"/>
  <c r="J16"/>
  <c r="J93"/>
  <c r="E7"/>
  <c r="E113"/>
  <c i="30" r="J41"/>
  <c r="J40"/>
  <c i="1" r="AY132"/>
  <c i="30" r="J39"/>
  <c i="1" r="AX132"/>
  <c i="30" r="BI161"/>
  <c r="BH161"/>
  <c r="BG161"/>
  <c r="BE161"/>
  <c r="T161"/>
  <c r="T160"/>
  <c r="T159"/>
  <c r="R161"/>
  <c r="R160"/>
  <c r="R159"/>
  <c r="P161"/>
  <c r="P160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J124"/>
  <c r="J123"/>
  <c r="F123"/>
  <c r="F121"/>
  <c r="E119"/>
  <c r="J96"/>
  <c r="J95"/>
  <c r="F95"/>
  <c r="F93"/>
  <c r="E91"/>
  <c r="J22"/>
  <c r="E22"/>
  <c r="F124"/>
  <c r="J21"/>
  <c r="J16"/>
  <c r="J121"/>
  <c r="E7"/>
  <c r="E85"/>
  <c i="29" r="J41"/>
  <c r="J40"/>
  <c i="1" r="AY131"/>
  <c i="29" r="J39"/>
  <c i="1" r="AX131"/>
  <c i="29" r="BI140"/>
  <c r="BH140"/>
  <c r="BG140"/>
  <c r="BE140"/>
  <c r="T140"/>
  <c r="T139"/>
  <c r="T138"/>
  <c r="R140"/>
  <c r="R139"/>
  <c r="R138"/>
  <c r="P140"/>
  <c r="P139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J124"/>
  <c r="J123"/>
  <c r="F123"/>
  <c r="F121"/>
  <c r="E119"/>
  <c r="J96"/>
  <c r="J95"/>
  <c r="F95"/>
  <c r="F93"/>
  <c r="E91"/>
  <c r="J22"/>
  <c r="E22"/>
  <c r="F124"/>
  <c r="J21"/>
  <c r="J16"/>
  <c r="J121"/>
  <c r="E7"/>
  <c r="E85"/>
  <c i="28" r="J41"/>
  <c r="J40"/>
  <c i="1" r="AY130"/>
  <c i="28" r="J39"/>
  <c i="1" r="AX130"/>
  <c i="28"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J125"/>
  <c r="J124"/>
  <c r="F124"/>
  <c r="F122"/>
  <c r="E120"/>
  <c r="J96"/>
  <c r="J95"/>
  <c r="F95"/>
  <c r="F93"/>
  <c r="E91"/>
  <c r="J22"/>
  <c r="E22"/>
  <c r="F125"/>
  <c r="J21"/>
  <c r="J16"/>
  <c r="J93"/>
  <c r="E7"/>
  <c r="E114"/>
  <c i="27" r="J41"/>
  <c r="J40"/>
  <c i="1" r="AY129"/>
  <c i="27" r="J39"/>
  <c i="1" r="AX129"/>
  <c i="27"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J124"/>
  <c r="J123"/>
  <c r="F123"/>
  <c r="F121"/>
  <c r="E119"/>
  <c r="J96"/>
  <c r="J95"/>
  <c r="F95"/>
  <c r="F93"/>
  <c r="E91"/>
  <c r="J22"/>
  <c r="E22"/>
  <c r="F96"/>
  <c r="J21"/>
  <c r="J16"/>
  <c r="J121"/>
  <c r="E7"/>
  <c r="E113"/>
  <c i="26" r="J41"/>
  <c r="J40"/>
  <c i="1" r="AY128"/>
  <c i="26" r="J39"/>
  <c i="1" r="AX128"/>
  <c i="26" r="BI169"/>
  <c r="BH169"/>
  <c r="BG169"/>
  <c r="BE169"/>
  <c r="T169"/>
  <c r="T168"/>
  <c r="R169"/>
  <c r="R168"/>
  <c r="P169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J126"/>
  <c r="J125"/>
  <c r="F125"/>
  <c r="F123"/>
  <c r="E121"/>
  <c r="J96"/>
  <c r="J95"/>
  <c r="F95"/>
  <c r="F93"/>
  <c r="E91"/>
  <c r="J22"/>
  <c r="E22"/>
  <c r="F126"/>
  <c r="J21"/>
  <c r="J16"/>
  <c r="J123"/>
  <c r="E7"/>
  <c r="E115"/>
  <c i="25" r="J41"/>
  <c r="J40"/>
  <c i="1" r="AY127"/>
  <c i="25" r="J39"/>
  <c i="1" r="AX127"/>
  <c i="25"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J124"/>
  <c r="J123"/>
  <c r="F123"/>
  <c r="F121"/>
  <c r="E119"/>
  <c r="J96"/>
  <c r="J95"/>
  <c r="F95"/>
  <c r="F93"/>
  <c r="E91"/>
  <c r="J22"/>
  <c r="E22"/>
  <c r="F124"/>
  <c r="J21"/>
  <c r="J16"/>
  <c r="J121"/>
  <c r="E7"/>
  <c r="E113"/>
  <c i="24" r="J41"/>
  <c r="J40"/>
  <c i="1" r="AY125"/>
  <c i="24" r="J39"/>
  <c i="1" r="AX125"/>
  <c i="24"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J123"/>
  <c r="J122"/>
  <c r="F122"/>
  <c r="F120"/>
  <c r="E118"/>
  <c r="J96"/>
  <c r="J95"/>
  <c r="F95"/>
  <c r="F93"/>
  <c r="E91"/>
  <c r="J22"/>
  <c r="E22"/>
  <c r="F123"/>
  <c r="J21"/>
  <c r="J16"/>
  <c r="J93"/>
  <c r="E7"/>
  <c r="E85"/>
  <c i="23" r="J41"/>
  <c r="J40"/>
  <c i="1" r="AY124"/>
  <c i="23" r="J39"/>
  <c i="1" r="AX124"/>
  <c i="23"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J123"/>
  <c r="J122"/>
  <c r="F122"/>
  <c r="F120"/>
  <c r="E118"/>
  <c r="J96"/>
  <c r="J95"/>
  <c r="F95"/>
  <c r="F93"/>
  <c r="E91"/>
  <c r="J22"/>
  <c r="E22"/>
  <c r="F123"/>
  <c r="J21"/>
  <c r="J16"/>
  <c r="J93"/>
  <c r="E7"/>
  <c r="E112"/>
  <c i="22" r="J41"/>
  <c r="J40"/>
  <c i="1" r="AY122"/>
  <c i="22" r="J39"/>
  <c i="1" r="AX122"/>
  <c i="22" r="BI179"/>
  <c r="BH179"/>
  <c r="BG179"/>
  <c r="BE179"/>
  <c r="T179"/>
  <c r="T178"/>
  <c r="R179"/>
  <c r="R178"/>
  <c r="P179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J128"/>
  <c r="J127"/>
  <c r="F127"/>
  <c r="F125"/>
  <c r="E123"/>
  <c r="J96"/>
  <c r="J95"/>
  <c r="F95"/>
  <c r="F93"/>
  <c r="E91"/>
  <c r="J22"/>
  <c r="E22"/>
  <c r="F128"/>
  <c r="J21"/>
  <c r="J16"/>
  <c r="J125"/>
  <c r="E7"/>
  <c r="E85"/>
  <c i="21" r="J41"/>
  <c r="J40"/>
  <c i="1" r="AY121"/>
  <c i="21" r="J39"/>
  <c i="1" r="AX121"/>
  <c i="21" r="BI242"/>
  <c r="BH242"/>
  <c r="BG242"/>
  <c r="BE242"/>
  <c r="T242"/>
  <c r="R242"/>
  <c r="P242"/>
  <c r="BI241"/>
  <c r="BH241"/>
  <c r="BG241"/>
  <c r="BE241"/>
  <c r="T241"/>
  <c r="R241"/>
  <c r="P241"/>
  <c r="BI239"/>
  <c r="BH239"/>
  <c r="BG239"/>
  <c r="BE239"/>
  <c r="T239"/>
  <c r="R239"/>
  <c r="P239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J128"/>
  <c r="J127"/>
  <c r="F127"/>
  <c r="F125"/>
  <c r="E123"/>
  <c r="J96"/>
  <c r="J95"/>
  <c r="F95"/>
  <c r="F93"/>
  <c r="E91"/>
  <c r="J22"/>
  <c r="E22"/>
  <c r="F128"/>
  <c r="J21"/>
  <c r="J16"/>
  <c r="J93"/>
  <c r="E7"/>
  <c r="E117"/>
  <c i="20" r="J37"/>
  <c r="J36"/>
  <c i="1" r="AY119"/>
  <c i="20" r="J35"/>
  <c i="1" r="AX119"/>
  <c i="20" r="BI324"/>
  <c r="BH324"/>
  <c r="BG324"/>
  <c r="BE324"/>
  <c r="T324"/>
  <c r="R324"/>
  <c r="P324"/>
  <c r="BI323"/>
  <c r="BH323"/>
  <c r="BG323"/>
  <c r="BE323"/>
  <c r="T323"/>
  <c r="R323"/>
  <c r="P323"/>
  <c r="BI321"/>
  <c r="BH321"/>
  <c r="BG321"/>
  <c r="BE321"/>
  <c r="T321"/>
  <c r="R321"/>
  <c r="P321"/>
  <c r="BI320"/>
  <c r="BH320"/>
  <c r="BG320"/>
  <c r="BE320"/>
  <c r="T320"/>
  <c r="R320"/>
  <c r="P320"/>
  <c r="BI319"/>
  <c r="BH319"/>
  <c r="BG319"/>
  <c r="BE319"/>
  <c r="T319"/>
  <c r="R319"/>
  <c r="P319"/>
  <c r="BI318"/>
  <c r="BH318"/>
  <c r="BG318"/>
  <c r="BE318"/>
  <c r="T318"/>
  <c r="R318"/>
  <c r="P318"/>
  <c r="BI317"/>
  <c r="BH317"/>
  <c r="BG317"/>
  <c r="BE317"/>
  <c r="T317"/>
  <c r="R317"/>
  <c r="P317"/>
  <c r="BI316"/>
  <c r="BH316"/>
  <c r="BG316"/>
  <c r="BE316"/>
  <c r="T316"/>
  <c r="R316"/>
  <c r="P316"/>
  <c r="BI315"/>
  <c r="BH315"/>
  <c r="BG315"/>
  <c r="BE315"/>
  <c r="T315"/>
  <c r="R315"/>
  <c r="P315"/>
  <c r="BI313"/>
  <c r="BH313"/>
  <c r="BG313"/>
  <c r="BE313"/>
  <c r="T313"/>
  <c r="R313"/>
  <c r="P313"/>
  <c r="BI312"/>
  <c r="BH312"/>
  <c r="BG312"/>
  <c r="BE312"/>
  <c r="T312"/>
  <c r="R312"/>
  <c r="P312"/>
  <c r="BI311"/>
  <c r="BH311"/>
  <c r="BG311"/>
  <c r="BE311"/>
  <c r="T311"/>
  <c r="R311"/>
  <c r="P311"/>
  <c r="BI310"/>
  <c r="BH310"/>
  <c r="BG310"/>
  <c r="BE310"/>
  <c r="T310"/>
  <c r="R310"/>
  <c r="P310"/>
  <c r="BI309"/>
  <c r="BH309"/>
  <c r="BG309"/>
  <c r="BE309"/>
  <c r="T309"/>
  <c r="R309"/>
  <c r="P309"/>
  <c r="BI308"/>
  <c r="BH308"/>
  <c r="BG308"/>
  <c r="BE308"/>
  <c r="T308"/>
  <c r="R308"/>
  <c r="P308"/>
  <c r="BI307"/>
  <c r="BH307"/>
  <c r="BG307"/>
  <c r="BE307"/>
  <c r="T307"/>
  <c r="R307"/>
  <c r="P307"/>
  <c r="BI306"/>
  <c r="BH306"/>
  <c r="BG306"/>
  <c r="BE306"/>
  <c r="T306"/>
  <c r="R306"/>
  <c r="P306"/>
  <c r="BI305"/>
  <c r="BH305"/>
  <c r="BG305"/>
  <c r="BE305"/>
  <c r="T305"/>
  <c r="R305"/>
  <c r="P305"/>
  <c r="BI303"/>
  <c r="BH303"/>
  <c r="BG303"/>
  <c r="BE303"/>
  <c r="T303"/>
  <c r="R303"/>
  <c r="P303"/>
  <c r="BI302"/>
  <c r="BH302"/>
  <c r="BG302"/>
  <c r="BE302"/>
  <c r="T302"/>
  <c r="R302"/>
  <c r="P302"/>
  <c r="BI301"/>
  <c r="BH301"/>
  <c r="BG301"/>
  <c r="BE301"/>
  <c r="T301"/>
  <c r="R301"/>
  <c r="P301"/>
  <c r="BI300"/>
  <c r="BH300"/>
  <c r="BG300"/>
  <c r="BE300"/>
  <c r="T300"/>
  <c r="R300"/>
  <c r="P300"/>
  <c r="BI299"/>
  <c r="BH299"/>
  <c r="BG299"/>
  <c r="BE299"/>
  <c r="T299"/>
  <c r="R299"/>
  <c r="P299"/>
  <c r="BI298"/>
  <c r="BH298"/>
  <c r="BG298"/>
  <c r="BE298"/>
  <c r="T298"/>
  <c r="R298"/>
  <c r="P298"/>
  <c r="BI297"/>
  <c r="BH297"/>
  <c r="BG297"/>
  <c r="BE297"/>
  <c r="T297"/>
  <c r="R297"/>
  <c r="P297"/>
  <c r="BI296"/>
  <c r="BH296"/>
  <c r="BG296"/>
  <c r="BE296"/>
  <c r="T296"/>
  <c r="R296"/>
  <c r="P296"/>
  <c r="BI294"/>
  <c r="BH294"/>
  <c r="BG294"/>
  <c r="BE294"/>
  <c r="T294"/>
  <c r="R294"/>
  <c r="P294"/>
  <c r="BI293"/>
  <c r="BH293"/>
  <c r="BG293"/>
  <c r="BE293"/>
  <c r="T293"/>
  <c r="R293"/>
  <c r="P293"/>
  <c r="BI292"/>
  <c r="BH292"/>
  <c r="BG292"/>
  <c r="BE292"/>
  <c r="T292"/>
  <c r="R292"/>
  <c r="P292"/>
  <c r="BI291"/>
  <c r="BH291"/>
  <c r="BG291"/>
  <c r="BE291"/>
  <c r="T291"/>
  <c r="R291"/>
  <c r="P291"/>
  <c r="BI290"/>
  <c r="BH290"/>
  <c r="BG290"/>
  <c r="BE290"/>
  <c r="T290"/>
  <c r="R290"/>
  <c r="P290"/>
  <c r="BI289"/>
  <c r="BH289"/>
  <c r="BG289"/>
  <c r="BE289"/>
  <c r="T289"/>
  <c r="R289"/>
  <c r="P289"/>
  <c r="BI288"/>
  <c r="BH288"/>
  <c r="BG288"/>
  <c r="BE288"/>
  <c r="T288"/>
  <c r="R288"/>
  <c r="P288"/>
  <c r="BI287"/>
  <c r="BH287"/>
  <c r="BG287"/>
  <c r="BE287"/>
  <c r="T287"/>
  <c r="R287"/>
  <c r="P287"/>
  <c r="BI286"/>
  <c r="BH286"/>
  <c r="BG286"/>
  <c r="BE286"/>
  <c r="T286"/>
  <c r="R286"/>
  <c r="P286"/>
  <c r="BI284"/>
  <c r="BH284"/>
  <c r="BG284"/>
  <c r="BE284"/>
  <c r="T284"/>
  <c r="R284"/>
  <c r="P284"/>
  <c r="BI283"/>
  <c r="BH283"/>
  <c r="BG283"/>
  <c r="BE283"/>
  <c r="T283"/>
  <c r="R283"/>
  <c r="P283"/>
  <c r="BI282"/>
  <c r="BH282"/>
  <c r="BG282"/>
  <c r="BE282"/>
  <c r="T282"/>
  <c r="R282"/>
  <c r="P282"/>
  <c r="BI281"/>
  <c r="BH281"/>
  <c r="BG281"/>
  <c r="BE281"/>
  <c r="T281"/>
  <c r="R281"/>
  <c r="P281"/>
  <c r="BI280"/>
  <c r="BH280"/>
  <c r="BG280"/>
  <c r="BE280"/>
  <c r="T280"/>
  <c r="R280"/>
  <c r="P280"/>
  <c r="BI279"/>
  <c r="BH279"/>
  <c r="BG279"/>
  <c r="BE279"/>
  <c r="T279"/>
  <c r="R279"/>
  <c r="P279"/>
  <c r="BI278"/>
  <c r="BH278"/>
  <c r="BG278"/>
  <c r="BE278"/>
  <c r="T278"/>
  <c r="R278"/>
  <c r="P278"/>
  <c r="BI277"/>
  <c r="BH277"/>
  <c r="BG277"/>
  <c r="BE277"/>
  <c r="T277"/>
  <c r="R277"/>
  <c r="P277"/>
  <c r="BI276"/>
  <c r="BH276"/>
  <c r="BG276"/>
  <c r="BE276"/>
  <c r="T276"/>
  <c r="R276"/>
  <c r="P276"/>
  <c r="BI274"/>
  <c r="BH274"/>
  <c r="BG274"/>
  <c r="BE274"/>
  <c r="T274"/>
  <c r="R274"/>
  <c r="P274"/>
  <c r="BI273"/>
  <c r="BH273"/>
  <c r="BG273"/>
  <c r="BE273"/>
  <c r="T273"/>
  <c r="R273"/>
  <c r="P273"/>
  <c r="BI272"/>
  <c r="BH272"/>
  <c r="BG272"/>
  <c r="BE272"/>
  <c r="T272"/>
  <c r="R272"/>
  <c r="P272"/>
  <c r="BI271"/>
  <c r="BH271"/>
  <c r="BG271"/>
  <c r="BE271"/>
  <c r="T271"/>
  <c r="R271"/>
  <c r="P271"/>
  <c r="BI270"/>
  <c r="BH270"/>
  <c r="BG270"/>
  <c r="BE270"/>
  <c r="T270"/>
  <c r="R270"/>
  <c r="P270"/>
  <c r="BI269"/>
  <c r="BH269"/>
  <c r="BG269"/>
  <c r="BE269"/>
  <c r="T269"/>
  <c r="R269"/>
  <c r="P269"/>
  <c r="BI268"/>
  <c r="BH268"/>
  <c r="BG268"/>
  <c r="BE268"/>
  <c r="T268"/>
  <c r="R268"/>
  <c r="P268"/>
  <c r="BI267"/>
  <c r="BH267"/>
  <c r="BG267"/>
  <c r="BE267"/>
  <c r="T267"/>
  <c r="R267"/>
  <c r="P267"/>
  <c r="BI266"/>
  <c r="BH266"/>
  <c r="BG266"/>
  <c r="BE266"/>
  <c r="T266"/>
  <c r="R266"/>
  <c r="P266"/>
  <c r="BI265"/>
  <c r="BH265"/>
  <c r="BG265"/>
  <c r="BE265"/>
  <c r="T265"/>
  <c r="R265"/>
  <c r="P265"/>
  <c r="BI264"/>
  <c r="BH264"/>
  <c r="BG264"/>
  <c r="BE264"/>
  <c r="T264"/>
  <c r="R264"/>
  <c r="P264"/>
  <c r="BI263"/>
  <c r="BH263"/>
  <c r="BG263"/>
  <c r="BE263"/>
  <c r="T263"/>
  <c r="R263"/>
  <c r="P263"/>
  <c r="BI262"/>
  <c r="BH262"/>
  <c r="BG262"/>
  <c r="BE262"/>
  <c r="T262"/>
  <c r="R262"/>
  <c r="P262"/>
  <c r="BI261"/>
  <c r="BH261"/>
  <c r="BG261"/>
  <c r="BE261"/>
  <c r="T261"/>
  <c r="R261"/>
  <c r="P261"/>
  <c r="BI260"/>
  <c r="BH260"/>
  <c r="BG260"/>
  <c r="BE260"/>
  <c r="T260"/>
  <c r="R260"/>
  <c r="P260"/>
  <c r="BI259"/>
  <c r="BH259"/>
  <c r="BG259"/>
  <c r="BE259"/>
  <c r="T259"/>
  <c r="R259"/>
  <c r="P259"/>
  <c r="BI258"/>
  <c r="BH258"/>
  <c r="BG258"/>
  <c r="BE258"/>
  <c r="T258"/>
  <c r="R258"/>
  <c r="P258"/>
  <c r="BI257"/>
  <c r="BH257"/>
  <c r="BG257"/>
  <c r="BE257"/>
  <c r="T257"/>
  <c r="R257"/>
  <c r="P257"/>
  <c r="BI256"/>
  <c r="BH256"/>
  <c r="BG256"/>
  <c r="BE256"/>
  <c r="T256"/>
  <c r="R256"/>
  <c r="P256"/>
  <c r="BI255"/>
  <c r="BH255"/>
  <c r="BG255"/>
  <c r="BE255"/>
  <c r="T255"/>
  <c r="R255"/>
  <c r="P255"/>
  <c r="BI254"/>
  <c r="BH254"/>
  <c r="BG254"/>
  <c r="BE254"/>
  <c r="T254"/>
  <c r="R254"/>
  <c r="P254"/>
  <c r="BI253"/>
  <c r="BH253"/>
  <c r="BG253"/>
  <c r="BE253"/>
  <c r="T253"/>
  <c r="R253"/>
  <c r="P253"/>
  <c r="BI252"/>
  <c r="BH252"/>
  <c r="BG252"/>
  <c r="BE252"/>
  <c r="T252"/>
  <c r="R252"/>
  <c r="P252"/>
  <c r="BI250"/>
  <c r="BH250"/>
  <c r="BG250"/>
  <c r="BE250"/>
  <c r="T250"/>
  <c r="T249"/>
  <c r="R250"/>
  <c r="R249"/>
  <c r="P250"/>
  <c r="P249"/>
  <c r="BI248"/>
  <c r="BH248"/>
  <c r="BG248"/>
  <c r="BE248"/>
  <c r="T248"/>
  <c r="R248"/>
  <c r="P248"/>
  <c r="BI247"/>
  <c r="BH247"/>
  <c r="BG247"/>
  <c r="BE247"/>
  <c r="T247"/>
  <c r="R247"/>
  <c r="P247"/>
  <c r="BI246"/>
  <c r="BH246"/>
  <c r="BG246"/>
  <c r="BE246"/>
  <c r="T246"/>
  <c r="R246"/>
  <c r="P246"/>
  <c r="BI245"/>
  <c r="BH245"/>
  <c r="BG245"/>
  <c r="BE245"/>
  <c r="T245"/>
  <c r="R245"/>
  <c r="P245"/>
  <c r="BI244"/>
  <c r="BH244"/>
  <c r="BG244"/>
  <c r="BE244"/>
  <c r="T244"/>
  <c r="R244"/>
  <c r="P244"/>
  <c r="BI243"/>
  <c r="BH243"/>
  <c r="BG243"/>
  <c r="BE243"/>
  <c r="T243"/>
  <c r="R243"/>
  <c r="P243"/>
  <c r="BI242"/>
  <c r="BH242"/>
  <c r="BG242"/>
  <c r="BE242"/>
  <c r="T242"/>
  <c r="R242"/>
  <c r="P242"/>
  <c r="BI240"/>
  <c r="BH240"/>
  <c r="BG240"/>
  <c r="BE240"/>
  <c r="T240"/>
  <c r="R240"/>
  <c r="P240"/>
  <c r="BI239"/>
  <c r="BH239"/>
  <c r="BG239"/>
  <c r="BE239"/>
  <c r="T239"/>
  <c r="R239"/>
  <c r="P239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2"/>
  <c r="BH212"/>
  <c r="BG212"/>
  <c r="BE212"/>
  <c r="T212"/>
  <c r="T211"/>
  <c r="R212"/>
  <c r="R211"/>
  <c r="P212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J132"/>
  <c r="J131"/>
  <c r="F131"/>
  <c r="F129"/>
  <c r="E127"/>
  <c r="J92"/>
  <c r="J91"/>
  <c r="F91"/>
  <c r="F89"/>
  <c r="E87"/>
  <c r="J18"/>
  <c r="E18"/>
  <c r="F132"/>
  <c r="J17"/>
  <c r="J12"/>
  <c r="J89"/>
  <c r="E7"/>
  <c r="E125"/>
  <c i="19" r="J41"/>
  <c r="J40"/>
  <c i="1" r="AY117"/>
  <c i="19" r="J39"/>
  <c i="1" r="AX117"/>
  <c i="19"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J123"/>
  <c r="J122"/>
  <c r="F122"/>
  <c r="F120"/>
  <c r="E118"/>
  <c r="J96"/>
  <c r="J95"/>
  <c r="F95"/>
  <c r="F93"/>
  <c r="E91"/>
  <c r="J22"/>
  <c r="E22"/>
  <c r="F96"/>
  <c r="J21"/>
  <c r="J16"/>
  <c r="J120"/>
  <c r="E7"/>
  <c r="E112"/>
  <c i="18" r="J41"/>
  <c r="J40"/>
  <c i="1" r="AY116"/>
  <c i="18" r="J39"/>
  <c i="1" r="AX116"/>
  <c i="18"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J123"/>
  <c r="J122"/>
  <c r="F122"/>
  <c r="F120"/>
  <c r="E118"/>
  <c r="J96"/>
  <c r="J95"/>
  <c r="F95"/>
  <c r="F93"/>
  <c r="E91"/>
  <c r="J22"/>
  <c r="E22"/>
  <c r="F96"/>
  <c r="J21"/>
  <c r="J16"/>
  <c r="J120"/>
  <c r="E7"/>
  <c r="E85"/>
  <c i="17" r="J41"/>
  <c r="J40"/>
  <c i="1" r="AY115"/>
  <c i="17" r="J39"/>
  <c i="1" r="AX115"/>
  <c i="17" r="BI140"/>
  <c r="BH140"/>
  <c r="BG140"/>
  <c r="BE140"/>
  <c r="T140"/>
  <c r="T139"/>
  <c r="R140"/>
  <c r="R139"/>
  <c r="P140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T127"/>
  <c r="T126"/>
  <c r="R128"/>
  <c r="R127"/>
  <c r="R126"/>
  <c r="P128"/>
  <c r="P127"/>
  <c r="P126"/>
  <c i="1" r="AU115"/>
  <c i="17" r="J123"/>
  <c r="J122"/>
  <c r="F122"/>
  <c r="F120"/>
  <c r="E118"/>
  <c r="J96"/>
  <c r="J95"/>
  <c r="F95"/>
  <c r="F93"/>
  <c r="E91"/>
  <c r="J22"/>
  <c r="E22"/>
  <c r="F123"/>
  <c r="J21"/>
  <c r="J16"/>
  <c r="J120"/>
  <c r="E7"/>
  <c r="E85"/>
  <c i="16" r="J41"/>
  <c r="J40"/>
  <c i="1" r="AY114"/>
  <c i="16" r="J39"/>
  <c i="1" r="AX114"/>
  <c i="16" r="BI139"/>
  <c r="BH139"/>
  <c r="BG139"/>
  <c r="BE139"/>
  <c r="T139"/>
  <c r="T138"/>
  <c r="R139"/>
  <c r="R138"/>
  <c r="P139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T127"/>
  <c r="T126"/>
  <c r="R128"/>
  <c r="R127"/>
  <c r="R126"/>
  <c r="P128"/>
  <c r="P127"/>
  <c r="P126"/>
  <c i="1" r="AU114"/>
  <c i="16" r="J123"/>
  <c r="J122"/>
  <c r="F122"/>
  <c r="F120"/>
  <c r="E118"/>
  <c r="J96"/>
  <c r="J95"/>
  <c r="F95"/>
  <c r="F93"/>
  <c r="E91"/>
  <c r="J22"/>
  <c r="E22"/>
  <c r="F123"/>
  <c r="J21"/>
  <c r="J16"/>
  <c r="J120"/>
  <c r="E7"/>
  <c r="E112"/>
  <c i="15" r="J41"/>
  <c r="J40"/>
  <c i="1" r="AY113"/>
  <c i="15" r="J39"/>
  <c i="1" r="AX113"/>
  <c i="15" r="BI140"/>
  <c r="BH140"/>
  <c r="BG140"/>
  <c r="BE140"/>
  <c r="T140"/>
  <c r="T139"/>
  <c r="R140"/>
  <c r="R139"/>
  <c r="P140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T127"/>
  <c r="T126"/>
  <c r="R128"/>
  <c r="R127"/>
  <c r="R126"/>
  <c r="P128"/>
  <c r="P127"/>
  <c r="P126"/>
  <c i="1" r="AU113"/>
  <c i="15" r="J123"/>
  <c r="J122"/>
  <c r="F122"/>
  <c r="F120"/>
  <c r="E118"/>
  <c r="J96"/>
  <c r="J95"/>
  <c r="F95"/>
  <c r="F93"/>
  <c r="E91"/>
  <c r="J22"/>
  <c r="E22"/>
  <c r="F123"/>
  <c r="J21"/>
  <c r="J16"/>
  <c r="J93"/>
  <c r="E7"/>
  <c r="E112"/>
  <c i="14" r="J41"/>
  <c r="J40"/>
  <c i="1" r="AY112"/>
  <c i="14" r="J39"/>
  <c i="1" r="AX112"/>
  <c i="14" r="BI140"/>
  <c r="BH140"/>
  <c r="BG140"/>
  <c r="BE140"/>
  <c r="T140"/>
  <c r="T139"/>
  <c r="R140"/>
  <c r="R139"/>
  <c r="P140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T127"/>
  <c r="T126"/>
  <c r="R128"/>
  <c r="R127"/>
  <c r="R126"/>
  <c r="P128"/>
  <c r="P127"/>
  <c r="P126"/>
  <c i="1" r="AU112"/>
  <c i="14" r="J123"/>
  <c r="J122"/>
  <c r="F122"/>
  <c r="F120"/>
  <c r="E118"/>
  <c r="J96"/>
  <c r="J95"/>
  <c r="F95"/>
  <c r="F93"/>
  <c r="E91"/>
  <c r="J22"/>
  <c r="E22"/>
  <c r="F123"/>
  <c r="J21"/>
  <c r="J16"/>
  <c r="J93"/>
  <c r="E7"/>
  <c r="E112"/>
  <c i="13" r="J41"/>
  <c r="J40"/>
  <c i="1" r="AY111"/>
  <c i="13" r="J39"/>
  <c i="1" r="AX111"/>
  <c i="13" r="BI141"/>
  <c r="BH141"/>
  <c r="BG141"/>
  <c r="BE141"/>
  <c r="T141"/>
  <c r="T140"/>
  <c r="R141"/>
  <c r="R140"/>
  <c r="P141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T127"/>
  <c r="T126"/>
  <c r="R128"/>
  <c r="R127"/>
  <c r="R126"/>
  <c r="P128"/>
  <c r="P127"/>
  <c r="P126"/>
  <c i="1" r="AU111"/>
  <c i="13" r="J123"/>
  <c r="J122"/>
  <c r="F122"/>
  <c r="F120"/>
  <c r="E118"/>
  <c r="J96"/>
  <c r="J95"/>
  <c r="F95"/>
  <c r="F93"/>
  <c r="E91"/>
  <c r="J22"/>
  <c r="E22"/>
  <c r="F123"/>
  <c r="J21"/>
  <c r="J16"/>
  <c r="J120"/>
  <c r="E7"/>
  <c r="E85"/>
  <c i="12" r="J41"/>
  <c r="J40"/>
  <c i="1" r="AY110"/>
  <c i="12" r="J39"/>
  <c i="1" r="AX110"/>
  <c i="12"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J124"/>
  <c r="J123"/>
  <c r="F123"/>
  <c r="F121"/>
  <c r="E119"/>
  <c r="J96"/>
  <c r="J95"/>
  <c r="F95"/>
  <c r="F93"/>
  <c r="E91"/>
  <c r="J22"/>
  <c r="E22"/>
  <c r="F96"/>
  <c r="J21"/>
  <c r="J16"/>
  <c r="J121"/>
  <c r="E7"/>
  <c r="E113"/>
  <c i="11" r="J41"/>
  <c r="J40"/>
  <c i="1" r="AY109"/>
  <c i="11" r="J39"/>
  <c i="1" r="AX109"/>
  <c i="11"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J124"/>
  <c r="J123"/>
  <c r="F123"/>
  <c r="F121"/>
  <c r="E119"/>
  <c r="J96"/>
  <c r="J95"/>
  <c r="F95"/>
  <c r="F93"/>
  <c r="E91"/>
  <c r="J22"/>
  <c r="E22"/>
  <c r="F124"/>
  <c r="J21"/>
  <c r="J16"/>
  <c r="J121"/>
  <c r="E7"/>
  <c r="E113"/>
  <c i="10" r="J41"/>
  <c r="J40"/>
  <c i="1" r="AY108"/>
  <c i="10" r="J39"/>
  <c i="1" r="AX108"/>
  <c i="10" r="BI150"/>
  <c r="BH150"/>
  <c r="BG150"/>
  <c r="BE150"/>
  <c r="T150"/>
  <c r="T149"/>
  <c r="R150"/>
  <c r="R149"/>
  <c r="P150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J125"/>
  <c r="J124"/>
  <c r="F124"/>
  <c r="F122"/>
  <c r="E120"/>
  <c r="J96"/>
  <c r="J95"/>
  <c r="F95"/>
  <c r="F93"/>
  <c r="E91"/>
  <c r="J22"/>
  <c r="E22"/>
  <c r="F96"/>
  <c r="J21"/>
  <c r="J16"/>
  <c r="J122"/>
  <c r="E7"/>
  <c r="E85"/>
  <c i="9" r="J41"/>
  <c r="J40"/>
  <c i="1" r="AY107"/>
  <c i="9" r="J39"/>
  <c i="1" r="AX107"/>
  <c i="9"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J123"/>
  <c r="J122"/>
  <c r="F122"/>
  <c r="F120"/>
  <c r="E118"/>
  <c r="J96"/>
  <c r="J95"/>
  <c r="F95"/>
  <c r="F93"/>
  <c r="E91"/>
  <c r="J22"/>
  <c r="E22"/>
  <c r="F123"/>
  <c r="J21"/>
  <c r="J16"/>
  <c r="J120"/>
  <c r="E7"/>
  <c r="E85"/>
  <c i="8" r="J41"/>
  <c r="J40"/>
  <c i="1" r="AY105"/>
  <c i="8" r="J39"/>
  <c i="1" r="AX105"/>
  <c i="8"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J123"/>
  <c r="J122"/>
  <c r="F122"/>
  <c r="F120"/>
  <c r="E118"/>
  <c r="J96"/>
  <c r="J95"/>
  <c r="F95"/>
  <c r="F93"/>
  <c r="E91"/>
  <c r="J22"/>
  <c r="E22"/>
  <c r="F96"/>
  <c r="J21"/>
  <c r="J16"/>
  <c r="J120"/>
  <c r="E7"/>
  <c r="E112"/>
  <c i="7" r="J41"/>
  <c r="J40"/>
  <c i="1" r="AY104"/>
  <c i="7" r="J39"/>
  <c i="1" r="AX104"/>
  <c i="7"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J123"/>
  <c r="J122"/>
  <c r="F122"/>
  <c r="F120"/>
  <c r="E118"/>
  <c r="J96"/>
  <c r="J95"/>
  <c r="F95"/>
  <c r="F93"/>
  <c r="E91"/>
  <c r="J22"/>
  <c r="E22"/>
  <c r="F123"/>
  <c r="J21"/>
  <c r="J16"/>
  <c r="J93"/>
  <c r="E7"/>
  <c r="E112"/>
  <c i="6" r="J41"/>
  <c r="J40"/>
  <c i="1" r="AY102"/>
  <c i="6" r="J39"/>
  <c i="1" r="AX102"/>
  <c i="6" r="BI193"/>
  <c r="BH193"/>
  <c r="BG193"/>
  <c r="BE193"/>
  <c r="T193"/>
  <c r="R193"/>
  <c r="P193"/>
  <c r="BI192"/>
  <c r="BH192"/>
  <c r="BG192"/>
  <c r="BE192"/>
  <c r="T192"/>
  <c r="R192"/>
  <c r="P192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4"/>
  <c r="BH174"/>
  <c r="BG174"/>
  <c r="BE174"/>
  <c r="T174"/>
  <c r="T173"/>
  <c r="R174"/>
  <c r="R173"/>
  <c r="P174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2"/>
  <c r="BH152"/>
  <c r="BG152"/>
  <c r="BE152"/>
  <c r="T152"/>
  <c r="T151"/>
  <c r="R152"/>
  <c r="R151"/>
  <c r="P152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J130"/>
  <c r="J129"/>
  <c r="F129"/>
  <c r="F127"/>
  <c r="E125"/>
  <c r="J96"/>
  <c r="J95"/>
  <c r="F95"/>
  <c r="F93"/>
  <c r="E91"/>
  <c r="J22"/>
  <c r="E22"/>
  <c r="F130"/>
  <c r="J21"/>
  <c r="J16"/>
  <c r="J127"/>
  <c r="E7"/>
  <c r="E119"/>
  <c i="5" r="J41"/>
  <c r="J40"/>
  <c i="1" r="AY101"/>
  <c i="5" r="J39"/>
  <c i="1" r="AX101"/>
  <c i="5" r="BI250"/>
  <c r="BH250"/>
  <c r="BG250"/>
  <c r="BE250"/>
  <c r="T250"/>
  <c r="R250"/>
  <c r="P250"/>
  <c r="BI249"/>
  <c r="BH249"/>
  <c r="BG249"/>
  <c r="BE249"/>
  <c r="T249"/>
  <c r="R249"/>
  <c r="P249"/>
  <c r="BI248"/>
  <c r="BH248"/>
  <c r="BG248"/>
  <c r="BE248"/>
  <c r="T248"/>
  <c r="R248"/>
  <c r="P248"/>
  <c r="BI247"/>
  <c r="BH247"/>
  <c r="BG247"/>
  <c r="BE247"/>
  <c r="T247"/>
  <c r="R247"/>
  <c r="P247"/>
  <c r="BI246"/>
  <c r="BH246"/>
  <c r="BG246"/>
  <c r="BE246"/>
  <c r="T246"/>
  <c r="R246"/>
  <c r="P246"/>
  <c r="BI244"/>
  <c r="BH244"/>
  <c r="BG244"/>
  <c r="BE244"/>
  <c r="T244"/>
  <c r="T243"/>
  <c r="R244"/>
  <c r="R243"/>
  <c r="P244"/>
  <c r="P243"/>
  <c r="BI242"/>
  <c r="BH242"/>
  <c r="BG242"/>
  <c r="BE242"/>
  <c r="T242"/>
  <c r="R242"/>
  <c r="P242"/>
  <c r="BI241"/>
  <c r="BH241"/>
  <c r="BG241"/>
  <c r="BE241"/>
  <c r="T241"/>
  <c r="R241"/>
  <c r="P241"/>
  <c r="BI240"/>
  <c r="BH240"/>
  <c r="BG240"/>
  <c r="BE240"/>
  <c r="T240"/>
  <c r="R240"/>
  <c r="P240"/>
  <c r="BI239"/>
  <c r="BH239"/>
  <c r="BG239"/>
  <c r="BE239"/>
  <c r="T239"/>
  <c r="R239"/>
  <c r="P239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J130"/>
  <c r="J129"/>
  <c r="F129"/>
  <c r="F127"/>
  <c r="E125"/>
  <c r="J96"/>
  <c r="J95"/>
  <c r="F95"/>
  <c r="F93"/>
  <c r="E91"/>
  <c r="J22"/>
  <c r="E22"/>
  <c r="F96"/>
  <c r="J21"/>
  <c r="J16"/>
  <c r="J93"/>
  <c r="E7"/>
  <c r="E119"/>
  <c i="4" r="J41"/>
  <c r="J40"/>
  <c i="1" r="AY100"/>
  <c i="4" r="J39"/>
  <c i="1" r="AX100"/>
  <c i="4" r="BI192"/>
  <c r="BH192"/>
  <c r="BG192"/>
  <c r="BE192"/>
  <c r="T192"/>
  <c r="R192"/>
  <c r="P192"/>
  <c r="BI191"/>
  <c r="BH191"/>
  <c r="BG191"/>
  <c r="BE191"/>
  <c r="T191"/>
  <c r="R191"/>
  <c r="P191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J126"/>
  <c r="J125"/>
  <c r="F125"/>
  <c r="F123"/>
  <c r="E121"/>
  <c r="J96"/>
  <c r="J95"/>
  <c r="F95"/>
  <c r="F93"/>
  <c r="E91"/>
  <c r="J22"/>
  <c r="E22"/>
  <c r="F126"/>
  <c r="J21"/>
  <c r="J16"/>
  <c r="J93"/>
  <c r="E7"/>
  <c r="E85"/>
  <c i="3" r="J41"/>
  <c r="J40"/>
  <c i="1" r="AY98"/>
  <c i="3" r="J39"/>
  <c i="1" r="AX98"/>
  <c i="3" r="BI289"/>
  <c r="BH289"/>
  <c r="BG289"/>
  <c r="BE289"/>
  <c r="T289"/>
  <c r="R289"/>
  <c r="P289"/>
  <c r="BI288"/>
  <c r="BH288"/>
  <c r="BG288"/>
  <c r="BE288"/>
  <c r="T288"/>
  <c r="R288"/>
  <c r="P288"/>
  <c r="BI286"/>
  <c r="BH286"/>
  <c r="BG286"/>
  <c r="BE286"/>
  <c r="T286"/>
  <c r="R286"/>
  <c r="P286"/>
  <c r="BI285"/>
  <c r="BH285"/>
  <c r="BG285"/>
  <c r="BE285"/>
  <c r="T285"/>
  <c r="R285"/>
  <c r="P285"/>
  <c r="BI284"/>
  <c r="BH284"/>
  <c r="BG284"/>
  <c r="BE284"/>
  <c r="T284"/>
  <c r="R284"/>
  <c r="P284"/>
  <c r="BI283"/>
  <c r="BH283"/>
  <c r="BG283"/>
  <c r="BE283"/>
  <c r="T283"/>
  <c r="R283"/>
  <c r="P283"/>
  <c r="BI282"/>
  <c r="BH282"/>
  <c r="BG282"/>
  <c r="BE282"/>
  <c r="T282"/>
  <c r="R282"/>
  <c r="P282"/>
  <c r="BI281"/>
  <c r="BH281"/>
  <c r="BG281"/>
  <c r="BE281"/>
  <c r="T281"/>
  <c r="R281"/>
  <c r="P281"/>
  <c r="BI280"/>
  <c r="BH280"/>
  <c r="BG280"/>
  <c r="BE280"/>
  <c r="T280"/>
  <c r="R280"/>
  <c r="P280"/>
  <c r="BI279"/>
  <c r="BH279"/>
  <c r="BG279"/>
  <c r="BE279"/>
  <c r="T279"/>
  <c r="R279"/>
  <c r="P279"/>
  <c r="BI277"/>
  <c r="BH277"/>
  <c r="BG277"/>
  <c r="BE277"/>
  <c r="T277"/>
  <c r="R277"/>
  <c r="P277"/>
  <c r="BI276"/>
  <c r="BH276"/>
  <c r="BG276"/>
  <c r="BE276"/>
  <c r="T276"/>
  <c r="R276"/>
  <c r="P276"/>
  <c r="BI275"/>
  <c r="BH275"/>
  <c r="BG275"/>
  <c r="BE275"/>
  <c r="T275"/>
  <c r="R275"/>
  <c r="P275"/>
  <c r="BI273"/>
  <c r="BH273"/>
  <c r="BG273"/>
  <c r="BE273"/>
  <c r="T273"/>
  <c r="R273"/>
  <c r="P273"/>
  <c r="BI272"/>
  <c r="BH272"/>
  <c r="BG272"/>
  <c r="BE272"/>
  <c r="T272"/>
  <c r="R272"/>
  <c r="P272"/>
  <c r="BI271"/>
  <c r="BH271"/>
  <c r="BG271"/>
  <c r="BE271"/>
  <c r="T271"/>
  <c r="R271"/>
  <c r="P271"/>
  <c r="BI270"/>
  <c r="BH270"/>
  <c r="BG270"/>
  <c r="BE270"/>
  <c r="T270"/>
  <c r="R270"/>
  <c r="P270"/>
  <c r="BI269"/>
  <c r="BH269"/>
  <c r="BG269"/>
  <c r="BE269"/>
  <c r="T269"/>
  <c r="R269"/>
  <c r="P269"/>
  <c r="BI268"/>
  <c r="BH268"/>
  <c r="BG268"/>
  <c r="BE268"/>
  <c r="T268"/>
  <c r="R268"/>
  <c r="P268"/>
  <c r="BI267"/>
  <c r="BH267"/>
  <c r="BG267"/>
  <c r="BE267"/>
  <c r="T267"/>
  <c r="R267"/>
  <c r="P267"/>
  <c r="BI266"/>
  <c r="BH266"/>
  <c r="BG266"/>
  <c r="BE266"/>
  <c r="T266"/>
  <c r="R266"/>
  <c r="P266"/>
  <c r="BI265"/>
  <c r="BH265"/>
  <c r="BG265"/>
  <c r="BE265"/>
  <c r="T265"/>
  <c r="R265"/>
  <c r="P265"/>
  <c r="BI264"/>
  <c r="BH264"/>
  <c r="BG264"/>
  <c r="BE264"/>
  <c r="T264"/>
  <c r="R264"/>
  <c r="P264"/>
  <c r="BI263"/>
  <c r="BH263"/>
  <c r="BG263"/>
  <c r="BE263"/>
  <c r="T263"/>
  <c r="R263"/>
  <c r="P263"/>
  <c r="BI262"/>
  <c r="BH262"/>
  <c r="BG262"/>
  <c r="BE262"/>
  <c r="T262"/>
  <c r="R262"/>
  <c r="P262"/>
  <c r="BI261"/>
  <c r="BH261"/>
  <c r="BG261"/>
  <c r="BE261"/>
  <c r="T261"/>
  <c r="R261"/>
  <c r="P261"/>
  <c r="BI260"/>
  <c r="BH260"/>
  <c r="BG260"/>
  <c r="BE260"/>
  <c r="T260"/>
  <c r="R260"/>
  <c r="P260"/>
  <c r="BI259"/>
  <c r="BH259"/>
  <c r="BG259"/>
  <c r="BE259"/>
  <c r="T259"/>
  <c r="R259"/>
  <c r="P259"/>
  <c r="BI258"/>
  <c r="BH258"/>
  <c r="BG258"/>
  <c r="BE258"/>
  <c r="T258"/>
  <c r="R258"/>
  <c r="P258"/>
  <c r="BI257"/>
  <c r="BH257"/>
  <c r="BG257"/>
  <c r="BE257"/>
  <c r="T257"/>
  <c r="R257"/>
  <c r="P257"/>
  <c r="BI256"/>
  <c r="BH256"/>
  <c r="BG256"/>
  <c r="BE256"/>
  <c r="T256"/>
  <c r="R256"/>
  <c r="P256"/>
  <c r="BI255"/>
  <c r="BH255"/>
  <c r="BG255"/>
  <c r="BE255"/>
  <c r="T255"/>
  <c r="R255"/>
  <c r="P255"/>
  <c r="BI254"/>
  <c r="BH254"/>
  <c r="BG254"/>
  <c r="BE254"/>
  <c r="T254"/>
  <c r="R254"/>
  <c r="P254"/>
  <c r="BI253"/>
  <c r="BH253"/>
  <c r="BG253"/>
  <c r="BE253"/>
  <c r="T253"/>
  <c r="R253"/>
  <c r="P253"/>
  <c r="BI252"/>
  <c r="BH252"/>
  <c r="BG252"/>
  <c r="BE252"/>
  <c r="T252"/>
  <c r="R252"/>
  <c r="P252"/>
  <c r="BI251"/>
  <c r="BH251"/>
  <c r="BG251"/>
  <c r="BE251"/>
  <c r="T251"/>
  <c r="R251"/>
  <c r="P251"/>
  <c r="BI250"/>
  <c r="BH250"/>
  <c r="BG250"/>
  <c r="BE250"/>
  <c r="T250"/>
  <c r="R250"/>
  <c r="P250"/>
  <c r="BI249"/>
  <c r="BH249"/>
  <c r="BG249"/>
  <c r="BE249"/>
  <c r="T249"/>
  <c r="R249"/>
  <c r="P249"/>
  <c r="BI248"/>
  <c r="BH248"/>
  <c r="BG248"/>
  <c r="BE248"/>
  <c r="T248"/>
  <c r="R248"/>
  <c r="P248"/>
  <c r="BI247"/>
  <c r="BH247"/>
  <c r="BG247"/>
  <c r="BE247"/>
  <c r="T247"/>
  <c r="R247"/>
  <c r="P247"/>
  <c r="BI246"/>
  <c r="BH246"/>
  <c r="BG246"/>
  <c r="BE246"/>
  <c r="T246"/>
  <c r="R246"/>
  <c r="P246"/>
  <c r="BI245"/>
  <c r="BH245"/>
  <c r="BG245"/>
  <c r="BE245"/>
  <c r="T245"/>
  <c r="R245"/>
  <c r="P245"/>
  <c r="BI244"/>
  <c r="BH244"/>
  <c r="BG244"/>
  <c r="BE244"/>
  <c r="T244"/>
  <c r="R244"/>
  <c r="P244"/>
  <c r="BI243"/>
  <c r="BH243"/>
  <c r="BG243"/>
  <c r="BE243"/>
  <c r="T243"/>
  <c r="R243"/>
  <c r="P243"/>
  <c r="BI242"/>
  <c r="BH242"/>
  <c r="BG242"/>
  <c r="BE242"/>
  <c r="T242"/>
  <c r="R242"/>
  <c r="P242"/>
  <c r="BI241"/>
  <c r="BH241"/>
  <c r="BG241"/>
  <c r="BE241"/>
  <c r="T241"/>
  <c r="R241"/>
  <c r="P241"/>
  <c r="BI240"/>
  <c r="BH240"/>
  <c r="BG240"/>
  <c r="BE240"/>
  <c r="T240"/>
  <c r="R240"/>
  <c r="P240"/>
  <c r="BI239"/>
  <c r="BH239"/>
  <c r="BG239"/>
  <c r="BE239"/>
  <c r="T239"/>
  <c r="R239"/>
  <c r="P239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39"/>
  <c r="BH139"/>
  <c r="BG139"/>
  <c r="BE139"/>
  <c r="T139"/>
  <c r="R139"/>
  <c r="P139"/>
  <c r="BI138"/>
  <c r="BH138"/>
  <c r="BG138"/>
  <c r="BE138"/>
  <c r="T138"/>
  <c r="R138"/>
  <c r="P138"/>
  <c r="J132"/>
  <c r="J131"/>
  <c r="F131"/>
  <c r="F129"/>
  <c r="E127"/>
  <c r="J96"/>
  <c r="J95"/>
  <c r="F95"/>
  <c r="F93"/>
  <c r="E91"/>
  <c r="J22"/>
  <c r="E22"/>
  <c r="F132"/>
  <c r="J21"/>
  <c r="J16"/>
  <c r="J129"/>
  <c r="E7"/>
  <c r="E121"/>
  <c i="2" r="J37"/>
  <c r="J36"/>
  <c i="1" r="AY96"/>
  <c i="2" r="J35"/>
  <c i="1" r="AX96"/>
  <c i="2" r="BI435"/>
  <c r="BH435"/>
  <c r="BG435"/>
  <c r="BE435"/>
  <c r="T435"/>
  <c r="R435"/>
  <c r="P435"/>
  <c r="BI434"/>
  <c r="BH434"/>
  <c r="BG434"/>
  <c r="BE434"/>
  <c r="T434"/>
  <c r="R434"/>
  <c r="P434"/>
  <c r="BI432"/>
  <c r="BH432"/>
  <c r="BG432"/>
  <c r="BE432"/>
  <c r="T432"/>
  <c r="T431"/>
  <c r="R432"/>
  <c r="R431"/>
  <c r="P432"/>
  <c r="P431"/>
  <c r="BI430"/>
  <c r="BH430"/>
  <c r="BG430"/>
  <c r="BE430"/>
  <c r="T430"/>
  <c r="R430"/>
  <c r="P430"/>
  <c r="BI429"/>
  <c r="BH429"/>
  <c r="BG429"/>
  <c r="BE429"/>
  <c r="T429"/>
  <c r="R429"/>
  <c r="P429"/>
  <c r="BI428"/>
  <c r="BH428"/>
  <c r="BG428"/>
  <c r="BE428"/>
  <c r="T428"/>
  <c r="R428"/>
  <c r="P428"/>
  <c r="BI427"/>
  <c r="BH427"/>
  <c r="BG427"/>
  <c r="BE427"/>
  <c r="T427"/>
  <c r="R427"/>
  <c r="P427"/>
  <c r="BI426"/>
  <c r="BH426"/>
  <c r="BG426"/>
  <c r="BE426"/>
  <c r="T426"/>
  <c r="R426"/>
  <c r="P426"/>
  <c r="BI425"/>
  <c r="BH425"/>
  <c r="BG425"/>
  <c r="BE425"/>
  <c r="T425"/>
  <c r="R425"/>
  <c r="P425"/>
  <c r="BI424"/>
  <c r="BH424"/>
  <c r="BG424"/>
  <c r="BE424"/>
  <c r="T424"/>
  <c r="R424"/>
  <c r="P424"/>
  <c r="BI422"/>
  <c r="BH422"/>
  <c r="BG422"/>
  <c r="BE422"/>
  <c r="T422"/>
  <c r="R422"/>
  <c r="P422"/>
  <c r="BI421"/>
  <c r="BH421"/>
  <c r="BG421"/>
  <c r="BE421"/>
  <c r="T421"/>
  <c r="R421"/>
  <c r="P421"/>
  <c r="BI420"/>
  <c r="BH420"/>
  <c r="BG420"/>
  <c r="BE420"/>
  <c r="T420"/>
  <c r="R420"/>
  <c r="P420"/>
  <c r="BI419"/>
  <c r="BH419"/>
  <c r="BG419"/>
  <c r="BE419"/>
  <c r="T419"/>
  <c r="R419"/>
  <c r="P419"/>
  <c r="BI418"/>
  <c r="BH418"/>
  <c r="BG418"/>
  <c r="BE418"/>
  <c r="T418"/>
  <c r="R418"/>
  <c r="P418"/>
  <c r="BI417"/>
  <c r="BH417"/>
  <c r="BG417"/>
  <c r="BE417"/>
  <c r="T417"/>
  <c r="R417"/>
  <c r="P417"/>
  <c r="BI415"/>
  <c r="BH415"/>
  <c r="BG415"/>
  <c r="BE415"/>
  <c r="T415"/>
  <c r="R415"/>
  <c r="P415"/>
  <c r="BI414"/>
  <c r="BH414"/>
  <c r="BG414"/>
  <c r="BE414"/>
  <c r="T414"/>
  <c r="R414"/>
  <c r="P414"/>
  <c r="BI413"/>
  <c r="BH413"/>
  <c r="BG413"/>
  <c r="BE413"/>
  <c r="T413"/>
  <c r="R413"/>
  <c r="P413"/>
  <c r="BI412"/>
  <c r="BH412"/>
  <c r="BG412"/>
  <c r="BE412"/>
  <c r="T412"/>
  <c r="R412"/>
  <c r="P412"/>
  <c r="BI411"/>
  <c r="BH411"/>
  <c r="BG411"/>
  <c r="BE411"/>
  <c r="T411"/>
  <c r="R411"/>
  <c r="P411"/>
  <c r="BI410"/>
  <c r="BH410"/>
  <c r="BG410"/>
  <c r="BE410"/>
  <c r="T410"/>
  <c r="R410"/>
  <c r="P410"/>
  <c r="BI409"/>
  <c r="BH409"/>
  <c r="BG409"/>
  <c r="BE409"/>
  <c r="T409"/>
  <c r="R409"/>
  <c r="P409"/>
  <c r="BI407"/>
  <c r="BH407"/>
  <c r="BG407"/>
  <c r="BE407"/>
  <c r="T407"/>
  <c r="R407"/>
  <c r="P407"/>
  <c r="BI406"/>
  <c r="BH406"/>
  <c r="BG406"/>
  <c r="BE406"/>
  <c r="T406"/>
  <c r="R406"/>
  <c r="P406"/>
  <c r="BI405"/>
  <c r="BH405"/>
  <c r="BG405"/>
  <c r="BE405"/>
  <c r="T405"/>
  <c r="R405"/>
  <c r="P405"/>
  <c r="BI404"/>
  <c r="BH404"/>
  <c r="BG404"/>
  <c r="BE404"/>
  <c r="T404"/>
  <c r="R404"/>
  <c r="P404"/>
  <c r="BI403"/>
  <c r="BH403"/>
  <c r="BG403"/>
  <c r="BE403"/>
  <c r="T403"/>
  <c r="R403"/>
  <c r="P403"/>
  <c r="BI402"/>
  <c r="BH402"/>
  <c r="BG402"/>
  <c r="BE402"/>
  <c r="T402"/>
  <c r="R402"/>
  <c r="P402"/>
  <c r="BI401"/>
  <c r="BH401"/>
  <c r="BG401"/>
  <c r="BE401"/>
  <c r="T401"/>
  <c r="R401"/>
  <c r="P401"/>
  <c r="BI400"/>
  <c r="BH400"/>
  <c r="BG400"/>
  <c r="BE400"/>
  <c r="T400"/>
  <c r="R400"/>
  <c r="P400"/>
  <c r="BI399"/>
  <c r="BH399"/>
  <c r="BG399"/>
  <c r="BE399"/>
  <c r="T399"/>
  <c r="R399"/>
  <c r="P399"/>
  <c r="BI397"/>
  <c r="BH397"/>
  <c r="BG397"/>
  <c r="BE397"/>
  <c r="T397"/>
  <c r="R397"/>
  <c r="P397"/>
  <c r="BI396"/>
  <c r="BH396"/>
  <c r="BG396"/>
  <c r="BE396"/>
  <c r="T396"/>
  <c r="R396"/>
  <c r="P396"/>
  <c r="BI395"/>
  <c r="BH395"/>
  <c r="BG395"/>
  <c r="BE395"/>
  <c r="T395"/>
  <c r="R395"/>
  <c r="P395"/>
  <c r="BI394"/>
  <c r="BH394"/>
  <c r="BG394"/>
  <c r="BE394"/>
  <c r="T394"/>
  <c r="R394"/>
  <c r="P394"/>
  <c r="BI393"/>
  <c r="BH393"/>
  <c r="BG393"/>
  <c r="BE393"/>
  <c r="T393"/>
  <c r="R393"/>
  <c r="P393"/>
  <c r="BI392"/>
  <c r="BH392"/>
  <c r="BG392"/>
  <c r="BE392"/>
  <c r="T392"/>
  <c r="R392"/>
  <c r="P392"/>
  <c r="BI391"/>
  <c r="BH391"/>
  <c r="BG391"/>
  <c r="BE391"/>
  <c r="T391"/>
  <c r="R391"/>
  <c r="P391"/>
  <c r="BI390"/>
  <c r="BH390"/>
  <c r="BG390"/>
  <c r="BE390"/>
  <c r="T390"/>
  <c r="R390"/>
  <c r="P390"/>
  <c r="BI389"/>
  <c r="BH389"/>
  <c r="BG389"/>
  <c r="BE389"/>
  <c r="T389"/>
  <c r="R389"/>
  <c r="P389"/>
  <c r="BI388"/>
  <c r="BH388"/>
  <c r="BG388"/>
  <c r="BE388"/>
  <c r="T388"/>
  <c r="R388"/>
  <c r="P388"/>
  <c r="BI387"/>
  <c r="BH387"/>
  <c r="BG387"/>
  <c r="BE387"/>
  <c r="T387"/>
  <c r="R387"/>
  <c r="P387"/>
  <c r="BI386"/>
  <c r="BH386"/>
  <c r="BG386"/>
  <c r="BE386"/>
  <c r="T386"/>
  <c r="R386"/>
  <c r="P386"/>
  <c r="BI385"/>
  <c r="BH385"/>
  <c r="BG385"/>
  <c r="BE385"/>
  <c r="T385"/>
  <c r="R385"/>
  <c r="P385"/>
  <c r="BI384"/>
  <c r="BH384"/>
  <c r="BG384"/>
  <c r="BE384"/>
  <c r="T384"/>
  <c r="R384"/>
  <c r="P384"/>
  <c r="BI383"/>
  <c r="BH383"/>
  <c r="BG383"/>
  <c r="BE383"/>
  <c r="T383"/>
  <c r="R383"/>
  <c r="P383"/>
  <c r="BI382"/>
  <c r="BH382"/>
  <c r="BG382"/>
  <c r="BE382"/>
  <c r="T382"/>
  <c r="R382"/>
  <c r="P382"/>
  <c r="BI381"/>
  <c r="BH381"/>
  <c r="BG381"/>
  <c r="BE381"/>
  <c r="T381"/>
  <c r="R381"/>
  <c r="P381"/>
  <c r="BI380"/>
  <c r="BH380"/>
  <c r="BG380"/>
  <c r="BE380"/>
  <c r="T380"/>
  <c r="R380"/>
  <c r="P380"/>
  <c r="BI379"/>
  <c r="BH379"/>
  <c r="BG379"/>
  <c r="BE379"/>
  <c r="T379"/>
  <c r="R379"/>
  <c r="P379"/>
  <c r="BI378"/>
  <c r="BH378"/>
  <c r="BG378"/>
  <c r="BE378"/>
  <c r="T378"/>
  <c r="R378"/>
  <c r="P378"/>
  <c r="BI377"/>
  <c r="BH377"/>
  <c r="BG377"/>
  <c r="BE377"/>
  <c r="T377"/>
  <c r="R377"/>
  <c r="P377"/>
  <c r="BI376"/>
  <c r="BH376"/>
  <c r="BG376"/>
  <c r="BE376"/>
  <c r="T376"/>
  <c r="R376"/>
  <c r="P376"/>
  <c r="BI375"/>
  <c r="BH375"/>
  <c r="BG375"/>
  <c r="BE375"/>
  <c r="T375"/>
  <c r="R375"/>
  <c r="P375"/>
  <c r="BI374"/>
  <c r="BH374"/>
  <c r="BG374"/>
  <c r="BE374"/>
  <c r="T374"/>
  <c r="R374"/>
  <c r="P374"/>
  <c r="BI373"/>
  <c r="BH373"/>
  <c r="BG373"/>
  <c r="BE373"/>
  <c r="T373"/>
  <c r="R373"/>
  <c r="P373"/>
  <c r="BI372"/>
  <c r="BH372"/>
  <c r="BG372"/>
  <c r="BE372"/>
  <c r="T372"/>
  <c r="R372"/>
  <c r="P372"/>
  <c r="BI371"/>
  <c r="BH371"/>
  <c r="BG371"/>
  <c r="BE371"/>
  <c r="T371"/>
  <c r="R371"/>
  <c r="P371"/>
  <c r="BI370"/>
  <c r="BH370"/>
  <c r="BG370"/>
  <c r="BE370"/>
  <c r="T370"/>
  <c r="R370"/>
  <c r="P370"/>
  <c r="BI369"/>
  <c r="BH369"/>
  <c r="BG369"/>
  <c r="BE369"/>
  <c r="T369"/>
  <c r="R369"/>
  <c r="P369"/>
  <c r="BI368"/>
  <c r="BH368"/>
  <c r="BG368"/>
  <c r="BE368"/>
  <c r="T368"/>
  <c r="R368"/>
  <c r="P368"/>
  <c r="BI367"/>
  <c r="BH367"/>
  <c r="BG367"/>
  <c r="BE367"/>
  <c r="T367"/>
  <c r="R367"/>
  <c r="P367"/>
  <c r="BI366"/>
  <c r="BH366"/>
  <c r="BG366"/>
  <c r="BE366"/>
  <c r="T366"/>
  <c r="R366"/>
  <c r="P366"/>
  <c r="BI365"/>
  <c r="BH365"/>
  <c r="BG365"/>
  <c r="BE365"/>
  <c r="T365"/>
  <c r="R365"/>
  <c r="P365"/>
  <c r="BI363"/>
  <c r="BH363"/>
  <c r="BG363"/>
  <c r="BE363"/>
  <c r="T363"/>
  <c r="R363"/>
  <c r="P363"/>
  <c r="BI362"/>
  <c r="BH362"/>
  <c r="BG362"/>
  <c r="BE362"/>
  <c r="T362"/>
  <c r="R362"/>
  <c r="P362"/>
  <c r="BI361"/>
  <c r="BH361"/>
  <c r="BG361"/>
  <c r="BE361"/>
  <c r="T361"/>
  <c r="R361"/>
  <c r="P361"/>
  <c r="BI360"/>
  <c r="BH360"/>
  <c r="BG360"/>
  <c r="BE360"/>
  <c r="T360"/>
  <c r="R360"/>
  <c r="P360"/>
  <c r="BI359"/>
  <c r="BH359"/>
  <c r="BG359"/>
  <c r="BE359"/>
  <c r="T359"/>
  <c r="R359"/>
  <c r="P359"/>
  <c r="BI358"/>
  <c r="BH358"/>
  <c r="BG358"/>
  <c r="BE358"/>
  <c r="T358"/>
  <c r="R358"/>
  <c r="P358"/>
  <c r="BI357"/>
  <c r="BH357"/>
  <c r="BG357"/>
  <c r="BE357"/>
  <c r="T357"/>
  <c r="R357"/>
  <c r="P357"/>
  <c r="BI356"/>
  <c r="BH356"/>
  <c r="BG356"/>
  <c r="BE356"/>
  <c r="T356"/>
  <c r="R356"/>
  <c r="P356"/>
  <c r="BI355"/>
  <c r="BH355"/>
  <c r="BG355"/>
  <c r="BE355"/>
  <c r="T355"/>
  <c r="R355"/>
  <c r="P355"/>
  <c r="BI354"/>
  <c r="BH354"/>
  <c r="BG354"/>
  <c r="BE354"/>
  <c r="T354"/>
  <c r="R354"/>
  <c r="P354"/>
  <c r="BI353"/>
  <c r="BH353"/>
  <c r="BG353"/>
  <c r="BE353"/>
  <c r="T353"/>
  <c r="R353"/>
  <c r="P353"/>
  <c r="BI352"/>
  <c r="BH352"/>
  <c r="BG352"/>
  <c r="BE352"/>
  <c r="T352"/>
  <c r="R352"/>
  <c r="P352"/>
  <c r="BI351"/>
  <c r="BH351"/>
  <c r="BG351"/>
  <c r="BE351"/>
  <c r="T351"/>
  <c r="R351"/>
  <c r="P351"/>
  <c r="BI350"/>
  <c r="BH350"/>
  <c r="BG350"/>
  <c r="BE350"/>
  <c r="T350"/>
  <c r="R350"/>
  <c r="P350"/>
  <c r="BI349"/>
  <c r="BH349"/>
  <c r="BG349"/>
  <c r="BE349"/>
  <c r="T349"/>
  <c r="R349"/>
  <c r="P349"/>
  <c r="BI348"/>
  <c r="BH348"/>
  <c r="BG348"/>
  <c r="BE348"/>
  <c r="T348"/>
  <c r="R348"/>
  <c r="P348"/>
  <c r="BI347"/>
  <c r="BH347"/>
  <c r="BG347"/>
  <c r="BE347"/>
  <c r="T347"/>
  <c r="R347"/>
  <c r="P347"/>
  <c r="BI346"/>
  <c r="BH346"/>
  <c r="BG346"/>
  <c r="BE346"/>
  <c r="T346"/>
  <c r="R346"/>
  <c r="P346"/>
  <c r="BI345"/>
  <c r="BH345"/>
  <c r="BG345"/>
  <c r="BE345"/>
  <c r="T345"/>
  <c r="R345"/>
  <c r="P345"/>
  <c r="BI344"/>
  <c r="BH344"/>
  <c r="BG344"/>
  <c r="BE344"/>
  <c r="T344"/>
  <c r="R344"/>
  <c r="P344"/>
  <c r="BI343"/>
  <c r="BH343"/>
  <c r="BG343"/>
  <c r="BE343"/>
  <c r="T343"/>
  <c r="R343"/>
  <c r="P343"/>
  <c r="BI342"/>
  <c r="BH342"/>
  <c r="BG342"/>
  <c r="BE342"/>
  <c r="T342"/>
  <c r="R342"/>
  <c r="P342"/>
  <c r="BI341"/>
  <c r="BH341"/>
  <c r="BG341"/>
  <c r="BE341"/>
  <c r="T341"/>
  <c r="R341"/>
  <c r="P341"/>
  <c r="BI340"/>
  <c r="BH340"/>
  <c r="BG340"/>
  <c r="BE340"/>
  <c r="T340"/>
  <c r="R340"/>
  <c r="P340"/>
  <c r="BI339"/>
  <c r="BH339"/>
  <c r="BG339"/>
  <c r="BE339"/>
  <c r="T339"/>
  <c r="R339"/>
  <c r="P339"/>
  <c r="BI338"/>
  <c r="BH338"/>
  <c r="BG338"/>
  <c r="BE338"/>
  <c r="T338"/>
  <c r="R338"/>
  <c r="P338"/>
  <c r="BI337"/>
  <c r="BH337"/>
  <c r="BG337"/>
  <c r="BE337"/>
  <c r="T337"/>
  <c r="R337"/>
  <c r="P337"/>
  <c r="BI336"/>
  <c r="BH336"/>
  <c r="BG336"/>
  <c r="BE336"/>
  <c r="T336"/>
  <c r="R336"/>
  <c r="P336"/>
  <c r="BI335"/>
  <c r="BH335"/>
  <c r="BG335"/>
  <c r="BE335"/>
  <c r="T335"/>
  <c r="R335"/>
  <c r="P335"/>
  <c r="BI334"/>
  <c r="BH334"/>
  <c r="BG334"/>
  <c r="BE334"/>
  <c r="T334"/>
  <c r="R334"/>
  <c r="P334"/>
  <c r="BI333"/>
  <c r="BH333"/>
  <c r="BG333"/>
  <c r="BE333"/>
  <c r="T333"/>
  <c r="R333"/>
  <c r="P333"/>
  <c r="BI332"/>
  <c r="BH332"/>
  <c r="BG332"/>
  <c r="BE332"/>
  <c r="T332"/>
  <c r="R332"/>
  <c r="P332"/>
  <c r="BI331"/>
  <c r="BH331"/>
  <c r="BG331"/>
  <c r="BE331"/>
  <c r="T331"/>
  <c r="R331"/>
  <c r="P331"/>
  <c r="BI330"/>
  <c r="BH330"/>
  <c r="BG330"/>
  <c r="BE330"/>
  <c r="T330"/>
  <c r="R330"/>
  <c r="P330"/>
  <c r="BI329"/>
  <c r="BH329"/>
  <c r="BG329"/>
  <c r="BE329"/>
  <c r="T329"/>
  <c r="R329"/>
  <c r="P329"/>
  <c r="BI328"/>
  <c r="BH328"/>
  <c r="BG328"/>
  <c r="BE328"/>
  <c r="T328"/>
  <c r="R328"/>
  <c r="P328"/>
  <c r="BI327"/>
  <c r="BH327"/>
  <c r="BG327"/>
  <c r="BE327"/>
  <c r="T327"/>
  <c r="R327"/>
  <c r="P327"/>
  <c r="BI326"/>
  <c r="BH326"/>
  <c r="BG326"/>
  <c r="BE326"/>
  <c r="T326"/>
  <c r="R326"/>
  <c r="P326"/>
  <c r="BI325"/>
  <c r="BH325"/>
  <c r="BG325"/>
  <c r="BE325"/>
  <c r="T325"/>
  <c r="R325"/>
  <c r="P325"/>
  <c r="BI323"/>
  <c r="BH323"/>
  <c r="BG323"/>
  <c r="BE323"/>
  <c r="T323"/>
  <c r="R323"/>
  <c r="P323"/>
  <c r="BI322"/>
  <c r="BH322"/>
  <c r="BG322"/>
  <c r="BE322"/>
  <c r="T322"/>
  <c r="R322"/>
  <c r="P322"/>
  <c r="BI321"/>
  <c r="BH321"/>
  <c r="BG321"/>
  <c r="BE321"/>
  <c r="T321"/>
  <c r="R321"/>
  <c r="P321"/>
  <c r="BI320"/>
  <c r="BH320"/>
  <c r="BG320"/>
  <c r="BE320"/>
  <c r="T320"/>
  <c r="R320"/>
  <c r="P320"/>
  <c r="BI319"/>
  <c r="BH319"/>
  <c r="BG319"/>
  <c r="BE319"/>
  <c r="T319"/>
  <c r="R319"/>
  <c r="P319"/>
  <c r="BI318"/>
  <c r="BH318"/>
  <c r="BG318"/>
  <c r="BE318"/>
  <c r="T318"/>
  <c r="R318"/>
  <c r="P318"/>
  <c r="BI317"/>
  <c r="BH317"/>
  <c r="BG317"/>
  <c r="BE317"/>
  <c r="T317"/>
  <c r="R317"/>
  <c r="P317"/>
  <c r="BI316"/>
  <c r="BH316"/>
  <c r="BG316"/>
  <c r="BE316"/>
  <c r="T316"/>
  <c r="R316"/>
  <c r="P316"/>
  <c r="BI315"/>
  <c r="BH315"/>
  <c r="BG315"/>
  <c r="BE315"/>
  <c r="T315"/>
  <c r="R315"/>
  <c r="P315"/>
  <c r="BI314"/>
  <c r="BH314"/>
  <c r="BG314"/>
  <c r="BE314"/>
  <c r="T314"/>
  <c r="R314"/>
  <c r="P314"/>
  <c r="BI313"/>
  <c r="BH313"/>
  <c r="BG313"/>
  <c r="BE313"/>
  <c r="T313"/>
  <c r="R313"/>
  <c r="P313"/>
  <c r="BI312"/>
  <c r="BH312"/>
  <c r="BG312"/>
  <c r="BE312"/>
  <c r="T312"/>
  <c r="R312"/>
  <c r="P312"/>
  <c r="BI311"/>
  <c r="BH311"/>
  <c r="BG311"/>
  <c r="BE311"/>
  <c r="T311"/>
  <c r="R311"/>
  <c r="P311"/>
  <c r="BI310"/>
  <c r="BH310"/>
  <c r="BG310"/>
  <c r="BE310"/>
  <c r="T310"/>
  <c r="R310"/>
  <c r="P310"/>
  <c r="BI309"/>
  <c r="BH309"/>
  <c r="BG309"/>
  <c r="BE309"/>
  <c r="T309"/>
  <c r="R309"/>
  <c r="P309"/>
  <c r="BI307"/>
  <c r="BH307"/>
  <c r="BG307"/>
  <c r="BE307"/>
  <c r="T307"/>
  <c r="R307"/>
  <c r="P307"/>
  <c r="BI306"/>
  <c r="BH306"/>
  <c r="BG306"/>
  <c r="BE306"/>
  <c r="T306"/>
  <c r="R306"/>
  <c r="P306"/>
  <c r="BI305"/>
  <c r="BH305"/>
  <c r="BG305"/>
  <c r="BE305"/>
  <c r="T305"/>
  <c r="R305"/>
  <c r="P305"/>
  <c r="BI304"/>
  <c r="BH304"/>
  <c r="BG304"/>
  <c r="BE304"/>
  <c r="T304"/>
  <c r="R304"/>
  <c r="P304"/>
  <c r="BI303"/>
  <c r="BH303"/>
  <c r="BG303"/>
  <c r="BE303"/>
  <c r="T303"/>
  <c r="R303"/>
  <c r="P303"/>
  <c r="BI302"/>
  <c r="BH302"/>
  <c r="BG302"/>
  <c r="BE302"/>
  <c r="T302"/>
  <c r="R302"/>
  <c r="P302"/>
  <c r="BI301"/>
  <c r="BH301"/>
  <c r="BG301"/>
  <c r="BE301"/>
  <c r="T301"/>
  <c r="R301"/>
  <c r="P301"/>
  <c r="BI299"/>
  <c r="BH299"/>
  <c r="BG299"/>
  <c r="BE299"/>
  <c r="T299"/>
  <c r="R299"/>
  <c r="P299"/>
  <c r="BI298"/>
  <c r="BH298"/>
  <c r="BG298"/>
  <c r="BE298"/>
  <c r="T298"/>
  <c r="R298"/>
  <c r="P298"/>
  <c r="BI297"/>
  <c r="BH297"/>
  <c r="BG297"/>
  <c r="BE297"/>
  <c r="T297"/>
  <c r="R297"/>
  <c r="P297"/>
  <c r="BI296"/>
  <c r="BH296"/>
  <c r="BG296"/>
  <c r="BE296"/>
  <c r="T296"/>
  <c r="R296"/>
  <c r="P296"/>
  <c r="BI295"/>
  <c r="BH295"/>
  <c r="BG295"/>
  <c r="BE295"/>
  <c r="T295"/>
  <c r="R295"/>
  <c r="P295"/>
  <c r="BI294"/>
  <c r="BH294"/>
  <c r="BG294"/>
  <c r="BE294"/>
  <c r="T294"/>
  <c r="R294"/>
  <c r="P294"/>
  <c r="BI293"/>
  <c r="BH293"/>
  <c r="BG293"/>
  <c r="BE293"/>
  <c r="T293"/>
  <c r="R293"/>
  <c r="P293"/>
  <c r="BI292"/>
  <c r="BH292"/>
  <c r="BG292"/>
  <c r="BE292"/>
  <c r="T292"/>
  <c r="R292"/>
  <c r="P292"/>
  <c r="BI291"/>
  <c r="BH291"/>
  <c r="BG291"/>
  <c r="BE291"/>
  <c r="T291"/>
  <c r="R291"/>
  <c r="P291"/>
  <c r="BI290"/>
  <c r="BH290"/>
  <c r="BG290"/>
  <c r="BE290"/>
  <c r="T290"/>
  <c r="R290"/>
  <c r="P290"/>
  <c r="BI289"/>
  <c r="BH289"/>
  <c r="BG289"/>
  <c r="BE289"/>
  <c r="T289"/>
  <c r="R289"/>
  <c r="P289"/>
  <c r="BI288"/>
  <c r="BH288"/>
  <c r="BG288"/>
  <c r="BE288"/>
  <c r="T288"/>
  <c r="R288"/>
  <c r="P288"/>
  <c r="BI287"/>
  <c r="BH287"/>
  <c r="BG287"/>
  <c r="BE287"/>
  <c r="T287"/>
  <c r="R287"/>
  <c r="P287"/>
  <c r="BI286"/>
  <c r="BH286"/>
  <c r="BG286"/>
  <c r="BE286"/>
  <c r="T286"/>
  <c r="R286"/>
  <c r="P286"/>
  <c r="BI285"/>
  <c r="BH285"/>
  <c r="BG285"/>
  <c r="BE285"/>
  <c r="T285"/>
  <c r="R285"/>
  <c r="P285"/>
  <c r="BI284"/>
  <c r="BH284"/>
  <c r="BG284"/>
  <c r="BE284"/>
  <c r="T284"/>
  <c r="R284"/>
  <c r="P284"/>
  <c r="BI282"/>
  <c r="BH282"/>
  <c r="BG282"/>
  <c r="BE282"/>
  <c r="T282"/>
  <c r="R282"/>
  <c r="P282"/>
  <c r="BI281"/>
  <c r="BH281"/>
  <c r="BG281"/>
  <c r="BE281"/>
  <c r="T281"/>
  <c r="R281"/>
  <c r="P281"/>
  <c r="BI280"/>
  <c r="BH280"/>
  <c r="BG280"/>
  <c r="BE280"/>
  <c r="T280"/>
  <c r="R280"/>
  <c r="P280"/>
  <c r="BI279"/>
  <c r="BH279"/>
  <c r="BG279"/>
  <c r="BE279"/>
  <c r="T279"/>
  <c r="R279"/>
  <c r="P279"/>
  <c r="BI278"/>
  <c r="BH278"/>
  <c r="BG278"/>
  <c r="BE278"/>
  <c r="T278"/>
  <c r="R278"/>
  <c r="P278"/>
  <c r="BI277"/>
  <c r="BH277"/>
  <c r="BG277"/>
  <c r="BE277"/>
  <c r="T277"/>
  <c r="R277"/>
  <c r="P277"/>
  <c r="BI276"/>
  <c r="BH276"/>
  <c r="BG276"/>
  <c r="BE276"/>
  <c r="T276"/>
  <c r="R276"/>
  <c r="P276"/>
  <c r="BI275"/>
  <c r="BH275"/>
  <c r="BG275"/>
  <c r="BE275"/>
  <c r="T275"/>
  <c r="R275"/>
  <c r="P275"/>
  <c r="BI274"/>
  <c r="BH274"/>
  <c r="BG274"/>
  <c r="BE274"/>
  <c r="T274"/>
  <c r="R274"/>
  <c r="P274"/>
  <c r="BI273"/>
  <c r="BH273"/>
  <c r="BG273"/>
  <c r="BE273"/>
  <c r="T273"/>
  <c r="R273"/>
  <c r="P273"/>
  <c r="BI271"/>
  <c r="BH271"/>
  <c r="BG271"/>
  <c r="BE271"/>
  <c r="T271"/>
  <c r="R271"/>
  <c r="P271"/>
  <c r="BI270"/>
  <c r="BH270"/>
  <c r="BG270"/>
  <c r="BE270"/>
  <c r="T270"/>
  <c r="R270"/>
  <c r="P270"/>
  <c r="BI269"/>
  <c r="BH269"/>
  <c r="BG269"/>
  <c r="BE269"/>
  <c r="T269"/>
  <c r="R269"/>
  <c r="P269"/>
  <c r="BI268"/>
  <c r="BH268"/>
  <c r="BG268"/>
  <c r="BE268"/>
  <c r="T268"/>
  <c r="R268"/>
  <c r="P268"/>
  <c r="BI267"/>
  <c r="BH267"/>
  <c r="BG267"/>
  <c r="BE267"/>
  <c r="T267"/>
  <c r="R267"/>
  <c r="P267"/>
  <c r="BI266"/>
  <c r="BH266"/>
  <c r="BG266"/>
  <c r="BE266"/>
  <c r="T266"/>
  <c r="R266"/>
  <c r="P266"/>
  <c r="BI265"/>
  <c r="BH265"/>
  <c r="BG265"/>
  <c r="BE265"/>
  <c r="T265"/>
  <c r="R265"/>
  <c r="P265"/>
  <c r="BI264"/>
  <c r="BH264"/>
  <c r="BG264"/>
  <c r="BE264"/>
  <c r="T264"/>
  <c r="R264"/>
  <c r="P264"/>
  <c r="BI263"/>
  <c r="BH263"/>
  <c r="BG263"/>
  <c r="BE263"/>
  <c r="T263"/>
  <c r="R263"/>
  <c r="P263"/>
  <c r="BI262"/>
  <c r="BH262"/>
  <c r="BG262"/>
  <c r="BE262"/>
  <c r="T262"/>
  <c r="R262"/>
  <c r="P262"/>
  <c r="BI261"/>
  <c r="BH261"/>
  <c r="BG261"/>
  <c r="BE261"/>
  <c r="T261"/>
  <c r="R261"/>
  <c r="P261"/>
  <c r="BI260"/>
  <c r="BH260"/>
  <c r="BG260"/>
  <c r="BE260"/>
  <c r="T260"/>
  <c r="R260"/>
  <c r="P260"/>
  <c r="BI259"/>
  <c r="BH259"/>
  <c r="BG259"/>
  <c r="BE259"/>
  <c r="T259"/>
  <c r="R259"/>
  <c r="P259"/>
  <c r="BI258"/>
  <c r="BH258"/>
  <c r="BG258"/>
  <c r="BE258"/>
  <c r="T258"/>
  <c r="R258"/>
  <c r="P258"/>
  <c r="BI257"/>
  <c r="BH257"/>
  <c r="BG257"/>
  <c r="BE257"/>
  <c r="T257"/>
  <c r="R257"/>
  <c r="P257"/>
  <c r="BI254"/>
  <c r="BH254"/>
  <c r="BG254"/>
  <c r="BE254"/>
  <c r="T254"/>
  <c r="T253"/>
  <c r="R254"/>
  <c r="R253"/>
  <c r="P254"/>
  <c r="P253"/>
  <c r="BI252"/>
  <c r="BH252"/>
  <c r="BG252"/>
  <c r="BE252"/>
  <c r="T252"/>
  <c r="R252"/>
  <c r="P252"/>
  <c r="BI251"/>
  <c r="BH251"/>
  <c r="BG251"/>
  <c r="BE251"/>
  <c r="T251"/>
  <c r="R251"/>
  <c r="P251"/>
  <c r="BI250"/>
  <c r="BH250"/>
  <c r="BG250"/>
  <c r="BE250"/>
  <c r="T250"/>
  <c r="R250"/>
  <c r="P250"/>
  <c r="BI249"/>
  <c r="BH249"/>
  <c r="BG249"/>
  <c r="BE249"/>
  <c r="T249"/>
  <c r="R249"/>
  <c r="P249"/>
  <c r="BI248"/>
  <c r="BH248"/>
  <c r="BG248"/>
  <c r="BE248"/>
  <c r="T248"/>
  <c r="R248"/>
  <c r="P248"/>
  <c r="BI247"/>
  <c r="BH247"/>
  <c r="BG247"/>
  <c r="BE247"/>
  <c r="T247"/>
  <c r="R247"/>
  <c r="P247"/>
  <c r="BI246"/>
  <c r="BH246"/>
  <c r="BG246"/>
  <c r="BE246"/>
  <c r="T246"/>
  <c r="R246"/>
  <c r="P246"/>
  <c r="BI245"/>
  <c r="BH245"/>
  <c r="BG245"/>
  <c r="BE245"/>
  <c r="T245"/>
  <c r="R245"/>
  <c r="P245"/>
  <c r="BI244"/>
  <c r="BH244"/>
  <c r="BG244"/>
  <c r="BE244"/>
  <c r="T244"/>
  <c r="R244"/>
  <c r="P244"/>
  <c r="BI243"/>
  <c r="BH243"/>
  <c r="BG243"/>
  <c r="BE243"/>
  <c r="T243"/>
  <c r="R243"/>
  <c r="P243"/>
  <c r="BI242"/>
  <c r="BH242"/>
  <c r="BG242"/>
  <c r="BE242"/>
  <c r="T242"/>
  <c r="R242"/>
  <c r="P242"/>
  <c r="BI241"/>
  <c r="BH241"/>
  <c r="BG241"/>
  <c r="BE241"/>
  <c r="T241"/>
  <c r="R241"/>
  <c r="P241"/>
  <c r="BI240"/>
  <c r="BH240"/>
  <c r="BG240"/>
  <c r="BE240"/>
  <c r="T240"/>
  <c r="R240"/>
  <c r="P240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J135"/>
  <c r="J134"/>
  <c r="F134"/>
  <c r="F132"/>
  <c r="E130"/>
  <c r="J92"/>
  <c r="J91"/>
  <c r="F91"/>
  <c r="F89"/>
  <c r="E87"/>
  <c r="J18"/>
  <c r="E18"/>
  <c r="F135"/>
  <c r="J17"/>
  <c r="J12"/>
  <c r="J132"/>
  <c r="E7"/>
  <c r="E128"/>
  <c i="1" r="L90"/>
  <c r="AM90"/>
  <c r="AM89"/>
  <c r="L89"/>
  <c r="AM87"/>
  <c r="L87"/>
  <c r="L85"/>
  <c r="L84"/>
  <c i="2" r="BK399"/>
  <c r="BK393"/>
  <c r="BK391"/>
  <c r="BK389"/>
  <c r="J386"/>
  <c r="BK384"/>
  <c r="BK382"/>
  <c r="BK380"/>
  <c r="BK378"/>
  <c r="BK377"/>
  <c r="BK374"/>
  <c r="BK372"/>
  <c r="J370"/>
  <c r="J368"/>
  <c r="BK366"/>
  <c r="J365"/>
  <c r="J362"/>
  <c r="J359"/>
  <c r="BK357"/>
  <c r="J355"/>
  <c r="J353"/>
  <c r="J351"/>
  <c r="J350"/>
  <c r="BK348"/>
  <c r="J346"/>
  <c r="J345"/>
  <c r="BK343"/>
  <c r="J341"/>
  <c r="BK339"/>
  <c r="BK337"/>
  <c r="BK335"/>
  <c r="J333"/>
  <c r="BK331"/>
  <c r="BK329"/>
  <c r="J327"/>
  <c r="J326"/>
  <c r="J322"/>
  <c r="J320"/>
  <c r="J318"/>
  <c r="BK316"/>
  <c r="BK314"/>
  <c r="BK312"/>
  <c r="BK310"/>
  <c r="BK307"/>
  <c r="J305"/>
  <c r="BK303"/>
  <c r="BK301"/>
  <c r="J298"/>
  <c r="BK296"/>
  <c r="BK294"/>
  <c r="BK292"/>
  <c r="J290"/>
  <c r="BK288"/>
  <c r="J286"/>
  <c r="J284"/>
  <c r="BK281"/>
  <c r="J279"/>
  <c r="BK277"/>
  <c r="J276"/>
  <c r="J274"/>
  <c r="BK271"/>
  <c r="BK268"/>
  <c r="J265"/>
  <c r="J263"/>
  <c r="BK262"/>
  <c r="BK261"/>
  <c r="J259"/>
  <c r="J257"/>
  <c r="BK250"/>
  <c r="BK248"/>
  <c r="J247"/>
  <c r="BK246"/>
  <c r="J244"/>
  <c r="BK243"/>
  <c r="BK238"/>
  <c r="BK236"/>
  <c r="J234"/>
  <c r="BK232"/>
  <c r="BK231"/>
  <c r="BK229"/>
  <c r="BK227"/>
  <c r="J223"/>
  <c r="BK221"/>
  <c r="J220"/>
  <c r="BK218"/>
  <c r="BK216"/>
  <c r="J214"/>
  <c r="J210"/>
  <c r="BK208"/>
  <c r="BK206"/>
  <c r="BK205"/>
  <c r="J201"/>
  <c r="BK198"/>
  <c r="BK196"/>
  <c r="J195"/>
  <c r="BK193"/>
  <c r="J192"/>
  <c r="J190"/>
  <c r="BK188"/>
  <c r="BK186"/>
  <c r="J184"/>
  <c r="BK182"/>
  <c r="BK180"/>
  <c r="BK179"/>
  <c r="BK176"/>
  <c r="BK172"/>
  <c r="J170"/>
  <c r="BK168"/>
  <c r="BK166"/>
  <c r="BK165"/>
  <c r="BK162"/>
  <c r="J160"/>
  <c r="J158"/>
  <c r="J154"/>
  <c r="BK152"/>
  <c r="J150"/>
  <c r="BK149"/>
  <c r="BK146"/>
  <c r="BK144"/>
  <c r="BK142"/>
  <c r="BK140"/>
  <c i="1" r="AS126"/>
  <c i="2" r="J430"/>
  <c r="BK428"/>
  <c r="J426"/>
  <c r="J424"/>
  <c r="J421"/>
  <c r="BK420"/>
  <c r="BK418"/>
  <c r="BK414"/>
  <c r="J412"/>
  <c r="J410"/>
  <c r="BK407"/>
  <c r="J406"/>
  <c r="J404"/>
  <c r="BK401"/>
  <c r="J399"/>
  <c r="J396"/>
  <c r="BK394"/>
  <c r="J392"/>
  <c r="J391"/>
  <c r="BK390"/>
  <c r="BK386"/>
  <c r="J384"/>
  <c r="J382"/>
  <c r="J380"/>
  <c r="J379"/>
  <c r="J378"/>
  <c r="BK375"/>
  <c r="BK373"/>
  <c r="BK370"/>
  <c r="BK368"/>
  <c r="J366"/>
  <c r="BK365"/>
  <c r="BK363"/>
  <c r="BK359"/>
  <c r="J357"/>
  <c r="BK355"/>
  <c r="BK353"/>
  <c r="BK352"/>
  <c r="BK351"/>
  <c r="BK349"/>
  <c r="BK346"/>
  <c r="J343"/>
  <c r="BK341"/>
  <c r="BK338"/>
  <c r="J336"/>
  <c r="J335"/>
  <c r="J331"/>
  <c r="J329"/>
  <c r="BK327"/>
  <c r="BK325"/>
  <c r="J323"/>
  <c r="J321"/>
  <c r="BK318"/>
  <c r="J315"/>
  <c r="J313"/>
  <c r="BK311"/>
  <c r="J310"/>
  <c r="BK309"/>
  <c r="BK306"/>
  <c r="J303"/>
  <c r="J301"/>
  <c r="BK298"/>
  <c r="J296"/>
  <c r="J295"/>
  <c r="BK293"/>
  <c r="BK290"/>
  <c r="J288"/>
  <c r="BK286"/>
  <c r="BK284"/>
  <c r="J281"/>
  <c r="BK280"/>
  <c r="J278"/>
  <c r="BK274"/>
  <c r="J271"/>
  <c r="BK269"/>
  <c r="J267"/>
  <c r="J264"/>
  <c r="J261"/>
  <c r="BK259"/>
  <c r="BK257"/>
  <c r="BK254"/>
  <c r="J251"/>
  <c r="J249"/>
  <c r="BK247"/>
  <c r="J243"/>
  <c r="J241"/>
  <c r="J240"/>
  <c r="J238"/>
  <c r="J236"/>
  <c r="BK234"/>
  <c r="J231"/>
  <c r="J229"/>
  <c r="J227"/>
  <c r="BK226"/>
  <c r="BK225"/>
  <c r="BK223"/>
  <c r="J221"/>
  <c r="J218"/>
  <c r="J216"/>
  <c r="BK214"/>
  <c r="J211"/>
  <c r="BK210"/>
  <c r="J208"/>
  <c r="J207"/>
  <c r="BK203"/>
  <c r="BK201"/>
  <c r="J198"/>
  <c r="J196"/>
  <c r="BK194"/>
  <c r="J193"/>
  <c r="BK190"/>
  <c r="J188"/>
  <c r="J186"/>
  <c r="BK183"/>
  <c r="J182"/>
  <c r="J181"/>
  <c r="J179"/>
  <c r="BK175"/>
  <c r="J172"/>
  <c r="BK170"/>
  <c r="J168"/>
  <c r="J167"/>
  <c r="J166"/>
  <c r="BK164"/>
  <c r="BK161"/>
  <c r="J159"/>
  <c r="J157"/>
  <c r="BK153"/>
  <c r="J151"/>
  <c r="BK150"/>
  <c r="BK147"/>
  <c r="J145"/>
  <c r="BK143"/>
  <c r="BK141"/>
  <c i="1" r="AS144"/>
  <c r="AS123"/>
  <c i="3" r="J289"/>
  <c r="J288"/>
  <c r="BK285"/>
  <c r="J283"/>
  <c r="BK282"/>
  <c r="BK281"/>
  <c r="J276"/>
  <c r="BK273"/>
  <c r="J271"/>
  <c r="J270"/>
  <c r="BK269"/>
  <c r="J268"/>
  <c r="BK267"/>
  <c r="J263"/>
  <c r="BK261"/>
  <c r="BK259"/>
  <c r="J257"/>
  <c r="J255"/>
  <c r="J254"/>
  <c r="BK251"/>
  <c r="J249"/>
  <c r="J247"/>
  <c r="J245"/>
  <c r="BK243"/>
  <c r="BK241"/>
  <c r="J240"/>
  <c r="BK237"/>
  <c r="BK235"/>
  <c r="J232"/>
  <c r="BK229"/>
  <c r="J227"/>
  <c r="J226"/>
  <c r="J223"/>
  <c r="BK221"/>
  <c r="J219"/>
  <c r="BK217"/>
  <c r="J215"/>
  <c r="BK213"/>
  <c r="J212"/>
  <c r="BK210"/>
  <c r="BK208"/>
  <c r="BK207"/>
  <c r="BK206"/>
  <c r="J204"/>
  <c r="BK202"/>
  <c r="J200"/>
  <c r="BK198"/>
  <c r="J196"/>
  <c r="BK194"/>
  <c r="BK193"/>
  <c r="J191"/>
  <c r="J189"/>
  <c r="BK186"/>
  <c r="BK183"/>
  <c r="BK180"/>
  <c r="J178"/>
  <c r="J176"/>
  <c r="BK174"/>
  <c r="J172"/>
  <c r="J170"/>
  <c r="J168"/>
  <c r="BK165"/>
  <c r="J163"/>
  <c r="J161"/>
  <c r="J159"/>
  <c r="J157"/>
  <c r="BK154"/>
  <c r="BK152"/>
  <c r="BK150"/>
  <c r="BK148"/>
  <c r="BK146"/>
  <c r="BK144"/>
  <c r="BK142"/>
  <c r="J138"/>
  <c r="J285"/>
  <c r="BK283"/>
  <c r="J281"/>
  <c r="J279"/>
  <c r="BK276"/>
  <c r="J273"/>
  <c r="BK271"/>
  <c r="BK268"/>
  <c r="J266"/>
  <c r="BK264"/>
  <c r="J262"/>
  <c r="J259"/>
  <c r="BK258"/>
  <c r="BK256"/>
  <c r="BK254"/>
  <c r="J252"/>
  <c r="BK250"/>
  <c r="BK248"/>
  <c r="BK245"/>
  <c r="J244"/>
  <c r="J242"/>
  <c r="BK240"/>
  <c r="BK238"/>
  <c r="J236"/>
  <c r="BK232"/>
  <c r="J229"/>
  <c r="BK227"/>
  <c r="BK225"/>
  <c r="BK223"/>
  <c r="J221"/>
  <c r="BK219"/>
  <c r="J217"/>
  <c r="BK215"/>
  <c r="J213"/>
  <c r="BK212"/>
  <c r="J210"/>
  <c r="J208"/>
  <c r="J206"/>
  <c r="BK204"/>
  <c r="J202"/>
  <c r="BK200"/>
  <c r="J198"/>
  <c r="BK196"/>
  <c r="J194"/>
  <c r="J192"/>
  <c r="BK190"/>
  <c r="J188"/>
  <c r="BK185"/>
  <c r="J183"/>
  <c r="J181"/>
  <c r="BK179"/>
  <c r="BK177"/>
  <c r="BK175"/>
  <c r="J173"/>
  <c r="BK171"/>
  <c r="BK169"/>
  <c r="BK167"/>
  <c r="J165"/>
  <c r="BK162"/>
  <c r="BK161"/>
  <c r="J160"/>
  <c r="BK159"/>
  <c r="J158"/>
  <c r="BK155"/>
  <c r="J154"/>
  <c r="BK153"/>
  <c r="J151"/>
  <c r="J149"/>
  <c r="J147"/>
  <c r="BK145"/>
  <c r="BK143"/>
  <c r="BK139"/>
  <c i="4" r="J192"/>
  <c r="J189"/>
  <c r="J187"/>
  <c r="BK185"/>
  <c r="BK183"/>
  <c r="J181"/>
  <c r="BK179"/>
  <c r="BK177"/>
  <c r="J175"/>
  <c r="BK173"/>
  <c r="BK171"/>
  <c r="BK169"/>
  <c r="BK167"/>
  <c r="J165"/>
  <c r="J163"/>
  <c r="BK161"/>
  <c r="J159"/>
  <c r="BK157"/>
  <c r="BK155"/>
  <c r="J153"/>
  <c r="J151"/>
  <c r="J149"/>
  <c r="BK146"/>
  <c r="BK144"/>
  <c r="BK142"/>
  <c r="J140"/>
  <c r="J137"/>
  <c r="BK135"/>
  <c r="BK192"/>
  <c r="BK189"/>
  <c r="BK187"/>
  <c r="J185"/>
  <c r="J183"/>
  <c r="BK181"/>
  <c r="J179"/>
  <c r="J177"/>
  <c r="BK175"/>
  <c r="J173"/>
  <c r="J172"/>
  <c r="J170"/>
  <c r="J168"/>
  <c r="J166"/>
  <c r="J164"/>
  <c r="J162"/>
  <c r="BK160"/>
  <c r="J158"/>
  <c r="J156"/>
  <c r="BK154"/>
  <c r="BK151"/>
  <c r="BK149"/>
  <c r="J146"/>
  <c r="J144"/>
  <c r="J142"/>
  <c r="BK140"/>
  <c r="J136"/>
  <c r="BK134"/>
  <c r="J132"/>
  <c i="5" r="BK250"/>
  <c r="BK248"/>
  <c r="BK246"/>
  <c r="J244"/>
  <c r="BK241"/>
  <c r="J240"/>
  <c r="J239"/>
  <c r="J237"/>
  <c r="BK235"/>
  <c r="BK233"/>
  <c r="J232"/>
  <c r="BK230"/>
  <c r="J228"/>
  <c r="BK226"/>
  <c r="BK224"/>
  <c r="BK221"/>
  <c r="J220"/>
  <c r="BK217"/>
  <c r="J215"/>
  <c r="BK213"/>
  <c r="J211"/>
  <c r="J209"/>
  <c r="J207"/>
  <c r="BK205"/>
  <c r="J204"/>
  <c r="BK202"/>
  <c r="J200"/>
  <c r="J198"/>
  <c r="J195"/>
  <c r="BK193"/>
  <c r="J191"/>
  <c r="J188"/>
  <c r="J186"/>
  <c r="J184"/>
  <c r="J181"/>
  <c r="BK179"/>
  <c r="BK177"/>
  <c r="BK175"/>
  <c r="BK173"/>
  <c r="J171"/>
  <c r="BK169"/>
  <c r="J167"/>
  <c r="BK165"/>
  <c r="BK162"/>
  <c r="BK159"/>
  <c r="BK157"/>
  <c r="J155"/>
  <c r="J153"/>
  <c r="BK151"/>
  <c r="J149"/>
  <c r="BK146"/>
  <c r="J143"/>
  <c r="BK141"/>
  <c r="J139"/>
  <c r="J137"/>
  <c r="J250"/>
  <c r="J248"/>
  <c r="J246"/>
  <c r="J241"/>
  <c r="BK236"/>
  <c r="BK234"/>
  <c r="J231"/>
  <c r="BK229"/>
  <c r="BK227"/>
  <c r="BK225"/>
  <c r="J223"/>
  <c r="J222"/>
  <c r="BK219"/>
  <c r="J218"/>
  <c r="BK215"/>
  <c r="J213"/>
  <c r="J212"/>
  <c r="BK209"/>
  <c r="BK207"/>
  <c r="BK204"/>
  <c r="J202"/>
  <c r="BK200"/>
  <c r="BK198"/>
  <c r="BK195"/>
  <c r="J193"/>
  <c r="BK191"/>
  <c r="J190"/>
  <c r="BK188"/>
  <c r="BK186"/>
  <c r="BK184"/>
  <c r="BK181"/>
  <c r="J179"/>
  <c r="J177"/>
  <c r="J175"/>
  <c r="BK172"/>
  <c r="BK171"/>
  <c r="J169"/>
  <c r="BK167"/>
  <c r="J165"/>
  <c r="BK163"/>
  <c r="J159"/>
  <c r="BK158"/>
  <c r="BK156"/>
  <c r="BK154"/>
  <c r="BK152"/>
  <c r="BK150"/>
  <c r="BK148"/>
  <c r="J144"/>
  <c r="BK143"/>
  <c r="J141"/>
  <c r="BK139"/>
  <c r="BK137"/>
  <c i="6" r="BK193"/>
  <c r="BK189"/>
  <c r="BK186"/>
  <c r="BK184"/>
  <c r="BK182"/>
  <c r="J180"/>
  <c r="BK178"/>
  <c r="J174"/>
  <c r="J171"/>
  <c r="BK169"/>
  <c r="BK167"/>
  <c r="BK165"/>
  <c r="BK163"/>
  <c r="J161"/>
  <c r="BK159"/>
  <c r="J157"/>
  <c r="J155"/>
  <c r="J152"/>
  <c r="BK149"/>
  <c r="J147"/>
  <c r="BK145"/>
  <c r="BK143"/>
  <c r="J141"/>
  <c r="J139"/>
  <c r="J137"/>
  <c r="J193"/>
  <c r="J190"/>
  <c r="J188"/>
  <c r="J185"/>
  <c r="BK183"/>
  <c r="J181"/>
  <c r="J179"/>
  <c r="J177"/>
  <c r="BK172"/>
  <c r="J170"/>
  <c r="J168"/>
  <c r="J166"/>
  <c r="J164"/>
  <c r="J162"/>
  <c r="J160"/>
  <c r="BK158"/>
  <c r="BK156"/>
  <c r="BK154"/>
  <c r="J150"/>
  <c r="J148"/>
  <c r="J146"/>
  <c r="J144"/>
  <c r="J142"/>
  <c r="BK140"/>
  <c r="BK138"/>
  <c r="BK136"/>
  <c i="7" r="BK139"/>
  <c r="J137"/>
  <c r="BK135"/>
  <c r="BK132"/>
  <c r="J130"/>
  <c r="J139"/>
  <c r="BK138"/>
  <c r="J136"/>
  <c r="J134"/>
  <c r="J133"/>
  <c r="BK130"/>
  <c i="8" r="BK141"/>
  <c r="J139"/>
  <c r="BK137"/>
  <c r="J135"/>
  <c r="BK132"/>
  <c r="BK130"/>
  <c r="BK129"/>
  <c r="J146"/>
  <c r="BK143"/>
  <c r="J141"/>
  <c r="BK139"/>
  <c r="J137"/>
  <c r="BK135"/>
  <c r="BK133"/>
  <c r="J131"/>
  <c r="J129"/>
  <c i="9" r="BK166"/>
  <c r="J164"/>
  <c r="J163"/>
  <c r="BK161"/>
  <c r="BK159"/>
  <c r="BK157"/>
  <c r="J155"/>
  <c r="J153"/>
  <c r="BK151"/>
  <c r="BK149"/>
  <c r="BK147"/>
  <c r="J145"/>
  <c r="J143"/>
  <c r="J141"/>
  <c r="J139"/>
  <c r="BK137"/>
  <c r="J135"/>
  <c r="BK133"/>
  <c r="J131"/>
  <c r="BK129"/>
  <c r="BK167"/>
  <c r="J166"/>
  <c r="BK165"/>
  <c r="BK164"/>
  <c r="J161"/>
  <c r="J160"/>
  <c r="BK158"/>
  <c r="J156"/>
  <c r="BK154"/>
  <c r="BK152"/>
  <c r="BK150"/>
  <c r="BK148"/>
  <c r="BK146"/>
  <c r="BK144"/>
  <c r="BK142"/>
  <c r="BK140"/>
  <c r="BK138"/>
  <c r="J136"/>
  <c r="J134"/>
  <c r="BK132"/>
  <c r="J130"/>
  <c i="10" r="BK148"/>
  <c r="BK146"/>
  <c r="J143"/>
  <c r="J141"/>
  <c r="BK139"/>
  <c r="J137"/>
  <c r="BK134"/>
  <c r="J132"/>
  <c r="J150"/>
  <c r="BK147"/>
  <c r="BK145"/>
  <c r="BK142"/>
  <c r="BK140"/>
  <c r="J138"/>
  <c r="BK136"/>
  <c r="BK133"/>
  <c r="J131"/>
  <c i="11" r="J152"/>
  <c r="BK150"/>
  <c r="J148"/>
  <c r="BK146"/>
  <c r="J144"/>
  <c r="BK142"/>
  <c r="BK140"/>
  <c r="J138"/>
  <c r="BK135"/>
  <c r="BK133"/>
  <c r="J131"/>
  <c r="J153"/>
  <c r="BK151"/>
  <c r="J149"/>
  <c r="BK147"/>
  <c r="J145"/>
  <c r="J143"/>
  <c r="J141"/>
  <c r="BK139"/>
  <c r="J136"/>
  <c r="BK134"/>
  <c r="BK132"/>
  <c r="BK130"/>
  <c i="12" r="BK186"/>
  <c r="J184"/>
  <c r="J183"/>
  <c r="BK182"/>
  <c r="BK179"/>
  <c r="BK177"/>
  <c r="J175"/>
  <c r="BK173"/>
  <c r="BK171"/>
  <c r="BK169"/>
  <c r="J167"/>
  <c r="BK165"/>
  <c r="J163"/>
  <c r="BK160"/>
  <c r="J158"/>
  <c r="J157"/>
  <c r="J155"/>
  <c r="BK153"/>
  <c r="J151"/>
  <c r="J149"/>
  <c r="J147"/>
  <c r="J145"/>
  <c r="J143"/>
  <c r="BK141"/>
  <c r="J139"/>
  <c r="J137"/>
  <c r="BK134"/>
  <c r="BK132"/>
  <c r="BK130"/>
  <c r="J186"/>
  <c r="BK184"/>
  <c r="J181"/>
  <c r="J179"/>
  <c r="J177"/>
  <c r="BK175"/>
  <c r="J173"/>
  <c r="J171"/>
  <c r="J169"/>
  <c r="BK167"/>
  <c r="J165"/>
  <c r="BK163"/>
  <c r="J161"/>
  <c r="J159"/>
  <c r="BK157"/>
  <c r="BK155"/>
  <c r="J153"/>
  <c r="BK151"/>
  <c r="BK149"/>
  <c r="BK147"/>
  <c r="BK145"/>
  <c r="BK143"/>
  <c r="J141"/>
  <c r="BK139"/>
  <c r="BK137"/>
  <c r="J134"/>
  <c r="J132"/>
  <c r="J130"/>
  <c i="13" r="J139"/>
  <c r="BK137"/>
  <c r="J135"/>
  <c r="J133"/>
  <c r="BK130"/>
  <c r="BK129"/>
  <c r="J141"/>
  <c r="BK138"/>
  <c r="J136"/>
  <c r="BK134"/>
  <c r="BK132"/>
  <c r="J131"/>
  <c r="J130"/>
  <c i="14" r="J140"/>
  <c r="J137"/>
  <c r="J135"/>
  <c r="BK133"/>
  <c r="BK131"/>
  <c r="J129"/>
  <c r="BK140"/>
  <c r="BK137"/>
  <c r="BK135"/>
  <c r="J133"/>
  <c r="J131"/>
  <c r="BK129"/>
  <c i="15" r="BK137"/>
  <c r="J136"/>
  <c r="J135"/>
  <c r="J134"/>
  <c r="BK133"/>
  <c r="BK132"/>
  <c r="BK128"/>
  <c r="BK140"/>
  <c r="J140"/>
  <c r="J138"/>
  <c r="J137"/>
  <c r="BK136"/>
  <c r="BK135"/>
  <c r="BK134"/>
  <c r="J133"/>
  <c r="J132"/>
  <c r="BK131"/>
  <c r="J131"/>
  <c r="BK130"/>
  <c r="J130"/>
  <c r="BK129"/>
  <c r="J129"/>
  <c r="J128"/>
  <c i="16" r="BK139"/>
  <c r="BK137"/>
  <c r="BK136"/>
  <c r="J135"/>
  <c r="J134"/>
  <c r="J133"/>
  <c r="BK132"/>
  <c r="BK131"/>
  <c r="BK130"/>
  <c r="J130"/>
  <c r="BK129"/>
  <c r="BK128"/>
  <c r="J139"/>
  <c r="J137"/>
  <c r="J136"/>
  <c r="BK135"/>
  <c r="BK134"/>
  <c r="BK133"/>
  <c r="J132"/>
  <c r="J131"/>
  <c r="J129"/>
  <c r="J128"/>
  <c i="17" r="BK140"/>
  <c r="BK138"/>
  <c r="J137"/>
  <c r="J136"/>
  <c r="J135"/>
  <c r="J134"/>
  <c r="BK133"/>
  <c r="BK132"/>
  <c r="BK130"/>
  <c r="BK128"/>
  <c r="J138"/>
  <c r="BK136"/>
  <c r="BK134"/>
  <c r="J132"/>
  <c r="J130"/>
  <c r="J128"/>
  <c i="18" r="BK154"/>
  <c r="J152"/>
  <c r="J150"/>
  <c r="J148"/>
  <c r="J146"/>
  <c r="J144"/>
  <c r="J142"/>
  <c r="J140"/>
  <c r="BK138"/>
  <c r="J136"/>
  <c r="J134"/>
  <c r="BK132"/>
  <c r="BK130"/>
  <c r="J155"/>
  <c r="BK153"/>
  <c r="J151"/>
  <c r="BK149"/>
  <c r="BK147"/>
  <c r="BK145"/>
  <c r="BK143"/>
  <c r="BK141"/>
  <c r="J139"/>
  <c r="J137"/>
  <c r="BK135"/>
  <c r="J133"/>
  <c r="J131"/>
  <c r="J129"/>
  <c i="19" r="J173"/>
  <c r="BK171"/>
  <c r="BK169"/>
  <c r="BK167"/>
  <c r="J165"/>
  <c r="J163"/>
  <c r="BK161"/>
  <c r="J159"/>
  <c r="BK157"/>
  <c r="BK155"/>
  <c r="J153"/>
  <c r="BK151"/>
  <c r="BK149"/>
  <c r="J147"/>
  <c r="J145"/>
  <c r="BK143"/>
  <c r="BK142"/>
  <c r="J140"/>
  <c r="J138"/>
  <c r="BK136"/>
  <c r="BK134"/>
  <c r="BK132"/>
  <c r="BK130"/>
  <c r="J171"/>
  <c r="BK168"/>
  <c r="BK166"/>
  <c r="BK163"/>
  <c r="J162"/>
  <c r="J161"/>
  <c r="J160"/>
  <c r="BK159"/>
  <c r="J158"/>
  <c r="J157"/>
  <c r="BK156"/>
  <c r="J155"/>
  <c r="BK154"/>
  <c r="BK153"/>
  <c r="BK152"/>
  <c r="J151"/>
  <c r="J150"/>
  <c r="J149"/>
  <c r="J148"/>
  <c r="BK147"/>
  <c r="BK146"/>
  <c r="BK145"/>
  <c r="J144"/>
  <c r="J143"/>
  <c r="J142"/>
  <c r="BK141"/>
  <c r="BK140"/>
  <c r="BK139"/>
  <c r="BK138"/>
  <c r="J137"/>
  <c r="J136"/>
  <c r="J135"/>
  <c r="J134"/>
  <c r="J133"/>
  <c r="J132"/>
  <c r="BK131"/>
  <c r="J130"/>
  <c r="J129"/>
  <c i="20" r="BK324"/>
  <c r="J324"/>
  <c r="J323"/>
  <c r="J321"/>
  <c r="BK320"/>
  <c r="BK319"/>
  <c r="J319"/>
  <c r="BK318"/>
  <c r="BK317"/>
  <c r="J317"/>
  <c r="J316"/>
  <c r="J315"/>
  <c r="J313"/>
  <c r="BK312"/>
  <c r="J311"/>
  <c r="J310"/>
  <c r="BK308"/>
  <c r="BK307"/>
  <c r="BK306"/>
  <c r="BK305"/>
  <c r="BK302"/>
  <c r="BK301"/>
  <c r="BK298"/>
  <c r="J296"/>
  <c r="J293"/>
  <c r="BK291"/>
  <c r="J289"/>
  <c r="BK288"/>
  <c r="J286"/>
  <c r="BK282"/>
  <c r="J280"/>
  <c r="BK278"/>
  <c r="BK276"/>
  <c r="J273"/>
  <c r="J271"/>
  <c r="J269"/>
  <c r="BK267"/>
  <c r="J265"/>
  <c r="J263"/>
  <c r="BK261"/>
  <c r="J259"/>
  <c r="BK257"/>
  <c r="BK255"/>
  <c r="BK253"/>
  <c r="J250"/>
  <c r="BK247"/>
  <c r="BK245"/>
  <c r="BK243"/>
  <c r="J240"/>
  <c r="J238"/>
  <c r="BK236"/>
  <c r="J234"/>
  <c r="J231"/>
  <c r="BK229"/>
  <c r="J228"/>
  <c r="J227"/>
  <c r="BK225"/>
  <c r="J223"/>
  <c r="BK220"/>
  <c r="BK218"/>
  <c r="BK216"/>
  <c r="J215"/>
  <c r="J210"/>
  <c r="BK208"/>
  <c r="J206"/>
  <c r="J204"/>
  <c r="BK202"/>
  <c r="J200"/>
  <c r="BK198"/>
  <c r="BK196"/>
  <c r="J194"/>
  <c r="BK192"/>
  <c r="J190"/>
  <c r="J188"/>
  <c r="J185"/>
  <c r="BK183"/>
  <c r="J181"/>
  <c r="BK179"/>
  <c r="BK177"/>
  <c r="J175"/>
  <c r="BK173"/>
  <c r="J171"/>
  <c r="J168"/>
  <c r="BK166"/>
  <c r="BK164"/>
  <c r="BK163"/>
  <c r="BK161"/>
  <c r="BK156"/>
  <c r="J153"/>
  <c r="J151"/>
  <c r="BK149"/>
  <c r="BK146"/>
  <c r="BK144"/>
  <c r="J142"/>
  <c r="J140"/>
  <c r="BK138"/>
  <c r="BK323"/>
  <c r="BK321"/>
  <c r="J320"/>
  <c r="J318"/>
  <c r="BK316"/>
  <c r="BK315"/>
  <c r="J312"/>
  <c r="BK311"/>
  <c r="BK309"/>
  <c r="J307"/>
  <c r="J305"/>
  <c r="J302"/>
  <c r="BK300"/>
  <c r="J298"/>
  <c r="J297"/>
  <c r="J294"/>
  <c r="J292"/>
  <c r="BK290"/>
  <c r="J288"/>
  <c r="BK286"/>
  <c r="J283"/>
  <c r="J281"/>
  <c r="BK279"/>
  <c r="BK277"/>
  <c r="BK274"/>
  <c r="J272"/>
  <c r="BK270"/>
  <c r="J268"/>
  <c r="J266"/>
  <c r="BK264"/>
  <c r="BK262"/>
  <c r="BK260"/>
  <c r="BK258"/>
  <c r="BK256"/>
  <c r="J254"/>
  <c r="J252"/>
  <c r="BK248"/>
  <c r="BK246"/>
  <c r="J244"/>
  <c r="J242"/>
  <c r="J239"/>
  <c r="BK237"/>
  <c r="BK235"/>
  <c r="J232"/>
  <c r="BK230"/>
  <c r="J225"/>
  <c r="BK223"/>
  <c r="J221"/>
  <c r="J219"/>
  <c r="BK217"/>
  <c r="BK212"/>
  <c r="J208"/>
  <c r="BK206"/>
  <c r="BK204"/>
  <c r="J202"/>
  <c r="BK200"/>
  <c r="J198"/>
  <c r="J196"/>
  <c r="BK194"/>
  <c r="J192"/>
  <c r="J191"/>
  <c r="J189"/>
  <c r="BK187"/>
  <c r="BK184"/>
  <c r="J182"/>
  <c r="J180"/>
  <c r="BK178"/>
  <c r="J176"/>
  <c r="BK174"/>
  <c r="J172"/>
  <c r="J170"/>
  <c r="BK168"/>
  <c r="J166"/>
  <c r="J164"/>
  <c r="J162"/>
  <c r="BK159"/>
  <c r="BK158"/>
  <c r="BK157"/>
  <c r="J154"/>
  <c r="J152"/>
  <c r="BK151"/>
  <c r="J149"/>
  <c r="J146"/>
  <c r="J144"/>
  <c r="BK141"/>
  <c r="J139"/>
  <c i="21" r="BK242"/>
  <c r="BK241"/>
  <c r="J239"/>
  <c r="BK237"/>
  <c r="BK234"/>
  <c r="J231"/>
  <c r="J230"/>
  <c r="J228"/>
  <c r="J226"/>
  <c r="BK224"/>
  <c r="J222"/>
  <c r="BK220"/>
  <c r="J217"/>
  <c r="BK215"/>
  <c r="J213"/>
  <c r="J211"/>
  <c r="J209"/>
  <c r="J207"/>
  <c r="J205"/>
  <c r="BK203"/>
  <c r="BK201"/>
  <c r="BK199"/>
  <c r="J197"/>
  <c r="BK195"/>
  <c r="J192"/>
  <c r="BK190"/>
  <c r="BK188"/>
  <c r="BK186"/>
  <c r="J184"/>
  <c r="BK182"/>
  <c r="BK180"/>
  <c r="BK178"/>
  <c r="BK176"/>
  <c r="BK174"/>
  <c r="BK172"/>
  <c r="BK170"/>
  <c r="BK167"/>
  <c r="J165"/>
  <c r="BK163"/>
  <c r="BK161"/>
  <c r="J159"/>
  <c r="BK157"/>
  <c r="J155"/>
  <c r="J153"/>
  <c r="BK151"/>
  <c r="J149"/>
  <c r="BK147"/>
  <c r="BK145"/>
  <c r="J142"/>
  <c r="BK139"/>
  <c r="J138"/>
  <c r="BK136"/>
  <c r="J134"/>
  <c r="BK238"/>
  <c r="BK236"/>
  <c r="BK233"/>
  <c r="BK231"/>
  <c r="BK229"/>
  <c r="BK227"/>
  <c r="BK225"/>
  <c r="J223"/>
  <c r="J221"/>
  <c r="J219"/>
  <c r="BK217"/>
  <c r="J215"/>
  <c r="BK213"/>
  <c r="BK211"/>
  <c r="BK210"/>
  <c r="BK208"/>
  <c r="J206"/>
  <c r="BK204"/>
  <c r="J202"/>
  <c r="J200"/>
  <c r="J198"/>
  <c r="BK196"/>
  <c r="BK193"/>
  <c r="J191"/>
  <c r="J188"/>
  <c r="J186"/>
  <c r="J185"/>
  <c r="BK183"/>
  <c r="BK181"/>
  <c r="J179"/>
  <c r="J177"/>
  <c r="J174"/>
  <c r="J172"/>
  <c r="J170"/>
  <c r="J167"/>
  <c r="BK165"/>
  <c r="J163"/>
  <c r="J161"/>
  <c r="BK159"/>
  <c r="J157"/>
  <c r="BK155"/>
  <c r="BK153"/>
  <c r="J151"/>
  <c r="BK149"/>
  <c r="J147"/>
  <c r="J145"/>
  <c r="BK142"/>
  <c r="BK140"/>
  <c r="BK138"/>
  <c r="J136"/>
  <c r="BK134"/>
  <c i="22" r="J177"/>
  <c r="J175"/>
  <c r="J173"/>
  <c r="BK171"/>
  <c r="BK169"/>
  <c r="BK167"/>
  <c r="BK164"/>
  <c r="J162"/>
  <c r="J161"/>
  <c r="J159"/>
  <c r="J157"/>
  <c r="BK154"/>
  <c r="J152"/>
  <c r="BK150"/>
  <c r="BK148"/>
  <c r="J146"/>
  <c r="BK142"/>
  <c r="BK140"/>
  <c r="BK138"/>
  <c r="J136"/>
  <c r="J134"/>
  <c r="BK177"/>
  <c r="BK175"/>
  <c r="BK173"/>
  <c r="J171"/>
  <c r="J169"/>
  <c r="BK166"/>
  <c r="BK163"/>
  <c r="BK161"/>
  <c r="BK159"/>
  <c r="BK157"/>
  <c r="J154"/>
  <c r="BK152"/>
  <c r="J150"/>
  <c r="J148"/>
  <c r="BK146"/>
  <c r="J142"/>
  <c r="BK141"/>
  <c r="J139"/>
  <c r="BK136"/>
  <c r="BK134"/>
  <c i="23" r="J154"/>
  <c r="BK152"/>
  <c r="BK150"/>
  <c r="BK148"/>
  <c r="J146"/>
  <c r="J144"/>
  <c r="J143"/>
  <c r="J142"/>
  <c r="J140"/>
  <c r="J138"/>
  <c r="BK136"/>
  <c r="J134"/>
  <c r="J132"/>
  <c r="BK130"/>
  <c r="J155"/>
  <c r="BK153"/>
  <c r="BK151"/>
  <c r="J149"/>
  <c r="J147"/>
  <c r="BK145"/>
  <c r="BK141"/>
  <c r="BK139"/>
  <c r="J137"/>
  <c r="J135"/>
  <c r="BK132"/>
  <c r="J130"/>
  <c i="24" r="BK146"/>
  <c r="BK144"/>
  <c r="J142"/>
  <c r="BK140"/>
  <c r="BK138"/>
  <c r="J136"/>
  <c r="J134"/>
  <c r="J132"/>
  <c r="J130"/>
  <c r="J146"/>
  <c r="J144"/>
  <c r="BK142"/>
  <c r="J140"/>
  <c r="J138"/>
  <c r="BK136"/>
  <c r="BK134"/>
  <c r="BK132"/>
  <c r="BK130"/>
  <c i="25" r="BK179"/>
  <c r="J177"/>
  <c r="BK174"/>
  <c r="BK172"/>
  <c r="BK170"/>
  <c r="BK168"/>
  <c r="J166"/>
  <c r="BK164"/>
  <c r="BK162"/>
  <c r="BK160"/>
  <c r="BK158"/>
  <c r="BK156"/>
  <c r="J154"/>
  <c r="J152"/>
  <c r="J150"/>
  <c r="J148"/>
  <c r="J146"/>
  <c r="BK144"/>
  <c r="J142"/>
  <c r="J140"/>
  <c r="J138"/>
  <c r="BK136"/>
  <c r="BK134"/>
  <c r="J132"/>
  <c r="J130"/>
  <c r="BK180"/>
  <c r="J179"/>
  <c r="BK178"/>
  <c r="J175"/>
  <c r="J174"/>
  <c r="J172"/>
  <c r="J170"/>
  <c r="J167"/>
  <c r="BK165"/>
  <c r="J163"/>
  <c r="J162"/>
  <c r="J160"/>
  <c r="J158"/>
  <c r="J156"/>
  <c r="BK154"/>
  <c r="BK152"/>
  <c r="BK150"/>
  <c r="BK148"/>
  <c r="BK146"/>
  <c r="J144"/>
  <c r="BK142"/>
  <c r="BK140"/>
  <c r="BK138"/>
  <c r="J136"/>
  <c r="J134"/>
  <c r="BK132"/>
  <c r="BK130"/>
  <c i="26" r="BK167"/>
  <c r="J165"/>
  <c r="BK163"/>
  <c r="BK160"/>
  <c r="J159"/>
  <c r="BK157"/>
  <c r="BK155"/>
  <c r="J153"/>
  <c r="BK151"/>
  <c r="BK149"/>
  <c r="BK147"/>
  <c r="BK143"/>
  <c r="BK141"/>
  <c r="J139"/>
  <c r="BK137"/>
  <c r="BK135"/>
  <c r="J133"/>
  <c r="BK131"/>
  <c r="J167"/>
  <c r="BK165"/>
  <c r="J163"/>
  <c r="J160"/>
  <c r="J158"/>
  <c r="J156"/>
  <c r="J154"/>
  <c r="J152"/>
  <c r="J150"/>
  <c r="J148"/>
  <c r="BK146"/>
  <c r="BK142"/>
  <c r="BK140"/>
  <c r="J138"/>
  <c r="J136"/>
  <c r="J134"/>
  <c r="BK132"/>
  <c i="27" r="BK154"/>
  <c r="J152"/>
  <c r="BK150"/>
  <c r="J148"/>
  <c r="J146"/>
  <c r="BK144"/>
  <c r="BK142"/>
  <c r="BK140"/>
  <c r="BK138"/>
  <c r="BK136"/>
  <c r="J134"/>
  <c r="BK131"/>
  <c r="J154"/>
  <c r="BK152"/>
  <c r="J150"/>
  <c r="BK148"/>
  <c r="J147"/>
  <c r="BK145"/>
  <c r="J142"/>
  <c r="J140"/>
  <c r="J138"/>
  <c r="J135"/>
  <c r="BK133"/>
  <c r="BK132"/>
  <c i="28" r="BK207"/>
  <c r="BK205"/>
  <c r="BK203"/>
  <c r="J201"/>
  <c r="BK199"/>
  <c r="J197"/>
  <c r="J195"/>
  <c r="BK193"/>
  <c r="BK191"/>
  <c r="BK189"/>
  <c r="J187"/>
  <c r="J185"/>
  <c r="BK182"/>
  <c r="BK181"/>
  <c r="J180"/>
  <c r="BK178"/>
  <c r="BK176"/>
  <c r="J174"/>
  <c r="J172"/>
  <c r="J170"/>
  <c r="BK168"/>
  <c r="BK166"/>
  <c r="BK164"/>
  <c r="BK162"/>
  <c r="BK160"/>
  <c r="BK158"/>
  <c r="J157"/>
  <c r="BK154"/>
  <c r="BK152"/>
  <c r="J150"/>
  <c r="BK148"/>
  <c r="J146"/>
  <c r="J145"/>
  <c r="J143"/>
  <c r="J140"/>
  <c r="BK136"/>
  <c r="BK134"/>
  <c r="J132"/>
  <c r="J207"/>
  <c r="J205"/>
  <c r="J203"/>
  <c r="BK201"/>
  <c r="J199"/>
  <c r="BK197"/>
  <c r="BK195"/>
  <c r="BK194"/>
  <c r="J192"/>
  <c r="J189"/>
  <c r="BK187"/>
  <c r="BK185"/>
  <c r="BK183"/>
  <c r="J183"/>
  <c r="BK179"/>
  <c r="BK177"/>
  <c r="J175"/>
  <c r="BK173"/>
  <c r="J171"/>
  <c r="J169"/>
  <c r="BK167"/>
  <c r="J165"/>
  <c r="J163"/>
  <c r="BK161"/>
  <c r="BK159"/>
  <c r="BK157"/>
  <c r="J155"/>
  <c r="J153"/>
  <c r="BK151"/>
  <c r="BK149"/>
  <c r="J147"/>
  <c r="BK145"/>
  <c r="BK143"/>
  <c r="BK141"/>
  <c r="J139"/>
  <c r="BK135"/>
  <c r="BK133"/>
  <c r="BK131"/>
  <c i="29" r="BK140"/>
  <c r="J135"/>
  <c r="J134"/>
  <c r="BK131"/>
  <c r="BK130"/>
  <c r="J140"/>
  <c r="BK136"/>
  <c r="BK134"/>
  <c r="BK132"/>
  <c r="J130"/>
  <c i="30" r="J158"/>
  <c r="BK156"/>
  <c r="BK154"/>
  <c r="J152"/>
  <c r="BK150"/>
  <c r="J148"/>
  <c r="J143"/>
  <c r="BK141"/>
  <c r="BK139"/>
  <c r="BK137"/>
  <c r="J135"/>
  <c r="J133"/>
  <c r="BK131"/>
  <c r="BK129"/>
  <c r="BK158"/>
  <c r="J156"/>
  <c r="J154"/>
  <c r="BK152"/>
  <c r="J150"/>
  <c r="BK148"/>
  <c r="BK146"/>
  <c r="BK145"/>
  <c r="BK144"/>
  <c r="BK143"/>
  <c r="J141"/>
  <c r="J139"/>
  <c r="J137"/>
  <c r="BK135"/>
  <c r="BK133"/>
  <c r="J131"/>
  <c r="J129"/>
  <c i="31" r="BK138"/>
  <c r="BK136"/>
  <c r="BK134"/>
  <c r="BK132"/>
  <c r="J131"/>
  <c r="J129"/>
  <c r="J138"/>
  <c r="J137"/>
  <c r="J136"/>
  <c r="J133"/>
  <c r="BK130"/>
  <c i="32" r="J140"/>
  <c r="J136"/>
  <c r="J134"/>
  <c r="J132"/>
  <c r="J129"/>
  <c r="J137"/>
  <c r="J135"/>
  <c r="BK133"/>
  <c r="J131"/>
  <c r="BK129"/>
  <c i="33" r="J148"/>
  <c r="BK146"/>
  <c r="BK144"/>
  <c r="BK142"/>
  <c r="BK140"/>
  <c r="J138"/>
  <c r="J136"/>
  <c r="J134"/>
  <c r="BK132"/>
  <c r="BK130"/>
  <c r="BK151"/>
  <c r="J147"/>
  <c r="J145"/>
  <c r="BK143"/>
  <c r="J141"/>
  <c r="BK139"/>
  <c r="J137"/>
  <c r="J135"/>
  <c r="BK133"/>
  <c r="J131"/>
  <c r="J129"/>
  <c i="34" r="BK161"/>
  <c r="J159"/>
  <c r="J157"/>
  <c r="BK155"/>
  <c r="BK153"/>
  <c r="BK151"/>
  <c r="J149"/>
  <c r="J147"/>
  <c r="J145"/>
  <c r="J143"/>
  <c r="BK141"/>
  <c r="J139"/>
  <c r="BK137"/>
  <c r="J135"/>
  <c r="BK133"/>
  <c r="J131"/>
  <c r="BK129"/>
  <c r="J161"/>
  <c r="BK159"/>
  <c r="BK157"/>
  <c r="J155"/>
  <c r="J153"/>
  <c r="J151"/>
  <c r="BK149"/>
  <c r="BK147"/>
  <c r="BK145"/>
  <c r="BK143"/>
  <c r="J141"/>
  <c r="BK139"/>
  <c r="J137"/>
  <c r="BK135"/>
  <c r="J133"/>
  <c r="BK131"/>
  <c r="J129"/>
  <c i="35" r="BK147"/>
  <c r="J145"/>
  <c r="J144"/>
  <c r="BK142"/>
  <c r="J140"/>
  <c r="J138"/>
  <c r="BK136"/>
  <c r="J133"/>
  <c r="BK131"/>
  <c r="J129"/>
  <c r="BK146"/>
  <c r="BK143"/>
  <c r="BK141"/>
  <c r="J139"/>
  <c r="J137"/>
  <c r="BK135"/>
  <c r="BK134"/>
  <c r="J132"/>
  <c r="J130"/>
  <c i="36" r="BK172"/>
  <c r="J170"/>
  <c r="BK168"/>
  <c r="BK166"/>
  <c r="BK165"/>
  <c r="J163"/>
  <c r="BK161"/>
  <c r="BK159"/>
  <c r="J157"/>
  <c r="BK155"/>
  <c r="BK153"/>
  <c r="J151"/>
  <c r="J149"/>
  <c r="BK147"/>
  <c r="BK145"/>
  <c r="BK143"/>
  <c r="J141"/>
  <c r="J139"/>
  <c r="BK137"/>
  <c r="BK135"/>
  <c r="BK133"/>
  <c r="BK131"/>
  <c r="BK129"/>
  <c r="J171"/>
  <c r="BK169"/>
  <c r="BK167"/>
  <c r="J164"/>
  <c r="BK162"/>
  <c r="BK160"/>
  <c r="J158"/>
  <c r="BK156"/>
  <c r="J154"/>
  <c r="BK152"/>
  <c r="BK150"/>
  <c r="BK148"/>
  <c r="J146"/>
  <c r="J144"/>
  <c r="BK142"/>
  <c r="J140"/>
  <c r="BK138"/>
  <c r="BK136"/>
  <c r="J134"/>
  <c r="BK132"/>
  <c r="J130"/>
  <c i="37" r="J192"/>
  <c r="J188"/>
  <c r="BK186"/>
  <c r="J184"/>
  <c r="BK182"/>
  <c r="BK180"/>
  <c r="BK178"/>
  <c r="BK175"/>
  <c r="BK173"/>
  <c r="BK171"/>
  <c r="J169"/>
  <c r="BK167"/>
  <c r="J165"/>
  <c r="BK162"/>
  <c r="J160"/>
  <c r="BK158"/>
  <c r="BK155"/>
  <c r="BK153"/>
  <c r="BK151"/>
  <c r="J149"/>
  <c r="J147"/>
  <c r="BK145"/>
  <c r="BK143"/>
  <c r="BK141"/>
  <c r="J138"/>
  <c r="BK134"/>
  <c r="BK132"/>
  <c r="BK130"/>
  <c r="BK128"/>
  <c r="BK192"/>
  <c r="BK188"/>
  <c r="J186"/>
  <c r="BK184"/>
  <c r="J182"/>
  <c r="J180"/>
  <c r="J178"/>
  <c r="J175"/>
  <c r="J173"/>
  <c r="J171"/>
  <c r="BK169"/>
  <c r="J167"/>
  <c r="BK165"/>
  <c r="J163"/>
  <c r="BK161"/>
  <c r="BK159"/>
  <c r="J157"/>
  <c r="J155"/>
  <c r="J153"/>
  <c r="J151"/>
  <c r="BK150"/>
  <c r="BK148"/>
  <c r="BK147"/>
  <c r="J145"/>
  <c r="J144"/>
  <c r="J142"/>
  <c r="J139"/>
  <c r="BK137"/>
  <c r="BK133"/>
  <c r="BK131"/>
  <c r="J130"/>
  <c r="J128"/>
  <c i="38" r="BK170"/>
  <c r="J166"/>
  <c r="BK164"/>
  <c r="J161"/>
  <c r="BK159"/>
  <c r="BK157"/>
  <c r="BK155"/>
  <c r="BK153"/>
  <c r="J151"/>
  <c r="BK149"/>
  <c r="J147"/>
  <c r="BK145"/>
  <c r="BK143"/>
  <c r="J141"/>
  <c r="J139"/>
  <c r="BK137"/>
  <c r="BK135"/>
  <c r="BK133"/>
  <c r="J131"/>
  <c r="J129"/>
  <c r="BK127"/>
  <c r="J178"/>
  <c r="J176"/>
  <c r="BK174"/>
  <c r="BK172"/>
  <c r="J170"/>
  <c r="J168"/>
  <c r="J165"/>
  <c r="BK163"/>
  <c r="J160"/>
  <c r="BK158"/>
  <c r="J156"/>
  <c r="J154"/>
  <c r="BK152"/>
  <c r="BK150"/>
  <c r="BK148"/>
  <c r="J146"/>
  <c r="J144"/>
  <c r="J142"/>
  <c r="BK140"/>
  <c r="J138"/>
  <c r="J136"/>
  <c r="J134"/>
  <c r="J133"/>
  <c r="BK131"/>
  <c r="BK129"/>
  <c r="J127"/>
  <c r="J123"/>
  <c i="39" r="J171"/>
  <c r="J169"/>
  <c r="J166"/>
  <c r="J164"/>
  <c r="BK162"/>
  <c r="J159"/>
  <c r="J157"/>
  <c r="BK155"/>
  <c r="BK154"/>
  <c r="J152"/>
  <c r="BK150"/>
  <c r="BK148"/>
  <c r="BK146"/>
  <c r="J144"/>
  <c r="J142"/>
  <c r="J140"/>
  <c r="J138"/>
  <c r="BK136"/>
  <c r="J134"/>
  <c r="BK132"/>
  <c r="J173"/>
  <c r="J170"/>
  <c r="BK168"/>
  <c r="BK166"/>
  <c r="BK164"/>
  <c r="J162"/>
  <c r="BK159"/>
  <c r="BK157"/>
  <c r="J155"/>
  <c r="J153"/>
  <c r="BK151"/>
  <c r="BK149"/>
  <c r="J147"/>
  <c r="BK145"/>
  <c r="BK143"/>
  <c r="J141"/>
  <c r="BK139"/>
  <c r="BK137"/>
  <c r="BK135"/>
  <c r="J133"/>
  <c r="BK129"/>
  <c i="40" r="BK162"/>
  <c r="J159"/>
  <c r="BK157"/>
  <c r="J155"/>
  <c r="BK152"/>
  <c r="J150"/>
  <c r="BK147"/>
  <c r="J145"/>
  <c r="J143"/>
  <c r="BK141"/>
  <c r="J139"/>
  <c r="J137"/>
  <c r="BK136"/>
  <c r="BK134"/>
  <c r="BK131"/>
  <c r="BK129"/>
  <c r="BK127"/>
  <c r="J125"/>
  <c r="J123"/>
  <c r="J162"/>
  <c r="J160"/>
  <c r="BK158"/>
  <c r="J156"/>
  <c r="BK154"/>
  <c r="J151"/>
  <c r="BK148"/>
  <c r="J146"/>
  <c r="BK144"/>
  <c r="BK142"/>
  <c r="J140"/>
  <c r="BK138"/>
  <c r="J136"/>
  <c r="J134"/>
  <c r="J132"/>
  <c r="J130"/>
  <c r="BK128"/>
  <c r="J126"/>
  <c r="J124"/>
  <c i="41" r="J154"/>
  <c r="BK152"/>
  <c r="BK150"/>
  <c r="J148"/>
  <c r="J145"/>
  <c r="BK142"/>
  <c r="BK140"/>
  <c r="J138"/>
  <c r="BK136"/>
  <c r="J134"/>
  <c r="J132"/>
  <c r="BK130"/>
  <c r="BK128"/>
  <c r="J127"/>
  <c r="BK125"/>
  <c r="BK124"/>
  <c r="J124"/>
  <c r="J123"/>
  <c r="BK156"/>
  <c r="BK153"/>
  <c r="J151"/>
  <c r="J149"/>
  <c r="BK146"/>
  <c r="BK144"/>
  <c r="J141"/>
  <c r="J139"/>
  <c r="J137"/>
  <c r="J135"/>
  <c r="BK133"/>
  <c r="BK131"/>
  <c r="J129"/>
  <c i="42" r="BK157"/>
  <c r="BK155"/>
  <c r="BK152"/>
  <c r="BK149"/>
  <c r="BK147"/>
  <c r="J145"/>
  <c r="BK143"/>
  <c r="BK141"/>
  <c r="BK139"/>
  <c r="J137"/>
  <c r="BK135"/>
  <c r="BK133"/>
  <c r="J131"/>
  <c r="J127"/>
  <c r="J157"/>
  <c r="J156"/>
  <c r="J155"/>
  <c r="BK145"/>
  <c r="J143"/>
  <c r="J141"/>
  <c r="J139"/>
  <c r="BK137"/>
  <c r="J135"/>
  <c r="J133"/>
  <c r="BK131"/>
  <c r="BK127"/>
  <c i="2" r="BK435"/>
  <c r="J435"/>
  <c r="BK434"/>
  <c r="J434"/>
  <c r="J432"/>
  <c r="BK430"/>
  <c r="BK429"/>
  <c r="J428"/>
  <c r="J427"/>
  <c r="BK426"/>
  <c r="BK425"/>
  <c r="BK424"/>
  <c r="BK422"/>
  <c r="BK421"/>
  <c r="J420"/>
  <c r="J419"/>
  <c r="J418"/>
  <c r="BK417"/>
  <c r="BK415"/>
  <c r="J414"/>
  <c r="BK413"/>
  <c r="BK412"/>
  <c r="BK411"/>
  <c r="BK410"/>
  <c r="BK409"/>
  <c r="J407"/>
  <c r="BK406"/>
  <c r="BK405"/>
  <c r="BK404"/>
  <c r="BK403"/>
  <c r="BK402"/>
  <c r="J401"/>
  <c r="BK400"/>
  <c r="BK397"/>
  <c r="BK396"/>
  <c r="J395"/>
  <c r="J394"/>
  <c r="BK392"/>
  <c r="J390"/>
  <c r="J388"/>
  <c r="BK387"/>
  <c r="BK385"/>
  <c r="J383"/>
  <c r="J381"/>
  <c r="BK379"/>
  <c r="J376"/>
  <c r="J375"/>
  <c r="J373"/>
  <c r="BK371"/>
  <c r="J369"/>
  <c r="J367"/>
  <c r="J363"/>
  <c r="J361"/>
  <c r="J360"/>
  <c r="BK358"/>
  <c r="BK356"/>
  <c r="BK354"/>
  <c r="J352"/>
  <c r="J349"/>
  <c r="BK347"/>
  <c r="BK345"/>
  <c r="BK344"/>
  <c r="J342"/>
  <c r="BK340"/>
  <c r="J339"/>
  <c r="J338"/>
  <c r="BK336"/>
  <c r="BK334"/>
  <c r="J332"/>
  <c r="BK330"/>
  <c r="J328"/>
  <c r="J325"/>
  <c r="BK323"/>
  <c r="BK321"/>
  <c r="J319"/>
  <c r="J317"/>
  <c r="BK315"/>
  <c r="BK313"/>
  <c r="J311"/>
  <c r="J309"/>
  <c r="J306"/>
  <c r="BK304"/>
  <c r="J302"/>
  <c r="BK299"/>
  <c r="J297"/>
  <c r="BK295"/>
  <c r="J293"/>
  <c r="BK291"/>
  <c r="J289"/>
  <c r="BK287"/>
  <c r="J285"/>
  <c r="J282"/>
  <c r="J280"/>
  <c r="BK278"/>
  <c r="J275"/>
  <c r="BK273"/>
  <c r="BK270"/>
  <c r="J269"/>
  <c r="BK267"/>
  <c r="BK266"/>
  <c r="BK264"/>
  <c r="J260"/>
  <c r="BK258"/>
  <c r="J254"/>
  <c r="J252"/>
  <c r="BK251"/>
  <c r="BK249"/>
  <c r="BK245"/>
  <c r="J242"/>
  <c r="BK241"/>
  <c r="BK240"/>
  <c r="J237"/>
  <c r="BK235"/>
  <c r="BK233"/>
  <c r="J230"/>
  <c r="BK228"/>
  <c r="J226"/>
  <c r="J225"/>
  <c r="J224"/>
  <c r="BK222"/>
  <c r="BK219"/>
  <c r="BK217"/>
  <c r="J215"/>
  <c r="J213"/>
  <c r="BK211"/>
  <c r="J209"/>
  <c r="BK207"/>
  <c r="J204"/>
  <c r="J203"/>
  <c r="BK202"/>
  <c r="BK200"/>
  <c r="J197"/>
  <c r="BK195"/>
  <c r="J194"/>
  <c r="BK191"/>
  <c r="J189"/>
  <c r="J187"/>
  <c r="BK185"/>
  <c r="J183"/>
  <c r="BK181"/>
  <c r="J178"/>
  <c r="BK177"/>
  <c r="J175"/>
  <c r="J173"/>
  <c r="BK171"/>
  <c r="BK169"/>
  <c r="BK167"/>
  <c r="J164"/>
  <c r="BK163"/>
  <c r="J161"/>
  <c r="BK159"/>
  <c r="BK157"/>
  <c r="J153"/>
  <c r="BK151"/>
  <c r="BK148"/>
  <c r="J147"/>
  <c r="BK145"/>
  <c r="J143"/>
  <c r="J141"/>
  <c i="1" r="AS106"/>
  <c r="AS103"/>
  <c i="2" r="BK432"/>
  <c r="J429"/>
  <c r="BK427"/>
  <c r="J425"/>
  <c r="J422"/>
  <c r="BK419"/>
  <c r="J417"/>
  <c r="J415"/>
  <c r="J413"/>
  <c r="J411"/>
  <c r="J409"/>
  <c r="J405"/>
  <c r="J403"/>
  <c r="J402"/>
  <c r="J400"/>
  <c r="J397"/>
  <c r="BK395"/>
  <c r="J393"/>
  <c r="J389"/>
  <c r="BK388"/>
  <c r="J387"/>
  <c r="J385"/>
  <c r="BK383"/>
  <c r="BK381"/>
  <c r="J377"/>
  <c r="BK376"/>
  <c r="J374"/>
  <c r="J372"/>
  <c r="J371"/>
  <c r="BK369"/>
  <c r="BK367"/>
  <c r="BK362"/>
  <c r="BK361"/>
  <c r="BK360"/>
  <c r="J358"/>
  <c r="J356"/>
  <c r="J354"/>
  <c r="BK350"/>
  <c r="J348"/>
  <c r="J347"/>
  <c r="J344"/>
  <c r="BK342"/>
  <c r="J340"/>
  <c r="J337"/>
  <c r="J334"/>
  <c r="BK333"/>
  <c r="BK332"/>
  <c r="J330"/>
  <c r="BK328"/>
  <c r="BK326"/>
  <c r="BK322"/>
  <c r="BK320"/>
  <c r="BK319"/>
  <c r="BK317"/>
  <c r="J316"/>
  <c r="J314"/>
  <c r="J312"/>
  <c r="J307"/>
  <c r="BK305"/>
  <c r="J304"/>
  <c r="BK302"/>
  <c r="J299"/>
  <c r="BK297"/>
  <c r="J294"/>
  <c r="J292"/>
  <c r="J291"/>
  <c r="BK289"/>
  <c r="J287"/>
  <c r="BK285"/>
  <c r="BK282"/>
  <c r="BK279"/>
  <c r="J277"/>
  <c r="BK276"/>
  <c r="BK275"/>
  <c r="J273"/>
  <c r="J270"/>
  <c r="J268"/>
  <c r="J266"/>
  <c r="BK265"/>
  <c r="BK263"/>
  <c r="J262"/>
  <c r="BK260"/>
  <c r="J258"/>
  <c r="BK252"/>
  <c r="J250"/>
  <c r="J248"/>
  <c r="J246"/>
  <c r="J245"/>
  <c r="BK244"/>
  <c r="BK242"/>
  <c r="BK237"/>
  <c r="J235"/>
  <c r="J233"/>
  <c r="J232"/>
  <c r="BK230"/>
  <c r="J228"/>
  <c r="BK224"/>
  <c r="J222"/>
  <c r="BK220"/>
  <c r="J219"/>
  <c r="J217"/>
  <c r="BK215"/>
  <c r="BK213"/>
  <c r="BK209"/>
  <c r="J206"/>
  <c r="J205"/>
  <c r="BK204"/>
  <c r="J202"/>
  <c r="J200"/>
  <c r="BK197"/>
  <c r="BK192"/>
  <c r="J191"/>
  <c r="BK189"/>
  <c r="BK187"/>
  <c r="J185"/>
  <c r="BK184"/>
  <c r="J180"/>
  <c r="BK178"/>
  <c r="J177"/>
  <c r="J176"/>
  <c r="BK173"/>
  <c r="J171"/>
  <c r="J169"/>
  <c r="J165"/>
  <c r="J163"/>
  <c r="J162"/>
  <c r="BK160"/>
  <c r="BK158"/>
  <c r="BK154"/>
  <c r="J152"/>
  <c r="J149"/>
  <c r="J148"/>
  <c r="J146"/>
  <c r="J144"/>
  <c r="J142"/>
  <c r="J140"/>
  <c i="1" r="AS140"/>
  <c r="AS99"/>
  <c i="3" r="BK289"/>
  <c r="BK288"/>
  <c r="BK286"/>
  <c r="J284"/>
  <c r="J280"/>
  <c r="BK279"/>
  <c r="BK277"/>
  <c r="J275"/>
  <c r="J272"/>
  <c r="BK270"/>
  <c r="BK266"/>
  <c r="J265"/>
  <c r="J264"/>
  <c r="BK262"/>
  <c r="BK260"/>
  <c r="J258"/>
  <c r="J256"/>
  <c r="BK253"/>
  <c r="BK252"/>
  <c r="J250"/>
  <c r="J248"/>
  <c r="J246"/>
  <c r="BK244"/>
  <c r="BK242"/>
  <c r="BK239"/>
  <c r="J238"/>
  <c r="BK236"/>
  <c r="BK233"/>
  <c r="BK231"/>
  <c r="J228"/>
  <c r="J225"/>
  <c r="J224"/>
  <c r="BK222"/>
  <c r="BK220"/>
  <c r="BK218"/>
  <c r="J216"/>
  <c r="BK214"/>
  <c r="J211"/>
  <c r="BK209"/>
  <c r="J205"/>
  <c r="J203"/>
  <c r="J201"/>
  <c r="J199"/>
  <c r="J197"/>
  <c r="J195"/>
  <c r="BK192"/>
  <c r="J190"/>
  <c r="BK188"/>
  <c r="J185"/>
  <c r="J184"/>
  <c r="BK182"/>
  <c r="BK181"/>
  <c r="J179"/>
  <c r="J177"/>
  <c r="J175"/>
  <c r="BK173"/>
  <c r="J171"/>
  <c r="J169"/>
  <c r="J167"/>
  <c r="BK166"/>
  <c r="BK164"/>
  <c r="J162"/>
  <c r="BK160"/>
  <c r="BK158"/>
  <c r="J155"/>
  <c r="J153"/>
  <c r="BK151"/>
  <c r="BK149"/>
  <c r="BK147"/>
  <c r="J145"/>
  <c r="J143"/>
  <c r="J139"/>
  <c r="J286"/>
  <c r="BK284"/>
  <c r="J282"/>
  <c r="BK280"/>
  <c r="J277"/>
  <c r="BK275"/>
  <c r="BK272"/>
  <c r="J269"/>
  <c r="J267"/>
  <c r="BK265"/>
  <c r="BK263"/>
  <c r="J261"/>
  <c r="J260"/>
  <c r="BK257"/>
  <c r="BK255"/>
  <c r="J253"/>
  <c r="J251"/>
  <c r="BK249"/>
  <c r="BK247"/>
  <c r="BK246"/>
  <c r="J243"/>
  <c r="J241"/>
  <c r="J239"/>
  <c r="J237"/>
  <c r="J235"/>
  <c r="J233"/>
  <c r="J231"/>
  <c r="BK228"/>
  <c r="BK226"/>
  <c r="BK224"/>
  <c r="J222"/>
  <c r="J220"/>
  <c r="J218"/>
  <c r="BK216"/>
  <c r="J214"/>
  <c r="BK211"/>
  <c r="J209"/>
  <c r="J207"/>
  <c r="BK205"/>
  <c r="BK203"/>
  <c r="BK201"/>
  <c r="BK199"/>
  <c r="BK197"/>
  <c r="BK195"/>
  <c r="J193"/>
  <c r="BK191"/>
  <c r="BK189"/>
  <c r="J186"/>
  <c r="BK184"/>
  <c r="J182"/>
  <c r="J180"/>
  <c r="BK178"/>
  <c r="BK176"/>
  <c r="J174"/>
  <c r="BK172"/>
  <c r="BK170"/>
  <c r="BK168"/>
  <c r="J166"/>
  <c r="J164"/>
  <c r="BK163"/>
  <c r="BK157"/>
  <c r="J152"/>
  <c r="J150"/>
  <c r="J148"/>
  <c r="J146"/>
  <c r="J144"/>
  <c r="J142"/>
  <c r="BK138"/>
  <c i="4" r="J191"/>
  <c r="J188"/>
  <c r="BK186"/>
  <c r="BK184"/>
  <c r="J182"/>
  <c r="BK180"/>
  <c r="J178"/>
  <c r="BK176"/>
  <c r="J174"/>
  <c r="BK172"/>
  <c r="BK170"/>
  <c r="BK168"/>
  <c r="BK166"/>
  <c r="BK164"/>
  <c r="BK162"/>
  <c r="J160"/>
  <c r="BK158"/>
  <c r="BK156"/>
  <c r="J154"/>
  <c r="J152"/>
  <c r="J150"/>
  <c r="BK147"/>
  <c r="BK145"/>
  <c r="J143"/>
  <c r="BK141"/>
  <c r="BK138"/>
  <c r="BK136"/>
  <c r="J134"/>
  <c r="J133"/>
  <c r="BK132"/>
  <c r="BK191"/>
  <c r="BK188"/>
  <c r="J186"/>
  <c r="J184"/>
  <c r="BK182"/>
  <c r="J180"/>
  <c r="BK178"/>
  <c r="J176"/>
  <c r="BK174"/>
  <c r="J171"/>
  <c r="J169"/>
  <c r="J167"/>
  <c r="BK165"/>
  <c r="BK163"/>
  <c r="J161"/>
  <c r="BK159"/>
  <c r="J157"/>
  <c r="J155"/>
  <c r="BK153"/>
  <c r="BK152"/>
  <c r="BK150"/>
  <c r="J147"/>
  <c r="J145"/>
  <c r="BK143"/>
  <c r="J141"/>
  <c r="J138"/>
  <c r="BK137"/>
  <c r="J135"/>
  <c r="BK133"/>
  <c i="5" r="BK249"/>
  <c r="J247"/>
  <c r="BK244"/>
  <c r="J242"/>
  <c r="BK240"/>
  <c r="BK239"/>
  <c r="J236"/>
  <c r="J234"/>
  <c r="BK232"/>
  <c r="BK231"/>
  <c r="J229"/>
  <c r="J227"/>
  <c r="J225"/>
  <c r="BK223"/>
  <c r="BK220"/>
  <c r="BK218"/>
  <c r="J216"/>
  <c r="J214"/>
  <c r="BK212"/>
  <c r="BK210"/>
  <c r="BK208"/>
  <c r="J206"/>
  <c r="J205"/>
  <c r="J203"/>
  <c r="J201"/>
  <c r="J199"/>
  <c r="BK196"/>
  <c r="J194"/>
  <c r="BK192"/>
  <c r="J189"/>
  <c r="J187"/>
  <c r="BK185"/>
  <c r="J182"/>
  <c r="J180"/>
  <c r="BK178"/>
  <c r="J176"/>
  <c r="J174"/>
  <c r="J172"/>
  <c r="BK170"/>
  <c r="J168"/>
  <c r="BK166"/>
  <c r="BK164"/>
  <c r="J163"/>
  <c r="BK161"/>
  <c r="J158"/>
  <c r="J156"/>
  <c r="J154"/>
  <c r="J152"/>
  <c r="J150"/>
  <c r="J148"/>
  <c r="J147"/>
  <c r="BK144"/>
  <c r="BK142"/>
  <c r="J140"/>
  <c r="J138"/>
  <c r="BK136"/>
  <c r="J249"/>
  <c r="BK247"/>
  <c r="BK242"/>
  <c r="BK237"/>
  <c r="J235"/>
  <c r="J233"/>
  <c r="J230"/>
  <c r="BK228"/>
  <c r="J226"/>
  <c r="J224"/>
  <c r="BK222"/>
  <c r="J221"/>
  <c r="J219"/>
  <c r="J217"/>
  <c r="BK216"/>
  <c r="BK214"/>
  <c r="BK211"/>
  <c r="J210"/>
  <c r="J208"/>
  <c r="BK206"/>
  <c r="BK203"/>
  <c r="BK201"/>
  <c r="BK199"/>
  <c r="J196"/>
  <c r="BK194"/>
  <c r="J192"/>
  <c r="BK190"/>
  <c r="BK189"/>
  <c r="BK187"/>
  <c r="J185"/>
  <c r="BK182"/>
  <c r="BK180"/>
  <c r="J178"/>
  <c r="BK176"/>
  <c r="BK174"/>
  <c r="J173"/>
  <c r="J170"/>
  <c r="BK168"/>
  <c r="J166"/>
  <c r="J164"/>
  <c r="J162"/>
  <c r="J161"/>
  <c r="J157"/>
  <c r="BK155"/>
  <c r="BK153"/>
  <c r="J151"/>
  <c r="BK149"/>
  <c r="BK147"/>
  <c r="J146"/>
  <c r="J142"/>
  <c r="BK140"/>
  <c r="BK138"/>
  <c r="J136"/>
  <c i="6" r="BK192"/>
  <c r="BK190"/>
  <c r="BK188"/>
  <c r="BK185"/>
  <c r="J183"/>
  <c r="BK181"/>
  <c r="BK179"/>
  <c r="BK177"/>
  <c r="J172"/>
  <c r="BK170"/>
  <c r="BK168"/>
  <c r="BK166"/>
  <c r="BK164"/>
  <c r="BK162"/>
  <c r="BK160"/>
  <c r="J158"/>
  <c r="J156"/>
  <c r="J154"/>
  <c r="BK150"/>
  <c r="BK148"/>
  <c r="BK146"/>
  <c r="BK144"/>
  <c r="BK142"/>
  <c r="J140"/>
  <c r="J138"/>
  <c r="J136"/>
  <c r="J192"/>
  <c r="J189"/>
  <c r="J186"/>
  <c r="J184"/>
  <c r="J182"/>
  <c r="BK180"/>
  <c r="J178"/>
  <c r="BK174"/>
  <c r="BK171"/>
  <c r="J169"/>
  <c r="J167"/>
  <c r="J165"/>
  <c r="J163"/>
  <c r="BK161"/>
  <c r="J159"/>
  <c r="BK157"/>
  <c r="BK155"/>
  <c r="BK152"/>
  <c r="J149"/>
  <c r="BK147"/>
  <c r="J145"/>
  <c r="J143"/>
  <c r="BK141"/>
  <c r="BK139"/>
  <c r="BK137"/>
  <c i="7" r="J138"/>
  <c r="BK136"/>
  <c r="BK134"/>
  <c r="J131"/>
  <c r="J129"/>
  <c r="BK137"/>
  <c r="J135"/>
  <c r="BK133"/>
  <c r="J132"/>
  <c r="BK131"/>
  <c r="BK129"/>
  <c i="8" r="J147"/>
  <c r="BK146"/>
  <c r="BK145"/>
  <c r="J144"/>
  <c r="J143"/>
  <c r="BK142"/>
  <c r="J140"/>
  <c r="BK138"/>
  <c r="BK136"/>
  <c r="BK134"/>
  <c r="J133"/>
  <c r="BK131"/>
  <c r="BK147"/>
  <c r="J145"/>
  <c r="BK144"/>
  <c r="J142"/>
  <c r="BK140"/>
  <c r="J138"/>
  <c r="J136"/>
  <c r="J134"/>
  <c r="J132"/>
  <c r="J130"/>
  <c i="9" r="J167"/>
  <c r="J165"/>
  <c r="BK163"/>
  <c r="BK162"/>
  <c r="BK160"/>
  <c r="J158"/>
  <c r="BK156"/>
  <c r="J154"/>
  <c r="J152"/>
  <c r="J150"/>
  <c r="J148"/>
  <c r="J146"/>
  <c r="J144"/>
  <c r="J142"/>
  <c r="J140"/>
  <c r="J138"/>
  <c r="BK136"/>
  <c r="BK134"/>
  <c r="J132"/>
  <c r="BK130"/>
  <c r="J162"/>
  <c r="J159"/>
  <c r="J157"/>
  <c r="BK155"/>
  <c r="BK153"/>
  <c r="J151"/>
  <c r="J149"/>
  <c r="J147"/>
  <c r="BK145"/>
  <c r="BK143"/>
  <c r="BK141"/>
  <c r="BK139"/>
  <c r="J137"/>
  <c r="BK135"/>
  <c r="J133"/>
  <c r="BK131"/>
  <c r="J129"/>
  <c i="10" r="BK150"/>
  <c r="J147"/>
  <c r="J145"/>
  <c r="J142"/>
  <c r="J140"/>
  <c r="BK138"/>
  <c r="J136"/>
  <c r="BK135"/>
  <c r="J133"/>
  <c r="BK131"/>
  <c r="J148"/>
  <c r="J146"/>
  <c r="BK143"/>
  <c r="BK141"/>
  <c r="J139"/>
  <c r="BK137"/>
  <c r="J135"/>
  <c r="J134"/>
  <c r="BK132"/>
  <c i="11" r="BK153"/>
  <c r="J151"/>
  <c r="BK149"/>
  <c r="J147"/>
  <c r="BK145"/>
  <c r="BK143"/>
  <c r="BK141"/>
  <c r="J139"/>
  <c r="BK136"/>
  <c r="J134"/>
  <c r="J132"/>
  <c r="J130"/>
  <c r="BK152"/>
  <c r="J150"/>
  <c r="BK148"/>
  <c r="J146"/>
  <c r="BK144"/>
  <c r="J142"/>
  <c r="J140"/>
  <c r="BK138"/>
  <c r="J135"/>
  <c r="J133"/>
  <c r="BK131"/>
  <c i="12" r="J187"/>
  <c r="J185"/>
  <c r="BK183"/>
  <c r="BK181"/>
  <c r="BK180"/>
  <c r="BK178"/>
  <c r="BK176"/>
  <c r="BK174"/>
  <c r="BK172"/>
  <c r="J170"/>
  <c r="J168"/>
  <c r="J166"/>
  <c r="J164"/>
  <c r="BK162"/>
  <c r="BK161"/>
  <c r="BK159"/>
  <c r="J156"/>
  <c r="BK154"/>
  <c r="BK152"/>
  <c r="BK150"/>
  <c r="BK148"/>
  <c r="J146"/>
  <c r="J144"/>
  <c r="BK142"/>
  <c r="BK140"/>
  <c r="J138"/>
  <c r="J136"/>
  <c r="BK133"/>
  <c r="BK131"/>
  <c r="BK187"/>
  <c r="BK185"/>
  <c r="J182"/>
  <c r="J180"/>
  <c r="J178"/>
  <c r="J176"/>
  <c r="J174"/>
  <c r="J172"/>
  <c r="BK170"/>
  <c r="BK168"/>
  <c r="BK166"/>
  <c r="BK164"/>
  <c r="J162"/>
  <c r="J160"/>
  <c r="BK158"/>
  <c r="BK156"/>
  <c r="J154"/>
  <c r="J152"/>
  <c r="J150"/>
  <c r="J148"/>
  <c r="BK146"/>
  <c r="BK144"/>
  <c r="J142"/>
  <c r="J140"/>
  <c r="BK138"/>
  <c r="BK136"/>
  <c r="J133"/>
  <c r="J131"/>
  <c i="13" r="BK141"/>
  <c r="J138"/>
  <c r="BK136"/>
  <c r="J134"/>
  <c r="J132"/>
  <c r="BK128"/>
  <c r="BK139"/>
  <c r="J137"/>
  <c r="BK135"/>
  <c r="BK133"/>
  <c r="BK131"/>
  <c r="J129"/>
  <c r="J128"/>
  <c i="14" r="J138"/>
  <c r="J136"/>
  <c r="BK134"/>
  <c r="J132"/>
  <c r="BK130"/>
  <c r="BK128"/>
  <c r="BK138"/>
  <c r="BK136"/>
  <c r="J134"/>
  <c r="BK132"/>
  <c r="J130"/>
  <c r="J128"/>
  <c i="15" r="BK138"/>
  <c i="17" r="BK131"/>
  <c r="BK129"/>
  <c r="J140"/>
  <c r="BK137"/>
  <c r="BK135"/>
  <c r="J133"/>
  <c r="J131"/>
  <c r="J129"/>
  <c i="18" r="BK155"/>
  <c r="J153"/>
  <c r="BK151"/>
  <c r="J149"/>
  <c r="J147"/>
  <c r="J145"/>
  <c r="J143"/>
  <c r="J141"/>
  <c r="BK139"/>
  <c r="BK137"/>
  <c r="J135"/>
  <c r="BK133"/>
  <c r="BK131"/>
  <c r="BK129"/>
  <c r="J154"/>
  <c r="BK152"/>
  <c r="BK150"/>
  <c r="BK148"/>
  <c r="BK146"/>
  <c r="BK144"/>
  <c r="BK142"/>
  <c r="BK140"/>
  <c r="J138"/>
  <c r="BK136"/>
  <c r="BK134"/>
  <c r="J132"/>
  <c r="J130"/>
  <c i="19" r="BK174"/>
  <c r="J172"/>
  <c r="BK170"/>
  <c r="J168"/>
  <c r="J166"/>
  <c r="BK164"/>
  <c r="BK162"/>
  <c r="BK160"/>
  <c r="BK158"/>
  <c r="J156"/>
  <c r="J154"/>
  <c r="J152"/>
  <c r="BK150"/>
  <c r="BK148"/>
  <c r="J146"/>
  <c r="BK144"/>
  <c r="J141"/>
  <c r="J139"/>
  <c r="BK137"/>
  <c r="BK135"/>
  <c r="BK133"/>
  <c r="J131"/>
  <c r="BK129"/>
  <c r="J174"/>
  <c r="BK173"/>
  <c r="BK172"/>
  <c r="J170"/>
  <c r="J169"/>
  <c r="J167"/>
  <c r="BK165"/>
  <c r="J164"/>
  <c i="20" r="J309"/>
  <c r="BK303"/>
  <c r="J300"/>
  <c r="BK299"/>
  <c r="BK297"/>
  <c r="BK294"/>
  <c r="BK292"/>
  <c r="J290"/>
  <c r="J287"/>
  <c r="BK284"/>
  <c r="BK283"/>
  <c r="BK281"/>
  <c r="J279"/>
  <c r="J277"/>
  <c r="J274"/>
  <c r="BK272"/>
  <c r="J270"/>
  <c r="BK268"/>
  <c r="BK266"/>
  <c r="J264"/>
  <c r="J262"/>
  <c r="J260"/>
  <c r="J258"/>
  <c r="J256"/>
  <c r="BK254"/>
  <c r="BK252"/>
  <c r="J248"/>
  <c r="J246"/>
  <c r="BK244"/>
  <c r="BK242"/>
  <c r="BK239"/>
  <c r="J237"/>
  <c r="J235"/>
  <c r="BK232"/>
  <c r="J230"/>
  <c r="BK228"/>
  <c r="BK227"/>
  <c r="J226"/>
  <c r="J224"/>
  <c r="BK221"/>
  <c r="BK219"/>
  <c r="J217"/>
  <c r="J216"/>
  <c r="J212"/>
  <c r="BK209"/>
  <c r="BK207"/>
  <c r="BK205"/>
  <c r="BK203"/>
  <c r="BK201"/>
  <c r="J199"/>
  <c r="BK197"/>
  <c r="J195"/>
  <c r="BK193"/>
  <c r="BK191"/>
  <c r="BK189"/>
  <c r="J187"/>
  <c r="J184"/>
  <c r="BK182"/>
  <c r="BK180"/>
  <c r="J178"/>
  <c r="BK176"/>
  <c r="J174"/>
  <c r="BK172"/>
  <c r="BK170"/>
  <c r="BK169"/>
  <c r="BK167"/>
  <c r="J165"/>
  <c r="BK162"/>
  <c r="J157"/>
  <c r="J155"/>
  <c r="BK154"/>
  <c r="BK152"/>
  <c r="BK150"/>
  <c r="BK148"/>
  <c r="BK145"/>
  <c r="J143"/>
  <c r="J141"/>
  <c r="BK139"/>
  <c r="BK313"/>
  <c r="BK310"/>
  <c r="J308"/>
  <c r="J306"/>
  <c r="J303"/>
  <c r="J301"/>
  <c r="J299"/>
  <c r="BK296"/>
  <c r="BK293"/>
  <c r="J291"/>
  <c r="BK289"/>
  <c r="BK287"/>
  <c r="J284"/>
  <c r="J282"/>
  <c r="BK280"/>
  <c r="J278"/>
  <c r="J276"/>
  <c r="BK273"/>
  <c r="BK271"/>
  <c r="BK269"/>
  <c r="J267"/>
  <c r="BK265"/>
  <c r="BK263"/>
  <c r="J261"/>
  <c r="BK259"/>
  <c r="J257"/>
  <c r="J255"/>
  <c r="J253"/>
  <c r="BK250"/>
  <c r="J247"/>
  <c r="J245"/>
  <c r="J243"/>
  <c r="BK240"/>
  <c r="BK238"/>
  <c r="J236"/>
  <c r="BK234"/>
  <c r="BK231"/>
  <c r="J229"/>
  <c r="BK226"/>
  <c r="BK224"/>
  <c r="J220"/>
  <c r="J218"/>
  <c r="BK215"/>
  <c r="BK210"/>
  <c r="J209"/>
  <c r="J207"/>
  <c r="J205"/>
  <c r="J203"/>
  <c r="J201"/>
  <c r="BK199"/>
  <c r="J197"/>
  <c r="BK195"/>
  <c r="J193"/>
  <c r="BK190"/>
  <c r="BK188"/>
  <c r="BK185"/>
  <c r="J183"/>
  <c r="BK181"/>
  <c r="J179"/>
  <c r="J177"/>
  <c r="BK175"/>
  <c r="J173"/>
  <c r="BK171"/>
  <c r="J169"/>
  <c r="J167"/>
  <c r="BK165"/>
  <c r="J163"/>
  <c r="J161"/>
  <c r="J159"/>
  <c r="J158"/>
  <c r="J156"/>
  <c r="BK155"/>
  <c r="BK153"/>
  <c r="J150"/>
  <c r="J148"/>
  <c r="J145"/>
  <c r="BK143"/>
  <c r="BK142"/>
  <c r="BK140"/>
  <c r="J138"/>
  <c i="21" r="J242"/>
  <c r="J241"/>
  <c r="J238"/>
  <c r="J236"/>
  <c r="J233"/>
  <c r="J232"/>
  <c r="J229"/>
  <c r="J227"/>
  <c r="J225"/>
  <c r="BK223"/>
  <c r="BK221"/>
  <c r="BK219"/>
  <c r="BK218"/>
  <c r="J216"/>
  <c r="BK214"/>
  <c r="J212"/>
  <c r="J210"/>
  <c r="J208"/>
  <c r="BK206"/>
  <c r="J204"/>
  <c r="BK202"/>
  <c r="BK200"/>
  <c r="BK198"/>
  <c r="J196"/>
  <c r="J193"/>
  <c r="BK191"/>
  <c r="J189"/>
  <c r="BK187"/>
  <c r="BK185"/>
  <c r="J183"/>
  <c r="J181"/>
  <c r="BK179"/>
  <c r="BK177"/>
  <c r="J175"/>
  <c r="BK173"/>
  <c r="J171"/>
  <c r="J169"/>
  <c r="J166"/>
  <c r="J164"/>
  <c r="BK162"/>
  <c r="J160"/>
  <c r="J158"/>
  <c r="BK156"/>
  <c r="BK154"/>
  <c r="BK152"/>
  <c r="BK150"/>
  <c r="BK148"/>
  <c r="J146"/>
  <c r="J144"/>
  <c r="J141"/>
  <c r="J139"/>
  <c r="BK137"/>
  <c r="J135"/>
  <c r="BK239"/>
  <c r="J237"/>
  <c r="J234"/>
  <c r="BK232"/>
  <c r="BK230"/>
  <c r="BK228"/>
  <c r="BK226"/>
  <c r="J224"/>
  <c r="BK222"/>
  <c r="J220"/>
  <c r="J218"/>
  <c r="BK216"/>
  <c r="J214"/>
  <c r="BK212"/>
  <c r="BK209"/>
  <c r="BK207"/>
  <c r="BK205"/>
  <c r="J203"/>
  <c r="J201"/>
  <c r="J199"/>
  <c r="BK197"/>
  <c r="J195"/>
  <c r="BK192"/>
  <c r="J190"/>
  <c r="BK189"/>
  <c r="J187"/>
  <c r="BK184"/>
  <c r="J182"/>
  <c r="J180"/>
  <c r="J178"/>
  <c r="J176"/>
  <c r="BK175"/>
  <c r="J173"/>
  <c r="BK171"/>
  <c r="BK169"/>
  <c r="BK166"/>
  <c r="BK164"/>
  <c r="J162"/>
  <c r="BK160"/>
  <c r="BK158"/>
  <c r="J156"/>
  <c r="J154"/>
  <c r="J152"/>
  <c r="J150"/>
  <c r="J148"/>
  <c r="BK146"/>
  <c r="BK144"/>
  <c r="BK141"/>
  <c r="J140"/>
  <c r="J137"/>
  <c r="BK135"/>
  <c i="22" r="BK179"/>
  <c r="J176"/>
  <c r="J174"/>
  <c r="BK172"/>
  <c r="BK170"/>
  <c r="BK168"/>
  <c r="J166"/>
  <c r="J163"/>
  <c r="J160"/>
  <c r="J158"/>
  <c r="J156"/>
  <c r="J153"/>
  <c r="J151"/>
  <c r="BK149"/>
  <c r="BK147"/>
  <c r="J145"/>
  <c r="J141"/>
  <c r="BK139"/>
  <c r="J137"/>
  <c r="J135"/>
  <c r="J179"/>
  <c r="BK176"/>
  <c r="BK174"/>
  <c r="J172"/>
  <c r="J170"/>
  <c r="J168"/>
  <c r="J167"/>
  <c r="J164"/>
  <c r="BK162"/>
  <c r="BK160"/>
  <c r="BK158"/>
  <c r="BK156"/>
  <c r="BK153"/>
  <c r="BK151"/>
  <c r="J149"/>
  <c r="J147"/>
  <c r="BK145"/>
  <c r="J140"/>
  <c r="J138"/>
  <c r="BK137"/>
  <c r="BK135"/>
  <c i="23" r="BK155"/>
  <c r="J153"/>
  <c r="J151"/>
  <c r="BK149"/>
  <c r="BK147"/>
  <c r="BK144"/>
  <c r="BK143"/>
  <c r="BK142"/>
  <c r="J141"/>
  <c r="J139"/>
  <c r="BK137"/>
  <c r="BK135"/>
  <c r="J133"/>
  <c r="BK131"/>
  <c r="BK129"/>
  <c r="BK154"/>
  <c r="J152"/>
  <c r="J150"/>
  <c r="J148"/>
  <c r="BK146"/>
  <c r="J145"/>
  <c r="BK140"/>
  <c r="BK138"/>
  <c r="J136"/>
  <c r="BK134"/>
  <c r="BK133"/>
  <c r="J131"/>
  <c r="J129"/>
  <c i="24" r="BK145"/>
  <c r="BK143"/>
  <c r="J141"/>
  <c r="BK139"/>
  <c r="J137"/>
  <c r="J135"/>
  <c r="J133"/>
  <c r="BK131"/>
  <c r="BK129"/>
  <c r="J145"/>
  <c r="J143"/>
  <c r="BK141"/>
  <c r="J139"/>
  <c r="BK137"/>
  <c r="BK135"/>
  <c r="BK133"/>
  <c r="J131"/>
  <c r="J129"/>
  <c i="25" r="J180"/>
  <c r="J178"/>
  <c r="BK175"/>
  <c r="BK173"/>
  <c r="J171"/>
  <c r="BK169"/>
  <c r="BK167"/>
  <c r="J165"/>
  <c r="BK163"/>
  <c r="J161"/>
  <c r="BK159"/>
  <c r="BK157"/>
  <c r="BK155"/>
  <c r="J153"/>
  <c r="J151"/>
  <c r="J149"/>
  <c r="BK147"/>
  <c r="J145"/>
  <c r="J143"/>
  <c r="J141"/>
  <c r="BK139"/>
  <c r="BK137"/>
  <c r="J135"/>
  <c r="BK133"/>
  <c r="J131"/>
  <c r="BK177"/>
  <c r="J173"/>
  <c r="BK171"/>
  <c r="J169"/>
  <c r="J168"/>
  <c r="BK166"/>
  <c r="J164"/>
  <c r="BK161"/>
  <c r="J159"/>
  <c r="J157"/>
  <c r="J155"/>
  <c r="BK153"/>
  <c r="BK151"/>
  <c r="BK149"/>
  <c r="J147"/>
  <c r="BK145"/>
  <c r="BK143"/>
  <c r="BK141"/>
  <c r="J139"/>
  <c r="J137"/>
  <c r="BK135"/>
  <c r="J133"/>
  <c r="BK131"/>
  <c i="26" r="BK169"/>
  <c r="J166"/>
  <c r="J164"/>
  <c r="BK162"/>
  <c r="BK158"/>
  <c r="BK156"/>
  <c r="BK154"/>
  <c r="BK152"/>
  <c r="BK150"/>
  <c r="BK148"/>
  <c r="J146"/>
  <c r="J142"/>
  <c r="J140"/>
  <c r="BK138"/>
  <c r="BK136"/>
  <c r="BK134"/>
  <c r="J132"/>
  <c r="J169"/>
  <c r="BK166"/>
  <c r="BK164"/>
  <c r="J162"/>
  <c r="BK159"/>
  <c r="J157"/>
  <c r="J155"/>
  <c r="BK153"/>
  <c r="J151"/>
  <c r="J149"/>
  <c r="J147"/>
  <c r="J143"/>
  <c r="J141"/>
  <c r="BK139"/>
  <c r="J137"/>
  <c r="J135"/>
  <c r="BK133"/>
  <c r="J131"/>
  <c i="27" r="BK153"/>
  <c r="J151"/>
  <c r="J149"/>
  <c r="BK147"/>
  <c r="J145"/>
  <c r="BK143"/>
  <c r="BK141"/>
  <c r="BK139"/>
  <c r="BK135"/>
  <c r="J133"/>
  <c r="J132"/>
  <c r="J130"/>
  <c r="J153"/>
  <c r="BK151"/>
  <c r="BK149"/>
  <c r="BK146"/>
  <c r="J144"/>
  <c r="J143"/>
  <c r="J141"/>
  <c r="J139"/>
  <c r="J136"/>
  <c r="BK134"/>
  <c r="J131"/>
  <c r="BK130"/>
  <c i="28" r="J206"/>
  <c r="J204"/>
  <c r="BK202"/>
  <c r="BK200"/>
  <c r="BK198"/>
  <c r="J196"/>
  <c r="J194"/>
  <c r="BK192"/>
  <c r="J190"/>
  <c r="J188"/>
  <c r="BK186"/>
  <c r="J184"/>
  <c r="J182"/>
  <c r="J181"/>
  <c r="J179"/>
  <c r="J177"/>
  <c r="BK175"/>
  <c r="J173"/>
  <c r="BK171"/>
  <c r="BK169"/>
  <c r="J167"/>
  <c r="BK165"/>
  <c r="BK163"/>
  <c r="J161"/>
  <c r="J159"/>
  <c r="J156"/>
  <c r="BK155"/>
  <c r="BK153"/>
  <c r="J151"/>
  <c r="J149"/>
  <c r="BK147"/>
  <c r="J144"/>
  <c r="J142"/>
  <c r="J141"/>
  <c r="BK139"/>
  <c r="J135"/>
  <c r="J133"/>
  <c r="J131"/>
  <c r="BK206"/>
  <c r="BK204"/>
  <c r="J202"/>
  <c r="J200"/>
  <c r="J198"/>
  <c r="BK196"/>
  <c r="J193"/>
  <c r="J191"/>
  <c r="BK190"/>
  <c r="BK188"/>
  <c r="J186"/>
  <c r="BK184"/>
  <c r="BK180"/>
  <c r="J178"/>
  <c r="J176"/>
  <c r="BK174"/>
  <c r="BK172"/>
  <c r="BK170"/>
  <c r="J168"/>
  <c r="J166"/>
  <c r="J164"/>
  <c r="J162"/>
  <c r="J160"/>
  <c r="J158"/>
  <c r="BK156"/>
  <c r="J154"/>
  <c r="J152"/>
  <c r="BK150"/>
  <c r="J148"/>
  <c r="BK146"/>
  <c r="BK144"/>
  <c r="BK142"/>
  <c r="BK140"/>
  <c r="J136"/>
  <c r="J134"/>
  <c r="BK132"/>
  <c i="29" r="J137"/>
  <c r="J136"/>
  <c r="J133"/>
  <c r="J132"/>
  <c r="J131"/>
  <c r="J129"/>
  <c r="BK137"/>
  <c r="BK135"/>
  <c r="BK133"/>
  <c r="BK129"/>
  <c i="30" r="BK161"/>
  <c r="J157"/>
  <c r="BK155"/>
  <c r="J153"/>
  <c r="J151"/>
  <c r="J149"/>
  <c r="BK147"/>
  <c r="BK142"/>
  <c r="J140"/>
  <c r="BK138"/>
  <c r="J136"/>
  <c r="BK134"/>
  <c r="J132"/>
  <c r="BK130"/>
  <c r="J161"/>
  <c r="BK157"/>
  <c r="J155"/>
  <c r="BK153"/>
  <c r="BK151"/>
  <c r="BK149"/>
  <c r="J147"/>
  <c r="J146"/>
  <c r="J145"/>
  <c r="J144"/>
  <c r="J142"/>
  <c r="BK140"/>
  <c r="J138"/>
  <c r="BK136"/>
  <c r="J134"/>
  <c r="BK132"/>
  <c r="J130"/>
  <c i="31" r="J141"/>
  <c r="BK135"/>
  <c r="J135"/>
  <c r="BK133"/>
  <c r="J132"/>
  <c r="J130"/>
  <c r="BK141"/>
  <c r="BK137"/>
  <c r="J134"/>
  <c r="BK131"/>
  <c r="BK129"/>
  <c i="32" r="BK137"/>
  <c r="BK135"/>
  <c r="J133"/>
  <c r="BK131"/>
  <c r="J130"/>
  <c r="BK140"/>
  <c r="BK136"/>
  <c r="BK134"/>
  <c r="BK132"/>
  <c r="BK130"/>
  <c i="33" r="J151"/>
  <c r="BK147"/>
  <c r="BK145"/>
  <c r="J143"/>
  <c r="BK141"/>
  <c r="J139"/>
  <c r="BK137"/>
  <c r="BK135"/>
  <c r="J133"/>
  <c r="BK131"/>
  <c r="BK129"/>
  <c r="BK148"/>
  <c r="J146"/>
  <c r="J144"/>
  <c r="J142"/>
  <c r="J140"/>
  <c r="BK138"/>
  <c r="BK136"/>
  <c r="BK134"/>
  <c r="J132"/>
  <c r="J130"/>
  <c i="34" r="J164"/>
  <c r="BK160"/>
  <c r="J158"/>
  <c r="J156"/>
  <c r="BK154"/>
  <c r="J152"/>
  <c r="J150"/>
  <c r="J148"/>
  <c r="J146"/>
  <c r="BK144"/>
  <c r="J142"/>
  <c r="BK140"/>
  <c r="BK138"/>
  <c r="J136"/>
  <c r="J134"/>
  <c r="J132"/>
  <c r="J130"/>
  <c r="BK164"/>
  <c r="J160"/>
  <c r="BK158"/>
  <c r="BK156"/>
  <c r="J154"/>
  <c r="BK152"/>
  <c r="BK150"/>
  <c r="BK148"/>
  <c r="BK146"/>
  <c r="J144"/>
  <c r="BK142"/>
  <c r="J140"/>
  <c r="J138"/>
  <c r="BK136"/>
  <c r="BK134"/>
  <c r="BK132"/>
  <c r="BK130"/>
  <c i="35" r="J146"/>
  <c r="BK144"/>
  <c r="J143"/>
  <c r="J141"/>
  <c r="BK139"/>
  <c r="BK137"/>
  <c r="J134"/>
  <c r="BK132"/>
  <c r="BK130"/>
  <c r="J147"/>
  <c r="BK145"/>
  <c r="J142"/>
  <c r="BK140"/>
  <c r="BK138"/>
  <c r="J136"/>
  <c r="J135"/>
  <c r="BK133"/>
  <c r="J131"/>
  <c r="BK129"/>
  <c i="36" r="BK171"/>
  <c r="J169"/>
  <c r="J167"/>
  <c r="J166"/>
  <c r="BK164"/>
  <c r="J162"/>
  <c r="J160"/>
  <c r="BK158"/>
  <c r="J156"/>
  <c r="BK154"/>
  <c r="J152"/>
  <c r="J150"/>
  <c r="J148"/>
  <c r="BK146"/>
  <c r="BK144"/>
  <c r="J142"/>
  <c r="BK140"/>
  <c r="J138"/>
  <c r="J136"/>
  <c r="BK134"/>
  <c r="J132"/>
  <c r="BK130"/>
  <c r="J172"/>
  <c r="BK170"/>
  <c r="J168"/>
  <c r="J165"/>
  <c r="BK163"/>
  <c r="J161"/>
  <c r="J159"/>
  <c r="BK157"/>
  <c r="J155"/>
  <c r="J153"/>
  <c r="BK151"/>
  <c r="BK149"/>
  <c r="J147"/>
  <c r="J145"/>
  <c r="J143"/>
  <c r="BK141"/>
  <c r="BK139"/>
  <c r="J137"/>
  <c r="J135"/>
  <c r="J133"/>
  <c r="J131"/>
  <c r="J129"/>
  <c i="37" r="J190"/>
  <c r="J187"/>
  <c r="BK185"/>
  <c r="J183"/>
  <c r="J181"/>
  <c r="BK179"/>
  <c r="BK177"/>
  <c r="J174"/>
  <c r="BK172"/>
  <c r="J170"/>
  <c r="BK168"/>
  <c r="J166"/>
  <c r="BK163"/>
  <c r="J161"/>
  <c r="J159"/>
  <c r="BK157"/>
  <c r="J154"/>
  <c r="BK152"/>
  <c r="J150"/>
  <c r="J148"/>
  <c r="BK146"/>
  <c r="BK144"/>
  <c r="BK142"/>
  <c r="BK139"/>
  <c r="J137"/>
  <c r="J133"/>
  <c r="J131"/>
  <c r="J129"/>
  <c r="BK127"/>
  <c r="BK190"/>
  <c r="BK187"/>
  <c r="J185"/>
  <c r="BK183"/>
  <c r="BK181"/>
  <c r="J179"/>
  <c r="J177"/>
  <c r="BK174"/>
  <c r="J172"/>
  <c r="BK170"/>
  <c r="J168"/>
  <c r="BK166"/>
  <c r="J162"/>
  <c r="BK160"/>
  <c r="J158"/>
  <c r="BK154"/>
  <c r="J152"/>
  <c r="BK149"/>
  <c r="J146"/>
  <c r="J143"/>
  <c r="J141"/>
  <c r="BK138"/>
  <c r="J134"/>
  <c r="J132"/>
  <c r="BK129"/>
  <c r="J127"/>
  <c i="38" r="BK178"/>
  <c r="BK177"/>
  <c r="BK176"/>
  <c r="J175"/>
  <c r="J174"/>
  <c r="J173"/>
  <c r="J172"/>
  <c r="J171"/>
  <c r="BK169"/>
  <c r="BK168"/>
  <c r="BK165"/>
  <c r="J163"/>
  <c r="BK160"/>
  <c r="J158"/>
  <c r="BK156"/>
  <c r="BK154"/>
  <c r="J152"/>
  <c r="J150"/>
  <c r="J148"/>
  <c r="BK146"/>
  <c r="BK144"/>
  <c r="BK142"/>
  <c r="J140"/>
  <c r="BK138"/>
  <c r="BK136"/>
  <c r="BK134"/>
  <c r="J132"/>
  <c r="BK130"/>
  <c r="BK128"/>
  <c r="J126"/>
  <c r="BK123"/>
  <c r="J177"/>
  <c r="BK175"/>
  <c r="BK173"/>
  <c r="BK171"/>
  <c r="J169"/>
  <c r="BK166"/>
  <c r="J164"/>
  <c r="BK161"/>
  <c r="J159"/>
  <c r="J157"/>
  <c r="J155"/>
  <c r="J153"/>
  <c r="BK151"/>
  <c r="J149"/>
  <c r="BK147"/>
  <c r="J145"/>
  <c r="J143"/>
  <c r="BK141"/>
  <c r="BK139"/>
  <c r="J137"/>
  <c r="J135"/>
  <c r="BK132"/>
  <c r="J130"/>
  <c r="J128"/>
  <c r="BK126"/>
  <c i="39" r="BK173"/>
  <c r="BK170"/>
  <c r="J168"/>
  <c r="J167"/>
  <c r="BK165"/>
  <c r="BK163"/>
  <c r="BK160"/>
  <c r="J158"/>
  <c r="BK156"/>
  <c r="BK153"/>
  <c r="J151"/>
  <c r="J149"/>
  <c r="BK147"/>
  <c r="J145"/>
  <c r="J143"/>
  <c r="BK141"/>
  <c r="J139"/>
  <c r="J137"/>
  <c r="J135"/>
  <c r="BK133"/>
  <c r="J129"/>
  <c r="BK171"/>
  <c r="BK169"/>
  <c r="BK167"/>
  <c r="J165"/>
  <c r="J163"/>
  <c r="J160"/>
  <c r="BK158"/>
  <c r="J156"/>
  <c r="J154"/>
  <c r="BK152"/>
  <c r="J150"/>
  <c r="J148"/>
  <c r="J146"/>
  <c r="BK144"/>
  <c r="BK142"/>
  <c r="BK140"/>
  <c r="BK138"/>
  <c r="J136"/>
  <c r="BK134"/>
  <c r="J132"/>
  <c i="40" r="J163"/>
  <c r="J161"/>
  <c r="BK160"/>
  <c r="J158"/>
  <c r="BK156"/>
  <c r="J154"/>
  <c r="BK151"/>
  <c r="J148"/>
  <c r="BK146"/>
  <c r="J144"/>
  <c r="J142"/>
  <c r="BK140"/>
  <c r="J138"/>
  <c r="BK135"/>
  <c r="J133"/>
  <c r="BK132"/>
  <c r="BK130"/>
  <c r="J128"/>
  <c r="BK126"/>
  <c r="BK124"/>
  <c r="BK163"/>
  <c r="BK161"/>
  <c r="BK159"/>
  <c r="J157"/>
  <c r="BK155"/>
  <c r="J152"/>
  <c r="BK150"/>
  <c r="J147"/>
  <c r="BK145"/>
  <c r="BK143"/>
  <c r="J141"/>
  <c r="BK139"/>
  <c r="BK137"/>
  <c r="J135"/>
  <c r="BK133"/>
  <c r="J131"/>
  <c r="J129"/>
  <c r="J127"/>
  <c r="BK125"/>
  <c r="BK123"/>
  <c i="41" r="BK157"/>
  <c r="J156"/>
  <c r="J155"/>
  <c r="J153"/>
  <c r="BK151"/>
  <c r="BK149"/>
  <c r="J146"/>
  <c r="J144"/>
  <c r="BK141"/>
  <c r="BK139"/>
  <c r="BK137"/>
  <c r="BK135"/>
  <c r="J133"/>
  <c r="J131"/>
  <c r="BK129"/>
  <c r="BK127"/>
  <c r="BK126"/>
  <c r="J126"/>
  <c r="J125"/>
  <c r="BK123"/>
  <c r="J157"/>
  <c r="BK155"/>
  <c r="BK154"/>
  <c r="J152"/>
  <c r="J150"/>
  <c r="BK148"/>
  <c r="BK145"/>
  <c r="J142"/>
  <c r="J140"/>
  <c r="BK138"/>
  <c r="J136"/>
  <c r="BK134"/>
  <c r="BK132"/>
  <c r="J130"/>
  <c r="J128"/>
  <c i="42" r="BK156"/>
  <c r="BK154"/>
  <c r="BK150"/>
  <c r="BK148"/>
  <c r="BK146"/>
  <c r="J144"/>
  <c r="J142"/>
  <c r="BK140"/>
  <c r="BK138"/>
  <c r="J136"/>
  <c r="BK134"/>
  <c r="BK132"/>
  <c r="J130"/>
  <c r="J154"/>
  <c r="J152"/>
  <c r="J150"/>
  <c r="J149"/>
  <c r="J148"/>
  <c r="J147"/>
  <c r="J146"/>
  <c r="BK144"/>
  <c r="BK142"/>
  <c r="J140"/>
  <c r="J138"/>
  <c r="BK136"/>
  <c r="J134"/>
  <c r="J132"/>
  <c r="BK130"/>
  <c i="2" l="1" r="P139"/>
  <c r="R139"/>
  <c r="BK156"/>
  <c r="J156"/>
  <c r="J99"/>
  <c r="R156"/>
  <c r="BK174"/>
  <c r="J174"/>
  <c r="J100"/>
  <c r="T174"/>
  <c r="P199"/>
  <c r="T199"/>
  <c r="P212"/>
  <c r="T212"/>
  <c r="P239"/>
  <c r="T239"/>
  <c r="P256"/>
  <c r="T256"/>
  <c r="P272"/>
  <c r="T272"/>
  <c r="P283"/>
  <c r="T283"/>
  <c r="P300"/>
  <c r="T300"/>
  <c r="P308"/>
  <c r="T308"/>
  <c r="P324"/>
  <c r="T324"/>
  <c r="P364"/>
  <c r="T364"/>
  <c r="P398"/>
  <c r="T398"/>
  <c r="P408"/>
  <c r="T408"/>
  <c r="P416"/>
  <c r="T416"/>
  <c r="P423"/>
  <c r="T423"/>
  <c r="P433"/>
  <c r="T433"/>
  <c i="3" r="BK137"/>
  <c r="J137"/>
  <c r="J102"/>
  <c r="R137"/>
  <c r="R136"/>
  <c r="BK141"/>
  <c r="J141"/>
  <c r="J104"/>
  <c r="R141"/>
  <c r="BK156"/>
  <c r="J156"/>
  <c r="J105"/>
  <c r="R156"/>
  <c r="T156"/>
  <c r="P187"/>
  <c r="R187"/>
  <c r="T187"/>
  <c r="BK230"/>
  <c r="J230"/>
  <c r="J107"/>
  <c r="P230"/>
  <c r="R230"/>
  <c r="T230"/>
  <c r="BK234"/>
  <c r="J234"/>
  <c r="J108"/>
  <c r="P234"/>
  <c r="R234"/>
  <c r="T234"/>
  <c r="BK274"/>
  <c r="J274"/>
  <c r="J109"/>
  <c r="P274"/>
  <c r="R274"/>
  <c r="T274"/>
  <c r="BK278"/>
  <c r="J278"/>
  <c r="J110"/>
  <c r="P278"/>
  <c r="R278"/>
  <c r="T278"/>
  <c r="BK287"/>
  <c r="J287"/>
  <c r="J111"/>
  <c r="P287"/>
  <c r="R287"/>
  <c r="T287"/>
  <c i="4" r="BK131"/>
  <c r="J131"/>
  <c r="J102"/>
  <c r="R131"/>
  <c r="BK139"/>
  <c r="J139"/>
  <c r="J103"/>
  <c r="R139"/>
  <c r="BK148"/>
  <c r="J148"/>
  <c r="J104"/>
  <c r="T148"/>
  <c r="P190"/>
  <c r="T190"/>
  <c i="5" r="P135"/>
  <c r="T135"/>
  <c r="P145"/>
  <c r="T145"/>
  <c r="P160"/>
  <c r="R160"/>
  <c r="BK183"/>
  <c r="J183"/>
  <c r="J105"/>
  <c r="R183"/>
  <c r="BK197"/>
  <c r="J197"/>
  <c r="J106"/>
  <c r="T197"/>
  <c r="P238"/>
  <c r="R238"/>
  <c r="P245"/>
  <c r="T245"/>
  <c i="6" r="P135"/>
  <c r="T135"/>
  <c r="P153"/>
  <c r="R153"/>
  <c r="P176"/>
  <c r="T176"/>
  <c r="P187"/>
  <c r="T187"/>
  <c r="P191"/>
  <c r="T191"/>
  <c i="7" r="P128"/>
  <c r="P127"/>
  <c r="P126"/>
  <c i="1" r="AU104"/>
  <c i="7" r="T128"/>
  <c r="T127"/>
  <c r="T126"/>
  <c i="8" r="BK128"/>
  <c r="J128"/>
  <c r="J102"/>
  <c r="T128"/>
  <c r="T127"/>
  <c r="T126"/>
  <c i="9" r="P128"/>
  <c r="P127"/>
  <c r="P126"/>
  <c i="1" r="AU107"/>
  <c i="9" r="R128"/>
  <c r="R127"/>
  <c r="R126"/>
  <c i="10" r="BK130"/>
  <c r="J130"/>
  <c r="J102"/>
  <c r="T130"/>
  <c r="P144"/>
  <c r="T144"/>
  <c i="11" r="P129"/>
  <c r="R129"/>
  <c r="BK137"/>
  <c r="J137"/>
  <c r="J103"/>
  <c r="T137"/>
  <c i="12" r="BK129"/>
  <c r="J129"/>
  <c r="J102"/>
  <c r="R129"/>
  <c r="T129"/>
  <c r="P135"/>
  <c r="R135"/>
  <c i="18" r="BK128"/>
  <c r="BK127"/>
  <c r="J127"/>
  <c r="J101"/>
  <c r="T128"/>
  <c r="T127"/>
  <c r="T126"/>
  <c i="19" r="P128"/>
  <c r="P127"/>
  <c r="P126"/>
  <c i="1" r="AU117"/>
  <c i="19" r="T128"/>
  <c r="T127"/>
  <c r="T126"/>
  <c i="20" r="P137"/>
  <c r="T137"/>
  <c r="P147"/>
  <c r="T147"/>
  <c r="P160"/>
  <c r="T160"/>
  <c r="P186"/>
  <c r="R186"/>
  <c r="P214"/>
  <c r="T214"/>
  <c r="P222"/>
  <c r="T222"/>
  <c r="P233"/>
  <c r="T233"/>
  <c r="P241"/>
  <c r="T241"/>
  <c r="P251"/>
  <c r="T251"/>
  <c r="P275"/>
  <c r="T275"/>
  <c r="P285"/>
  <c r="T285"/>
  <c r="P295"/>
  <c r="T295"/>
  <c r="P304"/>
  <c r="T304"/>
  <c r="P314"/>
  <c r="T314"/>
  <c r="P322"/>
  <c r="T322"/>
  <c i="21" r="BK133"/>
  <c r="J133"/>
  <c r="J102"/>
  <c r="R133"/>
  <c r="BK143"/>
  <c r="J143"/>
  <c r="J103"/>
  <c r="R143"/>
  <c r="BK168"/>
  <c r="J168"/>
  <c r="J104"/>
  <c r="R168"/>
  <c r="BK194"/>
  <c r="J194"/>
  <c r="J105"/>
  <c r="T194"/>
  <c r="P235"/>
  <c r="T235"/>
  <c r="P240"/>
  <c r="T240"/>
  <c i="22" r="P133"/>
  <c r="P132"/>
  <c r="T133"/>
  <c r="T132"/>
  <c r="R144"/>
  <c r="T144"/>
  <c r="P155"/>
  <c r="T155"/>
  <c r="P165"/>
  <c r="R165"/>
  <c i="23" r="BK128"/>
  <c r="J128"/>
  <c r="J102"/>
  <c r="T128"/>
  <c r="T127"/>
  <c r="T126"/>
  <c i="24" r="BK128"/>
  <c r="J128"/>
  <c r="J102"/>
  <c r="T128"/>
  <c r="T127"/>
  <c r="T126"/>
  <c i="25" r="P129"/>
  <c r="T129"/>
  <c r="P176"/>
  <c r="T176"/>
  <c i="26" r="P130"/>
  <c r="R130"/>
  <c r="P145"/>
  <c r="T145"/>
  <c r="P161"/>
  <c r="R161"/>
  <c i="27" r="R129"/>
  <c r="BK137"/>
  <c r="J137"/>
  <c r="J103"/>
  <c r="T137"/>
  <c i="28" r="BK130"/>
  <c r="J130"/>
  <c r="J102"/>
  <c r="P130"/>
  <c r="P129"/>
  <c r="T130"/>
  <c r="T129"/>
  <c r="P138"/>
  <c r="P137"/>
  <c r="R138"/>
  <c r="R137"/>
  <c i="29" r="P128"/>
  <c r="P127"/>
  <c i="1" r="AU131"/>
  <c i="29" r="R128"/>
  <c r="R127"/>
  <c i="30" r="BK128"/>
  <c r="J128"/>
  <c r="J101"/>
  <c r="R128"/>
  <c r="R127"/>
  <c i="31" r="BK128"/>
  <c r="J128"/>
  <c r="J101"/>
  <c r="T128"/>
  <c r="T127"/>
  <c i="32" r="BK128"/>
  <c r="J128"/>
  <c r="J101"/>
  <c r="R128"/>
  <c r="R127"/>
  <c i="33" r="BK128"/>
  <c r="J128"/>
  <c r="J101"/>
  <c r="T128"/>
  <c r="T127"/>
  <c i="34" r="P128"/>
  <c r="P127"/>
  <c i="1" r="AU136"/>
  <c i="34" r="T128"/>
  <c r="T127"/>
  <c i="35" r="BK128"/>
  <c r="BK127"/>
  <c r="J127"/>
  <c r="J101"/>
  <c r="T128"/>
  <c r="T127"/>
  <c r="T126"/>
  <c i="36" r="P128"/>
  <c r="P127"/>
  <c r="P126"/>
  <c i="1" r="AU138"/>
  <c i="36" r="T128"/>
  <c r="T127"/>
  <c r="T126"/>
  <c i="37" r="P126"/>
  <c r="T126"/>
  <c r="P136"/>
  <c r="T136"/>
  <c r="BK156"/>
  <c r="J156"/>
  <c r="J101"/>
  <c r="R156"/>
  <c r="R140"/>
  <c r="P176"/>
  <c r="P164"/>
  <c r="R176"/>
  <c r="R164"/>
  <c i="38" r="P125"/>
  <c r="P124"/>
  <c r="T125"/>
  <c r="T124"/>
  <c r="BK167"/>
  <c r="J167"/>
  <c r="J101"/>
  <c r="T167"/>
  <c r="T162"/>
  <c i="39" r="P131"/>
  <c r="T131"/>
  <c r="P161"/>
  <c r="T161"/>
  <c i="40" r="P122"/>
  <c r="P121"/>
  <c r="R122"/>
  <c r="R121"/>
  <c r="P153"/>
  <c r="P149"/>
  <c r="T153"/>
  <c r="T149"/>
  <c i="41" r="BK122"/>
  <c r="J122"/>
  <c r="J98"/>
  <c r="R122"/>
  <c r="R121"/>
  <c r="BK147"/>
  <c r="J147"/>
  <c r="J100"/>
  <c r="R147"/>
  <c r="R143"/>
  <c i="2" r="BK139"/>
  <c r="J139"/>
  <c r="J97"/>
  <c r="T139"/>
  <c r="P156"/>
  <c r="T156"/>
  <c r="T155"/>
  <c r="P174"/>
  <c r="R174"/>
  <c r="BK199"/>
  <c r="J199"/>
  <c r="J101"/>
  <c r="R199"/>
  <c r="BK212"/>
  <c r="J212"/>
  <c r="J102"/>
  <c r="R212"/>
  <c r="BK239"/>
  <c r="J239"/>
  <c r="J103"/>
  <c r="R239"/>
  <c r="BK256"/>
  <c r="J256"/>
  <c r="J106"/>
  <c r="R256"/>
  <c r="BK272"/>
  <c r="J272"/>
  <c r="J107"/>
  <c r="R272"/>
  <c r="BK283"/>
  <c r="J283"/>
  <c r="J108"/>
  <c r="R283"/>
  <c r="BK300"/>
  <c r="J300"/>
  <c r="J109"/>
  <c r="R300"/>
  <c r="BK308"/>
  <c r="J308"/>
  <c r="J110"/>
  <c r="R308"/>
  <c r="BK324"/>
  <c r="J324"/>
  <c r="J111"/>
  <c r="R324"/>
  <c r="BK364"/>
  <c r="J364"/>
  <c r="J112"/>
  <c r="R364"/>
  <c r="BK398"/>
  <c r="J398"/>
  <c r="J113"/>
  <c r="R398"/>
  <c r="BK408"/>
  <c r="J408"/>
  <c r="J114"/>
  <c r="R408"/>
  <c r="BK416"/>
  <c r="J416"/>
  <c r="J115"/>
  <c r="R416"/>
  <c r="BK423"/>
  <c r="J423"/>
  <c r="J116"/>
  <c r="R423"/>
  <c r="BK433"/>
  <c r="J433"/>
  <c r="J118"/>
  <c r="R433"/>
  <c i="3" r="P137"/>
  <c r="P136"/>
  <c r="T137"/>
  <c r="T136"/>
  <c r="P141"/>
  <c r="T141"/>
  <c r="T140"/>
  <c r="P156"/>
  <c r="BK187"/>
  <c r="J187"/>
  <c r="J106"/>
  <c i="4" r="P131"/>
  <c r="T131"/>
  <c r="P139"/>
  <c r="T139"/>
  <c r="P148"/>
  <c r="R148"/>
  <c r="BK190"/>
  <c r="J190"/>
  <c r="J105"/>
  <c r="R190"/>
  <c i="5" r="BK135"/>
  <c r="J135"/>
  <c r="J102"/>
  <c r="R135"/>
  <c r="BK145"/>
  <c r="J145"/>
  <c r="J103"/>
  <c r="R145"/>
  <c r="BK160"/>
  <c r="J160"/>
  <c r="J104"/>
  <c r="T160"/>
  <c r="P183"/>
  <c r="T183"/>
  <c r="P197"/>
  <c r="R197"/>
  <c r="BK238"/>
  <c r="J238"/>
  <c r="J107"/>
  <c r="T238"/>
  <c r="BK245"/>
  <c r="J245"/>
  <c r="J109"/>
  <c r="R245"/>
  <c i="6" r="BK135"/>
  <c r="J135"/>
  <c r="J102"/>
  <c r="R135"/>
  <c r="R134"/>
  <c r="BK153"/>
  <c r="J153"/>
  <c r="J104"/>
  <c r="T153"/>
  <c r="BK176"/>
  <c r="J176"/>
  <c r="J107"/>
  <c r="R176"/>
  <c r="R175"/>
  <c r="BK187"/>
  <c r="J187"/>
  <c r="J108"/>
  <c r="R187"/>
  <c r="BK191"/>
  <c r="J191"/>
  <c r="J109"/>
  <c r="R191"/>
  <c i="7" r="BK128"/>
  <c r="J128"/>
  <c r="J102"/>
  <c r="R128"/>
  <c r="R127"/>
  <c r="R126"/>
  <c i="8" r="P128"/>
  <c r="P127"/>
  <c r="P126"/>
  <c i="1" r="AU105"/>
  <c i="8" r="R128"/>
  <c r="R127"/>
  <c r="R126"/>
  <c i="9" r="BK128"/>
  <c r="J128"/>
  <c r="J102"/>
  <c r="T128"/>
  <c r="T127"/>
  <c r="T126"/>
  <c i="10" r="P130"/>
  <c r="P129"/>
  <c r="P128"/>
  <c i="1" r="AU108"/>
  <c i="10" r="R130"/>
  <c r="BK144"/>
  <c r="J144"/>
  <c r="J103"/>
  <c r="R144"/>
  <c i="11" r="BK129"/>
  <c r="J129"/>
  <c r="J102"/>
  <c r="T129"/>
  <c r="T128"/>
  <c r="T127"/>
  <c r="P137"/>
  <c r="R137"/>
  <c i="12" r="P129"/>
  <c r="P128"/>
  <c r="P127"/>
  <c i="1" r="AU110"/>
  <c i="12" r="BK135"/>
  <c r="J135"/>
  <c r="J103"/>
  <c r="T135"/>
  <c i="18" r="P128"/>
  <c r="P127"/>
  <c r="P126"/>
  <c i="1" r="AU116"/>
  <c i="18" r="R128"/>
  <c r="R127"/>
  <c r="R126"/>
  <c i="19" r="BK128"/>
  <c r="BK127"/>
  <c r="J127"/>
  <c r="J101"/>
  <c r="R128"/>
  <c r="R127"/>
  <c r="R126"/>
  <c i="20" r="BK137"/>
  <c r="J137"/>
  <c r="J98"/>
  <c r="R137"/>
  <c r="BK147"/>
  <c r="J147"/>
  <c r="J99"/>
  <c r="R147"/>
  <c r="BK160"/>
  <c r="J160"/>
  <c r="J100"/>
  <c r="R160"/>
  <c r="BK186"/>
  <c r="J186"/>
  <c r="J101"/>
  <c r="T186"/>
  <c r="BK214"/>
  <c r="J214"/>
  <c r="J104"/>
  <c r="R214"/>
  <c r="BK222"/>
  <c r="J222"/>
  <c r="J105"/>
  <c r="R222"/>
  <c r="BK233"/>
  <c r="J233"/>
  <c r="J106"/>
  <c r="R233"/>
  <c r="BK241"/>
  <c r="J241"/>
  <c r="J107"/>
  <c r="R241"/>
  <c r="BK251"/>
  <c r="J251"/>
  <c r="J109"/>
  <c r="R251"/>
  <c r="BK275"/>
  <c r="J275"/>
  <c r="J110"/>
  <c r="R275"/>
  <c r="BK285"/>
  <c r="J285"/>
  <c r="J111"/>
  <c r="R285"/>
  <c r="BK295"/>
  <c r="J295"/>
  <c r="J112"/>
  <c r="R295"/>
  <c r="BK304"/>
  <c r="J304"/>
  <c r="J113"/>
  <c r="R304"/>
  <c r="BK314"/>
  <c r="J314"/>
  <c r="J114"/>
  <c r="R314"/>
  <c r="BK322"/>
  <c r="J322"/>
  <c r="J115"/>
  <c r="R322"/>
  <c i="21" r="P133"/>
  <c r="T133"/>
  <c r="P143"/>
  <c r="T143"/>
  <c r="P168"/>
  <c r="T168"/>
  <c r="P194"/>
  <c r="R194"/>
  <c r="BK235"/>
  <c r="J235"/>
  <c r="J106"/>
  <c r="R235"/>
  <c r="BK240"/>
  <c r="J240"/>
  <c r="J107"/>
  <c r="R240"/>
  <c i="22" r="BK133"/>
  <c r="J133"/>
  <c r="J102"/>
  <c r="R133"/>
  <c r="R132"/>
  <c r="BK144"/>
  <c r="J144"/>
  <c r="J104"/>
  <c r="P144"/>
  <c r="P143"/>
  <c r="BK155"/>
  <c r="J155"/>
  <c r="J105"/>
  <c r="R155"/>
  <c r="BK165"/>
  <c r="J165"/>
  <c r="J106"/>
  <c r="T165"/>
  <c i="23" r="P128"/>
  <c r="P127"/>
  <c r="P126"/>
  <c i="1" r="AU124"/>
  <c i="23" r="R128"/>
  <c r="R127"/>
  <c r="R126"/>
  <c i="24" r="P128"/>
  <c r="P127"/>
  <c r="P126"/>
  <c i="1" r="AU125"/>
  <c i="24" r="R128"/>
  <c r="R127"/>
  <c r="R126"/>
  <c i="25" r="BK129"/>
  <c r="J129"/>
  <c r="J102"/>
  <c r="R129"/>
  <c r="BK176"/>
  <c r="J176"/>
  <c r="J103"/>
  <c r="R176"/>
  <c i="26" r="BK130"/>
  <c r="J130"/>
  <c r="J101"/>
  <c r="T130"/>
  <c r="BK145"/>
  <c r="J145"/>
  <c r="J103"/>
  <c r="R145"/>
  <c r="R144"/>
  <c r="BK161"/>
  <c r="J161"/>
  <c r="J104"/>
  <c r="T161"/>
  <c i="27" r="BK129"/>
  <c r="J129"/>
  <c r="J102"/>
  <c r="P129"/>
  <c r="T129"/>
  <c r="T128"/>
  <c r="T127"/>
  <c r="P137"/>
  <c r="R137"/>
  <c i="28" r="R130"/>
  <c r="R129"/>
  <c r="R128"/>
  <c r="BK138"/>
  <c r="BK137"/>
  <c r="J137"/>
  <c r="J103"/>
  <c r="T138"/>
  <c r="T137"/>
  <c i="29" r="BK128"/>
  <c r="J128"/>
  <c r="J101"/>
  <c r="T128"/>
  <c r="T127"/>
  <c i="30" r="P128"/>
  <c r="P127"/>
  <c i="1" r="AU132"/>
  <c i="30" r="T128"/>
  <c r="T127"/>
  <c i="31" r="P128"/>
  <c r="P127"/>
  <c i="1" r="AU133"/>
  <c i="31" r="R128"/>
  <c r="R127"/>
  <c i="32" r="P128"/>
  <c r="P127"/>
  <c i="1" r="AU134"/>
  <c i="32" r="T128"/>
  <c r="T127"/>
  <c i="33" r="P128"/>
  <c r="P127"/>
  <c i="1" r="AU135"/>
  <c i="33" r="R128"/>
  <c r="R127"/>
  <c i="34" r="BK128"/>
  <c r="J128"/>
  <c r="J101"/>
  <c r="R128"/>
  <c r="R127"/>
  <c i="35" r="P128"/>
  <c r="P127"/>
  <c r="P126"/>
  <c i="1" r="AU137"/>
  <c i="35" r="R128"/>
  <c r="R127"/>
  <c r="R126"/>
  <c i="36" r="BK128"/>
  <c r="BK127"/>
  <c r="J127"/>
  <c r="J101"/>
  <c r="R128"/>
  <c r="R127"/>
  <c r="R126"/>
  <c i="37" r="BK126"/>
  <c r="J126"/>
  <c r="J97"/>
  <c r="R126"/>
  <c r="BK136"/>
  <c r="J136"/>
  <c r="J99"/>
  <c r="R136"/>
  <c r="P156"/>
  <c r="P140"/>
  <c r="T156"/>
  <c r="T140"/>
  <c r="BK176"/>
  <c r="J176"/>
  <c r="J103"/>
  <c r="T176"/>
  <c r="T164"/>
  <c i="38" r="BK125"/>
  <c r="J125"/>
  <c r="J99"/>
  <c r="R125"/>
  <c r="R124"/>
  <c r="P167"/>
  <c r="P162"/>
  <c r="R167"/>
  <c r="R162"/>
  <c i="39" r="BK131"/>
  <c r="J131"/>
  <c r="J102"/>
  <c r="R131"/>
  <c r="BK161"/>
  <c r="J161"/>
  <c r="J103"/>
  <c r="R161"/>
  <c i="40" r="BK122"/>
  <c r="J122"/>
  <c r="J98"/>
  <c r="T122"/>
  <c r="T121"/>
  <c r="BK153"/>
  <c r="J153"/>
  <c r="J100"/>
  <c r="R153"/>
  <c r="R149"/>
  <c i="41" r="P122"/>
  <c r="P121"/>
  <c r="T122"/>
  <c r="T121"/>
  <c r="P147"/>
  <c r="P143"/>
  <c r="T147"/>
  <c r="T143"/>
  <c i="42" r="BK129"/>
  <c r="J129"/>
  <c r="J101"/>
  <c r="P129"/>
  <c r="P128"/>
  <c r="R129"/>
  <c r="R128"/>
  <c r="T129"/>
  <c r="T128"/>
  <c r="BK153"/>
  <c r="J153"/>
  <c r="J103"/>
  <c r="P153"/>
  <c r="P151"/>
  <c r="R153"/>
  <c r="R151"/>
  <c r="T153"/>
  <c r="T151"/>
  <c i="5" r="BK243"/>
  <c r="J243"/>
  <c r="J108"/>
  <c i="6" r="BK173"/>
  <c r="J173"/>
  <c r="J105"/>
  <c i="13" r="BK127"/>
  <c r="J127"/>
  <c r="J101"/>
  <c r="BK140"/>
  <c r="J140"/>
  <c r="J102"/>
  <c i="14" r="BK139"/>
  <c r="J139"/>
  <c r="J102"/>
  <c i="15" r="BK127"/>
  <c r="J127"/>
  <c r="J101"/>
  <c r="BK139"/>
  <c r="J139"/>
  <c r="J102"/>
  <c i="17" r="BK127"/>
  <c r="J127"/>
  <c r="J101"/>
  <c r="BK139"/>
  <c r="J139"/>
  <c r="J102"/>
  <c i="20" r="BK211"/>
  <c r="J211"/>
  <c r="J102"/>
  <c i="22" r="BK178"/>
  <c r="J178"/>
  <c r="J107"/>
  <c i="26" r="BK168"/>
  <c r="J168"/>
  <c r="J105"/>
  <c i="29" r="BK139"/>
  <c r="J139"/>
  <c r="J103"/>
  <c i="30" r="BK160"/>
  <c r="J160"/>
  <c r="J103"/>
  <c i="37" r="BK164"/>
  <c r="J164"/>
  <c r="J102"/>
  <c r="BK189"/>
  <c r="J189"/>
  <c r="J104"/>
  <c r="BK191"/>
  <c r="J191"/>
  <c r="J105"/>
  <c i="38" r="BK122"/>
  <c r="J122"/>
  <c r="J97"/>
  <c i="40" r="BK149"/>
  <c r="J149"/>
  <c r="J99"/>
  <c i="2" r="BK253"/>
  <c r="J253"/>
  <c r="J104"/>
  <c r="BK431"/>
  <c r="J431"/>
  <c r="J117"/>
  <c i="6" r="BK151"/>
  <c r="J151"/>
  <c r="J103"/>
  <c i="10" r="BK149"/>
  <c r="J149"/>
  <c r="J104"/>
  <c i="14" r="BK127"/>
  <c r="BK126"/>
  <c r="J126"/>
  <c i="16" r="BK138"/>
  <c r="J138"/>
  <c r="J102"/>
  <c i="20" r="BK249"/>
  <c r="J249"/>
  <c r="J108"/>
  <c i="31" r="BK140"/>
  <c r="J140"/>
  <c r="J103"/>
  <c i="32" r="BK139"/>
  <c r="J139"/>
  <c r="J103"/>
  <c i="33" r="BK150"/>
  <c r="J150"/>
  <c r="J103"/>
  <c i="34" r="BK163"/>
  <c r="J163"/>
  <c r="J103"/>
  <c i="37" r="BK140"/>
  <c r="J140"/>
  <c r="J100"/>
  <c i="38" r="BK162"/>
  <c r="J162"/>
  <c r="J100"/>
  <c i="39" r="BK128"/>
  <c r="J128"/>
  <c r="J100"/>
  <c r="BK172"/>
  <c r="J172"/>
  <c r="J104"/>
  <c i="41" r="BK143"/>
  <c r="J143"/>
  <c r="J99"/>
  <c i="42" r="BK126"/>
  <c r="J126"/>
  <c r="J99"/>
  <c r="BK151"/>
  <c r="J151"/>
  <c r="J102"/>
  <c r="E85"/>
  <c r="J91"/>
  <c r="F94"/>
  <c r="BF132"/>
  <c r="BF133"/>
  <c r="BF134"/>
  <c r="BF138"/>
  <c r="BF139"/>
  <c r="BF140"/>
  <c r="BF142"/>
  <c r="BF145"/>
  <c r="BF146"/>
  <c r="BF147"/>
  <c r="BF148"/>
  <c r="BF149"/>
  <c r="BF154"/>
  <c r="BF155"/>
  <c r="BF156"/>
  <c r="BF157"/>
  <c r="BF127"/>
  <c r="BF130"/>
  <c r="BF131"/>
  <c r="BF135"/>
  <c r="BF136"/>
  <c r="BF137"/>
  <c r="BF141"/>
  <c r="BF143"/>
  <c r="BF144"/>
  <c r="BF150"/>
  <c r="BF152"/>
  <c i="40" r="BK121"/>
  <c r="J121"/>
  <c r="J97"/>
  <c i="41" r="BF128"/>
  <c r="BF129"/>
  <c r="BF134"/>
  <c r="BF135"/>
  <c r="BF136"/>
  <c r="BF138"/>
  <c r="BF139"/>
  <c r="BF140"/>
  <c r="BF141"/>
  <c r="BF146"/>
  <c r="BF148"/>
  <c r="BF149"/>
  <c r="BF150"/>
  <c r="BF151"/>
  <c r="BF156"/>
  <c r="BF157"/>
  <c r="E85"/>
  <c r="J89"/>
  <c r="F92"/>
  <c r="BF123"/>
  <c r="BF124"/>
  <c r="BF125"/>
  <c r="BF126"/>
  <c r="BF127"/>
  <c r="BF130"/>
  <c r="BF131"/>
  <c r="BF132"/>
  <c r="BF133"/>
  <c r="BF137"/>
  <c r="BF142"/>
  <c r="BF144"/>
  <c r="BF145"/>
  <c r="BF152"/>
  <c r="BF153"/>
  <c r="BF154"/>
  <c r="BF155"/>
  <c i="40" r="E85"/>
  <c r="F117"/>
  <c r="BF123"/>
  <c r="BF126"/>
  <c r="BF127"/>
  <c r="BF129"/>
  <c r="BF130"/>
  <c r="BF131"/>
  <c r="BF133"/>
  <c r="BF134"/>
  <c r="BF135"/>
  <c r="BF139"/>
  <c r="BF140"/>
  <c r="BF145"/>
  <c r="BF146"/>
  <c r="BF147"/>
  <c r="BF148"/>
  <c r="BF151"/>
  <c r="BF152"/>
  <c r="BF155"/>
  <c r="BF156"/>
  <c r="BF159"/>
  <c r="BF163"/>
  <c r="J89"/>
  <c r="BF124"/>
  <c r="BF125"/>
  <c r="BF128"/>
  <c r="BF132"/>
  <c r="BF136"/>
  <c r="BF137"/>
  <c r="BF138"/>
  <c r="BF141"/>
  <c r="BF142"/>
  <c r="BF143"/>
  <c r="BF144"/>
  <c r="BF150"/>
  <c r="BF154"/>
  <c r="BF157"/>
  <c r="BF158"/>
  <c r="BF160"/>
  <c r="BF161"/>
  <c r="BF162"/>
  <c i="39" r="F94"/>
  <c r="J120"/>
  <c r="BF132"/>
  <c r="BF135"/>
  <c r="BF140"/>
  <c r="BF145"/>
  <c r="BF146"/>
  <c r="BF147"/>
  <c r="BF149"/>
  <c r="BF152"/>
  <c r="BF153"/>
  <c r="BF154"/>
  <c r="BF155"/>
  <c r="BF159"/>
  <c r="BF162"/>
  <c r="BF164"/>
  <c r="BF169"/>
  <c r="BF170"/>
  <c r="E85"/>
  <c r="BF129"/>
  <c r="BF133"/>
  <c r="BF134"/>
  <c r="BF136"/>
  <c r="BF137"/>
  <c r="BF138"/>
  <c r="BF139"/>
  <c r="BF141"/>
  <c r="BF142"/>
  <c r="BF143"/>
  <c r="BF144"/>
  <c r="BF148"/>
  <c r="BF150"/>
  <c r="BF151"/>
  <c r="BF156"/>
  <c r="BF157"/>
  <c r="BF158"/>
  <c r="BF160"/>
  <c r="BF163"/>
  <c r="BF165"/>
  <c r="BF166"/>
  <c r="BF167"/>
  <c r="BF168"/>
  <c r="BF171"/>
  <c r="BF173"/>
  <c i="38" r="F92"/>
  <c r="E111"/>
  <c r="J115"/>
  <c r="BF123"/>
  <c r="BF126"/>
  <c r="BF127"/>
  <c r="BF129"/>
  <c r="BF132"/>
  <c r="BF133"/>
  <c r="BF134"/>
  <c r="BF135"/>
  <c r="BF136"/>
  <c r="BF137"/>
  <c r="BF141"/>
  <c r="BF142"/>
  <c r="BF143"/>
  <c r="BF144"/>
  <c r="BF145"/>
  <c r="BF148"/>
  <c r="BF151"/>
  <c r="BF152"/>
  <c r="BF153"/>
  <c r="BF154"/>
  <c r="BF155"/>
  <c r="BF156"/>
  <c r="BF158"/>
  <c r="BF159"/>
  <c r="BF161"/>
  <c r="BF163"/>
  <c r="BF164"/>
  <c r="BF168"/>
  <c r="BF169"/>
  <c r="BF175"/>
  <c r="BF176"/>
  <c r="BF177"/>
  <c r="BF178"/>
  <c r="BF128"/>
  <c r="BF130"/>
  <c r="BF131"/>
  <c r="BF138"/>
  <c r="BF139"/>
  <c r="BF140"/>
  <c r="BF146"/>
  <c r="BF147"/>
  <c r="BF149"/>
  <c r="BF150"/>
  <c r="BF157"/>
  <c r="BF160"/>
  <c r="BF165"/>
  <c r="BF166"/>
  <c r="BF170"/>
  <c r="BF171"/>
  <c r="BF172"/>
  <c r="BF173"/>
  <c r="BF174"/>
  <c i="36" r="BK126"/>
  <c r="J126"/>
  <c r="J128"/>
  <c r="J102"/>
  <c i="37" r="E85"/>
  <c r="J89"/>
  <c r="BF127"/>
  <c r="BF129"/>
  <c r="BF130"/>
  <c r="BF133"/>
  <c r="BF138"/>
  <c r="BF139"/>
  <c r="BF141"/>
  <c r="BF142"/>
  <c r="BF143"/>
  <c r="BF144"/>
  <c r="BF145"/>
  <c r="BF150"/>
  <c r="BF151"/>
  <c r="BF152"/>
  <c r="BF154"/>
  <c r="BF155"/>
  <c r="BF157"/>
  <c r="BF161"/>
  <c r="BF162"/>
  <c r="BF163"/>
  <c r="BF166"/>
  <c r="BF167"/>
  <c r="BF170"/>
  <c r="BF171"/>
  <c r="BF174"/>
  <c r="BF177"/>
  <c r="BF178"/>
  <c r="BF179"/>
  <c r="BF181"/>
  <c r="BF184"/>
  <c r="BF185"/>
  <c r="BF192"/>
  <c r="F92"/>
  <c r="BF128"/>
  <c r="BF131"/>
  <c r="BF132"/>
  <c r="BF134"/>
  <c r="BF137"/>
  <c r="BF146"/>
  <c r="BF147"/>
  <c r="BF148"/>
  <c r="BF149"/>
  <c r="BF153"/>
  <c r="BF158"/>
  <c r="BF159"/>
  <c r="BF160"/>
  <c r="BF165"/>
  <c r="BF168"/>
  <c r="BF169"/>
  <c r="BF172"/>
  <c r="BF173"/>
  <c r="BF175"/>
  <c r="BF180"/>
  <c r="BF182"/>
  <c r="BF183"/>
  <c r="BF186"/>
  <c r="BF187"/>
  <c r="BF188"/>
  <c r="BF190"/>
  <c i="35" r="BK126"/>
  <c r="J126"/>
  <c r="J128"/>
  <c r="J102"/>
  <c i="36" r="E85"/>
  <c r="J93"/>
  <c r="F96"/>
  <c r="BF129"/>
  <c r="BF130"/>
  <c r="BF132"/>
  <c r="BF133"/>
  <c r="BF134"/>
  <c r="BF136"/>
  <c r="BF139"/>
  <c r="BF142"/>
  <c r="BF143"/>
  <c r="BF144"/>
  <c r="BF145"/>
  <c r="BF146"/>
  <c r="BF152"/>
  <c r="BF154"/>
  <c r="BF158"/>
  <c r="BF159"/>
  <c r="BF161"/>
  <c r="BF131"/>
  <c r="BF135"/>
  <c r="BF137"/>
  <c r="BF138"/>
  <c r="BF140"/>
  <c r="BF141"/>
  <c r="BF147"/>
  <c r="BF148"/>
  <c r="BF149"/>
  <c r="BF150"/>
  <c r="BF151"/>
  <c r="BF153"/>
  <c r="BF155"/>
  <c r="BF156"/>
  <c r="BF157"/>
  <c r="BF160"/>
  <c r="BF162"/>
  <c r="BF163"/>
  <c r="BF164"/>
  <c r="BF165"/>
  <c r="BF166"/>
  <c r="BF167"/>
  <c r="BF168"/>
  <c r="BF169"/>
  <c r="BF170"/>
  <c r="BF171"/>
  <c r="BF172"/>
  <c i="35" r="J120"/>
  <c r="BF133"/>
  <c r="BF135"/>
  <c r="BF136"/>
  <c r="BF138"/>
  <c r="BF139"/>
  <c r="BF146"/>
  <c r="E85"/>
  <c r="F96"/>
  <c r="BF129"/>
  <c r="BF130"/>
  <c r="BF131"/>
  <c r="BF132"/>
  <c r="BF134"/>
  <c r="BF137"/>
  <c r="BF140"/>
  <c r="BF141"/>
  <c r="BF142"/>
  <c r="BF143"/>
  <c r="BF144"/>
  <c r="BF145"/>
  <c r="BF147"/>
  <c i="34" r="J93"/>
  <c r="F96"/>
  <c r="E113"/>
  <c r="BF132"/>
  <c r="BF136"/>
  <c r="BF137"/>
  <c r="BF139"/>
  <c r="BF140"/>
  <c r="BF143"/>
  <c r="BF151"/>
  <c r="BF152"/>
  <c r="BF153"/>
  <c r="BF154"/>
  <c r="BF157"/>
  <c r="BF159"/>
  <c r="BF129"/>
  <c r="BF130"/>
  <c r="BF131"/>
  <c r="BF133"/>
  <c r="BF134"/>
  <c r="BF135"/>
  <c r="BF138"/>
  <c r="BF141"/>
  <c r="BF142"/>
  <c r="BF144"/>
  <c r="BF145"/>
  <c r="BF146"/>
  <c r="BF147"/>
  <c r="BF148"/>
  <c r="BF149"/>
  <c r="BF150"/>
  <c r="BF155"/>
  <c r="BF156"/>
  <c r="BF158"/>
  <c r="BF160"/>
  <c r="BF161"/>
  <c r="BF164"/>
  <c i="33" r="E85"/>
  <c r="J121"/>
  <c r="BF129"/>
  <c r="BF130"/>
  <c r="BF131"/>
  <c r="BF136"/>
  <c r="BF140"/>
  <c r="BF141"/>
  <c r="BF143"/>
  <c r="BF144"/>
  <c r="BF145"/>
  <c r="BF146"/>
  <c r="F96"/>
  <c r="BF132"/>
  <c r="BF133"/>
  <c r="BF134"/>
  <c r="BF135"/>
  <c r="BF137"/>
  <c r="BF138"/>
  <c r="BF139"/>
  <c r="BF142"/>
  <c r="BF147"/>
  <c r="BF148"/>
  <c r="BF151"/>
  <c i="32" r="J93"/>
  <c r="E113"/>
  <c r="F124"/>
  <c r="BF131"/>
  <c r="BF134"/>
  <c r="BF136"/>
  <c r="BF129"/>
  <c r="BF130"/>
  <c r="BF132"/>
  <c r="BF133"/>
  <c r="BF135"/>
  <c r="BF137"/>
  <c r="BF140"/>
  <c i="31" r="E85"/>
  <c r="J121"/>
  <c r="F124"/>
  <c r="BF130"/>
  <c r="BF132"/>
  <c r="BF133"/>
  <c r="BF134"/>
  <c r="BF136"/>
  <c r="BF129"/>
  <c r="BF131"/>
  <c r="BF135"/>
  <c r="BF137"/>
  <c r="BF138"/>
  <c r="BF141"/>
  <c i="30" r="J93"/>
  <c r="F96"/>
  <c r="E113"/>
  <c r="BF129"/>
  <c r="BF130"/>
  <c r="BF131"/>
  <c r="BF133"/>
  <c r="BF136"/>
  <c r="BF138"/>
  <c r="BF140"/>
  <c r="BF141"/>
  <c r="BF143"/>
  <c r="BF144"/>
  <c r="BF145"/>
  <c r="BF146"/>
  <c r="BF149"/>
  <c r="BF152"/>
  <c r="BF154"/>
  <c r="BF155"/>
  <c r="BF161"/>
  <c r="BF132"/>
  <c r="BF134"/>
  <c r="BF135"/>
  <c r="BF137"/>
  <c r="BF139"/>
  <c r="BF142"/>
  <c r="BF147"/>
  <c r="BF148"/>
  <c r="BF150"/>
  <c r="BF151"/>
  <c r="BF153"/>
  <c r="BF156"/>
  <c r="BF157"/>
  <c r="BF158"/>
  <c i="28" r="J138"/>
  <c r="J104"/>
  <c i="29" r="J93"/>
  <c r="F96"/>
  <c r="E113"/>
  <c r="BF129"/>
  <c r="BF130"/>
  <c r="BF140"/>
  <c r="BF131"/>
  <c r="BF132"/>
  <c r="BF133"/>
  <c r="BF134"/>
  <c r="BF135"/>
  <c r="BF136"/>
  <c r="BF137"/>
  <c i="28" r="E85"/>
  <c r="F96"/>
  <c r="J122"/>
  <c r="BF133"/>
  <c r="BF135"/>
  <c r="BF136"/>
  <c r="BF144"/>
  <c r="BF146"/>
  <c r="BF147"/>
  <c r="BF151"/>
  <c r="BF152"/>
  <c r="BF153"/>
  <c r="BF154"/>
  <c r="BF157"/>
  <c r="BF159"/>
  <c r="BF161"/>
  <c r="BF162"/>
  <c r="BF163"/>
  <c r="BF164"/>
  <c r="BF165"/>
  <c r="BF167"/>
  <c r="BF168"/>
  <c r="BF170"/>
  <c r="BF174"/>
  <c r="BF175"/>
  <c r="BF177"/>
  <c r="BF178"/>
  <c r="BF183"/>
  <c r="BF184"/>
  <c r="BF186"/>
  <c r="BF187"/>
  <c r="BF191"/>
  <c r="BF192"/>
  <c r="BF193"/>
  <c r="BF197"/>
  <c r="BF198"/>
  <c r="BF199"/>
  <c r="BF201"/>
  <c r="BF202"/>
  <c r="BF203"/>
  <c r="BF204"/>
  <c r="BF205"/>
  <c r="BF131"/>
  <c r="BF132"/>
  <c r="BF134"/>
  <c r="BF139"/>
  <c r="BF140"/>
  <c r="BF141"/>
  <c r="BF142"/>
  <c r="BF143"/>
  <c r="BF145"/>
  <c r="BF148"/>
  <c r="BF149"/>
  <c r="BF150"/>
  <c r="BF155"/>
  <c r="BF156"/>
  <c r="BF158"/>
  <c r="BF160"/>
  <c r="BF166"/>
  <c r="BF169"/>
  <c r="BF171"/>
  <c r="BF172"/>
  <c r="BF173"/>
  <c r="BF176"/>
  <c r="BF179"/>
  <c r="BF180"/>
  <c r="BF181"/>
  <c r="BF182"/>
  <c r="BF185"/>
  <c r="BF188"/>
  <c r="BF189"/>
  <c r="BF190"/>
  <c r="BF194"/>
  <c r="BF195"/>
  <c r="BF196"/>
  <c r="BF200"/>
  <c r="BF206"/>
  <c r="BF207"/>
  <c i="27" r="F124"/>
  <c r="BF136"/>
  <c r="BF138"/>
  <c r="BF139"/>
  <c r="BF140"/>
  <c r="BF141"/>
  <c r="BF142"/>
  <c r="BF143"/>
  <c r="BF146"/>
  <c r="BF149"/>
  <c r="BF150"/>
  <c r="BF152"/>
  <c r="BF154"/>
  <c r="E85"/>
  <c r="J93"/>
  <c r="BF130"/>
  <c r="BF131"/>
  <c r="BF132"/>
  <c r="BF133"/>
  <c r="BF134"/>
  <c r="BF135"/>
  <c r="BF144"/>
  <c r="BF145"/>
  <c r="BF147"/>
  <c r="BF148"/>
  <c r="BF151"/>
  <c r="BF153"/>
  <c i="25" r="BK128"/>
  <c r="J128"/>
  <c r="J101"/>
  <c i="26" r="J93"/>
  <c r="F96"/>
  <c r="BF133"/>
  <c r="BF134"/>
  <c r="BF135"/>
  <c r="BF136"/>
  <c r="BF137"/>
  <c r="BF139"/>
  <c r="BF140"/>
  <c r="BF142"/>
  <c r="BF147"/>
  <c r="BF148"/>
  <c r="BF150"/>
  <c r="BF151"/>
  <c r="BF153"/>
  <c r="BF154"/>
  <c r="BF155"/>
  <c r="BF156"/>
  <c r="BF157"/>
  <c r="BF159"/>
  <c r="BF160"/>
  <c r="BF162"/>
  <c r="BF166"/>
  <c r="BF167"/>
  <c r="E85"/>
  <c r="BF131"/>
  <c r="BF132"/>
  <c r="BF138"/>
  <c r="BF141"/>
  <c r="BF143"/>
  <c r="BF146"/>
  <c r="BF149"/>
  <c r="BF152"/>
  <c r="BF158"/>
  <c r="BF163"/>
  <c r="BF164"/>
  <c r="BF165"/>
  <c r="BF169"/>
  <c i="25" r="E85"/>
  <c r="J93"/>
  <c r="F96"/>
  <c r="BF130"/>
  <c r="BF132"/>
  <c r="BF133"/>
  <c r="BF135"/>
  <c r="BF136"/>
  <c r="BF141"/>
  <c r="BF143"/>
  <c r="BF144"/>
  <c r="BF146"/>
  <c r="BF155"/>
  <c r="BF156"/>
  <c r="BF158"/>
  <c r="BF159"/>
  <c r="BF162"/>
  <c r="BF163"/>
  <c r="BF164"/>
  <c r="BF166"/>
  <c r="BF169"/>
  <c r="BF172"/>
  <c r="BF173"/>
  <c r="BF177"/>
  <c r="BF178"/>
  <c r="BF179"/>
  <c r="BF131"/>
  <c r="BF134"/>
  <c r="BF137"/>
  <c r="BF138"/>
  <c r="BF139"/>
  <c r="BF140"/>
  <c r="BF142"/>
  <c r="BF145"/>
  <c r="BF147"/>
  <c r="BF148"/>
  <c r="BF149"/>
  <c r="BF150"/>
  <c r="BF151"/>
  <c r="BF152"/>
  <c r="BF153"/>
  <c r="BF154"/>
  <c r="BF157"/>
  <c r="BF160"/>
  <c r="BF161"/>
  <c r="BF165"/>
  <c r="BF167"/>
  <c r="BF168"/>
  <c r="BF170"/>
  <c r="BF171"/>
  <c r="BF174"/>
  <c r="BF175"/>
  <c r="BF180"/>
  <c i="24" r="F96"/>
  <c r="E112"/>
  <c r="J120"/>
  <c r="BF129"/>
  <c r="BF130"/>
  <c r="BF135"/>
  <c r="BF137"/>
  <c r="BF138"/>
  <c r="BF139"/>
  <c r="BF140"/>
  <c r="BF141"/>
  <c r="BF142"/>
  <c r="BF143"/>
  <c r="BF131"/>
  <c r="BF132"/>
  <c r="BF133"/>
  <c r="BF134"/>
  <c r="BF136"/>
  <c r="BF144"/>
  <c r="BF145"/>
  <c r="BF146"/>
  <c i="23" r="J120"/>
  <c r="BF132"/>
  <c r="BF134"/>
  <c r="BF135"/>
  <c r="BF136"/>
  <c r="BF138"/>
  <c r="BF140"/>
  <c r="BF141"/>
  <c r="BF146"/>
  <c r="BF147"/>
  <c r="BF149"/>
  <c r="BF152"/>
  <c r="BF153"/>
  <c r="E85"/>
  <c r="F96"/>
  <c r="BF129"/>
  <c r="BF130"/>
  <c r="BF131"/>
  <c r="BF133"/>
  <c r="BF137"/>
  <c r="BF139"/>
  <c r="BF142"/>
  <c r="BF143"/>
  <c r="BF144"/>
  <c r="BF145"/>
  <c r="BF148"/>
  <c r="BF150"/>
  <c r="BF151"/>
  <c r="BF154"/>
  <c r="BF155"/>
  <c i="22" r="J93"/>
  <c r="F96"/>
  <c r="E117"/>
  <c r="BF137"/>
  <c r="BF138"/>
  <c r="BF139"/>
  <c r="BF141"/>
  <c r="BF142"/>
  <c r="BF145"/>
  <c r="BF147"/>
  <c r="BF148"/>
  <c r="BF149"/>
  <c r="BF154"/>
  <c r="BF158"/>
  <c r="BF159"/>
  <c r="BF163"/>
  <c r="BF164"/>
  <c r="BF166"/>
  <c r="BF167"/>
  <c r="BF168"/>
  <c r="BF169"/>
  <c r="BF170"/>
  <c r="BF171"/>
  <c r="BF179"/>
  <c r="BF134"/>
  <c r="BF135"/>
  <c r="BF136"/>
  <c r="BF140"/>
  <c r="BF146"/>
  <c r="BF150"/>
  <c r="BF151"/>
  <c r="BF152"/>
  <c r="BF153"/>
  <c r="BF156"/>
  <c r="BF157"/>
  <c r="BF160"/>
  <c r="BF161"/>
  <c r="BF162"/>
  <c r="BF172"/>
  <c r="BF173"/>
  <c r="BF174"/>
  <c r="BF175"/>
  <c r="BF176"/>
  <c r="BF177"/>
  <c i="21" r="E85"/>
  <c r="F96"/>
  <c r="J125"/>
  <c r="BF134"/>
  <c r="BF135"/>
  <c r="BF136"/>
  <c r="BF137"/>
  <c r="BF138"/>
  <c r="BF140"/>
  <c r="BF144"/>
  <c r="BF146"/>
  <c r="BF147"/>
  <c r="BF149"/>
  <c r="BF150"/>
  <c r="BF151"/>
  <c r="BF153"/>
  <c r="BF155"/>
  <c r="BF156"/>
  <c r="BF160"/>
  <c r="BF161"/>
  <c r="BF162"/>
  <c r="BF165"/>
  <c r="BF169"/>
  <c r="BF172"/>
  <c r="BF173"/>
  <c r="BF175"/>
  <c r="BF176"/>
  <c r="BF177"/>
  <c r="BF178"/>
  <c r="BF179"/>
  <c r="BF181"/>
  <c r="BF184"/>
  <c r="BF185"/>
  <c r="BF186"/>
  <c r="BF187"/>
  <c r="BF189"/>
  <c r="BF190"/>
  <c r="BF197"/>
  <c r="BF198"/>
  <c r="BF199"/>
  <c r="BF200"/>
  <c r="BF201"/>
  <c r="BF202"/>
  <c r="BF213"/>
  <c r="BF214"/>
  <c r="BF217"/>
  <c r="BF218"/>
  <c r="BF220"/>
  <c r="BF223"/>
  <c r="BF228"/>
  <c r="BF232"/>
  <c r="BF233"/>
  <c r="BF234"/>
  <c r="BF236"/>
  <c r="BF239"/>
  <c r="BF241"/>
  <c r="BF139"/>
  <c r="BF141"/>
  <c r="BF142"/>
  <c r="BF145"/>
  <c r="BF148"/>
  <c r="BF152"/>
  <c r="BF154"/>
  <c r="BF157"/>
  <c r="BF158"/>
  <c r="BF159"/>
  <c r="BF163"/>
  <c r="BF164"/>
  <c r="BF166"/>
  <c r="BF167"/>
  <c r="BF170"/>
  <c r="BF171"/>
  <c r="BF174"/>
  <c r="BF180"/>
  <c r="BF182"/>
  <c r="BF183"/>
  <c r="BF188"/>
  <c r="BF191"/>
  <c r="BF192"/>
  <c r="BF193"/>
  <c r="BF195"/>
  <c r="BF196"/>
  <c r="BF203"/>
  <c r="BF204"/>
  <c r="BF205"/>
  <c r="BF206"/>
  <c r="BF207"/>
  <c r="BF208"/>
  <c r="BF209"/>
  <c r="BF210"/>
  <c r="BF211"/>
  <c r="BF212"/>
  <c r="BF215"/>
  <c r="BF216"/>
  <c r="BF219"/>
  <c r="BF221"/>
  <c r="BF222"/>
  <c r="BF224"/>
  <c r="BF225"/>
  <c r="BF226"/>
  <c r="BF227"/>
  <c r="BF229"/>
  <c r="BF230"/>
  <c r="BF231"/>
  <c r="BF237"/>
  <c r="BF238"/>
  <c r="BF242"/>
  <c i="19" r="BK126"/>
  <c r="J126"/>
  <c r="J128"/>
  <c r="J102"/>
  <c i="20" r="E85"/>
  <c r="F92"/>
  <c r="J129"/>
  <c r="BF138"/>
  <c r="BF139"/>
  <c r="BF143"/>
  <c r="BF144"/>
  <c r="BF145"/>
  <c r="BF146"/>
  <c r="BF148"/>
  <c r="BF149"/>
  <c r="BF150"/>
  <c r="BF151"/>
  <c r="BF155"/>
  <c r="BF156"/>
  <c r="BF157"/>
  <c r="BF158"/>
  <c r="BF161"/>
  <c r="BF162"/>
  <c r="BF163"/>
  <c r="BF164"/>
  <c r="BF166"/>
  <c r="BF169"/>
  <c r="BF171"/>
  <c r="BF172"/>
  <c r="BF175"/>
  <c r="BF178"/>
  <c r="BF179"/>
  <c r="BF181"/>
  <c r="BF182"/>
  <c r="BF184"/>
  <c r="BF188"/>
  <c r="BF191"/>
  <c r="BF192"/>
  <c r="BF195"/>
  <c r="BF196"/>
  <c r="BF197"/>
  <c r="BF200"/>
  <c r="BF201"/>
  <c r="BF202"/>
  <c r="BF206"/>
  <c r="BF207"/>
  <c r="BF208"/>
  <c r="BF212"/>
  <c r="BF217"/>
  <c r="BF218"/>
  <c r="BF219"/>
  <c r="BF225"/>
  <c r="BF228"/>
  <c r="BF231"/>
  <c r="BF232"/>
  <c r="BF234"/>
  <c r="BF235"/>
  <c r="BF236"/>
  <c r="BF238"/>
  <c r="BF240"/>
  <c r="BF243"/>
  <c r="BF244"/>
  <c r="BF245"/>
  <c r="BF248"/>
  <c r="BF253"/>
  <c r="BF254"/>
  <c r="BF256"/>
  <c r="BF257"/>
  <c r="BF258"/>
  <c r="BF260"/>
  <c r="BF266"/>
  <c r="BF267"/>
  <c r="BF271"/>
  <c r="BF272"/>
  <c r="BF277"/>
  <c r="BF278"/>
  <c r="BF280"/>
  <c r="BF281"/>
  <c r="BF282"/>
  <c r="BF283"/>
  <c r="BF287"/>
  <c r="BF291"/>
  <c r="BF293"/>
  <c r="BF294"/>
  <c r="BF296"/>
  <c r="BF297"/>
  <c r="BF298"/>
  <c r="BF302"/>
  <c r="BF305"/>
  <c r="BF307"/>
  <c r="BF311"/>
  <c r="BF313"/>
  <c r="BF317"/>
  <c r="BF319"/>
  <c r="BF320"/>
  <c r="BF140"/>
  <c r="BF141"/>
  <c r="BF142"/>
  <c r="BF152"/>
  <c r="BF153"/>
  <c r="BF154"/>
  <c r="BF159"/>
  <c r="BF165"/>
  <c r="BF167"/>
  <c r="BF168"/>
  <c r="BF170"/>
  <c r="BF173"/>
  <c r="BF174"/>
  <c r="BF176"/>
  <c r="BF177"/>
  <c r="BF180"/>
  <c r="BF183"/>
  <c r="BF185"/>
  <c r="BF187"/>
  <c r="BF189"/>
  <c r="BF190"/>
  <c r="BF193"/>
  <c r="BF194"/>
  <c r="BF198"/>
  <c r="BF199"/>
  <c r="BF203"/>
  <c r="BF204"/>
  <c r="BF205"/>
  <c r="BF209"/>
  <c r="BF210"/>
  <c r="BF215"/>
  <c r="BF216"/>
  <c r="BF220"/>
  <c r="BF221"/>
  <c r="BF223"/>
  <c r="BF224"/>
  <c r="BF226"/>
  <c r="BF227"/>
  <c r="BF229"/>
  <c r="BF230"/>
  <c r="BF237"/>
  <c r="BF239"/>
  <c r="BF242"/>
  <c r="BF246"/>
  <c r="BF247"/>
  <c r="BF250"/>
  <c r="BF252"/>
  <c r="BF255"/>
  <c r="BF259"/>
  <c r="BF261"/>
  <c r="BF262"/>
  <c r="BF263"/>
  <c r="BF264"/>
  <c r="BF265"/>
  <c r="BF268"/>
  <c r="BF269"/>
  <c r="BF270"/>
  <c r="BF273"/>
  <c r="BF274"/>
  <c r="BF276"/>
  <c r="BF279"/>
  <c r="BF284"/>
  <c r="BF286"/>
  <c r="BF288"/>
  <c r="BF289"/>
  <c r="BF290"/>
  <c r="BF292"/>
  <c r="BF299"/>
  <c r="BF300"/>
  <c r="BF301"/>
  <c r="BF303"/>
  <c r="BF306"/>
  <c r="BF308"/>
  <c r="BF309"/>
  <c r="BF310"/>
  <c r="BF312"/>
  <c r="BF315"/>
  <c r="BF316"/>
  <c r="BF318"/>
  <c r="BF321"/>
  <c r="BF323"/>
  <c r="BF324"/>
  <c i="18" r="J128"/>
  <c r="J102"/>
  <c i="19" r="E85"/>
  <c r="J93"/>
  <c r="F123"/>
  <c r="BF129"/>
  <c r="BF131"/>
  <c r="BF132"/>
  <c r="BF133"/>
  <c r="BF134"/>
  <c r="BF135"/>
  <c r="BF141"/>
  <c r="BF142"/>
  <c r="BF143"/>
  <c r="BF147"/>
  <c r="BF148"/>
  <c r="BF149"/>
  <c r="BF150"/>
  <c r="BF154"/>
  <c r="BF155"/>
  <c r="BF156"/>
  <c r="BF157"/>
  <c r="BF159"/>
  <c r="BF160"/>
  <c r="BF161"/>
  <c r="BF163"/>
  <c r="BF164"/>
  <c r="BF166"/>
  <c r="BF167"/>
  <c r="BF168"/>
  <c r="BF170"/>
  <c r="BF173"/>
  <c i="18" r="BK126"/>
  <c r="J126"/>
  <c r="J100"/>
  <c i="19" r="BF130"/>
  <c r="BF136"/>
  <c r="BF137"/>
  <c r="BF138"/>
  <c r="BF139"/>
  <c r="BF140"/>
  <c r="BF144"/>
  <c r="BF145"/>
  <c r="BF146"/>
  <c r="BF151"/>
  <c r="BF152"/>
  <c r="BF153"/>
  <c r="BF158"/>
  <c r="BF162"/>
  <c r="BF165"/>
  <c r="BF169"/>
  <c r="BF171"/>
  <c r="BF172"/>
  <c r="BF174"/>
  <c i="18" r="J93"/>
  <c r="E112"/>
  <c r="F123"/>
  <c r="BF129"/>
  <c r="BF130"/>
  <c r="BF131"/>
  <c r="BF132"/>
  <c r="BF136"/>
  <c r="BF137"/>
  <c r="BF150"/>
  <c r="BF153"/>
  <c r="BF155"/>
  <c r="BF133"/>
  <c r="BF134"/>
  <c r="BF135"/>
  <c r="BF138"/>
  <c r="BF139"/>
  <c r="BF140"/>
  <c r="BF141"/>
  <c r="BF142"/>
  <c r="BF143"/>
  <c r="BF144"/>
  <c r="BF145"/>
  <c r="BF146"/>
  <c r="BF147"/>
  <c r="BF148"/>
  <c r="BF149"/>
  <c r="BF151"/>
  <c r="BF152"/>
  <c r="BF154"/>
  <c i="17" r="J93"/>
  <c r="F96"/>
  <c r="E112"/>
  <c r="BF128"/>
  <c r="BF129"/>
  <c r="BF131"/>
  <c r="BF132"/>
  <c r="BF137"/>
  <c r="BF130"/>
  <c r="BF133"/>
  <c r="BF134"/>
  <c r="BF135"/>
  <c r="BF136"/>
  <c r="BF138"/>
  <c r="BF140"/>
  <c i="16" r="E85"/>
  <c r="J93"/>
  <c r="BF128"/>
  <c r="BF129"/>
  <c r="BF131"/>
  <c r="BF132"/>
  <c r="BF134"/>
  <c r="BF137"/>
  <c r="BF139"/>
  <c r="F96"/>
  <c r="BF130"/>
  <c r="BF133"/>
  <c r="BF135"/>
  <c r="BF136"/>
  <c i="14" r="J100"/>
  <c r="J127"/>
  <c r="J101"/>
  <c i="15" r="E85"/>
  <c r="J120"/>
  <c r="BF128"/>
  <c r="BF129"/>
  <c r="BF130"/>
  <c r="BF131"/>
  <c r="BF132"/>
  <c r="BF135"/>
  <c r="BF136"/>
  <c r="BF137"/>
  <c r="BF140"/>
  <c r="F96"/>
  <c r="BF133"/>
  <c r="BF134"/>
  <c r="BF138"/>
  <c i="14" r="E85"/>
  <c r="J120"/>
  <c r="BF129"/>
  <c r="BF130"/>
  <c r="BF131"/>
  <c r="BF132"/>
  <c r="BF133"/>
  <c r="BF138"/>
  <c r="F96"/>
  <c r="BF128"/>
  <c r="BF134"/>
  <c r="BF135"/>
  <c r="BF136"/>
  <c r="BF137"/>
  <c r="BF140"/>
  <c i="13" r="F96"/>
  <c r="E112"/>
  <c r="BF128"/>
  <c r="BF130"/>
  <c r="BF135"/>
  <c r="BF136"/>
  <c r="BF137"/>
  <c r="J93"/>
  <c r="BF129"/>
  <c r="BF131"/>
  <c r="BF132"/>
  <c r="BF133"/>
  <c r="BF134"/>
  <c r="BF138"/>
  <c r="BF139"/>
  <c r="BF141"/>
  <c i="12" r="F124"/>
  <c r="BF130"/>
  <c r="BF131"/>
  <c r="BF133"/>
  <c r="BF134"/>
  <c r="BF139"/>
  <c r="BF140"/>
  <c r="BF141"/>
  <c r="BF142"/>
  <c r="BF147"/>
  <c r="BF148"/>
  <c r="BF149"/>
  <c r="BF151"/>
  <c r="BF152"/>
  <c r="BF153"/>
  <c r="BF158"/>
  <c r="BF159"/>
  <c r="BF160"/>
  <c r="BF161"/>
  <c r="BF164"/>
  <c r="BF168"/>
  <c r="BF169"/>
  <c r="BF171"/>
  <c r="BF172"/>
  <c r="BF173"/>
  <c r="BF175"/>
  <c r="BF176"/>
  <c r="BF177"/>
  <c r="BF179"/>
  <c r="BF180"/>
  <c r="BF181"/>
  <c r="BF182"/>
  <c r="BF184"/>
  <c r="BF185"/>
  <c r="BF186"/>
  <c r="E85"/>
  <c r="J93"/>
  <c r="BF132"/>
  <c r="BF136"/>
  <c r="BF137"/>
  <c r="BF138"/>
  <c r="BF143"/>
  <c r="BF144"/>
  <c r="BF145"/>
  <c r="BF146"/>
  <c r="BF150"/>
  <c r="BF154"/>
  <c r="BF155"/>
  <c r="BF156"/>
  <c r="BF157"/>
  <c r="BF162"/>
  <c r="BF163"/>
  <c r="BF165"/>
  <c r="BF166"/>
  <c r="BF167"/>
  <c r="BF170"/>
  <c r="BF174"/>
  <c r="BF178"/>
  <c r="BF183"/>
  <c r="BF187"/>
  <c i="11" r="J93"/>
  <c r="F96"/>
  <c r="BF132"/>
  <c r="BF134"/>
  <c r="BF139"/>
  <c r="BF140"/>
  <c r="BF141"/>
  <c r="BF142"/>
  <c r="BF144"/>
  <c r="BF145"/>
  <c r="BF148"/>
  <c r="BF149"/>
  <c r="E85"/>
  <c r="BF130"/>
  <c r="BF131"/>
  <c r="BF133"/>
  <c r="BF135"/>
  <c r="BF136"/>
  <c r="BF138"/>
  <c r="BF143"/>
  <c r="BF146"/>
  <c r="BF147"/>
  <c r="BF150"/>
  <c r="BF151"/>
  <c r="BF152"/>
  <c r="BF153"/>
  <c i="9" r="BK127"/>
  <c r="J127"/>
  <c r="J101"/>
  <c i="10" r="J93"/>
  <c r="E114"/>
  <c r="F125"/>
  <c r="BF133"/>
  <c r="BF134"/>
  <c r="BF135"/>
  <c r="BF137"/>
  <c r="BF138"/>
  <c r="BF141"/>
  <c r="BF145"/>
  <c r="BF147"/>
  <c r="BF150"/>
  <c r="BF131"/>
  <c r="BF132"/>
  <c r="BF136"/>
  <c r="BF139"/>
  <c r="BF140"/>
  <c r="BF142"/>
  <c r="BF143"/>
  <c r="BF146"/>
  <c r="BF148"/>
  <c i="9" r="J93"/>
  <c r="F96"/>
  <c r="E112"/>
  <c r="BF129"/>
  <c r="BF132"/>
  <c r="BF133"/>
  <c r="BF135"/>
  <c r="BF136"/>
  <c r="BF146"/>
  <c r="BF148"/>
  <c r="BF149"/>
  <c r="BF155"/>
  <c r="BF156"/>
  <c r="BF158"/>
  <c r="BF159"/>
  <c r="BF161"/>
  <c r="BF167"/>
  <c r="BF130"/>
  <c r="BF131"/>
  <c r="BF134"/>
  <c r="BF137"/>
  <c r="BF138"/>
  <c r="BF139"/>
  <c r="BF140"/>
  <c r="BF141"/>
  <c r="BF142"/>
  <c r="BF143"/>
  <c r="BF144"/>
  <c r="BF145"/>
  <c r="BF147"/>
  <c r="BF150"/>
  <c r="BF151"/>
  <c r="BF152"/>
  <c r="BF153"/>
  <c r="BF154"/>
  <c r="BF157"/>
  <c r="BF160"/>
  <c r="BF162"/>
  <c r="BF163"/>
  <c r="BF164"/>
  <c r="BF165"/>
  <c r="BF166"/>
  <c i="8" r="J93"/>
  <c r="F123"/>
  <c r="BF129"/>
  <c r="BF130"/>
  <c r="BF131"/>
  <c r="BF134"/>
  <c r="BF135"/>
  <c r="BF136"/>
  <c r="BF137"/>
  <c r="BF140"/>
  <c r="BF141"/>
  <c r="BF144"/>
  <c r="BF145"/>
  <c r="BF146"/>
  <c r="E85"/>
  <c r="BF132"/>
  <c r="BF133"/>
  <c r="BF138"/>
  <c r="BF139"/>
  <c r="BF142"/>
  <c r="BF143"/>
  <c r="BF147"/>
  <c i="7" r="E85"/>
  <c r="J120"/>
  <c r="BF131"/>
  <c r="BF133"/>
  <c r="BF138"/>
  <c r="F96"/>
  <c r="BF129"/>
  <c r="BF130"/>
  <c r="BF132"/>
  <c r="BF134"/>
  <c r="BF135"/>
  <c r="BF136"/>
  <c r="BF137"/>
  <c r="BF139"/>
  <c i="6" r="E85"/>
  <c r="J93"/>
  <c r="F96"/>
  <c r="BF141"/>
  <c r="BF142"/>
  <c r="BF143"/>
  <c r="BF144"/>
  <c r="BF145"/>
  <c r="BF147"/>
  <c r="BF149"/>
  <c r="BF150"/>
  <c r="BF158"/>
  <c r="BF159"/>
  <c r="BF160"/>
  <c r="BF161"/>
  <c r="BF162"/>
  <c r="BF163"/>
  <c r="BF164"/>
  <c r="BF165"/>
  <c r="BF166"/>
  <c r="BF167"/>
  <c r="BF168"/>
  <c r="BF169"/>
  <c r="BF172"/>
  <c r="BF177"/>
  <c r="BF178"/>
  <c r="BF180"/>
  <c r="BF181"/>
  <c r="BF183"/>
  <c r="BF184"/>
  <c r="BF185"/>
  <c r="BF186"/>
  <c r="BF188"/>
  <c r="BF136"/>
  <c r="BF137"/>
  <c r="BF138"/>
  <c r="BF139"/>
  <c r="BF140"/>
  <c r="BF146"/>
  <c r="BF148"/>
  <c r="BF152"/>
  <c r="BF154"/>
  <c r="BF155"/>
  <c r="BF156"/>
  <c r="BF157"/>
  <c r="BF170"/>
  <c r="BF171"/>
  <c r="BF174"/>
  <c r="BF179"/>
  <c r="BF182"/>
  <c r="BF189"/>
  <c r="BF190"/>
  <c r="BF192"/>
  <c r="BF193"/>
  <c i="5" r="E85"/>
  <c r="J127"/>
  <c r="F130"/>
  <c r="BF140"/>
  <c r="BF141"/>
  <c r="BF143"/>
  <c r="BF150"/>
  <c r="BF156"/>
  <c r="BF161"/>
  <c r="BF163"/>
  <c r="BF164"/>
  <c r="BF165"/>
  <c r="BF168"/>
  <c r="BF169"/>
  <c r="BF170"/>
  <c r="BF172"/>
  <c r="BF174"/>
  <c r="BF176"/>
  <c r="BF177"/>
  <c r="BF178"/>
  <c r="BF182"/>
  <c r="BF184"/>
  <c r="BF189"/>
  <c r="BF191"/>
  <c r="BF192"/>
  <c r="BF201"/>
  <c r="BF207"/>
  <c r="BF211"/>
  <c r="BF212"/>
  <c r="BF213"/>
  <c r="BF216"/>
  <c r="BF217"/>
  <c r="BF220"/>
  <c r="BF222"/>
  <c r="BF223"/>
  <c r="BF224"/>
  <c r="BF225"/>
  <c r="BF227"/>
  <c r="BF228"/>
  <c r="BF229"/>
  <c r="BF230"/>
  <c r="BF232"/>
  <c r="BF234"/>
  <c r="BF235"/>
  <c r="BF236"/>
  <c r="BF237"/>
  <c r="BF239"/>
  <c r="BF240"/>
  <c r="BF248"/>
  <c r="BF136"/>
  <c r="BF137"/>
  <c r="BF138"/>
  <c r="BF139"/>
  <c r="BF142"/>
  <c r="BF144"/>
  <c r="BF146"/>
  <c r="BF147"/>
  <c r="BF148"/>
  <c r="BF149"/>
  <c r="BF151"/>
  <c r="BF152"/>
  <c r="BF153"/>
  <c r="BF154"/>
  <c r="BF155"/>
  <c r="BF157"/>
  <c r="BF158"/>
  <c r="BF159"/>
  <c r="BF162"/>
  <c r="BF166"/>
  <c r="BF167"/>
  <c r="BF171"/>
  <c r="BF173"/>
  <c r="BF175"/>
  <c r="BF179"/>
  <c r="BF180"/>
  <c r="BF181"/>
  <c r="BF185"/>
  <c r="BF186"/>
  <c r="BF187"/>
  <c r="BF188"/>
  <c r="BF190"/>
  <c r="BF193"/>
  <c r="BF194"/>
  <c r="BF195"/>
  <c r="BF196"/>
  <c r="BF198"/>
  <c r="BF199"/>
  <c r="BF200"/>
  <c r="BF202"/>
  <c r="BF203"/>
  <c r="BF204"/>
  <c r="BF205"/>
  <c r="BF206"/>
  <c r="BF208"/>
  <c r="BF209"/>
  <c r="BF210"/>
  <c r="BF214"/>
  <c r="BF215"/>
  <c r="BF218"/>
  <c r="BF219"/>
  <c r="BF221"/>
  <c r="BF226"/>
  <c r="BF231"/>
  <c r="BF233"/>
  <c r="BF241"/>
  <c r="BF242"/>
  <c r="BF244"/>
  <c r="BF246"/>
  <c r="BF247"/>
  <c r="BF249"/>
  <c r="BF250"/>
  <c i="4" r="F96"/>
  <c r="E115"/>
  <c r="J123"/>
  <c r="BF134"/>
  <c r="BF135"/>
  <c r="BF140"/>
  <c r="BF141"/>
  <c r="BF144"/>
  <c r="BF145"/>
  <c r="BF146"/>
  <c r="BF155"/>
  <c r="BF159"/>
  <c r="BF160"/>
  <c r="BF161"/>
  <c r="BF163"/>
  <c r="BF165"/>
  <c r="BF166"/>
  <c r="BF167"/>
  <c r="BF168"/>
  <c r="BF169"/>
  <c r="BF170"/>
  <c r="BF171"/>
  <c r="BF172"/>
  <c r="BF175"/>
  <c r="BF176"/>
  <c r="BF178"/>
  <c r="BF179"/>
  <c r="BF182"/>
  <c r="BF183"/>
  <c r="BF184"/>
  <c r="BF186"/>
  <c r="BF191"/>
  <c r="BF192"/>
  <c r="BF132"/>
  <c r="BF133"/>
  <c r="BF136"/>
  <c r="BF137"/>
  <c r="BF138"/>
  <c r="BF142"/>
  <c r="BF143"/>
  <c r="BF147"/>
  <c r="BF149"/>
  <c r="BF150"/>
  <c r="BF151"/>
  <c r="BF152"/>
  <c r="BF153"/>
  <c r="BF154"/>
  <c r="BF156"/>
  <c r="BF157"/>
  <c r="BF158"/>
  <c r="BF162"/>
  <c r="BF164"/>
  <c r="BF173"/>
  <c r="BF174"/>
  <c r="BF177"/>
  <c r="BF180"/>
  <c r="BF181"/>
  <c r="BF185"/>
  <c r="BF187"/>
  <c r="BF188"/>
  <c r="BF189"/>
  <c i="3" r="J93"/>
  <c r="F96"/>
  <c r="BF139"/>
  <c r="BF145"/>
  <c r="BF146"/>
  <c r="BF147"/>
  <c r="BF148"/>
  <c r="BF149"/>
  <c r="BF150"/>
  <c r="BF151"/>
  <c r="BF153"/>
  <c r="BF154"/>
  <c r="BF157"/>
  <c r="BF159"/>
  <c r="BF163"/>
  <c r="BF164"/>
  <c r="BF165"/>
  <c r="BF173"/>
  <c r="BF176"/>
  <c r="BF179"/>
  <c r="BF180"/>
  <c r="BF181"/>
  <c r="BF182"/>
  <c r="BF186"/>
  <c r="BF189"/>
  <c r="BF191"/>
  <c r="BF192"/>
  <c r="BF193"/>
  <c r="BF194"/>
  <c r="BF205"/>
  <c r="BF206"/>
  <c r="BF207"/>
  <c r="BF208"/>
  <c r="BF209"/>
  <c r="BF212"/>
  <c r="BF213"/>
  <c r="BF216"/>
  <c r="BF217"/>
  <c r="BF219"/>
  <c r="BF220"/>
  <c r="BF221"/>
  <c r="BF228"/>
  <c r="BF232"/>
  <c r="BF233"/>
  <c r="BF235"/>
  <c r="BF238"/>
  <c r="BF240"/>
  <c r="BF241"/>
  <c r="BF242"/>
  <c r="BF243"/>
  <c r="BF250"/>
  <c r="BF251"/>
  <c r="BF252"/>
  <c r="BF258"/>
  <c r="BF259"/>
  <c r="BF260"/>
  <c r="BF261"/>
  <c r="BF265"/>
  <c r="BF266"/>
  <c r="BF269"/>
  <c r="BF270"/>
  <c r="BF272"/>
  <c r="BF275"/>
  <c r="BF280"/>
  <c r="BF281"/>
  <c r="BF284"/>
  <c r="BF285"/>
  <c r="E85"/>
  <c r="BF138"/>
  <c r="BF142"/>
  <c r="BF143"/>
  <c r="BF144"/>
  <c r="BF152"/>
  <c r="BF155"/>
  <c r="BF158"/>
  <c r="BF160"/>
  <c r="BF161"/>
  <c r="BF162"/>
  <c r="BF166"/>
  <c r="BF167"/>
  <c r="BF168"/>
  <c r="BF169"/>
  <c r="BF170"/>
  <c r="BF171"/>
  <c r="BF172"/>
  <c r="BF174"/>
  <c r="BF175"/>
  <c r="BF177"/>
  <c r="BF178"/>
  <c r="BF183"/>
  <c r="BF184"/>
  <c r="BF185"/>
  <c r="BF188"/>
  <c r="BF190"/>
  <c r="BF195"/>
  <c r="BF196"/>
  <c r="BF197"/>
  <c r="BF198"/>
  <c r="BF199"/>
  <c r="BF200"/>
  <c r="BF201"/>
  <c r="BF202"/>
  <c r="BF203"/>
  <c r="BF204"/>
  <c r="BF210"/>
  <c r="BF211"/>
  <c r="BF214"/>
  <c r="BF215"/>
  <c r="BF218"/>
  <c r="BF222"/>
  <c r="BF223"/>
  <c r="BF224"/>
  <c r="BF225"/>
  <c r="BF226"/>
  <c r="BF227"/>
  <c r="BF229"/>
  <c r="BF231"/>
  <c r="BF236"/>
  <c r="BF237"/>
  <c r="BF239"/>
  <c r="BF244"/>
  <c r="BF245"/>
  <c r="BF246"/>
  <c r="BF247"/>
  <c r="BF248"/>
  <c r="BF249"/>
  <c r="BF253"/>
  <c r="BF254"/>
  <c r="BF255"/>
  <c r="BF256"/>
  <c r="BF257"/>
  <c r="BF262"/>
  <c r="BF263"/>
  <c r="BF264"/>
  <c r="BF267"/>
  <c r="BF268"/>
  <c r="BF271"/>
  <c r="BF273"/>
  <c r="BF276"/>
  <c r="BF277"/>
  <c r="BF279"/>
  <c r="BF282"/>
  <c r="BF283"/>
  <c r="BF286"/>
  <c r="BF288"/>
  <c r="BF289"/>
  <c i="2" r="E85"/>
  <c r="J89"/>
  <c r="F92"/>
  <c r="BF141"/>
  <c r="BF143"/>
  <c r="BF144"/>
  <c r="BF145"/>
  <c r="BF147"/>
  <c r="BF148"/>
  <c r="BF150"/>
  <c r="BF151"/>
  <c r="BF154"/>
  <c r="BF158"/>
  <c r="BF159"/>
  <c r="BF161"/>
  <c r="BF162"/>
  <c r="BF165"/>
  <c r="BF166"/>
  <c r="BF167"/>
  <c r="BF168"/>
  <c r="BF170"/>
  <c r="BF171"/>
  <c r="BF175"/>
  <c r="BF176"/>
  <c r="BF178"/>
  <c r="BF179"/>
  <c r="BF180"/>
  <c r="BF181"/>
  <c r="BF183"/>
  <c r="BF184"/>
  <c r="BF185"/>
  <c r="BF187"/>
  <c r="BF188"/>
  <c r="BF190"/>
  <c r="BF191"/>
  <c r="BF192"/>
  <c r="BF195"/>
  <c r="BF197"/>
  <c r="BF201"/>
  <c r="BF204"/>
  <c r="BF205"/>
  <c r="BF206"/>
  <c r="BF207"/>
  <c r="BF209"/>
  <c r="BF210"/>
  <c r="BF215"/>
  <c r="BF216"/>
  <c r="BF220"/>
  <c r="BF230"/>
  <c r="BF231"/>
  <c r="BF232"/>
  <c r="BF234"/>
  <c r="BF235"/>
  <c r="BF237"/>
  <c r="BF240"/>
  <c r="BF242"/>
  <c r="BF244"/>
  <c r="BF247"/>
  <c r="BF248"/>
  <c r="BF249"/>
  <c r="BF250"/>
  <c r="BF257"/>
  <c r="BF260"/>
  <c r="BF261"/>
  <c r="BF263"/>
  <c r="BF265"/>
  <c r="BF266"/>
  <c r="BF267"/>
  <c r="BF269"/>
  <c r="BF270"/>
  <c r="BF273"/>
  <c r="BF276"/>
  <c r="BF277"/>
  <c r="BF280"/>
  <c r="BF286"/>
  <c r="BF287"/>
  <c r="BF290"/>
  <c r="BF291"/>
  <c r="BF293"/>
  <c r="BF294"/>
  <c r="BF295"/>
  <c r="BF298"/>
  <c r="BF303"/>
  <c r="BF306"/>
  <c r="BF307"/>
  <c r="BF309"/>
  <c r="BF311"/>
  <c r="BF312"/>
  <c r="BF313"/>
  <c r="BF315"/>
  <c r="BF322"/>
  <c r="BF328"/>
  <c r="BF329"/>
  <c r="BF330"/>
  <c r="BF334"/>
  <c r="BF335"/>
  <c r="BF336"/>
  <c r="BF339"/>
  <c r="BF342"/>
  <c r="BF343"/>
  <c r="BF344"/>
  <c r="BF346"/>
  <c r="BF347"/>
  <c r="BF348"/>
  <c r="BF350"/>
  <c r="BF353"/>
  <c r="BF355"/>
  <c r="BF356"/>
  <c r="BF357"/>
  <c r="BF359"/>
  <c r="BF363"/>
  <c r="BF365"/>
  <c r="BF367"/>
  <c r="BF370"/>
  <c r="BF371"/>
  <c r="BF373"/>
  <c r="BF376"/>
  <c r="BF377"/>
  <c r="BF378"/>
  <c r="BF379"/>
  <c r="BF381"/>
  <c r="BF383"/>
  <c r="BF384"/>
  <c r="BF386"/>
  <c r="BF388"/>
  <c r="BF390"/>
  <c r="BF391"/>
  <c r="BF392"/>
  <c r="BF395"/>
  <c r="BF399"/>
  <c r="BF401"/>
  <c r="BF402"/>
  <c r="BF403"/>
  <c r="BF404"/>
  <c r="BF405"/>
  <c r="BF410"/>
  <c r="BF411"/>
  <c r="BF412"/>
  <c r="BF414"/>
  <c r="BF417"/>
  <c r="BF420"/>
  <c r="BF421"/>
  <c r="BF424"/>
  <c r="BF425"/>
  <c r="BF427"/>
  <c r="BF428"/>
  <c r="BF429"/>
  <c r="BF140"/>
  <c r="BF142"/>
  <c r="BF146"/>
  <c r="BF149"/>
  <c r="BF152"/>
  <c r="BF153"/>
  <c r="BF157"/>
  <c r="BF160"/>
  <c r="BF163"/>
  <c r="BF164"/>
  <c r="BF169"/>
  <c r="BF172"/>
  <c r="BF173"/>
  <c r="BF177"/>
  <c r="BF182"/>
  <c r="BF186"/>
  <c r="BF189"/>
  <c r="BF193"/>
  <c r="BF194"/>
  <c r="BF196"/>
  <c r="BF198"/>
  <c r="BF200"/>
  <c r="BF202"/>
  <c r="BF203"/>
  <c r="BF208"/>
  <c r="BF211"/>
  <c r="BF213"/>
  <c r="BF214"/>
  <c r="BF217"/>
  <c r="BF218"/>
  <c r="BF219"/>
  <c r="BF221"/>
  <c r="BF222"/>
  <c r="BF223"/>
  <c r="BF224"/>
  <c r="BF225"/>
  <c r="BF226"/>
  <c r="BF227"/>
  <c r="BF228"/>
  <c r="BF229"/>
  <c r="BF233"/>
  <c r="BF236"/>
  <c r="BF238"/>
  <c r="BF241"/>
  <c r="BF243"/>
  <c r="BF245"/>
  <c r="BF246"/>
  <c r="BF251"/>
  <c r="BF252"/>
  <c r="BF254"/>
  <c r="BF258"/>
  <c r="BF259"/>
  <c r="BF262"/>
  <c r="BF264"/>
  <c r="BF268"/>
  <c r="BF271"/>
  <c r="BF274"/>
  <c r="BF275"/>
  <c r="BF278"/>
  <c r="BF279"/>
  <c r="BF281"/>
  <c r="BF282"/>
  <c r="BF284"/>
  <c r="BF285"/>
  <c r="BF288"/>
  <c r="BF289"/>
  <c r="BF292"/>
  <c r="BF296"/>
  <c r="BF297"/>
  <c r="BF299"/>
  <c r="BF301"/>
  <c r="BF302"/>
  <c r="BF304"/>
  <c r="BF305"/>
  <c r="BF310"/>
  <c r="BF314"/>
  <c r="BF316"/>
  <c r="BF317"/>
  <c r="BF318"/>
  <c r="BF319"/>
  <c r="BF320"/>
  <c r="BF321"/>
  <c r="BF323"/>
  <c r="BF325"/>
  <c r="BF326"/>
  <c r="BF327"/>
  <c r="BF331"/>
  <c r="BF332"/>
  <c r="BF333"/>
  <c r="BF337"/>
  <c r="BF338"/>
  <c r="BF340"/>
  <c r="BF341"/>
  <c r="BF345"/>
  <c r="BF349"/>
  <c r="BF351"/>
  <c r="BF352"/>
  <c r="BF354"/>
  <c r="BF358"/>
  <c r="BF360"/>
  <c r="BF361"/>
  <c r="BF362"/>
  <c r="BF366"/>
  <c r="BF368"/>
  <c r="BF369"/>
  <c r="BF372"/>
  <c r="BF374"/>
  <c r="BF375"/>
  <c r="BF380"/>
  <c r="BF382"/>
  <c r="BF385"/>
  <c r="BF387"/>
  <c r="BF389"/>
  <c r="BF393"/>
  <c r="BF394"/>
  <c r="BF396"/>
  <c r="BF397"/>
  <c r="BF400"/>
  <c r="BF406"/>
  <c r="BF407"/>
  <c r="BF409"/>
  <c r="BF413"/>
  <c r="BF415"/>
  <c r="BF418"/>
  <c r="BF419"/>
  <c r="BF422"/>
  <c r="BF426"/>
  <c r="BF430"/>
  <c r="BF432"/>
  <c r="BF434"/>
  <c r="BF435"/>
  <c i="14" r="J34"/>
  <c i="2" r="F36"/>
  <c i="1" r="BC96"/>
  <c i="2" r="F35"/>
  <c i="1" r="BB96"/>
  <c r="AS97"/>
  <c r="AS95"/>
  <c r="AS120"/>
  <c r="AS118"/>
  <c i="3" r="J37"/>
  <c i="1" r="AV98"/>
  <c i="3" r="F40"/>
  <c i="1" r="BC98"/>
  <c i="4" r="J37"/>
  <c i="1" r="AV100"/>
  <c i="4" r="F37"/>
  <c i="1" r="AZ100"/>
  <c i="4" r="F39"/>
  <c i="1" r="BB100"/>
  <c i="4" r="F40"/>
  <c i="1" r="BC100"/>
  <c i="5" r="F41"/>
  <c i="1" r="BD101"/>
  <c i="5" r="J37"/>
  <c i="1" r="AV101"/>
  <c i="5" r="F40"/>
  <c i="1" r="BC101"/>
  <c i="6" r="F40"/>
  <c i="1" r="BC102"/>
  <c i="6" r="J37"/>
  <c i="1" r="AV102"/>
  <c i="7" r="F37"/>
  <c i="1" r="AZ104"/>
  <c i="7" r="F41"/>
  <c i="1" r="BD104"/>
  <c i="7" r="F39"/>
  <c i="1" r="BB104"/>
  <c i="8" r="F40"/>
  <c i="1" r="BC105"/>
  <c i="8" r="F39"/>
  <c i="1" r="BB105"/>
  <c i="9" r="J37"/>
  <c i="1" r="AV107"/>
  <c i="9" r="F40"/>
  <c i="1" r="BC107"/>
  <c i="10" r="F37"/>
  <c i="1" r="AZ108"/>
  <c i="10" r="F39"/>
  <c i="1" r="BB108"/>
  <c i="10" r="F41"/>
  <c i="1" r="BD108"/>
  <c i="11" r="F37"/>
  <c i="1" r="AZ109"/>
  <c i="11" r="F41"/>
  <c i="1" r="BD109"/>
  <c i="12" r="F37"/>
  <c i="1" r="AZ110"/>
  <c i="12" r="F41"/>
  <c i="1" r="BD110"/>
  <c i="12" r="F39"/>
  <c i="1" r="BB110"/>
  <c i="13" r="F41"/>
  <c i="1" r="BD111"/>
  <c i="14" r="F37"/>
  <c i="1" r="AZ112"/>
  <c i="14" r="F41"/>
  <c i="1" r="BD112"/>
  <c i="14" r="J37"/>
  <c i="1" r="AV112"/>
  <c i="15" r="F37"/>
  <c i="1" r="AZ113"/>
  <c i="15" r="F41"/>
  <c i="1" r="BD113"/>
  <c i="16" r="J37"/>
  <c i="1" r="AV114"/>
  <c i="16" r="F39"/>
  <c i="1" r="BB114"/>
  <c i="16" r="F40"/>
  <c i="1" r="BC114"/>
  <c i="17" r="J37"/>
  <c i="1" r="AV115"/>
  <c i="17" r="F40"/>
  <c i="1" r="BC115"/>
  <c i="18" r="F37"/>
  <c i="1" r="AZ116"/>
  <c i="18" r="F40"/>
  <c i="1" r="BC116"/>
  <c i="18" r="J37"/>
  <c i="1" r="AV116"/>
  <c i="19" r="F41"/>
  <c i="1" r="BD117"/>
  <c i="19" r="F40"/>
  <c i="1" r="BC117"/>
  <c i="19" r="J37"/>
  <c i="1" r="AV117"/>
  <c i="20" r="F36"/>
  <c i="1" r="BC119"/>
  <c i="20" r="J33"/>
  <c i="1" r="AV119"/>
  <c i="20" r="F37"/>
  <c i="1" r="BD119"/>
  <c i="21" r="J37"/>
  <c i="1" r="AV121"/>
  <c i="21" r="F40"/>
  <c i="1" r="BC121"/>
  <c i="22" r="J37"/>
  <c i="1" r="AV122"/>
  <c i="22" r="F37"/>
  <c i="1" r="AZ122"/>
  <c i="22" r="F41"/>
  <c i="1" r="BD122"/>
  <c i="22" r="F39"/>
  <c i="1" r="BB122"/>
  <c i="23" r="F40"/>
  <c i="1" r="BC124"/>
  <c i="23" r="J37"/>
  <c i="1" r="AV124"/>
  <c i="24" r="F37"/>
  <c i="1" r="AZ125"/>
  <c i="24" r="F40"/>
  <c i="1" r="BC125"/>
  <c i="24" r="J37"/>
  <c i="1" r="AV125"/>
  <c i="25" r="F37"/>
  <c i="1" r="AZ127"/>
  <c i="25" r="F41"/>
  <c i="1" r="BD127"/>
  <c i="25" r="F39"/>
  <c i="1" r="BB127"/>
  <c i="26" r="F40"/>
  <c i="1" r="BC128"/>
  <c i="26" r="J37"/>
  <c i="1" r="AV128"/>
  <c i="27" r="F37"/>
  <c i="1" r="AZ129"/>
  <c i="27" r="F39"/>
  <c i="1" r="BB129"/>
  <c i="27" r="F41"/>
  <c i="1" r="BD129"/>
  <c i="28" r="F41"/>
  <c i="1" r="BD130"/>
  <c i="28" r="J37"/>
  <c i="1" r="AV130"/>
  <c i="28" r="F40"/>
  <c i="1" r="BC130"/>
  <c i="29" r="F40"/>
  <c i="1" r="BC131"/>
  <c i="29" r="F39"/>
  <c i="1" r="BB131"/>
  <c i="30" r="F41"/>
  <c i="1" r="BD132"/>
  <c i="30" r="F39"/>
  <c i="1" r="BB132"/>
  <c i="31" r="F40"/>
  <c i="1" r="BC133"/>
  <c i="31" r="F39"/>
  <c i="1" r="BB133"/>
  <c i="32" r="F37"/>
  <c i="1" r="AZ134"/>
  <c i="32" r="F39"/>
  <c i="1" r="BB134"/>
  <c i="32" r="F41"/>
  <c i="1" r="BD134"/>
  <c i="33" r="F41"/>
  <c i="1" r="BD135"/>
  <c i="33" r="F39"/>
  <c i="1" r="BB135"/>
  <c i="34" r="J37"/>
  <c i="1" r="AV136"/>
  <c i="34" r="F40"/>
  <c i="1" r="BC136"/>
  <c i="35" r="F37"/>
  <c i="1" r="AZ137"/>
  <c i="35" r="F41"/>
  <c i="1" r="BD137"/>
  <c i="35" r="F40"/>
  <c i="1" r="BC137"/>
  <c i="36" r="F40"/>
  <c i="1" r="BC138"/>
  <c i="35" r="J34"/>
  <c i="36" r="J37"/>
  <c i="1" r="AV138"/>
  <c i="36" r="F41"/>
  <c i="1" r="BD138"/>
  <c i="37" r="F37"/>
  <c i="1" r="BD139"/>
  <c i="37" r="F33"/>
  <c i="1" r="AZ139"/>
  <c i="37" r="F36"/>
  <c i="1" r="BC139"/>
  <c i="38" r="F33"/>
  <c i="1" r="AZ141"/>
  <c i="38" r="F37"/>
  <c i="1" r="BD141"/>
  <c i="38" r="F35"/>
  <c i="1" r="BB141"/>
  <c i="39" r="F39"/>
  <c i="1" r="BD142"/>
  <c i="39" r="J35"/>
  <c i="1" r="AV142"/>
  <c i="40" r="J33"/>
  <c i="1" r="AV143"/>
  <c i="40" r="F36"/>
  <c i="1" r="BC143"/>
  <c i="40" r="F35"/>
  <c i="1" r="BB143"/>
  <c i="41" r="F36"/>
  <c i="1" r="BC145"/>
  <c i="41" r="J33"/>
  <c i="1" r="AV145"/>
  <c i="42" r="F35"/>
  <c i="1" r="AZ146"/>
  <c i="42" r="F37"/>
  <c i="1" r="BB146"/>
  <c i="2" r="F33"/>
  <c i="1" r="AZ96"/>
  <c i="2" r="J33"/>
  <c i="1" r="AV96"/>
  <c i="2" r="F37"/>
  <c i="1" r="BD96"/>
  <c i="3" r="F37"/>
  <c i="1" r="AZ98"/>
  <c i="3" r="F39"/>
  <c i="1" r="BB98"/>
  <c i="3" r="F41"/>
  <c i="1" r="BD98"/>
  <c i="4" r="F41"/>
  <c i="1" r="BD100"/>
  <c i="5" r="F37"/>
  <c i="1" r="AZ101"/>
  <c i="5" r="F39"/>
  <c i="1" r="BB101"/>
  <c i="6" r="F37"/>
  <c i="1" r="AZ102"/>
  <c i="6" r="F39"/>
  <c i="1" r="BB102"/>
  <c i="6" r="F41"/>
  <c i="1" r="BD102"/>
  <c i="7" r="J37"/>
  <c i="1" r="AV104"/>
  <c i="7" r="F40"/>
  <c i="1" r="BC104"/>
  <c i="8" r="J37"/>
  <c i="1" r="AV105"/>
  <c i="8" r="F37"/>
  <c i="1" r="AZ105"/>
  <c i="8" r="F41"/>
  <c i="1" r="BD105"/>
  <c i="9" r="F37"/>
  <c i="1" r="AZ107"/>
  <c i="9" r="F41"/>
  <c i="1" r="BD107"/>
  <c i="9" r="F39"/>
  <c i="1" r="BB107"/>
  <c i="10" r="J37"/>
  <c i="1" r="AV108"/>
  <c i="10" r="F40"/>
  <c i="1" r="BC108"/>
  <c i="11" r="J37"/>
  <c i="1" r="AV109"/>
  <c i="11" r="F39"/>
  <c i="1" r="BB109"/>
  <c i="11" r="F40"/>
  <c i="1" r="BC109"/>
  <c i="12" r="J37"/>
  <c i="1" r="AV110"/>
  <c i="12" r="F40"/>
  <c i="1" r="BC110"/>
  <c i="13" r="F37"/>
  <c i="1" r="AZ111"/>
  <c i="13" r="F39"/>
  <c i="1" r="BB111"/>
  <c i="13" r="J37"/>
  <c i="1" r="AV111"/>
  <c i="13" r="F40"/>
  <c i="1" r="BC111"/>
  <c i="14" r="F40"/>
  <c i="1" r="BC112"/>
  <c i="14" r="F39"/>
  <c i="1" r="BB112"/>
  <c i="15" r="J37"/>
  <c i="1" r="AV113"/>
  <c i="15" r="F40"/>
  <c i="1" r="BC113"/>
  <c i="15" r="F39"/>
  <c i="1" r="BB113"/>
  <c i="16" r="F37"/>
  <c i="1" r="AZ114"/>
  <c i="16" r="F41"/>
  <c i="1" r="BD114"/>
  <c i="17" r="F37"/>
  <c i="1" r="AZ115"/>
  <c i="17" r="F41"/>
  <c i="1" r="BD115"/>
  <c i="17" r="F39"/>
  <c i="1" r="BB115"/>
  <c i="18" r="F41"/>
  <c i="1" r="BD116"/>
  <c i="18" r="F39"/>
  <c i="1" r="BB116"/>
  <c i="19" r="F37"/>
  <c i="1" r="AZ117"/>
  <c i="19" r="F39"/>
  <c i="1" r="BB117"/>
  <c i="20" r="F33"/>
  <c i="1" r="AZ119"/>
  <c i="19" r="J34"/>
  <c i="20" r="F35"/>
  <c i="1" r="BB119"/>
  <c i="21" r="F37"/>
  <c i="1" r="AZ121"/>
  <c i="21" r="F39"/>
  <c i="1" r="BB121"/>
  <c i="21" r="F41"/>
  <c i="1" r="BD121"/>
  <c i="22" r="F40"/>
  <c i="1" r="BC122"/>
  <c i="23" r="F37"/>
  <c i="1" r="AZ124"/>
  <c i="23" r="F39"/>
  <c i="1" r="BB124"/>
  <c i="23" r="F41"/>
  <c i="1" r="BD124"/>
  <c i="24" r="F41"/>
  <c i="1" r="BD125"/>
  <c i="24" r="F39"/>
  <c i="1" r="BB125"/>
  <c i="25" r="J37"/>
  <c i="1" r="AV127"/>
  <c i="25" r="F40"/>
  <c i="1" r="BC127"/>
  <c i="26" r="F37"/>
  <c i="1" r="AZ128"/>
  <c i="26" r="F39"/>
  <c i="1" r="BB128"/>
  <c i="26" r="F41"/>
  <c i="1" r="BD128"/>
  <c i="27" r="J37"/>
  <c i="1" r="AV129"/>
  <c i="27" r="F40"/>
  <c i="1" r="BC129"/>
  <c i="28" r="F37"/>
  <c i="1" r="AZ130"/>
  <c i="28" r="F39"/>
  <c i="1" r="BB130"/>
  <c i="29" r="J37"/>
  <c i="1" r="AV131"/>
  <c i="29" r="F37"/>
  <c i="1" r="AZ131"/>
  <c i="29" r="F41"/>
  <c i="1" r="BD131"/>
  <c i="30" r="F37"/>
  <c i="1" r="AZ132"/>
  <c i="30" r="F40"/>
  <c i="1" r="BC132"/>
  <c i="30" r="J37"/>
  <c i="1" r="AV132"/>
  <c i="31" r="F37"/>
  <c i="1" r="AZ133"/>
  <c i="31" r="F41"/>
  <c i="1" r="BD133"/>
  <c i="31" r="J37"/>
  <c i="1" r="AV133"/>
  <c i="32" r="J37"/>
  <c i="1" r="AV134"/>
  <c i="32" r="F40"/>
  <c i="1" r="BC134"/>
  <c i="33" r="F37"/>
  <c i="1" r="AZ135"/>
  <c i="33" r="J37"/>
  <c i="1" r="AV135"/>
  <c i="33" r="F40"/>
  <c i="1" r="BC135"/>
  <c i="34" r="F37"/>
  <c i="1" r="AZ136"/>
  <c i="34" r="F39"/>
  <c i="1" r="BB136"/>
  <c i="34" r="F41"/>
  <c i="1" r="BD136"/>
  <c i="35" r="J37"/>
  <c i="1" r="AV137"/>
  <c i="35" r="F39"/>
  <c i="1" r="BB137"/>
  <c i="36" r="F37"/>
  <c i="1" r="AZ138"/>
  <c i="36" r="F39"/>
  <c i="1" r="BB138"/>
  <c i="37" r="J33"/>
  <c i="1" r="AV139"/>
  <c i="36" r="J34"/>
  <c i="37" r="F35"/>
  <c i="1" r="BB139"/>
  <c i="38" r="J33"/>
  <c i="1" r="AV141"/>
  <c i="38" r="F36"/>
  <c i="1" r="BC141"/>
  <c i="39" r="F35"/>
  <c i="1" r="AZ142"/>
  <c i="39" r="F37"/>
  <c i="1" r="BB142"/>
  <c i="39" r="F38"/>
  <c i="1" r="BC142"/>
  <c i="40" r="F33"/>
  <c i="1" r="AZ143"/>
  <c i="40" r="F37"/>
  <c i="1" r="BD143"/>
  <c i="41" r="F33"/>
  <c i="1" r="AZ145"/>
  <c i="41" r="F35"/>
  <c i="1" r="BB145"/>
  <c i="41" r="F37"/>
  <c i="1" r="BD145"/>
  <c i="42" r="F38"/>
  <c i="1" r="BC146"/>
  <c i="42" r="J35"/>
  <c i="1" r="AV146"/>
  <c i="42" r="F39"/>
  <c i="1" r="BD146"/>
  <c i="42" l="1" r="R125"/>
  <c i="38" r="R121"/>
  <c i="42" r="T125"/>
  <c r="P125"/>
  <c i="1" r="AU146"/>
  <c i="38" r="T121"/>
  <c r="P121"/>
  <c i="1" r="AU141"/>
  <c i="41" r="P120"/>
  <c i="1" r="AU145"/>
  <c i="27" r="P128"/>
  <c r="P127"/>
  <c i="1" r="AU129"/>
  <c i="21" r="T132"/>
  <c r="T131"/>
  <c i="10" r="R129"/>
  <c r="R128"/>
  <c i="6" r="R133"/>
  <c i="3" r="T135"/>
  <c i="40" r="R120"/>
  <c i="39" r="P130"/>
  <c r="P126"/>
  <c i="1" r="AU142"/>
  <c i="37" r="T135"/>
  <c r="T125"/>
  <c i="28" r="T128"/>
  <c r="P128"/>
  <c i="1" r="AU130"/>
  <c i="27" r="R128"/>
  <c r="R127"/>
  <c i="26" r="T144"/>
  <c r="T129"/>
  <c i="25" r="T128"/>
  <c r="T127"/>
  <c i="22" r="R143"/>
  <c r="R131"/>
  <c r="P131"/>
  <c i="1" r="AU122"/>
  <c i="21" r="R132"/>
  <c r="R131"/>
  <c i="20" r="P213"/>
  <c r="P136"/>
  <c r="P135"/>
  <c i="1" r="AU119"/>
  <c i="12" r="R128"/>
  <c r="R127"/>
  <c i="11" r="P128"/>
  <c r="P127"/>
  <c i="1" r="AU109"/>
  <c i="6" r="T175"/>
  <c r="T134"/>
  <c r="T133"/>
  <c i="5" r="P134"/>
  <c r="P133"/>
  <c i="1" r="AU101"/>
  <c i="3" r="R140"/>
  <c i="2" r="P255"/>
  <c r="R155"/>
  <c r="R138"/>
  <c i="41" r="T120"/>
  <c i="40" r="T120"/>
  <c i="39" r="R130"/>
  <c r="R126"/>
  <c i="37" r="R135"/>
  <c r="R125"/>
  <c i="25" r="R128"/>
  <c r="R127"/>
  <c i="21" r="P132"/>
  <c r="P131"/>
  <c i="1" r="AU121"/>
  <c i="20" r="R213"/>
  <c r="R136"/>
  <c r="R135"/>
  <c i="5" r="R134"/>
  <c r="R133"/>
  <c i="4" r="T130"/>
  <c r="T129"/>
  <c r="P130"/>
  <c r="P129"/>
  <c i="1" r="AU100"/>
  <c i="3" r="P140"/>
  <c r="P135"/>
  <c i="1" r="AU98"/>
  <c i="2" r="R255"/>
  <c r="P155"/>
  <c i="41" r="R120"/>
  <c i="40" r="P120"/>
  <c i="1" r="AU143"/>
  <c i="39" r="T130"/>
  <c r="T126"/>
  <c i="37" r="P135"/>
  <c r="P125"/>
  <c i="1" r="AU139"/>
  <c i="26" r="P144"/>
  <c r="P129"/>
  <c i="1" r="AU128"/>
  <c i="26" r="R129"/>
  <c i="25" r="P128"/>
  <c r="P127"/>
  <c i="1" r="AU127"/>
  <c i="22" r="T143"/>
  <c r="T131"/>
  <c i="20" r="T213"/>
  <c r="T136"/>
  <c i="12" r="T128"/>
  <c r="T127"/>
  <c i="11" r="R128"/>
  <c r="R127"/>
  <c i="10" r="T129"/>
  <c r="T128"/>
  <c i="6" r="P175"/>
  <c r="P134"/>
  <c r="P133"/>
  <c i="1" r="AU102"/>
  <c i="5" r="T134"/>
  <c r="T133"/>
  <c i="4" r="R130"/>
  <c r="R129"/>
  <c i="3" r="R135"/>
  <c i="2" r="T255"/>
  <c r="T138"/>
  <c r="P138"/>
  <c i="1" r="AU96"/>
  <c i="16" r="BK127"/>
  <c r="J127"/>
  <c r="J101"/>
  <c i="1" r="AG112"/>
  <c i="2" r="BK155"/>
  <c r="J155"/>
  <c r="J98"/>
  <c r="BK255"/>
  <c r="J255"/>
  <c r="J105"/>
  <c i="3" r="BK136"/>
  <c r="J136"/>
  <c r="J101"/>
  <c i="4" r="BK130"/>
  <c r="J130"/>
  <c r="J101"/>
  <c i="5" r="BK134"/>
  <c r="J134"/>
  <c r="J101"/>
  <c i="6" r="BK134"/>
  <c r="J134"/>
  <c r="J101"/>
  <c r="BK175"/>
  <c r="J175"/>
  <c r="J106"/>
  <c i="7" r="BK127"/>
  <c r="J127"/>
  <c r="J101"/>
  <c i="8" r="BK127"/>
  <c r="J127"/>
  <c r="J101"/>
  <c i="13" r="BK126"/>
  <c r="J126"/>
  <c r="J100"/>
  <c i="17" r="BK126"/>
  <c r="J126"/>
  <c r="J100"/>
  <c i="20" r="BK136"/>
  <c r="J136"/>
  <c r="J97"/>
  <c r="BK213"/>
  <c r="J213"/>
  <c r="J103"/>
  <c i="21" r="BK132"/>
  <c r="J132"/>
  <c r="J101"/>
  <c i="22" r="BK132"/>
  <c r="J132"/>
  <c r="J101"/>
  <c r="BK143"/>
  <c r="J143"/>
  <c r="J103"/>
  <c i="26" r="BK144"/>
  <c r="J144"/>
  <c r="J102"/>
  <c i="27" r="BK128"/>
  <c r="J128"/>
  <c r="J101"/>
  <c i="29" r="BK138"/>
  <c r="J138"/>
  <c r="J102"/>
  <c i="30" r="BK159"/>
  <c r="J159"/>
  <c r="J102"/>
  <c i="32" r="BK138"/>
  <c r="J138"/>
  <c r="J102"/>
  <c i="38" r="BK124"/>
  <c r="J124"/>
  <c r="J98"/>
  <c i="39" r="BK127"/>
  <c r="J127"/>
  <c r="J99"/>
  <c r="BK130"/>
  <c r="J130"/>
  <c r="J101"/>
  <c i="41" r="BK121"/>
  <c r="J121"/>
  <c r="J97"/>
  <c i="2" r="BK138"/>
  <c r="J138"/>
  <c r="J96"/>
  <c i="3" r="BK140"/>
  <c r="J140"/>
  <c r="J103"/>
  <c i="10" r="BK129"/>
  <c r="J129"/>
  <c r="J101"/>
  <c i="11" r="BK128"/>
  <c r="J128"/>
  <c r="J101"/>
  <c i="12" r="BK128"/>
  <c r="J128"/>
  <c r="J101"/>
  <c i="15" r="BK126"/>
  <c r="J126"/>
  <c r="J100"/>
  <c i="23" r="BK127"/>
  <c r="J127"/>
  <c r="J101"/>
  <c i="24" r="BK127"/>
  <c r="J127"/>
  <c r="J101"/>
  <c i="28" r="BK129"/>
  <c r="J129"/>
  <c r="J101"/>
  <c i="30" r="BK127"/>
  <c r="J127"/>
  <c r="J100"/>
  <c i="31" r="BK139"/>
  <c r="J139"/>
  <c r="J102"/>
  <c i="33" r="BK149"/>
  <c r="J149"/>
  <c r="J102"/>
  <c i="34" r="BK162"/>
  <c r="J162"/>
  <c r="J102"/>
  <c i="37" r="BK135"/>
  <c r="J135"/>
  <c r="J98"/>
  <c i="38" r="BK121"/>
  <c r="J121"/>
  <c i="42" r="BK128"/>
  <c r="J128"/>
  <c r="J100"/>
  <c i="40" r="BK120"/>
  <c r="J120"/>
  <c r="J96"/>
  <c i="1" r="AG138"/>
  <c i="36" r="J100"/>
  <c i="1" r="AG137"/>
  <c i="35" r="J100"/>
  <c i="25" r="BK127"/>
  <c r="J127"/>
  <c i="1" r="AG117"/>
  <c i="19" r="J100"/>
  <c i="9" r="BK126"/>
  <c r="J126"/>
  <c r="J100"/>
  <c i="1" r="AU106"/>
  <c i="38" r="J30"/>
  <c i="1" r="AG141"/>
  <c r="AU123"/>
  <c r="AS94"/>
  <c i="2" r="J34"/>
  <c i="1" r="AW96"/>
  <c r="AT96"/>
  <c i="3" r="J38"/>
  <c i="1" r="AW98"/>
  <c r="AT98"/>
  <c i="4" r="J38"/>
  <c i="1" r="AW100"/>
  <c r="AT100"/>
  <c i="5" r="J38"/>
  <c i="1" r="AW101"/>
  <c r="AT101"/>
  <c i="6" r="F38"/>
  <c i="1" r="BA102"/>
  <c r="AZ99"/>
  <c r="AV99"/>
  <c i="7" r="F38"/>
  <c i="1" r="BA104"/>
  <c r="BB103"/>
  <c r="AX103"/>
  <c i="8" r="J38"/>
  <c i="1" r="AW105"/>
  <c r="AT105"/>
  <c i="9" r="J38"/>
  <c i="1" r="AW107"/>
  <c r="AT107"/>
  <c i="10" r="J38"/>
  <c i="1" r="AW108"/>
  <c r="AT108"/>
  <c i="11" r="F38"/>
  <c i="1" r="BA109"/>
  <c i="12" r="J38"/>
  <c i="1" r="AW110"/>
  <c r="AT110"/>
  <c i="13" r="F38"/>
  <c i="1" r="BA111"/>
  <c i="14" r="F38"/>
  <c i="1" r="BA112"/>
  <c i="15" r="J38"/>
  <c i="1" r="AW113"/>
  <c r="AT113"/>
  <c i="16" r="J38"/>
  <c i="1" r="AW114"/>
  <c r="AT114"/>
  <c i="17" r="F38"/>
  <c i="1" r="BA115"/>
  <c i="18" r="F38"/>
  <c i="1" r="BA116"/>
  <c i="18" r="J34"/>
  <c i="1" r="AG116"/>
  <c r="BB106"/>
  <c r="AX106"/>
  <c r="BC106"/>
  <c r="AY106"/>
  <c i="19" r="J38"/>
  <c i="1" r="AW117"/>
  <c r="AT117"/>
  <c r="AN117"/>
  <c r="BD106"/>
  <c i="20" r="J34"/>
  <c i="1" r="AW119"/>
  <c r="AT119"/>
  <c i="21" r="J38"/>
  <c i="1" r="AW121"/>
  <c r="AT121"/>
  <c i="22" r="J38"/>
  <c i="1" r="AW122"/>
  <c r="AT122"/>
  <c i="23" r="J38"/>
  <c i="1" r="AW124"/>
  <c r="AT124"/>
  <c r="BC123"/>
  <c r="AY123"/>
  <c r="BB123"/>
  <c r="AX123"/>
  <c r="AZ123"/>
  <c r="AV123"/>
  <c i="24" r="J38"/>
  <c i="1" r="AW125"/>
  <c r="AT125"/>
  <c i="25" r="F38"/>
  <c i="1" r="BA127"/>
  <c i="26" r="J38"/>
  <c i="1" r="AW128"/>
  <c r="AT128"/>
  <c i="27" r="F38"/>
  <c i="1" r="BA129"/>
  <c i="28" r="J38"/>
  <c i="1" r="AW130"/>
  <c r="AT130"/>
  <c i="29" r="F38"/>
  <c i="1" r="BA131"/>
  <c i="30" r="F38"/>
  <c i="1" r="BA132"/>
  <c i="31" r="J38"/>
  <c i="1" r="AW133"/>
  <c r="AT133"/>
  <c i="32" r="J38"/>
  <c i="1" r="AW134"/>
  <c r="AT134"/>
  <c i="33" r="J38"/>
  <c i="1" r="AW135"/>
  <c r="AT135"/>
  <c i="34" r="F38"/>
  <c i="1" r="BA136"/>
  <c i="35" r="J38"/>
  <c i="1" r="AW137"/>
  <c r="AT137"/>
  <c r="AN137"/>
  <c r="BD126"/>
  <c r="BC126"/>
  <c r="AY126"/>
  <c r="AZ126"/>
  <c r="AV126"/>
  <c i="37" r="F34"/>
  <c i="1" r="BA139"/>
  <c i="38" r="F34"/>
  <c i="1" r="BA141"/>
  <c r="BD140"/>
  <c r="BB140"/>
  <c r="AX140"/>
  <c i="39" r="F36"/>
  <c i="1" r="BA142"/>
  <c i="40" r="F34"/>
  <c i="1" r="BA143"/>
  <c i="41" r="F34"/>
  <c i="1" r="BA145"/>
  <c r="BB144"/>
  <c r="AX144"/>
  <c r="BC144"/>
  <c r="AY144"/>
  <c i="42" r="J36"/>
  <c i="1" r="AW146"/>
  <c r="AT146"/>
  <c r="AU103"/>
  <c i="2" r="F34"/>
  <c i="1" r="BA96"/>
  <c i="3" r="F38"/>
  <c i="1" r="BA98"/>
  <c i="4" r="F38"/>
  <c i="1" r="BA100"/>
  <c i="5" r="F38"/>
  <c i="1" r="BA101"/>
  <c r="BC99"/>
  <c r="AY99"/>
  <c r="BB99"/>
  <c r="AX99"/>
  <c i="6" r="J38"/>
  <c i="1" r="AW102"/>
  <c r="AT102"/>
  <c r="BD99"/>
  <c i="7" r="J38"/>
  <c i="1" r="AW104"/>
  <c r="AT104"/>
  <c r="BC103"/>
  <c r="AY103"/>
  <c r="AZ103"/>
  <c r="AV103"/>
  <c r="BD103"/>
  <c i="8" r="F38"/>
  <c i="1" r="BA105"/>
  <c i="9" r="F38"/>
  <c i="1" r="BA107"/>
  <c i="10" r="F38"/>
  <c i="1" r="BA108"/>
  <c i="11" r="J38"/>
  <c i="1" r="AW109"/>
  <c r="AT109"/>
  <c i="12" r="F38"/>
  <c i="1" r="BA110"/>
  <c i="13" r="J38"/>
  <c i="1" r="AW111"/>
  <c r="AT111"/>
  <c i="14" r="J38"/>
  <c i="1" r="AW112"/>
  <c r="AT112"/>
  <c r="AN112"/>
  <c i="15" r="F38"/>
  <c i="1" r="BA113"/>
  <c i="16" r="F38"/>
  <c i="1" r="BA114"/>
  <c i="17" r="J38"/>
  <c i="1" r="AW115"/>
  <c r="AT115"/>
  <c i="18" r="J38"/>
  <c i="1" r="AW116"/>
  <c r="AT116"/>
  <c i="19" r="F38"/>
  <c i="1" r="BA117"/>
  <c r="AZ106"/>
  <c r="AV106"/>
  <c i="20" r="F34"/>
  <c i="1" r="BA119"/>
  <c i="21" r="F38"/>
  <c i="1" r="BA121"/>
  <c i="22" r="F38"/>
  <c i="1" r="BA122"/>
  <c i="23" r="F38"/>
  <c i="1" r="BA124"/>
  <c r="BD123"/>
  <c i="24" r="F38"/>
  <c i="1" r="BA125"/>
  <c i="25" r="J38"/>
  <c i="1" r="AW127"/>
  <c r="AT127"/>
  <c i="25" r="J34"/>
  <c i="1" r="AG127"/>
  <c i="26" r="F38"/>
  <c i="1" r="BA128"/>
  <c i="27" r="J38"/>
  <c i="1" r="AW129"/>
  <c r="AT129"/>
  <c i="28" r="F38"/>
  <c i="1" r="BA130"/>
  <c i="29" r="J38"/>
  <c i="1" r="AW131"/>
  <c r="AT131"/>
  <c i="30" r="J38"/>
  <c i="1" r="AW132"/>
  <c r="AT132"/>
  <c i="31" r="F38"/>
  <c i="1" r="BA133"/>
  <c i="32" r="F38"/>
  <c i="1" r="BA134"/>
  <c i="33" r="F38"/>
  <c i="1" r="BA135"/>
  <c i="34" r="J38"/>
  <c i="1" r="AW136"/>
  <c r="AT136"/>
  <c i="35" r="F38"/>
  <c i="1" r="BA137"/>
  <c i="36" r="J38"/>
  <c i="1" r="AW138"/>
  <c r="AT138"/>
  <c r="AN138"/>
  <c i="36" r="F38"/>
  <c i="1" r="BA138"/>
  <c r="BB126"/>
  <c r="AX126"/>
  <c i="37" r="J34"/>
  <c i="1" r="AW139"/>
  <c r="AT139"/>
  <c i="38" r="J34"/>
  <c i="1" r="AW141"/>
  <c r="AT141"/>
  <c r="AN141"/>
  <c r="BC140"/>
  <c r="AY140"/>
  <c r="AZ140"/>
  <c r="AV140"/>
  <c i="39" r="J36"/>
  <c i="1" r="AW142"/>
  <c r="AT142"/>
  <c i="40" r="J34"/>
  <c i="1" r="AW143"/>
  <c r="AT143"/>
  <c i="41" r="J34"/>
  <c i="1" r="AW145"/>
  <c r="AT145"/>
  <c r="BD144"/>
  <c r="AZ144"/>
  <c r="AV144"/>
  <c i="42" r="F36"/>
  <c i="1" r="BA146"/>
  <c i="20" l="1" r="T135"/>
  <c i="29" r="BK127"/>
  <c r="J127"/>
  <c r="J100"/>
  <c i="42" r="BK125"/>
  <c r="J125"/>
  <c r="J98"/>
  <c i="31" r="BK127"/>
  <c r="J127"/>
  <c r="J100"/>
  <c i="34" r="BK127"/>
  <c r="J127"/>
  <c r="J100"/>
  <c i="37" r="BK125"/>
  <c r="J125"/>
  <c r="J96"/>
  <c i="26" r="BK129"/>
  <c r="J129"/>
  <c r="J100"/>
  <c i="33" r="BK127"/>
  <c r="J127"/>
  <c i="32" r="BK127"/>
  <c r="J127"/>
  <c r="J100"/>
  <c i="3" r="BK135"/>
  <c r="J135"/>
  <c r="J100"/>
  <c i="5" r="BK133"/>
  <c r="J133"/>
  <c i="6" r="BK133"/>
  <c r="J133"/>
  <c r="J100"/>
  <c i="8" r="BK126"/>
  <c r="J126"/>
  <c i="11" r="BK127"/>
  <c r="J127"/>
  <c r="J100"/>
  <c i="20" r="BK135"/>
  <c r="J135"/>
  <c r="J96"/>
  <c i="22" r="BK131"/>
  <c r="J131"/>
  <c r="J100"/>
  <c i="27" r="BK127"/>
  <c r="J127"/>
  <c i="39" r="BK126"/>
  <c r="J126"/>
  <c r="J98"/>
  <c i="38" r="J96"/>
  <c i="28" r="BK128"/>
  <c r="J128"/>
  <c r="J100"/>
  <c i="4" r="BK129"/>
  <c r="J129"/>
  <c r="J100"/>
  <c i="7" r="BK126"/>
  <c r="J126"/>
  <c r="J100"/>
  <c i="10" r="BK128"/>
  <c r="J128"/>
  <c r="J100"/>
  <c i="12" r="BK127"/>
  <c r="J127"/>
  <c r="J100"/>
  <c i="16" r="BK126"/>
  <c r="J126"/>
  <c r="J100"/>
  <c i="21" r="BK131"/>
  <c r="J131"/>
  <c r="J100"/>
  <c i="23" r="BK126"/>
  <c r="J126"/>
  <c i="24" r="BK126"/>
  <c r="J126"/>
  <c r="J100"/>
  <c i="41" r="BK120"/>
  <c r="J120"/>
  <c r="J96"/>
  <c i="38" r="J39"/>
  <c i="36" r="J43"/>
  <c i="35" r="J43"/>
  <c i="1" r="AN127"/>
  <c i="25" r="J100"/>
  <c r="J43"/>
  <c i="1" r="AN116"/>
  <c i="19" r="J43"/>
  <c i="18" r="J43"/>
  <c i="14" r="J43"/>
  <c i="1" r="AU120"/>
  <c r="AU140"/>
  <c r="AU99"/>
  <c i="33" r="J34"/>
  <c i="1" r="AG135"/>
  <c i="5" r="J34"/>
  <c i="1" r="AG101"/>
  <c i="27" r="J34"/>
  <c i="1" r="AG129"/>
  <c i="13" r="J34"/>
  <c i="1" r="AG111"/>
  <c r="BA99"/>
  <c r="AW99"/>
  <c r="AT99"/>
  <c r="AZ97"/>
  <c r="AV97"/>
  <c r="BC97"/>
  <c r="AY97"/>
  <c r="BB97"/>
  <c r="AX97"/>
  <c i="9" r="J34"/>
  <c i="1" r="AG107"/>
  <c r="BD120"/>
  <c r="AZ120"/>
  <c r="AV120"/>
  <c r="BA140"/>
  <c r="AW140"/>
  <c r="AT140"/>
  <c i="40" r="J30"/>
  <c i="1" r="AG143"/>
  <c r="AN143"/>
  <c r="BA144"/>
  <c r="AW144"/>
  <c r="AT144"/>
  <c r="AU144"/>
  <c r="AU126"/>
  <c i="8" r="J34"/>
  <c i="1" r="AG105"/>
  <c i="30" r="J34"/>
  <c i="1" r="AG132"/>
  <c i="17" r="J34"/>
  <c i="1" r="AG115"/>
  <c i="2" r="J30"/>
  <c i="1" r="AG96"/>
  <c i="23" r="J34"/>
  <c i="1" r="AG124"/>
  <c i="15" r="J34"/>
  <c i="1" r="AG113"/>
  <c r="BA103"/>
  <c r="AW103"/>
  <c r="AT103"/>
  <c r="BD97"/>
  <c r="BA106"/>
  <c r="AW106"/>
  <c r="AT106"/>
  <c r="BA123"/>
  <c r="AW123"/>
  <c r="AT123"/>
  <c r="BB120"/>
  <c r="AX120"/>
  <c r="BC120"/>
  <c r="AY120"/>
  <c r="BA126"/>
  <c r="AW126"/>
  <c r="AT126"/>
  <c i="23" l="1" r="J43"/>
  <c i="2" r="J39"/>
  <c i="8" r="J43"/>
  <c i="30" r="J43"/>
  <c i="27" r="J43"/>
  <c i="33" r="J43"/>
  <c i="13" r="J43"/>
  <c i="15" r="J43"/>
  <c i="17" r="J43"/>
  <c i="5" r="J43"/>
  <c i="27" r="J100"/>
  <c i="23" r="J100"/>
  <c i="8" r="J100"/>
  <c i="33" r="J100"/>
  <c i="5" r="J100"/>
  <c i="40" r="J39"/>
  <c i="9" r="J43"/>
  <c i="1" r="AN107"/>
  <c r="AN96"/>
  <c r="AN101"/>
  <c r="AN105"/>
  <c r="AN113"/>
  <c r="AN124"/>
  <c r="AN135"/>
  <c r="AN111"/>
  <c r="AN115"/>
  <c r="AN129"/>
  <c r="AN132"/>
  <c r="AU118"/>
  <c r="AU97"/>
  <c r="AU95"/>
  <c r="AU94"/>
  <c i="3" r="J34"/>
  <c i="1" r="AG98"/>
  <c i="16" r="J34"/>
  <c i="1" r="AG114"/>
  <c r="AN114"/>
  <c i="39" r="J32"/>
  <c i="1" r="AG142"/>
  <c r="AG140"/>
  <c i="31" r="J34"/>
  <c i="1" r="AG133"/>
  <c i="42" r="J32"/>
  <c i="1" r="AG146"/>
  <c i="41" r="J30"/>
  <c i="1" r="AG145"/>
  <c i="10" r="J34"/>
  <c i="1" r="AG108"/>
  <c i="7" r="J34"/>
  <c i="1" r="AG104"/>
  <c r="AG103"/>
  <c i="37" r="J30"/>
  <c i="1" r="AG139"/>
  <c i="28" r="J34"/>
  <c i="1" r="AG130"/>
  <c r="AN130"/>
  <c i="22" r="J34"/>
  <c i="1" r="AG122"/>
  <c i="4" r="J34"/>
  <c i="1" r="AG100"/>
  <c r="BA97"/>
  <c r="AW97"/>
  <c r="AT97"/>
  <c r="BD95"/>
  <c r="BB95"/>
  <c r="AX95"/>
  <c r="BC95"/>
  <c r="AY95"/>
  <c r="BD118"/>
  <c r="AZ118"/>
  <c r="AV118"/>
  <c i="12" r="J34"/>
  <c i="1" r="AG110"/>
  <c i="32" r="J34"/>
  <c i="1" r="AG134"/>
  <c i="20" r="J30"/>
  <c i="1" r="AG119"/>
  <c i="21" r="J34"/>
  <c i="1" r="AG121"/>
  <c i="29" r="J34"/>
  <c i="1" r="AG131"/>
  <c i="6" r="J34"/>
  <c i="1" r="AG102"/>
  <c i="34" r="J34"/>
  <c i="1" r="AG136"/>
  <c i="26" r="J34"/>
  <c i="1" r="AG128"/>
  <c i="24" r="J34"/>
  <c i="1" r="AG125"/>
  <c r="AG123"/>
  <c i="11" r="J34"/>
  <c i="1" r="AG109"/>
  <c r="AZ95"/>
  <c r="AV95"/>
  <c r="BA120"/>
  <c r="AW120"/>
  <c r="AT120"/>
  <c r="BB118"/>
  <c r="AX118"/>
  <c r="BC118"/>
  <c r="AY118"/>
  <c i="29" l="1" r="J43"/>
  <c i="41" r="J39"/>
  <c i="4" r="J43"/>
  <c i="37" r="J39"/>
  <c i="6" r="J43"/>
  <c i="21" r="J43"/>
  <c i="7" r="J43"/>
  <c i="32" r="J43"/>
  <c i="12" r="J43"/>
  <c i="11" r="J43"/>
  <c i="22" r="J43"/>
  <c i="42" r="J41"/>
  <c i="3" r="J43"/>
  <c i="28" r="J43"/>
  <c i="16" r="J43"/>
  <c i="39" r="J41"/>
  <c i="34" r="J43"/>
  <c i="26" r="J43"/>
  <c i="10" r="J43"/>
  <c i="20" r="J39"/>
  <c i="31" r="J43"/>
  <c i="24" r="J43"/>
  <c i="1" r="AN98"/>
  <c r="AN100"/>
  <c r="AN108"/>
  <c r="AN110"/>
  <c r="AN119"/>
  <c r="AN121"/>
  <c r="AN122"/>
  <c r="AN125"/>
  <c r="AN128"/>
  <c r="AN133"/>
  <c r="AN134"/>
  <c r="AN146"/>
  <c r="AN102"/>
  <c r="AN104"/>
  <c r="AN109"/>
  <c r="AN131"/>
  <c r="AN136"/>
  <c r="AN139"/>
  <c r="AN142"/>
  <c r="AN145"/>
  <c r="AN140"/>
  <c r="AN103"/>
  <c r="AN123"/>
  <c r="AG120"/>
  <c r="AN120"/>
  <c r="AG126"/>
  <c r="AG99"/>
  <c r="BA95"/>
  <c r="AW95"/>
  <c r="AT95"/>
  <c r="BD94"/>
  <c r="W33"/>
  <c r="BC94"/>
  <c r="W32"/>
  <c r="AG144"/>
  <c r="AG106"/>
  <c r="AN106"/>
  <c r="BA118"/>
  <c r="AW118"/>
  <c r="AT118"/>
  <c r="BB94"/>
  <c r="AX94"/>
  <c r="AZ94"/>
  <c r="AV94"/>
  <c r="AK29"/>
  <c l="1" r="AN99"/>
  <c r="AN144"/>
  <c r="AN126"/>
  <c r="AG97"/>
  <c r="AG95"/>
  <c r="AN97"/>
  <c r="AG118"/>
  <c r="AN95"/>
  <c r="AN118"/>
  <c r="AY94"/>
  <c r="W29"/>
  <c r="W31"/>
  <c r="BA94"/>
  <c r="W30"/>
  <c l="1" r="AG94"/>
  <c r="AK26"/>
  <c r="AW94"/>
  <c r="AK30"/>
  <c r="AK35"/>
  <c l="1" r="AT94"/>
  <c l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<sst xmlns="http://schemas.openxmlformats.org/spreadsheetml/2006/main">
  <si>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</si>
  <si>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</si>
  <si>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</si>
  <si>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</si>
  <si>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</si>
  <si>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{5cc78e78-edda-45d1-a7a9-0717682b6f3e}</t>
  </si>
  <si>
    <t>0,001</t>
  </si>
  <si>
    <t>20</t>
  </si>
  <si>
    <t>REKAPITULÁCIA STAVBY</t>
  </si>
  <si>
    <t xml:space="preserve">v ---  nižšie sa nachádzajú doplnkové a pomocné údaje k zostavám  --- v</t>
  </si>
  <si>
    <t>Návod na vyplnenie</t>
  </si>
  <si>
    <t>Kód:</t>
  </si>
  <si>
    <t>0-01-3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</si>
  <si>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</si>
  <si>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</si>
  <si>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Materská škola Svit - ZMNENA</t>
  </si>
  <si>
    <t>JKSO:</t>
  </si>
  <si>
    <t>KS:</t>
  </si>
  <si>
    <t>Miesto:</t>
  </si>
  <si>
    <t>Svit</t>
  </si>
  <si>
    <t>Dátum:</t>
  </si>
  <si>
    <t>20. 7. 2022</t>
  </si>
  <si>
    <t>Objednávateľ:</t>
  </si>
  <si>
    <t>IČO:</t>
  </si>
  <si>
    <t>00326607</t>
  </si>
  <si>
    <t>Mesto Svit</t>
  </si>
  <si>
    <t>IČ DPH:</t>
  </si>
  <si>
    <t>Zhotoviteľ:</t>
  </si>
  <si>
    <t>Vyplň údaj</t>
  </si>
  <si>
    <t>Projektant:</t>
  </si>
  <si>
    <t>Ing. arch. Martin Baloga, PhD. a kolektív EnviArch</t>
  </si>
  <si>
    <t>True</t>
  </si>
  <si>
    <t>0,01</t>
  </si>
  <si>
    <t>Spracovateľ:</t>
  </si>
  <si>
    <t>53014855</t>
  </si>
  <si>
    <t>Structures, s.r.o.</t>
  </si>
  <si>
    <t>SK2121237283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</si>
  <si>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</si>
  <si>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</si>
  <si>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</si>
  <si>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</si>
  <si>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</si>
  <si>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</si>
  <si>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</si>
  <si>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</si>
  <si>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</si>
  <si>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</si>
  <si>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</si>
  <si>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</si>
  <si>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</si>
  <si>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</si>
  <si>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</si>
  <si>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</si>
  <si>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</si>
  <si>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</si>
  <si>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</si>
  <si>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</si>
  <si>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</si>
  <si>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</si>
  <si>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</si>
  <si>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</si>
  <si>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</si>
  <si>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</si>
  <si>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</si>
  <si>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</si>
  <si>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</si>
  <si>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</si>
  <si>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</si>
  <si>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</si>
  <si>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</si>
  <si>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</si>
  <si>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</si>
  <si>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</si>
  <si>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</si>
  <si>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</si>
  <si>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</si>
  <si>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</si>
  <si>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</si>
  <si>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</si>
  <si>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</si>
  <si>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</si>
  <si>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</si>
  <si>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SO-1.1</t>
  </si>
  <si>
    <t>Prístavba materskej škôlky</t>
  </si>
  <si>
    <t>STA</t>
  </si>
  <si>
    <t>1</t>
  </si>
  <si>
    <t>{70bcbfba-f989-4d8a-b89f-22f754637703}</t>
  </si>
  <si>
    <t>/</t>
  </si>
  <si>
    <t>Časť</t>
  </si>
  <si>
    <t>2</t>
  </si>
  <si>
    <t>###NOINSERT###</t>
  </si>
  <si>
    <t>SO-1.1.1</t>
  </si>
  <si>
    <t>Zdravotechnika + Ústredné kúrenie + Vzduchotechnika</t>
  </si>
  <si>
    <t>{070320dd-4d3f-4893-9f41-cf314990760d}</t>
  </si>
  <si>
    <t>SO-1.1.1.1</t>
  </si>
  <si>
    <t>Zdravotechnika</t>
  </si>
  <si>
    <t>3</t>
  </si>
  <si>
    <t>{66718597-9da6-4f01-93ff-f803fbc89907}</t>
  </si>
  <si>
    <t>SO-1.1.1.2</t>
  </si>
  <si>
    <t>Úsredné vykurovanie - prístavba a nadstavba</t>
  </si>
  <si>
    <t>{6d76ec41-05c6-4ba5-b924-e85ed75b8692}</t>
  </si>
  <si>
    <t>4</t>
  </si>
  <si>
    <t>SO-1.1.1.2.1</t>
  </si>
  <si>
    <t>Výmeniková stanica</t>
  </si>
  <si>
    <t>{5b12bfbf-442a-4692-83cb-624fef38450c}</t>
  </si>
  <si>
    <t>SO-1.1.1.2.2</t>
  </si>
  <si>
    <t>Prípojka tepla</t>
  </si>
  <si>
    <t>{c90fd490-4f3d-47b9-8f32-133399e317f2}</t>
  </si>
  <si>
    <t>SO-1.1.1.3</t>
  </si>
  <si>
    <t>Vzduchotechnika</t>
  </si>
  <si>
    <t>{727d34fb-14d8-4d89-bce0-73c9c5f43bbd}</t>
  </si>
  <si>
    <t>SO-1.1.1.3.1</t>
  </si>
  <si>
    <t>Vetranie telocvične</t>
  </si>
  <si>
    <t>{e33cd5f9-8f8f-4786-923d-4b3527f19ff5}</t>
  </si>
  <si>
    <t>SO-1.1.1.3.2</t>
  </si>
  <si>
    <t>Vetranie hygienických priestorov</t>
  </si>
  <si>
    <t>{d269ba67-3f15-4c75-9100-18531ede361a}</t>
  </si>
  <si>
    <t>SO-1.1.2</t>
  </si>
  <si>
    <t>Elektroinštalácie</t>
  </si>
  <si>
    <t>{11a35615-16b0-49e4-8ac1-5464825a1068}</t>
  </si>
  <si>
    <t>SO-1.1.2.1</t>
  </si>
  <si>
    <t>Bleskozvod</t>
  </si>
  <si>
    <t>{b2f38fa0-670f-4cb3-b058-11a73f5e382a}</t>
  </si>
  <si>
    <t>SO-1.1.2.2</t>
  </si>
  <si>
    <t>Dátové rozvody a RACK</t>
  </si>
  <si>
    <t>{6cf8f487-fc0f-4333-ac8f-0707e550f452}</t>
  </si>
  <si>
    <t>SO-1.1.2.3</t>
  </si>
  <si>
    <t>Dorozumievacie zariadenia</t>
  </si>
  <si>
    <t>{1188c60a-fb54-43b2-9b7c-9aa219fde2ba}</t>
  </si>
  <si>
    <t>SO-1.1.2.4</t>
  </si>
  <si>
    <t>Káblové rozvody</t>
  </si>
  <si>
    <t>{b0bfac43-10ca-4106-86bb-419f35ec19b9}</t>
  </si>
  <si>
    <t>SO-1.1.2.5</t>
  </si>
  <si>
    <t>Rozvádzač r011 administratíva</t>
  </si>
  <si>
    <t>{38be656b-7281-4a2c-9a72-e8a27f11957f}</t>
  </si>
  <si>
    <t>SO-1.1.2.6</t>
  </si>
  <si>
    <t>Rozvádzač r016 trieda</t>
  </si>
  <si>
    <t>{ee73c57b-6a49-41eb-a0a6-621a5e3402cf}</t>
  </si>
  <si>
    <t>SO-1.1.2.7</t>
  </si>
  <si>
    <t>Rozvádzač r022 trieda</t>
  </si>
  <si>
    <t>{8130d8c9-cb0f-43a4-bcb2-033e757bf200}</t>
  </si>
  <si>
    <t>SO-1.1.2.8</t>
  </si>
  <si>
    <t>Rozvádzač r028 výdaj</t>
  </si>
  <si>
    <t>{f54444bc-b074-4d34-91db-72c4b75743b1}</t>
  </si>
  <si>
    <t>SO-1.1.2.9</t>
  </si>
  <si>
    <t>Rozvádzač r216 trieda</t>
  </si>
  <si>
    <t>{7b46353c-059f-4568-a179-7fa270313bfe}</t>
  </si>
  <si>
    <t>SO-1.1.2.10</t>
  </si>
  <si>
    <t>Svietidla</t>
  </si>
  <si>
    <t>{3e3b6a6f-7831-4b94-9ccc-82a5ba1ea1a4}</t>
  </si>
  <si>
    <t>SO-1.1.2.11</t>
  </si>
  <si>
    <t>Zásuvky a vypínače</t>
  </si>
  <si>
    <t>{cec052e9-66ca-4a85-9d9e-572e41641d6c}</t>
  </si>
  <si>
    <t>SO-1.2</t>
  </si>
  <si>
    <t>Nadstavba časti materskej škôlky</t>
  </si>
  <si>
    <t>{f8d928e2-a820-4b99-8e9d-cbc5172e5c02}</t>
  </si>
  <si>
    <t>SO-1.2.1</t>
  </si>
  <si>
    <t>Zdravotechnika + Ústredné kúrenie + Vzduchotechika</t>
  </si>
  <si>
    <t>{59e24edf-e511-49b3-9ced-4b8f2337d1dc}</t>
  </si>
  <si>
    <t>SO-1.2.1.1</t>
  </si>
  <si>
    <t>{53c715b3-1ff5-4504-b183-81b07785e2d0}</t>
  </si>
  <si>
    <t>SO-1.2.1.2</t>
  </si>
  <si>
    <t>Ústredné vykurovanie - Kuchyňa</t>
  </si>
  <si>
    <t>{a38110f7-259d-426b-9d81-0bfec9ca4bf1}</t>
  </si>
  <si>
    <t>SO-1.2.1.3</t>
  </si>
  <si>
    <t>{d0cfb0e4-4bee-4102-9209-70c8f8cfdbf7}</t>
  </si>
  <si>
    <t>SO-1.2.1.3.1</t>
  </si>
  <si>
    <t>Vetranie kuchyne</t>
  </si>
  <si>
    <t>{bbd62f85-303c-4fa2-9897-272c66dff77c}</t>
  </si>
  <si>
    <t>SO-1.2.1.3.2</t>
  </si>
  <si>
    <t>{bc705389-c414-42e6-bffb-466855470164}</t>
  </si>
  <si>
    <t>SO-1.2.2</t>
  </si>
  <si>
    <t>{b57b8c70-7337-4749-b7b2-afdd15779b92}</t>
  </si>
  <si>
    <t>SO-1.2.2.1</t>
  </si>
  <si>
    <t>{5e5509c1-1a8e-4390-ac5e-43726350fef5}</t>
  </si>
  <si>
    <t>SO-1.2.2.2</t>
  </si>
  <si>
    <t>{b72250e1-0602-417c-a512-bde264cbc31a}</t>
  </si>
  <si>
    <t>SO-1.2.2.3</t>
  </si>
  <si>
    <t>{92daaa8e-833d-4072-a293-543e40f70d46}</t>
  </si>
  <si>
    <t>SO-1.2.2.4</t>
  </si>
  <si>
    <t>{49468091-a89f-4b6d-b307-261cda873302}</t>
  </si>
  <si>
    <t>SO-1.2.2.5</t>
  </si>
  <si>
    <t>Rozvádzač R003</t>
  </si>
  <si>
    <t>{f7fb647a-b543-41f5-abe5-430ef48e84e5}</t>
  </si>
  <si>
    <t>SO-1.2.2.6</t>
  </si>
  <si>
    <t>Rozvádzač R126 kuchyňa</t>
  </si>
  <si>
    <t>{02e4673d-5000-4e9d-bb1a-d2973d6eab99}</t>
  </si>
  <si>
    <t>SO-1.2.2.7</t>
  </si>
  <si>
    <t>Rozvádzač R218 výdaj</t>
  </si>
  <si>
    <t>{6eabc42d-9c89-467b-95a5-45fa5007abf3}</t>
  </si>
  <si>
    <t>SO-1.2.2.8</t>
  </si>
  <si>
    <t>Rozvádzač R223 trieda</t>
  </si>
  <si>
    <t>{7d04edfe-eccf-4bff-844c-299bf8ce2438}</t>
  </si>
  <si>
    <t>SO-1.2.2.9</t>
  </si>
  <si>
    <t>Rozvádzač RHe</t>
  </si>
  <si>
    <t>{8130fc8e-7db9-411c-baab-0ef1fdcb5981}</t>
  </si>
  <si>
    <t>SO-1.2.2.10</t>
  </si>
  <si>
    <t>Rozvádzač RHn</t>
  </si>
  <si>
    <t>{1f88a6e2-475c-48eb-9f81-18ea97f13830}</t>
  </si>
  <si>
    <t>SO-1.2.2.11</t>
  </si>
  <si>
    <t>{adde3d7d-c111-48fd-adde-cd5d5d655f52}</t>
  </si>
  <si>
    <t>SO-1.2.2.12</t>
  </si>
  <si>
    <t>{671352be-e489-4a85-a88a-64732803ad5a}</t>
  </si>
  <si>
    <t>SO-2.1</t>
  </si>
  <si>
    <t>Pešie komunikácie,parkoviská, nabíjacie stanice a a ihrisko</t>
  </si>
  <si>
    <t>{be0bdbd5-4724-43ad-b31e-d7b7a7e1dfae}</t>
  </si>
  <si>
    <t>SO-4.1</t>
  </si>
  <si>
    <t>Preložka VO</t>
  </si>
  <si>
    <t>{2c7c2e21-a076-4497-883a-e1e4444fb8b6}</t>
  </si>
  <si>
    <t>SO-4.1.1</t>
  </si>
  <si>
    <t xml:space="preserve"> Vonkajšie rozvody pre nabíjacie stanice</t>
  </si>
  <si>
    <t>{e1126b19-ff6b-4fde-96d7-a0ff0fdaf541}</t>
  </si>
  <si>
    <t>SO-4.2.1</t>
  </si>
  <si>
    <t>Preložka NN</t>
  </si>
  <si>
    <t>{c107bd4a-9ee2-46f5-9290-dfa12570598b}</t>
  </si>
  <si>
    <t>SO-4.2.2</t>
  </si>
  <si>
    <t>Rekonštrukcia prípojky NN</t>
  </si>
  <si>
    <t>{95430ebd-aa9b-4ac9-a403-b6e3114bd279}</t>
  </si>
  <si>
    <t>SO-4.2.2.1</t>
  </si>
  <si>
    <t>{47856c68-fc09-47c8-946e-91d7a3f1f324}</t>
  </si>
  <si>
    <t>KRYCÍ LIST ROZPOČTU</t>
  </si>
  <si>
    <t>Objekt:</t>
  </si>
  <si>
    <t>SO-1.1 - Prístavba materskej škôlky</t>
  </si>
  <si>
    <t>REKAPITULÁCIA ROZPOČTU</t>
  </si>
  <si>
    <t>Kód dielu - Popis</t>
  </si>
  <si>
    <t>Cena celkom [EUR]</t>
  </si>
  <si>
    <t>Náklady z rozpočtu</t>
  </si>
  <si>
    <t>-1</t>
  </si>
  <si>
    <t>1 - Zemné práce</t>
  </si>
  <si>
    <t>HSV - Práce a dodávky HSV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</si>
  <si>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</si>
  <si>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</si>
  <si>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</si>
  <si>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</si>
  <si>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</si>
  <si>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</si>
  <si>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</si>
  <si>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</si>
  <si>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712 - Izolácie striech, povlakové krytiny</t>
  </si>
  <si>
    <t xml:space="preserve">    713 - Izolácie tepelné</t>
  </si>
  <si>
    <t xml:space="preserve">    763 - Konštrukcie - drevostavby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</si>
  <si>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</si>
  <si>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</si>
  <si>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</si>
  <si>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</si>
  <si>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775 - Podlahy vlysové a parketové</t>
  </si>
  <si>
    <t xml:space="preserve">    776 - Podlahy povlakové</t>
  </si>
  <si>
    <t xml:space="preserve">    781 - Obklady</t>
  </si>
  <si>
    <t xml:space="preserve">    783 - Nátery</t>
  </si>
  <si>
    <t xml:space="preserve">    784 - Maľby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</si>
  <si>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</si>
  <si>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</si>
  <si>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</si>
  <si>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</si>
  <si>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</si>
  <si>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</si>
  <si>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</si>
  <si>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</si>
  <si>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</si>
  <si>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</si>
  <si>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</si>
  <si>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</si>
  <si>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Zemné práce</t>
  </si>
  <si>
    <t>ROZPOCET</t>
  </si>
  <si>
    <t>K</t>
  </si>
  <si>
    <t>121101112.S</t>
  </si>
  <si>
    <t>Odstránenie ornice s premiestn. na hromady, so zložením na vzdialenosť do 100 m a do 1000 m3</t>
  </si>
  <si>
    <t>m3</t>
  </si>
  <si>
    <t>1411929726</t>
  </si>
  <si>
    <t>131201102.S</t>
  </si>
  <si>
    <t>Výkop nezapaženej jamy v hornine 3, nad 100 do 1000 m3</t>
  </si>
  <si>
    <t>-813318761</t>
  </si>
  <si>
    <t>131201109.S</t>
  </si>
  <si>
    <t>Hĺbenie nezapažených jám a zárezov. Príplatok za lepivosť horniny 3</t>
  </si>
  <si>
    <t>-409956977</t>
  </si>
  <si>
    <t>132201102.S</t>
  </si>
  <si>
    <t>Výkop ryhy do šírky 600 mm v horn.3 nad 100 m3</t>
  </si>
  <si>
    <t>-211495054</t>
  </si>
  <si>
    <t>5</t>
  </si>
  <si>
    <t>132201109.S</t>
  </si>
  <si>
    <t>Príplatok k cene za lepivosť pri hĺbení rýh šírky do 600 mm zapažených i nezapažených s urovnaním dna v hornine 3</t>
  </si>
  <si>
    <t>-944147178</t>
  </si>
  <si>
    <t>6</t>
  </si>
  <si>
    <t>132201201.S</t>
  </si>
  <si>
    <t>Výkop ryhy šírky 600-2000mm horn.3 do 100m3</t>
  </si>
  <si>
    <t>-895468497</t>
  </si>
  <si>
    <t>7</t>
  </si>
  <si>
    <t>132201209.S</t>
  </si>
  <si>
    <t>Príplatok k cenám za lepivosť pri hĺbení rýh š. nad 600 do 2 000 mm zapaž. i nezapažených, s urovnaním dna v hornine 3</t>
  </si>
  <si>
    <t>-1246471744</t>
  </si>
  <si>
    <t>8</t>
  </si>
  <si>
    <t>133201201.S</t>
  </si>
  <si>
    <t>Výkop šachty nezapaženej, hornina 3 do 100 m3</t>
  </si>
  <si>
    <t>-1646050744</t>
  </si>
  <si>
    <t>9</t>
  </si>
  <si>
    <t>133201209.S</t>
  </si>
  <si>
    <t>Príplatok k cenám za lepivosť horniny tr.3</t>
  </si>
  <si>
    <t>97035085</t>
  </si>
  <si>
    <t>10</t>
  </si>
  <si>
    <t>162501122.S</t>
  </si>
  <si>
    <t>Vodorovné premiestnenie výkopku po spevnenej ceste z horniny tr.1-4, nad 100 do 1000 m3 na vzdialenosť do 3000 m</t>
  </si>
  <si>
    <t>70567308</t>
  </si>
  <si>
    <t>11</t>
  </si>
  <si>
    <t>162501123.S</t>
  </si>
  <si>
    <t>Vodorovné premiestnenie výkopku po spevnenej ceste z horniny tr.1-4, nad 100 do 1000 m3, príplatok k cene za každých ďalšich a začatých 1000 m</t>
  </si>
  <si>
    <t>1761781657</t>
  </si>
  <si>
    <t>12</t>
  </si>
  <si>
    <t>171201202.S</t>
  </si>
  <si>
    <t>Uloženie sypaniny na skládky nad 100 do 1000 m3</t>
  </si>
  <si>
    <t>-1185994576</t>
  </si>
  <si>
    <t>13</t>
  </si>
  <si>
    <t>171209002.S</t>
  </si>
  <si>
    <t>Poplatok za skladovanie - zemina a kamenivo (17 05) ostatné</t>
  </si>
  <si>
    <t>t</t>
  </si>
  <si>
    <t>-302198735</t>
  </si>
  <si>
    <t>14</t>
  </si>
  <si>
    <t>175101201.S</t>
  </si>
  <si>
    <t>Obsyp objektov sypaninou z vhodných hornín 1 až 4 bez prehodenia sypaniny</t>
  </si>
  <si>
    <t>-887963498</t>
  </si>
  <si>
    <t>15</t>
  </si>
  <si>
    <t>181301106.S</t>
  </si>
  <si>
    <t>Rozprestretie ornice v rovine, plocha do 500 m2, hr. do 400 mm</t>
  </si>
  <si>
    <t>m2</t>
  </si>
  <si>
    <t>967118988</t>
  </si>
  <si>
    <t>HSV</t>
  </si>
  <si>
    <t>Práce a dodávky HSV</t>
  </si>
  <si>
    <t>Zakladanie</t>
  </si>
  <si>
    <t>16</t>
  </si>
  <si>
    <t>215901101.S</t>
  </si>
  <si>
    <t>Zhutnenie podložia z rastlej horniny 1 až 4 pod násypy, z hornina súdržných do 92 % PS a nesúdržných</t>
  </si>
  <si>
    <t>-515868401</t>
  </si>
  <si>
    <t>17</t>
  </si>
  <si>
    <t>271573001.S</t>
  </si>
  <si>
    <t>Násyp pod základové konštrukcie so zhutnením zo štrkopiesku fr.0-32 mm</t>
  </si>
  <si>
    <t>724313568</t>
  </si>
  <si>
    <t>259</t>
  </si>
  <si>
    <t>273321411.S</t>
  </si>
  <si>
    <t>Betón základových dosiek, železový (bez výstuže), tr. C 25/30</t>
  </si>
  <si>
    <t>87035068</t>
  </si>
  <si>
    <t>19</t>
  </si>
  <si>
    <t>273326241.S</t>
  </si>
  <si>
    <t>Základové dosky z betónu železového vodostavebného C 25/30 (bez výstuže)</t>
  </si>
  <si>
    <t>78451209</t>
  </si>
  <si>
    <t>256</t>
  </si>
  <si>
    <t>273326242.S</t>
  </si>
  <si>
    <t>Základové dosky z betónu železového vodostavebného C 30/37 (bez výstuže)</t>
  </si>
  <si>
    <t>1378799159</t>
  </si>
  <si>
    <t>273351215.S</t>
  </si>
  <si>
    <t>Debnenie stien základových dosiek, zhotovenie-dielce</t>
  </si>
  <si>
    <t>2113619700</t>
  </si>
  <si>
    <t>21</t>
  </si>
  <si>
    <t>273351216.S</t>
  </si>
  <si>
    <t>Debnenie stien základových dosiek, odstránenie-dielce</t>
  </si>
  <si>
    <t>1465410090</t>
  </si>
  <si>
    <t>252</t>
  </si>
  <si>
    <t>273361821.S</t>
  </si>
  <si>
    <t>Výstuž základových dosiek z ocele B500 (10505)</t>
  </si>
  <si>
    <t>-1365161198</t>
  </si>
  <si>
    <t>253</t>
  </si>
  <si>
    <t>273362021.S</t>
  </si>
  <si>
    <t>Výstuž základových dosiek zo zvár. sietí KARI</t>
  </si>
  <si>
    <t>1687300052</t>
  </si>
  <si>
    <t>258</t>
  </si>
  <si>
    <t>274271031.S</t>
  </si>
  <si>
    <t>Murivo základových pásov (m3) z betónových debniacich tvárnic s betónovou výplňou C 20/25 hrúbky 250 mm</t>
  </si>
  <si>
    <t>-1088496035</t>
  </si>
  <si>
    <t>24</t>
  </si>
  <si>
    <t>274271041.S</t>
  </si>
  <si>
    <t>Murivo základových pásov (m3) z betónových debniacich tvárnic s betónovou výplňou C 20/25 hrúbky 300 mm</t>
  </si>
  <si>
    <t>1762620076</t>
  </si>
  <si>
    <t>25</t>
  </si>
  <si>
    <t>274321411.S</t>
  </si>
  <si>
    <t>Betón základových pásov, železový (bez výstuže), tr. C 25/30</t>
  </si>
  <si>
    <t>1036440415</t>
  </si>
  <si>
    <t>26</t>
  </si>
  <si>
    <t>274361821.S</t>
  </si>
  <si>
    <t>Výstuž základových pásov z ocele B500 (10505)</t>
  </si>
  <si>
    <t>-741334266</t>
  </si>
  <si>
    <t>260</t>
  </si>
  <si>
    <t>275321411.S</t>
  </si>
  <si>
    <t>Betón základových pätiek, železový (bez výstuže), tr. C 25/30</t>
  </si>
  <si>
    <t>-1936114777</t>
  </si>
  <si>
    <t>254</t>
  </si>
  <si>
    <t>275351215.S</t>
  </si>
  <si>
    <t>Debnenie stien základových pätiek, zhotovenie-dielce</t>
  </si>
  <si>
    <t>401713616</t>
  </si>
  <si>
    <t>255</t>
  </si>
  <si>
    <t>275351216.S</t>
  </si>
  <si>
    <t>Debnenie stien základovýcb pätiek, odstránenie-dielce</t>
  </si>
  <si>
    <t>960639324</t>
  </si>
  <si>
    <t>29</t>
  </si>
  <si>
    <t>275361821.S</t>
  </si>
  <si>
    <t>Výstuž základových pätiek z ocele B500 (10505)</t>
  </si>
  <si>
    <t>-1804404196</t>
  </si>
  <si>
    <t>Zvislé a kompletné konštrukcie</t>
  </si>
  <si>
    <t>292</t>
  </si>
  <si>
    <t>311234571</t>
  </si>
  <si>
    <t>Murivo nosné (m3) z tehál pálených POROTHERM 25 Profi P 12 brúsených na pero a drážku, na PUR penu DRYFIX extra (250x375x249)</t>
  </si>
  <si>
    <t>-1340212929</t>
  </si>
  <si>
    <t>293</t>
  </si>
  <si>
    <t>311234572</t>
  </si>
  <si>
    <t>Murivo nosné (m3) z tehál pálených POROTHERM 30 Profi P 15 brúsených na pero a drážku, na PUR penu DRYFIX extra (300x250x249)</t>
  </si>
  <si>
    <t>-1744800982</t>
  </si>
  <si>
    <t>30</t>
  </si>
  <si>
    <t>311275011.S</t>
  </si>
  <si>
    <t>Murivo nosné (m3) z pórobetónových tvárnic hladkých pevnosti P2 až P4, nad 400 do 600 kg/m3 hrúbky 200 mm - atika</t>
  </si>
  <si>
    <t>-1143337405</t>
  </si>
  <si>
    <t>33</t>
  </si>
  <si>
    <t>317161142.S</t>
  </si>
  <si>
    <t>Pórobetónový preklad nenosný šírky 150 mm, výšky 250 mm, dĺžky 1200 mm</t>
  </si>
  <si>
    <t>ks</t>
  </si>
  <si>
    <t>1486995613</t>
  </si>
  <si>
    <t>265</t>
  </si>
  <si>
    <t>317321511.S</t>
  </si>
  <si>
    <t>Betón prekladov, prievlakov a vencov železový (bez výstuže) tr. C 30/37</t>
  </si>
  <si>
    <t>-752044527</t>
  </si>
  <si>
    <t>35</t>
  </si>
  <si>
    <t>317351107.S</t>
  </si>
  <si>
    <t xml:space="preserve">Debnenie prekladu, prievlaku a vencov  vrátane podpornej konštrukcie výšky do 4 m zhotovenie</t>
  </si>
  <si>
    <t>-1908912949</t>
  </si>
  <si>
    <t>36</t>
  </si>
  <si>
    <t>317351108.S</t>
  </si>
  <si>
    <t xml:space="preserve">Debnenie prekladu  vrátane podpornej konštrukcie výšky do 4 m odstránenie</t>
  </si>
  <si>
    <t>1229283655</t>
  </si>
  <si>
    <t>37</t>
  </si>
  <si>
    <t>317361821.S</t>
  </si>
  <si>
    <t>Výstuž prekladov, prievlakov a vencov z ocele B500 (10505)</t>
  </si>
  <si>
    <t>-1614169530</t>
  </si>
  <si>
    <t>264</t>
  </si>
  <si>
    <t>331321710.S</t>
  </si>
  <si>
    <t>Betón stĺpov a pilierov hranatých, ťahadiel, rámových stojok, vzpier, železový (bez výstuže) tr. C 37/45</t>
  </si>
  <si>
    <t>301298013</t>
  </si>
  <si>
    <t>39</t>
  </si>
  <si>
    <t>331351101.S</t>
  </si>
  <si>
    <t>Debnenie hranatých stĺpov prierezu pravouhlého štvoruholníka výšky do 4 m, zhotovenie-dielce</t>
  </si>
  <si>
    <t>1273034276</t>
  </si>
  <si>
    <t>40</t>
  </si>
  <si>
    <t>331351102.S</t>
  </si>
  <si>
    <t>Debnenie hranatých stĺpov prierezu pravouhlého štvoruholníka výšky do 4 m, odstránenie-dielce</t>
  </si>
  <si>
    <t>784147898</t>
  </si>
  <si>
    <t>41</t>
  </si>
  <si>
    <t>331361821.S</t>
  </si>
  <si>
    <t>Výstuž stĺpov, pilierov, stojok hranatých z bet. ocele B500 (10505)</t>
  </si>
  <si>
    <t>-2049671766</t>
  </si>
  <si>
    <t>42</t>
  </si>
  <si>
    <t>341321410.S</t>
  </si>
  <si>
    <t>Betón stien a priečok, železový (bez výstuže) tr. C 25/30</t>
  </si>
  <si>
    <t>-259783738</t>
  </si>
  <si>
    <t>261</t>
  </si>
  <si>
    <t>341351101.S</t>
  </si>
  <si>
    <t xml:space="preserve">Debnenie  stien a priečok jednostranné, zhotovenie-dielce</t>
  </si>
  <si>
    <t>-1007458719</t>
  </si>
  <si>
    <t>262</t>
  </si>
  <si>
    <t>341351102.S</t>
  </si>
  <si>
    <t xml:space="preserve">Debnenie  stien a priečok jednostranné, odstránenie-dielce</t>
  </si>
  <si>
    <t>1019374283</t>
  </si>
  <si>
    <t>43</t>
  </si>
  <si>
    <t>341351105.S</t>
  </si>
  <si>
    <t>Debnenie stien a priečok obojstranné zhotovenie-dielce</t>
  </si>
  <si>
    <t>1794789965</t>
  </si>
  <si>
    <t>44</t>
  </si>
  <si>
    <t>341351106.S</t>
  </si>
  <si>
    <t>Debnenie stien a priečok obojstranné odstránenie-dielce</t>
  </si>
  <si>
    <t>1839527631</t>
  </si>
  <si>
    <t>45</t>
  </si>
  <si>
    <t>341361821.S</t>
  </si>
  <si>
    <t>Výstuž stien a priečok B500 (10505)</t>
  </si>
  <si>
    <t>1823375915</t>
  </si>
  <si>
    <t>46</t>
  </si>
  <si>
    <t>342272051.S</t>
  </si>
  <si>
    <t>Priečky z pórobetónových tvárnic hladkých s objemovou hmotnosťou do 600 kg/m3 hrúbky 150 mm</t>
  </si>
  <si>
    <t>-1276092065</t>
  </si>
  <si>
    <t>47</t>
  </si>
  <si>
    <t>380321442.S</t>
  </si>
  <si>
    <t>Kompletné konštr. zo železobetónu vodostavebného tr. C 25/30, hr. 150-300 mm</t>
  </si>
  <si>
    <t>-574552145</t>
  </si>
  <si>
    <t>257</t>
  </si>
  <si>
    <t>380321532.S</t>
  </si>
  <si>
    <t>Kompletné konštr. zo železobetónu vodostavebného tr. C 30/37, hr. 150-300 mm</t>
  </si>
  <si>
    <t>197279717</t>
  </si>
  <si>
    <t>48</t>
  </si>
  <si>
    <t>380356211.S</t>
  </si>
  <si>
    <t>Debnenie kompl. konštrukcií z plôch rovinných zhotovenie</t>
  </si>
  <si>
    <t>-727194434</t>
  </si>
  <si>
    <t>49</t>
  </si>
  <si>
    <t>380356212.S</t>
  </si>
  <si>
    <t>Debnenie kompl. konštrukcií z plôch rovinných odstránenie</t>
  </si>
  <si>
    <t>2108167996</t>
  </si>
  <si>
    <t>50</t>
  </si>
  <si>
    <t>380361006.S</t>
  </si>
  <si>
    <t>Výstuž komplet. konstr. z ocele B500 (10505)</t>
  </si>
  <si>
    <t>-1416761952</t>
  </si>
  <si>
    <t>Vodorovné konštrukcie</t>
  </si>
  <si>
    <t>53</t>
  </si>
  <si>
    <t>411321414.S</t>
  </si>
  <si>
    <t xml:space="preserve">Betón stropov doskových a trámových,  železový tr. C 25/30</t>
  </si>
  <si>
    <t>508148475</t>
  </si>
  <si>
    <t>263</t>
  </si>
  <si>
    <t>411321616.S</t>
  </si>
  <si>
    <t xml:space="preserve">Betón stropov doskových a trámových,  železový tr. C 30/37</t>
  </si>
  <si>
    <t>-337935017</t>
  </si>
  <si>
    <t>54</t>
  </si>
  <si>
    <t>411351101.S</t>
  </si>
  <si>
    <t>Debnenie stropov doskových zhotovenie-dielce</t>
  </si>
  <si>
    <t>518956032</t>
  </si>
  <si>
    <t>55</t>
  </si>
  <si>
    <t>411351102.S</t>
  </si>
  <si>
    <t>Debnenie stropov doskových odstránenie-dielce</t>
  </si>
  <si>
    <t>-320807603</t>
  </si>
  <si>
    <t>56</t>
  </si>
  <si>
    <t>411354173.S</t>
  </si>
  <si>
    <t>Podporná konštrukcia stropov výšky do 4 m pre zaťaženie do 12 kPa zhotovenie</t>
  </si>
  <si>
    <t>1991251360</t>
  </si>
  <si>
    <t>57</t>
  </si>
  <si>
    <t>411354174.S</t>
  </si>
  <si>
    <t>Podporná konštrukcia stropov výšky do 4 m pre zaťaženie do 12 kPa odstránenie</t>
  </si>
  <si>
    <t>909337554</t>
  </si>
  <si>
    <t>58</t>
  </si>
  <si>
    <t>411361821.S</t>
  </si>
  <si>
    <t>Výstuž stropov doskových, trámových, vložkových,konzolových alebo balkónových, B500 (10505)</t>
  </si>
  <si>
    <t>1992242030</t>
  </si>
  <si>
    <t>59</t>
  </si>
  <si>
    <t>430321315.S</t>
  </si>
  <si>
    <t>Schodiskové konštrukcie, terasa a kvetináče vr. výstuže a debnenia, tr. C 20/25</t>
  </si>
  <si>
    <t>-1232555391</t>
  </si>
  <si>
    <t>60</t>
  </si>
  <si>
    <t>430321414.S</t>
  </si>
  <si>
    <t>Schodiskové konštrukcie, betón železový tr. C 25/30</t>
  </si>
  <si>
    <t>860544984</t>
  </si>
  <si>
    <t>61</t>
  </si>
  <si>
    <t>430361821.S</t>
  </si>
  <si>
    <t>Výstuž schodiskových konštrukcií z betonárskej ocele B500 (10505)</t>
  </si>
  <si>
    <t>-376739705</t>
  </si>
  <si>
    <t>62</t>
  </si>
  <si>
    <t>431351121.S</t>
  </si>
  <si>
    <t>Debnenie do 4 m výšky - podest a podstupňových dosiek pôdorysne priamočiarych zhotovenie</t>
  </si>
  <si>
    <t>-654490648</t>
  </si>
  <si>
    <t>63</t>
  </si>
  <si>
    <t>431351122.S</t>
  </si>
  <si>
    <t>Debnenie do 4 m výšky - podest a podstupňových dosiek pôdorysne priamočiarych odstránenie</t>
  </si>
  <si>
    <t>-1899272897</t>
  </si>
  <si>
    <t>Úpravy povrchov, podlahy, osadenie</t>
  </si>
  <si>
    <t>64</t>
  </si>
  <si>
    <t>610991111.S</t>
  </si>
  <si>
    <t>Zakrývanie výplní vnútorných okenných otvorov, predmetov a konštrukcií</t>
  </si>
  <si>
    <t>-1053931453</t>
  </si>
  <si>
    <t>65</t>
  </si>
  <si>
    <t>611460112.S</t>
  </si>
  <si>
    <t>Príprava vnútorného podkladu stropov na betónové podklady kontaktným mostíkom</t>
  </si>
  <si>
    <t>-711871422</t>
  </si>
  <si>
    <t>66</t>
  </si>
  <si>
    <t>611460363.S</t>
  </si>
  <si>
    <t>Vnútorná omietka stropov vápennocementová jednovrstvová, hr. 10 mm</t>
  </si>
  <si>
    <t>-1484704658</t>
  </si>
  <si>
    <t>67</t>
  </si>
  <si>
    <t>612460111.S</t>
  </si>
  <si>
    <t>Príprava vnútorného podkladu stien na silno a nerovnomerne nasiakavé podklady regulátorom nasiakavosti</t>
  </si>
  <si>
    <t>1751271656</t>
  </si>
  <si>
    <t>68</t>
  </si>
  <si>
    <t>612460112.S</t>
  </si>
  <si>
    <t>Príprava vnútorného podkladu stien na betónové podklady kontaktným mostíkom</t>
  </si>
  <si>
    <t>-1522949768</t>
  </si>
  <si>
    <t>69</t>
  </si>
  <si>
    <t>612460363.S</t>
  </si>
  <si>
    <t>Vnútorná omietka stien vápennocementová jednovrstvová, hr. 10 mm</t>
  </si>
  <si>
    <t>858154264</t>
  </si>
  <si>
    <t>70</t>
  </si>
  <si>
    <t>612481022.S</t>
  </si>
  <si>
    <t>Okenný a dverový plastový dilatačný profil pre hrúbku omietky 9 mm</t>
  </si>
  <si>
    <t>m</t>
  </si>
  <si>
    <t>-464922660</t>
  </si>
  <si>
    <t>71</t>
  </si>
  <si>
    <t>612481031.S</t>
  </si>
  <si>
    <t>Rohový profil z pozinkovaného plechu pre hrúbku omietky 8 až 12 mm</t>
  </si>
  <si>
    <t>-527323191</t>
  </si>
  <si>
    <t>72</t>
  </si>
  <si>
    <t>612481119.S</t>
  </si>
  <si>
    <t>Potiahnutie vnútorných stien sklotextílnou mriežkou s celoplošným prilepením</t>
  </si>
  <si>
    <t>1942519471</t>
  </si>
  <si>
    <t>73</t>
  </si>
  <si>
    <t>620991121.S</t>
  </si>
  <si>
    <t>Zakrývanie výplní vonkajších otvorov s rámami a zárubňami, zábradlí, oplechovania, atď. zhotovené z lešenia akýmkoľvek spôsobom</t>
  </si>
  <si>
    <t>-2118803988</t>
  </si>
  <si>
    <t>74</t>
  </si>
  <si>
    <t>621461033.S</t>
  </si>
  <si>
    <t>Vonkajšia omietka podhľadov pastovitá silikátová roztieraná, hr. 2 mm</t>
  </si>
  <si>
    <t>661709192</t>
  </si>
  <si>
    <t>75</t>
  </si>
  <si>
    <t>622460111.S</t>
  </si>
  <si>
    <t>Príprava vonkajšieho podkladu stien na silno a nerovnomerne nasiakavé podklady regulátorom nasiakavosti</t>
  </si>
  <si>
    <t>-224999271</t>
  </si>
  <si>
    <t>76</t>
  </si>
  <si>
    <t>622460112.S</t>
  </si>
  <si>
    <t>Príprava vonkajšieho podkladu stien na betónové podklady kontaktným mostíkom</t>
  </si>
  <si>
    <t>-1521293398</t>
  </si>
  <si>
    <t>77</t>
  </si>
  <si>
    <t>622481119.S</t>
  </si>
  <si>
    <t>Potiahnutie vonkajších stien sklotextílnou mriežkou s celoplošným prilepením</t>
  </si>
  <si>
    <t>566334360</t>
  </si>
  <si>
    <t>78</t>
  </si>
  <si>
    <t>625250741.S</t>
  </si>
  <si>
    <t>Kontaktný zatepľovací systém z minerálnej vlny hr. 160 mm, zatĺkacie kotvy</t>
  </si>
  <si>
    <t>-1274248692</t>
  </si>
  <si>
    <t>271</t>
  </si>
  <si>
    <t>625250743.S</t>
  </si>
  <si>
    <t>Kontaktný zatepľovací systém z minerálnej vlny hr. 200 mm, zatĺkacie kotvy</t>
  </si>
  <si>
    <t>1350220551</t>
  </si>
  <si>
    <t>79</t>
  </si>
  <si>
    <t>632001011.S</t>
  </si>
  <si>
    <t>Zhotovenie separačnej fólie v podlahových vrstvách z PE</t>
  </si>
  <si>
    <t>-915179785</t>
  </si>
  <si>
    <t>80</t>
  </si>
  <si>
    <t>M</t>
  </si>
  <si>
    <t>283230007500.S</t>
  </si>
  <si>
    <t>Oddeľovacia fólia na potery</t>
  </si>
  <si>
    <t>-376362828</t>
  </si>
  <si>
    <t>81</t>
  </si>
  <si>
    <t>632452220.S</t>
  </si>
  <si>
    <t>Cementový poter, pevnosti v tlaku 20 MPa, hr. 55 mm</t>
  </si>
  <si>
    <t>-1067066550</t>
  </si>
  <si>
    <t>82</t>
  </si>
  <si>
    <t>632452222.S</t>
  </si>
  <si>
    <t>Cementový poter, pevnosti v tlaku 20 MPa, hr. 65 mm</t>
  </si>
  <si>
    <t>70756650</t>
  </si>
  <si>
    <t>83</t>
  </si>
  <si>
    <t>642942111.S</t>
  </si>
  <si>
    <t>Osadenie oceľovej dverovej zárubne alebo rámu, plochy otvoru do 2,5 m2</t>
  </si>
  <si>
    <t>1482981868</t>
  </si>
  <si>
    <t>84</t>
  </si>
  <si>
    <t>553310008600</t>
  </si>
  <si>
    <t>Zárubňa oceľová CgU šxvxhr 700x1970 mm P</t>
  </si>
  <si>
    <t>-858853638</t>
  </si>
  <si>
    <t>85</t>
  </si>
  <si>
    <t>553310009000</t>
  </si>
  <si>
    <t>Zárubňa oceľová CgU šxvxhr 900x1970 mm P</t>
  </si>
  <si>
    <t>-1875728821</t>
  </si>
  <si>
    <t>86</t>
  </si>
  <si>
    <t>642945111.S</t>
  </si>
  <si>
    <t>Osadenie oceľ. zárubní protipož. dverí s obetónov. jednokrídlové do 2,5 m2</t>
  </si>
  <si>
    <t>-12425553</t>
  </si>
  <si>
    <t>87</t>
  </si>
  <si>
    <t>553310010334.S</t>
  </si>
  <si>
    <t>Zárubňa požiarna oceľová, šxvxhr 900x1970 mm, bez povrchovej úpravy,EW30, ľavá ozn. D16</t>
  </si>
  <si>
    <t>-381824464</t>
  </si>
  <si>
    <t>88</t>
  </si>
  <si>
    <t>553310010348.S</t>
  </si>
  <si>
    <t>Zárubňa požiarna oceľová, šxvxhr 900x1970 mm, bez povrchovej úpravy, EW30, P ozn. D17</t>
  </si>
  <si>
    <t>1764863529</t>
  </si>
  <si>
    <t>Ostatné konštrukcie a práce-búranie</t>
  </si>
  <si>
    <t>89</t>
  </si>
  <si>
    <t>939941212.S</t>
  </si>
  <si>
    <t>Tesniaci plech do pracovných škár betónových konštrukcií s bitúmenovým povrchom obojstranným šírky 150 mm typ TPO</t>
  </si>
  <si>
    <t>266045488</t>
  </si>
  <si>
    <t>90</t>
  </si>
  <si>
    <t>941941031.S</t>
  </si>
  <si>
    <t>Montáž lešenia ľahkého pracovného radového s podlahami šírky od 0,80 do 1,00 m, výšky do 10 m</t>
  </si>
  <si>
    <t>1114344184</t>
  </si>
  <si>
    <t>91</t>
  </si>
  <si>
    <t>941941195.S</t>
  </si>
  <si>
    <t>Príplatok za prvý a každý ďalší týždeň použitia lešenia ľahkého pracovného radového s podlahami šírky od 0,80 do 1,00 m, výšky do 10 m</t>
  </si>
  <si>
    <t>-1188744392</t>
  </si>
  <si>
    <t>92</t>
  </si>
  <si>
    <t>941941831.S</t>
  </si>
  <si>
    <t>Demontáž lešenia ľahkého pracovného radového s podlahami šírky nad 0,80 do 1,00 m, výšky do 10 m</t>
  </si>
  <si>
    <t>1352513344</t>
  </si>
  <si>
    <t>93</t>
  </si>
  <si>
    <t>941955002.S</t>
  </si>
  <si>
    <t>Lešenie ľahké pracovné pomocné s výškou lešeňovej podlahy nad 1,20 do 1,90 m</t>
  </si>
  <si>
    <t>-1080214924</t>
  </si>
  <si>
    <t>94</t>
  </si>
  <si>
    <t>944944103.S</t>
  </si>
  <si>
    <t>Ochranná sieť na boku lešenia</t>
  </si>
  <si>
    <t>999873544</t>
  </si>
  <si>
    <t>95</t>
  </si>
  <si>
    <t>944944803.S</t>
  </si>
  <si>
    <t>Demontáž ochrannej siete na boku lešenia</t>
  </si>
  <si>
    <t>1588062941</t>
  </si>
  <si>
    <t>96</t>
  </si>
  <si>
    <t>952901111.S</t>
  </si>
  <si>
    <t>Vyčistenie budov pri výške podlaží do 4 m</t>
  </si>
  <si>
    <t>-1234192550</t>
  </si>
  <si>
    <t>97</t>
  </si>
  <si>
    <t>953945315.S</t>
  </si>
  <si>
    <t>Hliníkový soklový profil šírky 203 mm</t>
  </si>
  <si>
    <t>36059006</t>
  </si>
  <si>
    <t>98</t>
  </si>
  <si>
    <t>953995407.S</t>
  </si>
  <si>
    <t>Okenný a dverový začisťovací a dilatačný profil</t>
  </si>
  <si>
    <t>-409993745</t>
  </si>
  <si>
    <t>99</t>
  </si>
  <si>
    <t>953995411.S</t>
  </si>
  <si>
    <t>Nadokenný profil so skrytou okapničkou</t>
  </si>
  <si>
    <t>-100130492</t>
  </si>
  <si>
    <t>100</t>
  </si>
  <si>
    <t>953995421.S</t>
  </si>
  <si>
    <t>Rohový profil s integrovanou sieťovinou - pevný</t>
  </si>
  <si>
    <t>-549286829</t>
  </si>
  <si>
    <t>101</t>
  </si>
  <si>
    <t>953995426.S</t>
  </si>
  <si>
    <t>Dilatačný profil typ V - rohový</t>
  </si>
  <si>
    <t>333104504</t>
  </si>
  <si>
    <t>Presun hmôt HSV</t>
  </si>
  <si>
    <t>102</t>
  </si>
  <si>
    <t>998011002.S</t>
  </si>
  <si>
    <t>Presun hmôt pre budovy (801, 803, 812), zvislá konštr. z tehál, tvárnic, z kovu výšky do 12 m</t>
  </si>
  <si>
    <t>-437706407</t>
  </si>
  <si>
    <t>PSV</t>
  </si>
  <si>
    <t>Práce a dodávky PSV</t>
  </si>
  <si>
    <t>711</t>
  </si>
  <si>
    <t>Izolácie proti vode a vlhkosti</t>
  </si>
  <si>
    <t>103</t>
  </si>
  <si>
    <t>711131102.S</t>
  </si>
  <si>
    <t>Zhotovenie geotextílie alebo tkaniny na plochu vodorovnú</t>
  </si>
  <si>
    <t>2124383526</t>
  </si>
  <si>
    <t>104</t>
  </si>
  <si>
    <t>693110004500.S</t>
  </si>
  <si>
    <t>Geotextília polypropylénová netkaná 300 g/m2</t>
  </si>
  <si>
    <t>32</t>
  </si>
  <si>
    <t>-1233987208</t>
  </si>
  <si>
    <t>105</t>
  </si>
  <si>
    <t>711132102.S</t>
  </si>
  <si>
    <t>Zhotovenie geotextílie alebo tkaniny na plochu zvislú</t>
  </si>
  <si>
    <t>1407320421</t>
  </si>
  <si>
    <t>106</t>
  </si>
  <si>
    <t>951652109</t>
  </si>
  <si>
    <t>107</t>
  </si>
  <si>
    <t>711133001.S</t>
  </si>
  <si>
    <t>Zhotovenie izolácie proti zemnej vlhkosti PVC fóliou položenou voľne na vodorovnej ploche so zvarením spoju</t>
  </si>
  <si>
    <t>223780255</t>
  </si>
  <si>
    <t>108</t>
  </si>
  <si>
    <t>283220000200.S</t>
  </si>
  <si>
    <t>Hydroizolačná fólia PVC-P, hr. 1 mm, š. 1,3 m, izolácia základov proti zemnej vlhkosti, tlakovej vode, radónu</t>
  </si>
  <si>
    <t>-1698004843</t>
  </si>
  <si>
    <t>109</t>
  </si>
  <si>
    <t>711133010.S</t>
  </si>
  <si>
    <t>Zhotovenie izolácie proti zemnej vlhkosti PVC fóliou položenou voľne na zvislej ploche so zvarením spoju</t>
  </si>
  <si>
    <t>350790557</t>
  </si>
  <si>
    <t>110</t>
  </si>
  <si>
    <t>948899510</t>
  </si>
  <si>
    <t>111</t>
  </si>
  <si>
    <t>711210100.S</t>
  </si>
  <si>
    <t>Zhotovenie dvojnásobnej izol. stierky pod keramické obklady v interiéri na ploche vodorovnej</t>
  </si>
  <si>
    <t>-521175311</t>
  </si>
  <si>
    <t>112</t>
  </si>
  <si>
    <t>245610000400.S</t>
  </si>
  <si>
    <t>Stierka hydroizolačná na báze syntetickej živice, (tekutá hydroizolačná fólia)</t>
  </si>
  <si>
    <t>kg</t>
  </si>
  <si>
    <t>179492515</t>
  </si>
  <si>
    <t>113</t>
  </si>
  <si>
    <t>247710007700.S</t>
  </si>
  <si>
    <t>Pás tesniaci š. 120 mm, na utesnenie rohových a spojovacích škár pri aplikácii hydroizolácií</t>
  </si>
  <si>
    <t>1709228051</t>
  </si>
  <si>
    <t>114</t>
  </si>
  <si>
    <t>711210110.S</t>
  </si>
  <si>
    <t>Zhotovenie dvojnásobnej izol. stierky pod keramické obklady v interiéri na ploche zvislej</t>
  </si>
  <si>
    <t>-2008138888</t>
  </si>
  <si>
    <t>115</t>
  </si>
  <si>
    <t>-724078987</t>
  </si>
  <si>
    <t>116</t>
  </si>
  <si>
    <t>338026276</t>
  </si>
  <si>
    <t>117</t>
  </si>
  <si>
    <t>998711102.S</t>
  </si>
  <si>
    <t>Presun hmôt pre izoláciu proti vode v objektoch výšky nad 6 do 12 m</t>
  </si>
  <si>
    <t>-1024566338</t>
  </si>
  <si>
    <t>712</t>
  </si>
  <si>
    <t>Izolácie striech, povlakové krytiny</t>
  </si>
  <si>
    <t>118</t>
  </si>
  <si>
    <t>712341559.S</t>
  </si>
  <si>
    <t>Zhotovenie parozábrany striech plochých do 10° pásmi pritav. NAIP na celej ploche</t>
  </si>
  <si>
    <t>486243207</t>
  </si>
  <si>
    <t>119</t>
  </si>
  <si>
    <t>628310000800.S</t>
  </si>
  <si>
    <t>Pás asfaltový s jemným posypom hr. 4,0 mm vystužený vložkou zo sklenenej tkaniny</t>
  </si>
  <si>
    <t>-1683224295</t>
  </si>
  <si>
    <t>120</t>
  </si>
  <si>
    <t>712873240.S</t>
  </si>
  <si>
    <t xml:space="preserve">Zhotovenie povlakovej krytiny vytiahnutím izol. povlaku  PVC-P na konštrukcie prevyšujúce úroveň strechy nad 50 cm prikotvením so zváraným spojom</t>
  </si>
  <si>
    <t>-849600523</t>
  </si>
  <si>
    <t>121</t>
  </si>
  <si>
    <t>283220002000.S</t>
  </si>
  <si>
    <t>Hydroizolačná fólia PVC-P hr. 1,5 mm izolácia plochých striech</t>
  </si>
  <si>
    <t>-269954125</t>
  </si>
  <si>
    <t>122</t>
  </si>
  <si>
    <t>712990040.S</t>
  </si>
  <si>
    <t>Položenie geotextílie vodorovne alebo zvislo na strechy ploché do 10°</t>
  </si>
  <si>
    <t>-653225203</t>
  </si>
  <si>
    <t>123</t>
  </si>
  <si>
    <t>-2023813291</t>
  </si>
  <si>
    <t>124</t>
  </si>
  <si>
    <t>712991040.S</t>
  </si>
  <si>
    <t>Montáž podkladnej konštrukcie z OSB dosiek na atike šírky 411 - 620 mm pod klampiarske konštrukcie</t>
  </si>
  <si>
    <t>-1434989079</t>
  </si>
  <si>
    <t>125</t>
  </si>
  <si>
    <t>311690001000.S</t>
  </si>
  <si>
    <t>Rozperný nit 6x30 mm do betónu, hliníkový</t>
  </si>
  <si>
    <t>-1142830012</t>
  </si>
  <si>
    <t>126</t>
  </si>
  <si>
    <t>607260000300.S</t>
  </si>
  <si>
    <t>Doska OSB nebrúsená hr. 18 mm</t>
  </si>
  <si>
    <t>-829408978</t>
  </si>
  <si>
    <t>127</t>
  </si>
  <si>
    <t>998712102.S</t>
  </si>
  <si>
    <t>Presun hmôt pre izoláciu povlakovej krytiny v objektoch výšky nad 6 do 12 m</t>
  </si>
  <si>
    <t>1197650214</t>
  </si>
  <si>
    <t>713</t>
  </si>
  <si>
    <t>Izolácie tepelné</t>
  </si>
  <si>
    <t>128</t>
  </si>
  <si>
    <t>713121111.S</t>
  </si>
  <si>
    <t>Montáž tepelnej izolácie podláh minerálnou vlnou, kladená voľne v jednej vrstve</t>
  </si>
  <si>
    <t>61073822</t>
  </si>
  <si>
    <t>129</t>
  </si>
  <si>
    <t>631440022000.S</t>
  </si>
  <si>
    <t>Doska z minerálnej vlny hr. 50 mm, izolácia vhodná pre ľahké aj ťažké plávajúce podlahy</t>
  </si>
  <si>
    <t>-732308095</t>
  </si>
  <si>
    <t>130</t>
  </si>
  <si>
    <t>713122111.S</t>
  </si>
  <si>
    <t>Montáž tepelnej izolácie podláh polystyrénom, kladeným voľne v jednej vrstve</t>
  </si>
  <si>
    <t>1955197286</t>
  </si>
  <si>
    <t>131</t>
  </si>
  <si>
    <t>283720009300.S</t>
  </si>
  <si>
    <t>Doska EPS hr. 160 mm, pevnosť v tlaku 150 kPa, na zateplenie podláh a plochých striech</t>
  </si>
  <si>
    <t>-109119852</t>
  </si>
  <si>
    <t>132</t>
  </si>
  <si>
    <t>283720009000.S</t>
  </si>
  <si>
    <t>Doska EPS hr. 100 mm, pevnosť v tlaku 150 kPa, na zateplenie podláh a plochých striech</t>
  </si>
  <si>
    <t>-584680637</t>
  </si>
  <si>
    <t>133</t>
  </si>
  <si>
    <t>713132132.S</t>
  </si>
  <si>
    <t>Montáž tepelnej izolácie stien polystyrénom, celoplošným prilepením</t>
  </si>
  <si>
    <t>-691933162</t>
  </si>
  <si>
    <t>134</t>
  </si>
  <si>
    <t>283750000700.S</t>
  </si>
  <si>
    <t>Doska XPS hr. 50 mm, zateplenie stien</t>
  </si>
  <si>
    <t>-105870969</t>
  </si>
  <si>
    <t>136</t>
  </si>
  <si>
    <t>713132211.S</t>
  </si>
  <si>
    <t>Montáž tepelnej izolácie podzemných stien a základov xps celoplošným prilepením</t>
  </si>
  <si>
    <t>41113127</t>
  </si>
  <si>
    <t>137</t>
  </si>
  <si>
    <t>283750001000.S</t>
  </si>
  <si>
    <t>Doska XPS hr. 100 mm, zateplenie soklov, suterénov, podláh</t>
  </si>
  <si>
    <t>-659131183</t>
  </si>
  <si>
    <t>138</t>
  </si>
  <si>
    <t>713142250.S</t>
  </si>
  <si>
    <t>Montáž tepelnej izolácie striech plochých do 10° polystyrénom, dvojvrstvová kladenými voľne</t>
  </si>
  <si>
    <t>1991131964</t>
  </si>
  <si>
    <t>139</t>
  </si>
  <si>
    <t>283720009200.S</t>
  </si>
  <si>
    <t>Doska EPS hr. 150 mm, pevnosť v tlaku 150 kPa, na zateplenie podláh a plochých striech</t>
  </si>
  <si>
    <t>-729054911</t>
  </si>
  <si>
    <t>140</t>
  </si>
  <si>
    <t>713144050.S</t>
  </si>
  <si>
    <t>Montáž tepelnej izolácie na atiku minerálnou vlnou do lepidla</t>
  </si>
  <si>
    <t>878055744</t>
  </si>
  <si>
    <t>141</t>
  </si>
  <si>
    <t>631440025400.S</t>
  </si>
  <si>
    <t>Doska z minerálnej vlny hr. 100 mm, izolácia pre zateplenie plochých striech</t>
  </si>
  <si>
    <t>-1887037939</t>
  </si>
  <si>
    <t>142</t>
  </si>
  <si>
    <t>713170110.S</t>
  </si>
  <si>
    <t>Montáž spádového klinu z EPS plochých striech položením voľne</t>
  </si>
  <si>
    <t>887206065</t>
  </si>
  <si>
    <t>143</t>
  </si>
  <si>
    <t>283720001500.S</t>
  </si>
  <si>
    <t>Spádový klin 4-6 EPS 150 S, hr. 50 mm</t>
  </si>
  <si>
    <t>171037963</t>
  </si>
  <si>
    <t>144</t>
  </si>
  <si>
    <t>998713102.S</t>
  </si>
  <si>
    <t>Presun hmôt pre izolácie tepelné v objektoch výšky nad 6 m do 12 m</t>
  </si>
  <si>
    <t>384945698</t>
  </si>
  <si>
    <t>763</t>
  </si>
  <si>
    <t>Konštrukcie - drevostavby</t>
  </si>
  <si>
    <t>266</t>
  </si>
  <si>
    <t>763113334.S</t>
  </si>
  <si>
    <t>Priečka SDK hr. 300 mm, kca 2xCW+2xUW 100, dvojito opláštená doskou impregnovanou H2 15 mm, TI 2x100 mm</t>
  </si>
  <si>
    <t>835244465</t>
  </si>
  <si>
    <t>145</t>
  </si>
  <si>
    <t>763115512.S</t>
  </si>
  <si>
    <t>Priečka SDK hr. 100 mm, kca CW+UW 50, dvojito opláštená doskou štandardnou A 2x12,5 mm, TI 50 mm</t>
  </si>
  <si>
    <t>1785917932</t>
  </si>
  <si>
    <t>146</t>
  </si>
  <si>
    <t>763115712.S</t>
  </si>
  <si>
    <t>Priečka SDK hr. 100 mm, kca CW+UW 50, dvojito opláštená doskou impregnovanou H2 2x12,5 mm, TI 50 mm</t>
  </si>
  <si>
    <t>1395469558</t>
  </si>
  <si>
    <t>147</t>
  </si>
  <si>
    <t>763116522.S</t>
  </si>
  <si>
    <t>Priečka SDK hr. 250 mm, kca 2xCW+2xUW 100, dvojito opláštená doskou impregnovanou H2 2x12,5 mm, TI 2x100 mm</t>
  </si>
  <si>
    <t>715341933</t>
  </si>
  <si>
    <t>149</t>
  </si>
  <si>
    <t>763138210.S</t>
  </si>
  <si>
    <t>Podhľad SDK závesný na jednoúrovňovej oceľovej podkonštrukcií CD+UD, doska štandardná A 12.5 mm</t>
  </si>
  <si>
    <t>-791712008</t>
  </si>
  <si>
    <t>150</t>
  </si>
  <si>
    <t>763138212.S</t>
  </si>
  <si>
    <t>Podhľad SDK závesný na jednoúrovňovej oceľovej podkonštrukcií CD+UD, doska impregnovaná H2 12.5 mm</t>
  </si>
  <si>
    <t>2046890452</t>
  </si>
  <si>
    <t>151</t>
  </si>
  <si>
    <t>998763303.S</t>
  </si>
  <si>
    <t>Presun hmôt pre sádrokartónové konštrukcie v objektoch výšky od 7 do 24 m</t>
  </si>
  <si>
    <t>375978615</t>
  </si>
  <si>
    <t>764</t>
  </si>
  <si>
    <t>Konštrukcie klampiarske</t>
  </si>
  <si>
    <t>282</t>
  </si>
  <si>
    <t>764351401.S</t>
  </si>
  <si>
    <t>Žľaby z pozinkovaného farbeného PZf plechu, štvorhranné r.š. 250 mm - ozn. K6</t>
  </si>
  <si>
    <t>-311038406</t>
  </si>
  <si>
    <t>284</t>
  </si>
  <si>
    <t>764359411.S</t>
  </si>
  <si>
    <t>Kotlík z pozinkovaného farbeného PZf plechu, pre rúry s priemerom do 100 mm - ozn. K8</t>
  </si>
  <si>
    <t>-358783540</t>
  </si>
  <si>
    <t>288</t>
  </si>
  <si>
    <t>764410420.S</t>
  </si>
  <si>
    <t>Oplechovanie izolácie z pozinkovaného farbeného PZf plechu, r.š. 160 mm - ozn. K12</t>
  </si>
  <si>
    <t>1517698104</t>
  </si>
  <si>
    <t>290</t>
  </si>
  <si>
    <t>764410440.S</t>
  </si>
  <si>
    <t>Oplechovanie parapetov z pozinkovaného farbeného PZf plechu, vrátane rohov r.š. 225 mm - ozn. K1414</t>
  </si>
  <si>
    <t>-1503211882</t>
  </si>
  <si>
    <t>287</t>
  </si>
  <si>
    <t>764410450.S</t>
  </si>
  <si>
    <t>Oplechovanie parapetov z pozinkovaného farbeného PZf plechu, vrátane rohov r.š. 325 mm - ozn. K11</t>
  </si>
  <si>
    <t>1727245269</t>
  </si>
  <si>
    <t>281</t>
  </si>
  <si>
    <t>764430408.S</t>
  </si>
  <si>
    <t>Oplechovanie muriva a atík z pozinkovaného farbeného PZf plechu, vrátane rohov r.š. 215 mm - ozn. K5</t>
  </si>
  <si>
    <t>1684554816</t>
  </si>
  <si>
    <t>280</t>
  </si>
  <si>
    <t>764430409.S</t>
  </si>
  <si>
    <t>Oplechovanie muriva a atík z pozinkovaného farbeného PZf plechu, vrátane rohov r.š. 225 mm - ozn. K2</t>
  </si>
  <si>
    <t>41504642</t>
  </si>
  <si>
    <t>279</t>
  </si>
  <si>
    <t>764430410.S</t>
  </si>
  <si>
    <t>Oplechovanie muriva a atík z pozinkovaného farbeného PZf plechu, vrátane rohov r.š. 250 mm - ozn. K1</t>
  </si>
  <si>
    <t>-871386218</t>
  </si>
  <si>
    <t>283</t>
  </si>
  <si>
    <t>764430420.S</t>
  </si>
  <si>
    <t>Oplechovanie muriva a atík z pozinkovaného farbeného PZf plechu - ozn. K7</t>
  </si>
  <si>
    <t>890863185</t>
  </si>
  <si>
    <t>289</t>
  </si>
  <si>
    <t>764430450.S</t>
  </si>
  <si>
    <t>Oplechovanie muriva a atík z pozinkovaného farbeného PZf plechu, vrátane rohov r.š. 600 mm - ozn. K13</t>
  </si>
  <si>
    <t>1095084691</t>
  </si>
  <si>
    <t>277</t>
  </si>
  <si>
    <t>7644304601.S</t>
  </si>
  <si>
    <t>Oplechovanie muriva a atík z pozinkovaného farbeného PZf plechu, vrátane rohov r.š. 795 mm - ozn. K3</t>
  </si>
  <si>
    <t>-656646739</t>
  </si>
  <si>
    <t>278</t>
  </si>
  <si>
    <t>764430460.S</t>
  </si>
  <si>
    <t>Oplechovanie muriva a atík z pozinkovaného farbeného PZf plechu, vrátane rohov r.š. 750 mm - ozn. K4</t>
  </si>
  <si>
    <t>780645664</t>
  </si>
  <si>
    <t>285</t>
  </si>
  <si>
    <t>7644304602.S</t>
  </si>
  <si>
    <t>Oplechovanie muriva a atík z pozinkovaného farbeného PZf plechu, vrátane rohov r.š. 750 mm - ozn. K9</t>
  </si>
  <si>
    <t>258571787</t>
  </si>
  <si>
    <t>286</t>
  </si>
  <si>
    <t>7644304603.S</t>
  </si>
  <si>
    <t>Oplechovanie muriva a atík z pozinkovaného farbeného PZf plechu, vrátane rohov r.š. 750 mm - ozn. K10</t>
  </si>
  <si>
    <t>708940237</t>
  </si>
  <si>
    <t>156</t>
  </si>
  <si>
    <t>998764102.S</t>
  </si>
  <si>
    <t>Presun hmôt pre konštrukcie klampiarske v objektoch výšky nad 6 do 12 m</t>
  </si>
  <si>
    <t>969256613</t>
  </si>
  <si>
    <t>766</t>
  </si>
  <si>
    <t>Konštrukcie stolárske</t>
  </si>
  <si>
    <t>157</t>
  </si>
  <si>
    <t>766124100.S</t>
  </si>
  <si>
    <t xml:space="preserve">D + M drevených stien záchodových </t>
  </si>
  <si>
    <t>270726567</t>
  </si>
  <si>
    <t>158</t>
  </si>
  <si>
    <t>766412123.S</t>
  </si>
  <si>
    <t>Montáž obloženia stien, stĺpov a pilierov napr. palubovkami na pero a drážku nad 1 m2 smrekovcovými, š. nad 80 do 100 mm</t>
  </si>
  <si>
    <t>-695109853</t>
  </si>
  <si>
    <t>159</t>
  </si>
  <si>
    <t>611920006900.S</t>
  </si>
  <si>
    <t>Drevený obklad napr. tatranský profil, hrúbka 12 mm, šírka 96 mm, smrek, I. trieda</t>
  </si>
  <si>
    <t>1042965379</t>
  </si>
  <si>
    <t>160</t>
  </si>
  <si>
    <t>766642125.S</t>
  </si>
  <si>
    <t>Montáž dverí posuvných dvojkrídlových, posun na stene</t>
  </si>
  <si>
    <t>848047784</t>
  </si>
  <si>
    <t>161</t>
  </si>
  <si>
    <t>549150001400.S</t>
  </si>
  <si>
    <t xml:space="preserve">Madlo dverové pre posuvné dvere </t>
  </si>
  <si>
    <t>497171278</t>
  </si>
  <si>
    <t>162</t>
  </si>
  <si>
    <t>611650001180.S</t>
  </si>
  <si>
    <t>Dvere vnútorné drevené, šxv 1400x1970 mm,ozn. D12</t>
  </si>
  <si>
    <t>-1232923346</t>
  </si>
  <si>
    <t>163</t>
  </si>
  <si>
    <t>611720000935.S</t>
  </si>
  <si>
    <t>Dvere vnútorné drevené, šxv 2700x1970 mm,ozn. D13</t>
  </si>
  <si>
    <t>-882211059</t>
  </si>
  <si>
    <t>164</t>
  </si>
  <si>
    <t>766661422.S</t>
  </si>
  <si>
    <t>Montáž dverí drevených požiarnych do kovovej zárubne</t>
  </si>
  <si>
    <t>-1844443928</t>
  </si>
  <si>
    <t>165</t>
  </si>
  <si>
    <t>549150000600.S</t>
  </si>
  <si>
    <t>Kľučka dverová a rozeta 2x, nehrdzavejúca oceľ, povrch nerez matný</t>
  </si>
  <si>
    <t>-617253647</t>
  </si>
  <si>
    <t>166</t>
  </si>
  <si>
    <t>611720000100.S</t>
  </si>
  <si>
    <t>Dvere vnútorné drevené EW 15, šxv 900x1970 mm, P ozn. D17</t>
  </si>
  <si>
    <t>-321684152</t>
  </si>
  <si>
    <t>167</t>
  </si>
  <si>
    <t>611720000300.S</t>
  </si>
  <si>
    <t>Dvere vnútorné drevené EW 30, šxv 900x1970 mm, Ľ ozn. D16</t>
  </si>
  <si>
    <t>1861780263</t>
  </si>
  <si>
    <t>168</t>
  </si>
  <si>
    <t>766662112.S</t>
  </si>
  <si>
    <t>Montáž dverového krídla otočného jednokrídlového poldrážkového, do existujúcej zárubne, vrátane kovania</t>
  </si>
  <si>
    <t>-1561117361</t>
  </si>
  <si>
    <t>169</t>
  </si>
  <si>
    <t>300234925</t>
  </si>
  <si>
    <t>170</t>
  </si>
  <si>
    <t>611650001040.S</t>
  </si>
  <si>
    <t>Dvere vnútorné drevené , šxv 700x1970 mm Ľ, ozn.D10</t>
  </si>
  <si>
    <t>-1899748698</t>
  </si>
  <si>
    <t>171</t>
  </si>
  <si>
    <t>611650001041.S</t>
  </si>
  <si>
    <t>Dvere vnútorné drevené , šxv 700x1970 mm Ľ, ozn.D9</t>
  </si>
  <si>
    <t>1353156790</t>
  </si>
  <si>
    <t>172</t>
  </si>
  <si>
    <t>611650001042.S</t>
  </si>
  <si>
    <t>Dvere vnútorné drevené , šxv 700x1970 mm P, ozn.D9</t>
  </si>
  <si>
    <t>1321450367</t>
  </si>
  <si>
    <t>173</t>
  </si>
  <si>
    <t>611650001070.S</t>
  </si>
  <si>
    <t>Dvere vnútorné drevené, šxv 800x1970 mm P, ozn. D7</t>
  </si>
  <si>
    <t>-1063294764</t>
  </si>
  <si>
    <t>174</t>
  </si>
  <si>
    <t>611650001071.S</t>
  </si>
  <si>
    <t>Dvere vnútorné drevené, šxv 800x1970 mm Ľ, ozn. D7</t>
  </si>
  <si>
    <t>-1667553147</t>
  </si>
  <si>
    <t>175</t>
  </si>
  <si>
    <t>611650001100.S</t>
  </si>
  <si>
    <t>Dvere vnútorné drevené , šxv 900x1970 mm, P ozn. D6</t>
  </si>
  <si>
    <t>1965400938</t>
  </si>
  <si>
    <t>176</t>
  </si>
  <si>
    <t>611650001101.S</t>
  </si>
  <si>
    <t>Dvere vnútorné drevené , šxv 900x1970 mm, P ozn. D5</t>
  </si>
  <si>
    <t>-990612235</t>
  </si>
  <si>
    <t>177</t>
  </si>
  <si>
    <t>611650001102.S</t>
  </si>
  <si>
    <t>Dvere vnútorné drevené , šxv 900x1970 mm, Ľ ozn. D5</t>
  </si>
  <si>
    <t>1676327296</t>
  </si>
  <si>
    <t>178</t>
  </si>
  <si>
    <t>766662132.S</t>
  </si>
  <si>
    <t>Montáž dverového krídla otočného dvojkrídlového poldrážkového, do existujúcej zárubne, vrátane kovania</t>
  </si>
  <si>
    <t>1990727795</t>
  </si>
  <si>
    <t>179</t>
  </si>
  <si>
    <t>-1754378291</t>
  </si>
  <si>
    <t>180</t>
  </si>
  <si>
    <t>611720000940.S</t>
  </si>
  <si>
    <t>Dvere vnútorné drevené, šxv 1600x1970 mm,ozn. D19</t>
  </si>
  <si>
    <t>1132447797</t>
  </si>
  <si>
    <t>181</t>
  </si>
  <si>
    <t>611720000941.S</t>
  </si>
  <si>
    <t>Dvere vnútorné drevené, šxv 1300x1970 mm,ozn. D18</t>
  </si>
  <si>
    <t>-619399180</t>
  </si>
  <si>
    <t>182</t>
  </si>
  <si>
    <t>766694112.S</t>
  </si>
  <si>
    <t>Montáž parapetnej dosky drevenej šírky do 300 mm, dĺžky 1000-1600 mm</t>
  </si>
  <si>
    <t>1159087624</t>
  </si>
  <si>
    <t>183</t>
  </si>
  <si>
    <t>611550000100.S</t>
  </si>
  <si>
    <t>Parapetná doska vnútorná, šírka 200 mm, z drevotriesky laminovanej, farba biela</t>
  </si>
  <si>
    <t>-849874045</t>
  </si>
  <si>
    <t>184</t>
  </si>
  <si>
    <t>766694113.S</t>
  </si>
  <si>
    <t>Montáž parapetnej dosky drevenej šírky do 300 mm, dĺžky 1600-2600 mm</t>
  </si>
  <si>
    <t>-1801532216</t>
  </si>
  <si>
    <t>185</t>
  </si>
  <si>
    <t>-928324387</t>
  </si>
  <si>
    <t>186</t>
  </si>
  <si>
    <t>766694114.S</t>
  </si>
  <si>
    <t>Montáž parapetnej dosky drevenej šírky do 300 mm, dĺžky nad 2600 mm</t>
  </si>
  <si>
    <t>-1559598048</t>
  </si>
  <si>
    <t>187</t>
  </si>
  <si>
    <t>2134697901</t>
  </si>
  <si>
    <t>188</t>
  </si>
  <si>
    <t>766701121.S</t>
  </si>
  <si>
    <t>Montáž zárubní rámových pre dvere dvojkrídlové posuvné</t>
  </si>
  <si>
    <t>-1415812081</t>
  </si>
  <si>
    <t>189</t>
  </si>
  <si>
    <t>611810007200.S</t>
  </si>
  <si>
    <t>Zárubňa vnútorná obložková, šírka 1250-1850 mm, výška 1970 mm, DTD doska, povrch CPL laminát, pre stenu hrúbky 60-170 mm, pre dvojkrídlové dvere</t>
  </si>
  <si>
    <t>337352617</t>
  </si>
  <si>
    <t>190</t>
  </si>
  <si>
    <t>611810007600.S</t>
  </si>
  <si>
    <t>Zárubňa vnútorná obložková, šírka 2450-3050 mm, výška 1970 mm, DTD doska, povrch CPL laminát, pre stenu hrúbky 60-170 mm, pre dvojkrídlové dvere</t>
  </si>
  <si>
    <t>-1217547762</t>
  </si>
  <si>
    <t>191</t>
  </si>
  <si>
    <t>766702111.S</t>
  </si>
  <si>
    <t>Montáž zárubní obložkových pre dvere jednokrídlové</t>
  </si>
  <si>
    <t>1714252080</t>
  </si>
  <si>
    <t>192</t>
  </si>
  <si>
    <t>611810002700.S</t>
  </si>
  <si>
    <t>Zárubňa vnútorná obložková, šírka 600-900 mm, výška 1970 mm, DTD doska, povrch CPL laminát, pre stenu hrúbky 60-170 mm, pre jednokrídlové dvere</t>
  </si>
  <si>
    <t>-837151251</t>
  </si>
  <si>
    <t>193</t>
  </si>
  <si>
    <t>766702121.S</t>
  </si>
  <si>
    <t>Montáž zárubní obložkových pre dvere dvojkrídlové</t>
  </si>
  <si>
    <t>2039360694</t>
  </si>
  <si>
    <t>194</t>
  </si>
  <si>
    <t>562696165</t>
  </si>
  <si>
    <t>195</t>
  </si>
  <si>
    <t>998766102.S</t>
  </si>
  <si>
    <t>Presun hmot pre konštrukcie stolárske v objektoch výšky nad 6 do 12 m</t>
  </si>
  <si>
    <t>-547725887</t>
  </si>
  <si>
    <t>767</t>
  </si>
  <si>
    <t>Konštrukcie doplnkové kovové</t>
  </si>
  <si>
    <t>196</t>
  </si>
  <si>
    <t>767211111.S</t>
  </si>
  <si>
    <t>Vonkajšie oceľové schodisko D+M vr. povrchových úprav a kotvenia</t>
  </si>
  <si>
    <t>-771731008</t>
  </si>
  <si>
    <t>197</t>
  </si>
  <si>
    <t>767211112.S</t>
  </si>
  <si>
    <t>Prekrytie vstupov na severnej a južnej strane D+M vr. povrchových úprav a kotvenia</t>
  </si>
  <si>
    <t>2055999562</t>
  </si>
  <si>
    <t>198</t>
  </si>
  <si>
    <t>767222120.S</t>
  </si>
  <si>
    <t xml:space="preserve">Montáž zábradlí schodiskových z profilovej ocele </t>
  </si>
  <si>
    <t>-296950016</t>
  </si>
  <si>
    <t>199</t>
  </si>
  <si>
    <t>553520001500.S</t>
  </si>
  <si>
    <t>Zábradlie na schody a podesty výška do 1200 mm, kotvenie bočné alebo do podlahy, vhodné do interiéru aj exteriéru</t>
  </si>
  <si>
    <t>-1717091186</t>
  </si>
  <si>
    <t>200</t>
  </si>
  <si>
    <t>767230070.S</t>
  </si>
  <si>
    <t>Montáž schodiskového madla na stenu</t>
  </si>
  <si>
    <t>-692466498</t>
  </si>
  <si>
    <t>201</t>
  </si>
  <si>
    <t>553520003500.S</t>
  </si>
  <si>
    <t>Madlo schodiskové pre kotvenie na stenu</t>
  </si>
  <si>
    <t>-730447040</t>
  </si>
  <si>
    <t>202</t>
  </si>
  <si>
    <t>767612100.S</t>
  </si>
  <si>
    <t>Montáž okien hliníkových</t>
  </si>
  <si>
    <t>-731337880</t>
  </si>
  <si>
    <t>203</t>
  </si>
  <si>
    <t>553410010900.S</t>
  </si>
  <si>
    <t>Okno hliníkové jednokrídlové OS, vxš 1700x1200 mm, izolačné trojsklo ozn. O1</t>
  </si>
  <si>
    <t>1813863835</t>
  </si>
  <si>
    <t>204</t>
  </si>
  <si>
    <t>553410010901.S</t>
  </si>
  <si>
    <t>Okno hliníkové jednokrídlové OS+FIX, vxš 2550x1200 mm, izolačné trojsklo ozn. O3</t>
  </si>
  <si>
    <t>1326375729</t>
  </si>
  <si>
    <t>205</t>
  </si>
  <si>
    <t>553410011801.S</t>
  </si>
  <si>
    <t>Okno hliníkové dvojkrídlové OS+OS, vxš 1700x2400 mm, izolačné trojsklo ozn. O4</t>
  </si>
  <si>
    <t>-1745138009</t>
  </si>
  <si>
    <t>206</t>
  </si>
  <si>
    <t>553410011802.S</t>
  </si>
  <si>
    <t>Okno hliníkové dvojkrídlové OS+OS, vxš 1430x1340 mm, izolačné trojsklo ozn. O5</t>
  </si>
  <si>
    <t>1284152485</t>
  </si>
  <si>
    <t>207</t>
  </si>
  <si>
    <t>553410013100.S</t>
  </si>
  <si>
    <t>Okno hliníkové štvorkrídlové OS+OS+OS+OS, vxš 1700x4800 mm, izolačné trojsklo ozn. O7</t>
  </si>
  <si>
    <t>-370864772</t>
  </si>
  <si>
    <t>208</t>
  </si>
  <si>
    <t>553410013101.S</t>
  </si>
  <si>
    <t>Okno hliníkové štvorkrídlové OS+OS+OS+OS, vxš 2550x4800 mm, izolačné trojsklo ozn. O8</t>
  </si>
  <si>
    <t>-1933100426</t>
  </si>
  <si>
    <t>209</t>
  </si>
  <si>
    <t>553410013102.S</t>
  </si>
  <si>
    <t>Okno hliníkové štvorkrídlové OS+OS+OS+OS, vxš 1700x5145 mm, izolačné trojsklo ozn. O9</t>
  </si>
  <si>
    <t>-1208300920</t>
  </si>
  <si>
    <t>210</t>
  </si>
  <si>
    <t>553410012800.S</t>
  </si>
  <si>
    <t>Okno hliníkové trojkrídlové OS+OS+OS, vxš 1700x3600 mm, izolačné trojsklo ozn. O11</t>
  </si>
  <si>
    <t>-652996097</t>
  </si>
  <si>
    <t>272</t>
  </si>
  <si>
    <t>553410012799.S</t>
  </si>
  <si>
    <t>Okno hliníkové trojkrídlové OS+OS+OS, vxš 1700x3300 mm, izolačné trojsklo ozn. O10</t>
  </si>
  <si>
    <t>-232981528</t>
  </si>
  <si>
    <t>211</t>
  </si>
  <si>
    <t>553410012801.S</t>
  </si>
  <si>
    <t>Okno hliníkové trojkrídlové OS+OS+OS, vxš 2550x3300 mm, izolačné trojsklo ozn. O12</t>
  </si>
  <si>
    <t>-1843249229</t>
  </si>
  <si>
    <t>212</t>
  </si>
  <si>
    <t>553410012802.S</t>
  </si>
  <si>
    <t>Okno hliníkové trojkrídlové OS+OS+FIX, vxš 2550x3600 mm, izolačné trojsklo ozn. O13</t>
  </si>
  <si>
    <t>1349049724</t>
  </si>
  <si>
    <t>273</t>
  </si>
  <si>
    <t>553410012803.S</t>
  </si>
  <si>
    <t>Okno hliníkové trojkrídlové OS+OS+OS+OS, vxš 1700x4800 mm, izolačné trojsklo ozn. O14</t>
  </si>
  <si>
    <t>-895417119</t>
  </si>
  <si>
    <t>267</t>
  </si>
  <si>
    <t>767612101.S</t>
  </si>
  <si>
    <t>Montáž nastaviteľných tieniacích lamiel hliníkových</t>
  </si>
  <si>
    <t>850028915</t>
  </si>
  <si>
    <t>268</t>
  </si>
  <si>
    <t>611530061300.S</t>
  </si>
  <si>
    <t>Žalúzie nastaviteľné exteriérové hliníkové</t>
  </si>
  <si>
    <t>-957528255</t>
  </si>
  <si>
    <t>213</t>
  </si>
  <si>
    <t>767640020.S</t>
  </si>
  <si>
    <t xml:space="preserve">Montáž hliníkových dverí </t>
  </si>
  <si>
    <t>1700175639</t>
  </si>
  <si>
    <t>214</t>
  </si>
  <si>
    <t>553410032000.S</t>
  </si>
  <si>
    <t>Dvere hliníkové šxv 3350x2550 mm ozn. D1</t>
  </si>
  <si>
    <t>1321203595</t>
  </si>
  <si>
    <t>215</t>
  </si>
  <si>
    <t>553410032001.S</t>
  </si>
  <si>
    <t>Dvere hliníkové šxv 2750x2550 mm ozn. D2</t>
  </si>
  <si>
    <t>-1504170651</t>
  </si>
  <si>
    <t>216</t>
  </si>
  <si>
    <t>553410032002.S</t>
  </si>
  <si>
    <t>Dvere hliníkové šxv 1750x2550 mm ozn. D3</t>
  </si>
  <si>
    <t>-1266419418</t>
  </si>
  <si>
    <t>217</t>
  </si>
  <si>
    <t>553410032003.S</t>
  </si>
  <si>
    <t>Dvere hliníkové šxv 1000x2550 mm ozn. D4</t>
  </si>
  <si>
    <t>390355132</t>
  </si>
  <si>
    <t>218</t>
  </si>
  <si>
    <t>553410032005.S</t>
  </si>
  <si>
    <t>Dvere hliníkové šxv 3100x2550 mm ozn. D15</t>
  </si>
  <si>
    <t>-2079385359</t>
  </si>
  <si>
    <t>274</t>
  </si>
  <si>
    <t>767643110.S</t>
  </si>
  <si>
    <t>Montáž dverí mrežových jednokrídlových vr. zárubne a náterov</t>
  </si>
  <si>
    <t>-1787432632</t>
  </si>
  <si>
    <t>275</t>
  </si>
  <si>
    <t>1526779915</t>
  </si>
  <si>
    <t>276</t>
  </si>
  <si>
    <t>553410000000.S</t>
  </si>
  <si>
    <t>Dvere mrežové šxv 1200x2150 mm ozn. D20 vr. zárubne a náterov</t>
  </si>
  <si>
    <t>545488887</t>
  </si>
  <si>
    <t>269</t>
  </si>
  <si>
    <t>767832100.S</t>
  </si>
  <si>
    <t>D + M požiarného rebríku vr. doplnkov a povrchovej úpravy - ozn. "PR1"</t>
  </si>
  <si>
    <t>-604914779</t>
  </si>
  <si>
    <t>270</t>
  </si>
  <si>
    <t>767832101.S</t>
  </si>
  <si>
    <t>D + M požiarného rebríku vr. doplnkov a povrchovej úpravy - ozn. "PR2"</t>
  </si>
  <si>
    <t>-429071815</t>
  </si>
  <si>
    <t>219</t>
  </si>
  <si>
    <t>998767102.S</t>
  </si>
  <si>
    <t>Presun hmôt pre kovové stavebné doplnkové konštrukcie v objektoch výšky nad 6 do 12 m</t>
  </si>
  <si>
    <t>-551421178</t>
  </si>
  <si>
    <t>771</t>
  </si>
  <si>
    <t>Podlahy z dlaždíc</t>
  </si>
  <si>
    <t>220</t>
  </si>
  <si>
    <t>771415004.S</t>
  </si>
  <si>
    <t>Montáž soklíkov z obkladačiek do tmelu napr. veľ. 300 x 80 mm</t>
  </si>
  <si>
    <t>-609554660</t>
  </si>
  <si>
    <t>221</t>
  </si>
  <si>
    <t>597640006300.S</t>
  </si>
  <si>
    <t xml:space="preserve">Sokel keramický napr.  lxvxhr 298x80x9 mm</t>
  </si>
  <si>
    <t>-1678960933</t>
  </si>
  <si>
    <t>222</t>
  </si>
  <si>
    <t>771415008.S</t>
  </si>
  <si>
    <t>Montáž soklíkov z obkladačiek do tmelu napr. veľ. 600 x 95 mm</t>
  </si>
  <si>
    <t>-1121856301</t>
  </si>
  <si>
    <t>223</t>
  </si>
  <si>
    <t>597640005800.S</t>
  </si>
  <si>
    <t>Sokel keramický, napr. lxvxhr 598x95x10 mm</t>
  </si>
  <si>
    <t>896745705</t>
  </si>
  <si>
    <t>224</t>
  </si>
  <si>
    <t>771541215.S</t>
  </si>
  <si>
    <t>Montáž podláh z dlaždíc gres kladených do tmelu flexibil. mrazuvzdorného napr. veľ. 300 x 300 mm</t>
  </si>
  <si>
    <t>744099995</t>
  </si>
  <si>
    <t>225</t>
  </si>
  <si>
    <t>597740001910.S</t>
  </si>
  <si>
    <t>Dlaždice keramické,napr. lxvxhr 298x298x9 mm, gresové neglazované</t>
  </si>
  <si>
    <t>422981623</t>
  </si>
  <si>
    <t>226</t>
  </si>
  <si>
    <t>771575530.S</t>
  </si>
  <si>
    <t>Montáž podláh z dlaždíc keramických do tmelu napr. veľ. 300 x 600 mm</t>
  </si>
  <si>
    <t>-1829449053</t>
  </si>
  <si>
    <t>227</t>
  </si>
  <si>
    <t>597740003510.S</t>
  </si>
  <si>
    <t>Dlaždice keramické, napr. lxvxhr 298x598x10 mm, neglazované</t>
  </si>
  <si>
    <t>-1395972906</t>
  </si>
  <si>
    <t>228</t>
  </si>
  <si>
    <t>998771102.S</t>
  </si>
  <si>
    <t>Presun hmôt pre podlahy z dlaždíc v objektoch výšky nad 6 do 12 m</t>
  </si>
  <si>
    <t>491397256</t>
  </si>
  <si>
    <t>775</t>
  </si>
  <si>
    <t>Podlahy vlysové a parketové</t>
  </si>
  <si>
    <t>229</t>
  </si>
  <si>
    <t>775413130.S</t>
  </si>
  <si>
    <t>Montáž podlahových soklíkov alebo líšt obvodových lepením</t>
  </si>
  <si>
    <t>-250731721</t>
  </si>
  <si>
    <t>230</t>
  </si>
  <si>
    <t>611990004200.S</t>
  </si>
  <si>
    <t>Lišta soklová napr. drevená, vxš 30x18 mm</t>
  </si>
  <si>
    <t>-1966946246</t>
  </si>
  <si>
    <t>231</t>
  </si>
  <si>
    <t>775550110.S</t>
  </si>
  <si>
    <t>Montáž podlahy z laminátových a drevených parkiet, click spoj, položená voľne</t>
  </si>
  <si>
    <t>452558050</t>
  </si>
  <si>
    <t>232</t>
  </si>
  <si>
    <t>611980003065.S</t>
  </si>
  <si>
    <t>Podlaha laminátová, hrúbka 12 mm</t>
  </si>
  <si>
    <t>1631551991</t>
  </si>
  <si>
    <t>233</t>
  </si>
  <si>
    <t>775592141.S</t>
  </si>
  <si>
    <t>Montáž podložky vyrovnávacej a tlmiacej penovej hr. 3 mm pod plávajúce podlahy</t>
  </si>
  <si>
    <t>1541740834</t>
  </si>
  <si>
    <t>234</t>
  </si>
  <si>
    <t>283230008600.S</t>
  </si>
  <si>
    <t>Podložka z penového PE pod plávajúce podlahy, hr. 3 mm</t>
  </si>
  <si>
    <t>-1161743823</t>
  </si>
  <si>
    <t>235</t>
  </si>
  <si>
    <t>998775102.S</t>
  </si>
  <si>
    <t>Presun hmôt pre podlahy vlysové a parketové v objektoch výšky nad 6 do 12 m</t>
  </si>
  <si>
    <t>1317168148</t>
  </si>
  <si>
    <t>776</t>
  </si>
  <si>
    <t>Podlahy povlakové</t>
  </si>
  <si>
    <t>236</t>
  </si>
  <si>
    <t>776470010.S</t>
  </si>
  <si>
    <t>Lepenie a rezanie podlahových soklov z koberca</t>
  </si>
  <si>
    <t>1128698009</t>
  </si>
  <si>
    <t>237</t>
  </si>
  <si>
    <t>697410001700.S</t>
  </si>
  <si>
    <t>Koberec metrážny</t>
  </si>
  <si>
    <t>-1704846327</t>
  </si>
  <si>
    <t>238</t>
  </si>
  <si>
    <t>776572310.S</t>
  </si>
  <si>
    <t>Lepenie textilných podláh - kobercov z pásov</t>
  </si>
  <si>
    <t>-119320952</t>
  </si>
  <si>
    <t>239</t>
  </si>
  <si>
    <t>-1027052385</t>
  </si>
  <si>
    <t>240</t>
  </si>
  <si>
    <t>776992127.S</t>
  </si>
  <si>
    <t>Vyspravenie podkladu nivelačnou stierkou hr. 5 mm</t>
  </si>
  <si>
    <t>-258461331</t>
  </si>
  <si>
    <t>241</t>
  </si>
  <si>
    <t>998776102.S</t>
  </si>
  <si>
    <t>Presun hmôt pre podlahy povlakové v objektoch výšky nad 6 do 12 m</t>
  </si>
  <si>
    <t>842846970</t>
  </si>
  <si>
    <t>781</t>
  </si>
  <si>
    <t>Obklady</t>
  </si>
  <si>
    <t>242</t>
  </si>
  <si>
    <t>781445017.S</t>
  </si>
  <si>
    <t>Montáž obkladov vnútor. stien z obkladačiek kladených do tmelu napr. veľ. 300x200 mm</t>
  </si>
  <si>
    <t>-496311102</t>
  </si>
  <si>
    <t>243</t>
  </si>
  <si>
    <t>597640000700.S</t>
  </si>
  <si>
    <t>Obkladačky keramické glazované jednofarebné hladké napr. lxv 300x200x8 mm</t>
  </si>
  <si>
    <t>109901129</t>
  </si>
  <si>
    <t>244</t>
  </si>
  <si>
    <t>781445107.S</t>
  </si>
  <si>
    <t>Montáž obkladov vnútor. stien z obkladačiek kladených do tmelu napr. veľ. 300x600 mm</t>
  </si>
  <si>
    <t>-1416024744</t>
  </si>
  <si>
    <t>245</t>
  </si>
  <si>
    <t>597640001800.S</t>
  </si>
  <si>
    <t>Obkladačky keramické napr. lxvxhr 298x598x10 mm</t>
  </si>
  <si>
    <t>2010768154</t>
  </si>
  <si>
    <t>246</t>
  </si>
  <si>
    <t>781732040.S</t>
  </si>
  <si>
    <t>Montáž obkladov vonk. stien z obkladačiek tehlových kladených do lepidla</t>
  </si>
  <si>
    <t>-974662230</t>
  </si>
  <si>
    <t>247</t>
  </si>
  <si>
    <t>596350000100.S</t>
  </si>
  <si>
    <t>Tehlový elastický obklad</t>
  </si>
  <si>
    <t>-243445672</t>
  </si>
  <si>
    <t>248</t>
  </si>
  <si>
    <t>998781102.S</t>
  </si>
  <si>
    <t>Presun hmôt pre obklady keramické v objektoch výšky nad 6 do 12 m</t>
  </si>
  <si>
    <t>740055880</t>
  </si>
  <si>
    <t>783</t>
  </si>
  <si>
    <t>Nátery</t>
  </si>
  <si>
    <t>249</t>
  </si>
  <si>
    <t>783726300.S</t>
  </si>
  <si>
    <t>Nátery tesárskych konštrukcií syntetické na vzduchu schnúce lazurovacím lakom 3x lakovaním</t>
  </si>
  <si>
    <t>-1341419412</t>
  </si>
  <si>
    <t>784</t>
  </si>
  <si>
    <t>Maľby</t>
  </si>
  <si>
    <t>250</t>
  </si>
  <si>
    <t>784410100.S</t>
  </si>
  <si>
    <t>Penetrovanie jednonásobné jemnozrnných podkladov výšky do 3,80 m</t>
  </si>
  <si>
    <t>-1515586188</t>
  </si>
  <si>
    <t>251</t>
  </si>
  <si>
    <t>784452471.S</t>
  </si>
  <si>
    <t>Maľby z maliarskych zmesí na vodnej báze, ručne nanášané s bielym stropom dvojnásobné na jemnozrnný podklad výšky do 3,80 m</t>
  </si>
  <si>
    <t>1908774193</t>
  </si>
  <si>
    <t>Časť:</t>
  </si>
  <si>
    <t>SO-1.1.1 - Zdravotechnika + Ústredné kúrenie + Vzduchotechnika</t>
  </si>
  <si>
    <t>Úroveň 3:</t>
  </si>
  <si>
    <t>SO-1.1.1.1 - Zdravotechnika</t>
  </si>
  <si>
    <t xml:space="preserve">HSV - Práce a dodávky HSV   </t>
  </si>
  <si>
    <t xml:space="preserve">    9 - Ostatné konštrukcie a práce-búranie   </t>
  </si>
  <si>
    <t xml:space="preserve">PSV - Práce a dodávky PSV   </t>
  </si>
  <si>
    <t xml:space="preserve">    713 - Izolácie tepelné   </t>
  </si>
  <si>
    <t xml:space="preserve">    721 - Zdravotechnika - vnútorná kanalizácia   </t>
  </si>
  <si>
    <t xml:space="preserve">    722 - Zdravotechnika - vnútorný vodovod   </t>
  </si>
  <si>
    <t xml:space="preserve">    724 - Zdravotechnika - strojné vybavenie   </t>
  </si>
  <si>
    <t xml:space="preserve">    725 - Zdravotechnika - zariaď. predmety   </t>
  </si>
  <si>
    <t xml:space="preserve">    732 - Ústredné kúrenie, strojovne   </t>
  </si>
  <si>
    <t xml:space="preserve">    734 - Ústredné kúrenie, armatúry.   </t>
  </si>
  <si>
    <t xml:space="preserve">HZS - Hodinové zúčtovacie sadzby   </t>
  </si>
  <si>
    <t xml:space="preserve">Práce a dodávky HSV   </t>
  </si>
  <si>
    <t xml:space="preserve">Ostatné konštrukcie a práce-búranie   </t>
  </si>
  <si>
    <t>953997966.S</t>
  </si>
  <si>
    <t>Montáž kruhovej plastovej vetracej mriežky plochy do 0,008 m2</t>
  </si>
  <si>
    <t>-309794196</t>
  </si>
  <si>
    <t>429720338400.R</t>
  </si>
  <si>
    <t>Mriežka ventilačná plastová, kruhová, priemer 70 mm</t>
  </si>
  <si>
    <t>-1410753656</t>
  </si>
  <si>
    <t xml:space="preserve">Práce a dodávky PSV   </t>
  </si>
  <si>
    <t xml:space="preserve">Izolácie tepelné   </t>
  </si>
  <si>
    <t>713482111.S</t>
  </si>
  <si>
    <t>Montáž trubíc z PE, hr.do 10 mm,vnút.priemer do 38 mm</t>
  </si>
  <si>
    <t>1986486608</t>
  </si>
  <si>
    <t>283310001100</t>
  </si>
  <si>
    <t>Izolačná PE trubica TUBOLIT DG 18x9 mm (d potrubia x hr. izolácie),</t>
  </si>
  <si>
    <t>-741293801</t>
  </si>
  <si>
    <t>283310001200</t>
  </si>
  <si>
    <t>Izolačná PE trubica TUBOLIT DG 20x9 mm (d potrubia x hr. izolácie),</t>
  </si>
  <si>
    <t>1274972735</t>
  </si>
  <si>
    <t>713482121.S</t>
  </si>
  <si>
    <t>Montáž trubíc z PE, hr.15-20 mm,vnút.priemer do 38 mm</t>
  </si>
  <si>
    <t>1888649422</t>
  </si>
  <si>
    <t>2833100031.R</t>
  </si>
  <si>
    <t>Izolačná PE trubica TUBOLIT DG 26x13 mm (d potrubia x hr. izolácie),</t>
  </si>
  <si>
    <t>-724320369</t>
  </si>
  <si>
    <t>283310003200</t>
  </si>
  <si>
    <t>Izolačná PE trubica TUBOLIT DG 32x13 mm (d potrubia x hr. izolácie)</t>
  </si>
  <si>
    <t>-2030548422</t>
  </si>
  <si>
    <t>713482122.S</t>
  </si>
  <si>
    <t>Montáž trubíc z PE, hr.15-20 mm,vnút.priemer 39-70 mm</t>
  </si>
  <si>
    <t>1788159222</t>
  </si>
  <si>
    <t>2833100050.R</t>
  </si>
  <si>
    <t>Izolačná PE trubica TUBOLIT DG 40x20 mm (d potrubia x hr. izolácie)</t>
  </si>
  <si>
    <t>-309324185</t>
  </si>
  <si>
    <t>713482124.S</t>
  </si>
  <si>
    <t>Montáž trubíc z PE, hr.15-20 mm,vnút.priem. 96-133 mm</t>
  </si>
  <si>
    <t>-133286463</t>
  </si>
  <si>
    <t>283310004300</t>
  </si>
  <si>
    <t>Izolačná PE trubica TUBOLIT DG 110x13 mm (d potrubia x hr. izolácie),</t>
  </si>
  <si>
    <t>-1996170076</t>
  </si>
  <si>
    <t>713482132.S</t>
  </si>
  <si>
    <t>Montáž trubíc z PE, hr.25 mm,vnút.priemer 39-70 mm</t>
  </si>
  <si>
    <t>-318564758</t>
  </si>
  <si>
    <t>2833100067.R</t>
  </si>
  <si>
    <t>Izolačná PE trubica TUBOLIT DG 50x25 mm (d potrubia x hr. izolácie),</t>
  </si>
  <si>
    <t>-800705798</t>
  </si>
  <si>
    <t>283310006800.R</t>
  </si>
  <si>
    <t xml:space="preserve">Izolačná PE trubica dxhr. 63x25 mm,  na izolovanie rozvodov vody, kúrenia, zdravotechniky</t>
  </si>
  <si>
    <t>1443431481</t>
  </si>
  <si>
    <t>998713202.S</t>
  </si>
  <si>
    <t>%</t>
  </si>
  <si>
    <t>-1459459917</t>
  </si>
  <si>
    <t>721</t>
  </si>
  <si>
    <t xml:space="preserve">Zdravotechnika - vnútorná kanalizácia   </t>
  </si>
  <si>
    <t>721171107.R</t>
  </si>
  <si>
    <t>Potrubie PP pre ležatú kanalizáciu 75x1,8 vrátane tvaroviek</t>
  </si>
  <si>
    <t>-322534530</t>
  </si>
  <si>
    <t>721171206.R</t>
  </si>
  <si>
    <t xml:space="preserve">Potrubie z rúr HT  Dxt 75x1,8 mm  zavesené</t>
  </si>
  <si>
    <t>1034403291</t>
  </si>
  <si>
    <t>18</t>
  </si>
  <si>
    <t>721171308.R</t>
  </si>
  <si>
    <t>Potrubie PP pre ležatú kanalizáciu 110x3 vrátane tvaroviek</t>
  </si>
  <si>
    <t>986899931</t>
  </si>
  <si>
    <t>721171309.R</t>
  </si>
  <si>
    <t xml:space="preserve">Potrubie  PP pre ležatú kanalizáciu 125x3,2 vrátane tvaroviek</t>
  </si>
  <si>
    <t>-1481544867</t>
  </si>
  <si>
    <t>721171310.R</t>
  </si>
  <si>
    <t xml:space="preserve">Potrubie  PP pre ležatú kanalizáciu 160x4 vrátane tvaroviek</t>
  </si>
  <si>
    <t>1201777588</t>
  </si>
  <si>
    <t>721171311.R</t>
  </si>
  <si>
    <t xml:space="preserve">Potrubie  PP pre ležatú kanalizáciu 200x4,5 vrátane tvaroviek</t>
  </si>
  <si>
    <t>1973514826</t>
  </si>
  <si>
    <t>22</t>
  </si>
  <si>
    <t>721171502.R</t>
  </si>
  <si>
    <t>Potrubie z rúr HT Dxt 40x1,8 mm odpadné prípojné</t>
  </si>
  <si>
    <t>406411632</t>
  </si>
  <si>
    <t>23</t>
  </si>
  <si>
    <t>721171503.R</t>
  </si>
  <si>
    <t xml:space="preserve">Potrubie z rúr  HT Dxt 50x1,8 mm odpadné prípojné</t>
  </si>
  <si>
    <t>-101895313</t>
  </si>
  <si>
    <t>721171505.R</t>
  </si>
  <si>
    <t>Potrubie z rúr HT Dxt 63x1,8 mm odpadné prípojné</t>
  </si>
  <si>
    <t>1810173080</t>
  </si>
  <si>
    <t>721171506.R</t>
  </si>
  <si>
    <t>Potrubie z rúr HT Dxt 75x1,8 mm odpadné prípojné</t>
  </si>
  <si>
    <t>1858839273</t>
  </si>
  <si>
    <t>27</t>
  </si>
  <si>
    <t>721171508.R</t>
  </si>
  <si>
    <t>Potrubie z rúr HT Dxt 110x2,2 mm odpadné</t>
  </si>
  <si>
    <t>180999253</t>
  </si>
  <si>
    <t>28</t>
  </si>
  <si>
    <t>721171508.R1</t>
  </si>
  <si>
    <t>Potrubie z rúr HT Dxt 125x3mm odpadné</t>
  </si>
  <si>
    <t>-1230949965</t>
  </si>
  <si>
    <t>721172503</t>
  </si>
  <si>
    <t>Montáž čistiaceho kusu DN 100</t>
  </si>
  <si>
    <t>361850125</t>
  </si>
  <si>
    <t>286510021300</t>
  </si>
  <si>
    <t>Čistiaca tvarovka PVC-U, DN 110 hladká</t>
  </si>
  <si>
    <t>-1039003772</t>
  </si>
  <si>
    <t>31</t>
  </si>
  <si>
    <t>721194104.S</t>
  </si>
  <si>
    <t>Zriadenie prípojky na potrubí vyvedenie a upevnenie odpadových výpustiek D 40 mm</t>
  </si>
  <si>
    <t>880051704</t>
  </si>
  <si>
    <t>721194105.S</t>
  </si>
  <si>
    <t>Zriadenie prípojky na potrubí vyvedenie a upevnenie odpadových výpustiek D 50 mm</t>
  </si>
  <si>
    <t>-1608370479</t>
  </si>
  <si>
    <t>721194109.S</t>
  </si>
  <si>
    <t>Zriadenie prípojky na potrubí vyvedenie a upevnenie odpadových výpustiek D 110 mm</t>
  </si>
  <si>
    <t>-87132392</t>
  </si>
  <si>
    <t>34</t>
  </si>
  <si>
    <t>721213006.S</t>
  </si>
  <si>
    <t>Montáž podlahového vpustu s vodorovným odtokom do DN 75</t>
  </si>
  <si>
    <t>-496666038</t>
  </si>
  <si>
    <t>286630023000.R</t>
  </si>
  <si>
    <t xml:space="preserve">Podlahová vpust  so suchým protizápach.uzáverom (nerezová mriežka).DN 70</t>
  </si>
  <si>
    <t>1440257501</t>
  </si>
  <si>
    <t>72122902pc</t>
  </si>
  <si>
    <t>Zápachový uzáver HL 136</t>
  </si>
  <si>
    <t>1690857452</t>
  </si>
  <si>
    <t>721230145.R</t>
  </si>
  <si>
    <t>Montáž strešného vtoku pre mPVC izolácie s el. ohrevom</t>
  </si>
  <si>
    <t>1424575071</t>
  </si>
  <si>
    <t>38</t>
  </si>
  <si>
    <t>2866300079pc</t>
  </si>
  <si>
    <t xml:space="preserve">Strešný vtok s  slektr.ohrevom</t>
  </si>
  <si>
    <t>-232818877</t>
  </si>
  <si>
    <t>721274103.S</t>
  </si>
  <si>
    <t>Ventilačná hlavica strešná plastová DN 100</t>
  </si>
  <si>
    <t>418636684</t>
  </si>
  <si>
    <t>721274104.S</t>
  </si>
  <si>
    <t>Ventilačná hlavica strešná plastová DN 125</t>
  </si>
  <si>
    <t>-110408612</t>
  </si>
  <si>
    <t>721290012</t>
  </si>
  <si>
    <t>Montáž privzdušňovacieho ventilu pre odpadové potrubia do DN 110</t>
  </si>
  <si>
    <t>1747075357</t>
  </si>
  <si>
    <t>5516100001.1</t>
  </si>
  <si>
    <t>Privzdušňovacia hlavica HL900+ mriežka</t>
  </si>
  <si>
    <t>-1364875781</t>
  </si>
  <si>
    <t>55161000110.R</t>
  </si>
  <si>
    <t>Privzdušňovacia hlavica podomietková HL905</t>
  </si>
  <si>
    <t>-926784831</t>
  </si>
  <si>
    <t>721290111.S</t>
  </si>
  <si>
    <t>Ostatné - skúška tesnosti kanalizácie v objektoch vodou do DN 125</t>
  </si>
  <si>
    <t>-1522354126</t>
  </si>
  <si>
    <t>721290112.S</t>
  </si>
  <si>
    <t>Ostatné - skúška tesnosti kanalizácie v objektoch vodou DN 150 alebo DN 200</t>
  </si>
  <si>
    <t>169307438</t>
  </si>
  <si>
    <t>998721202.S</t>
  </si>
  <si>
    <t>Presun hmôt pre vnútornú kanalizáciu v objektoch výšky nad 6 do 12 m</t>
  </si>
  <si>
    <t>1380691611</t>
  </si>
  <si>
    <t>722</t>
  </si>
  <si>
    <t xml:space="preserve">Zdravotechnika - vnútorný vodovod   </t>
  </si>
  <si>
    <t>722130213.S</t>
  </si>
  <si>
    <t>Potrubie z oceľových rúr pozink. bezšvíkových bežných-11 353.0, 10 004.0 zvarov. bežných-11 343.00 DN 25</t>
  </si>
  <si>
    <t>1382205723</t>
  </si>
  <si>
    <t>722130215.S</t>
  </si>
  <si>
    <t>Potrubie z oceľových rúr pozink. bezšvíkových bežných-11 353.0, 10 004.0 zvarov. bežných-11 343.00 DN 40</t>
  </si>
  <si>
    <t>-1645224791</t>
  </si>
  <si>
    <t>722130216.S</t>
  </si>
  <si>
    <t>Potrubie z oceľových rúr pozink. bezšvíkových bežných-11 353.0, 10 004.0 zvarov. bežných-11 343.00 DN 50</t>
  </si>
  <si>
    <t>-1185563255</t>
  </si>
  <si>
    <t>722171112.R</t>
  </si>
  <si>
    <t xml:space="preserve">Potrubie plasthliníkové  GABOTHERM  Dxt 18x2 mm</t>
  </si>
  <si>
    <t>-339598283</t>
  </si>
  <si>
    <t>51</t>
  </si>
  <si>
    <t>722171113.R</t>
  </si>
  <si>
    <t xml:space="preserve">Potrubie plasthliníkové GABOTHERM  Dxt 20x2 mm</t>
  </si>
  <si>
    <t>1519426107</t>
  </si>
  <si>
    <t>52</t>
  </si>
  <si>
    <t>722171114.R</t>
  </si>
  <si>
    <t xml:space="preserve">Potrubie plasthliníkové GABOTHERM  Dxt 26x3 mm</t>
  </si>
  <si>
    <t>-225498423</t>
  </si>
  <si>
    <t>722171115.R</t>
  </si>
  <si>
    <t xml:space="preserve">Potrubie plasthliníkové GABOTHERM  Dxt 32x3 mm</t>
  </si>
  <si>
    <t>-820627234</t>
  </si>
  <si>
    <t>722171116.R</t>
  </si>
  <si>
    <t xml:space="preserve">Potrubie plasthliníkové  GABOTHERM  Dxt 40x3,5 mm</t>
  </si>
  <si>
    <t>2002432353</t>
  </si>
  <si>
    <t>722171117.R</t>
  </si>
  <si>
    <t xml:space="preserve">Potrubie plasthliníkové  GABOTHERM  Dxt 50x4,0 mm,</t>
  </si>
  <si>
    <t>403389558</t>
  </si>
  <si>
    <t>722172126pc</t>
  </si>
  <si>
    <t xml:space="preserve">Potrubie z plastických rúr  HDPE PE 100  D 63 x 3,8mm</t>
  </si>
  <si>
    <t>831636134</t>
  </si>
  <si>
    <t>72217212pc</t>
  </si>
  <si>
    <t xml:space="preserve">Potrubie z PE rúr  DN 32 mm -/v zemi/</t>
  </si>
  <si>
    <t>787051597</t>
  </si>
  <si>
    <t>72217212pc1</t>
  </si>
  <si>
    <t xml:space="preserve">Potrubie z PE rúr  DN 32 mm</t>
  </si>
  <si>
    <t>-19969871</t>
  </si>
  <si>
    <t>722220111.S</t>
  </si>
  <si>
    <t>Montáž armatúry závitovej s jedným závitom, nástenka pre výtokový ventil G 1/2</t>
  </si>
  <si>
    <t>66224770</t>
  </si>
  <si>
    <t>722220121.S</t>
  </si>
  <si>
    <t>Montáž armatúry závitovej s jedným závitom, nástenka pre batériu G 1/2</t>
  </si>
  <si>
    <t>pár</t>
  </si>
  <si>
    <t>-2114826296</t>
  </si>
  <si>
    <t>197730078700</t>
  </si>
  <si>
    <t>Nástenka, 1/2"x1/2"FF, PN 10, T = +120 °C, vhodná pre pitnú vodu, mosadz</t>
  </si>
  <si>
    <t>-307465202</t>
  </si>
  <si>
    <t>722221010.S</t>
  </si>
  <si>
    <t>Montáž guľového kohúta závitového priameho pre vodu G 1/2</t>
  </si>
  <si>
    <t>-672996945</t>
  </si>
  <si>
    <t>551110004900.S</t>
  </si>
  <si>
    <t>Guľový uzáver pre vodu 1/2", niklovaná mosadz</t>
  </si>
  <si>
    <t>-1041678814</t>
  </si>
  <si>
    <t>722221015.S</t>
  </si>
  <si>
    <t>Montáž guľového kohúta závitového priameho pre vodu G 3/4</t>
  </si>
  <si>
    <t>436166767</t>
  </si>
  <si>
    <t>551110005000.S</t>
  </si>
  <si>
    <t>Guľový uzáver pre vodu 3/4", niklovaná mosadz</t>
  </si>
  <si>
    <t>625885508</t>
  </si>
  <si>
    <t>722221020</t>
  </si>
  <si>
    <t>Montáž guľového kohúta závitového priameho pre vodu G 1</t>
  </si>
  <si>
    <t>1211914384</t>
  </si>
  <si>
    <t>551110013900</t>
  </si>
  <si>
    <t xml:space="preserve">Guľový uzáver pre vodu  1" FF, páčka, niklovaná mosadz</t>
  </si>
  <si>
    <t>-1970610363</t>
  </si>
  <si>
    <t>722221025.S</t>
  </si>
  <si>
    <t>Montáž guľového kohúta závitového priameho pre vodu G 5/4</t>
  </si>
  <si>
    <t>-233908080</t>
  </si>
  <si>
    <t>551110005200.S</t>
  </si>
  <si>
    <t>Guľový uzáver pre vodu 5/4", niklovaná mosadz</t>
  </si>
  <si>
    <t>219867625</t>
  </si>
  <si>
    <t>722221030.S</t>
  </si>
  <si>
    <t>Montáž guľového kohúta závitového priameho pre vodu G 6/4</t>
  </si>
  <si>
    <t>-1195498581</t>
  </si>
  <si>
    <t>551110005900.S</t>
  </si>
  <si>
    <t>Guľový uzáver pre vodu 6/4", niklovaná mosadz</t>
  </si>
  <si>
    <t>-935218234</t>
  </si>
  <si>
    <t>722221035.S</t>
  </si>
  <si>
    <t>Montáž guľového kohúta závitového priameho pre vodu G 2</t>
  </si>
  <si>
    <t>-213383965</t>
  </si>
  <si>
    <t>551110006000.S</t>
  </si>
  <si>
    <t>Guľový uzáver pre vodu 2", niklovaná mosadz</t>
  </si>
  <si>
    <t>-693671852</t>
  </si>
  <si>
    <t>722221082.S</t>
  </si>
  <si>
    <t>Montáž guľového kohúta vypúšťacieho závitového G 1/2</t>
  </si>
  <si>
    <t>1369758782</t>
  </si>
  <si>
    <t>551110011200.S</t>
  </si>
  <si>
    <t>Guľový uzáver vypúšťací s páčkou, 1/2" M, mosadz</t>
  </si>
  <si>
    <t>-278647957</t>
  </si>
  <si>
    <t>722221310.S</t>
  </si>
  <si>
    <t>Montáž spätnej klapky závitovej pre vodu G 3/4</t>
  </si>
  <si>
    <t>1384393694</t>
  </si>
  <si>
    <t>551190000900.S</t>
  </si>
  <si>
    <t>Spätná klapka vodorovná závitová 3/4", PN 10, pre vodu, mosadz</t>
  </si>
  <si>
    <t>-910016590</t>
  </si>
  <si>
    <t>722221315.S</t>
  </si>
  <si>
    <t>Montáž spätnej klapky závitovej pre vodu G 1</t>
  </si>
  <si>
    <t>-480423716</t>
  </si>
  <si>
    <t>551190001000.S</t>
  </si>
  <si>
    <t xml:space="preserve">Spätná klapka  závitová 1", PN 10, pre vodu, mosadz</t>
  </si>
  <si>
    <t>432538150</t>
  </si>
  <si>
    <t>722221325.S</t>
  </si>
  <si>
    <t>Montáž spätnej klapky závitovej pre vodu G 6/4</t>
  </si>
  <si>
    <t>-2086449318</t>
  </si>
  <si>
    <t>551190001200.S</t>
  </si>
  <si>
    <t xml:space="preserve">Spätná klapka  závitová 6/4", PN 10, pre vodu, mosadz</t>
  </si>
  <si>
    <t>1641630712</t>
  </si>
  <si>
    <t>722221385.S</t>
  </si>
  <si>
    <t>Montáž vodovodného filtra závitového G 2</t>
  </si>
  <si>
    <t>1323003745</t>
  </si>
  <si>
    <t>4220100034pc</t>
  </si>
  <si>
    <t>Filter závitový, DN 50 (EZV-PIGI)</t>
  </si>
  <si>
    <t>-773974385</t>
  </si>
  <si>
    <t>722250005.S</t>
  </si>
  <si>
    <t>Montáž hydrantového systému s tvarovo stálou hadicou D 25</t>
  </si>
  <si>
    <t>súb.</t>
  </si>
  <si>
    <t>-2130629287</t>
  </si>
  <si>
    <t>449150003100</t>
  </si>
  <si>
    <t>Hydrantový systém s tvarovo stálou hadicou D 25, hadica 30 m, skriňa 650x650x285 mm, plné dvierka, prúdnica ekv.10</t>
  </si>
  <si>
    <t>900667036</t>
  </si>
  <si>
    <t>722290226.S</t>
  </si>
  <si>
    <t>Tlaková skúška vodovodného potrubia do DN 50</t>
  </si>
  <si>
    <t>-202732683</t>
  </si>
  <si>
    <t>722290234.S</t>
  </si>
  <si>
    <t>Prepláchnutie a dezinfekcia vodovodného potrubia do DN 80</t>
  </si>
  <si>
    <t>-2064815894</t>
  </si>
  <si>
    <t>998722202.S</t>
  </si>
  <si>
    <t>Presun hmôt pre vnútorný vodovod v objektoch výšky nad 6 do 12 m</t>
  </si>
  <si>
    <t>1190753720</t>
  </si>
  <si>
    <t>724</t>
  </si>
  <si>
    <t xml:space="preserve">Zdravotechnika - strojné vybavenie   </t>
  </si>
  <si>
    <t>7242111pc</t>
  </si>
  <si>
    <t xml:space="preserve">Montáž  prečerpávacej stanice Techno Trading NIROLIFT s čerpadlom Robusta 200 W/TS</t>
  </si>
  <si>
    <t>1093563479</t>
  </si>
  <si>
    <t>5943100006pc</t>
  </si>
  <si>
    <t>Prečerpávacia stanica Techno Trading NIROLIFT s čerpadlom Robusta 200 W/TS</t>
  </si>
  <si>
    <t>kompl</t>
  </si>
  <si>
    <t>-675694632</t>
  </si>
  <si>
    <t>998724202.S</t>
  </si>
  <si>
    <t>Presun hmôt pre strojné vybavenie v objektoch výšky nad 6 do 12 m</t>
  </si>
  <si>
    <t>-21358967</t>
  </si>
  <si>
    <t>725</t>
  </si>
  <si>
    <t xml:space="preserve">Zdravotechnika - zariaď. predmety   </t>
  </si>
  <si>
    <t>725119410.S</t>
  </si>
  <si>
    <t>Montáž záchodovej misy keramickej zavesenej s rovným odpadom</t>
  </si>
  <si>
    <t>-2043850778</t>
  </si>
  <si>
    <t>642360000200</t>
  </si>
  <si>
    <t>Misa záchodová keramická závesná</t>
  </si>
  <si>
    <t>-1564717961</t>
  </si>
  <si>
    <t>725119420.S</t>
  </si>
  <si>
    <t>Montáž záchodovej misy keramickej detskej závesnej pre škôlky</t>
  </si>
  <si>
    <t>1644286801</t>
  </si>
  <si>
    <t>642360002700.S</t>
  </si>
  <si>
    <t>Misa záchodová keramická závesná detská</t>
  </si>
  <si>
    <t>-850248246</t>
  </si>
  <si>
    <t>725119711.R</t>
  </si>
  <si>
    <t>Montáž predstenového systému záchodov do kombinovaných stien (napr.GEBERIT, AlcaPlast)</t>
  </si>
  <si>
    <t>-446062454</t>
  </si>
  <si>
    <t>5523700002.1</t>
  </si>
  <si>
    <t>Predstenový systém DuoFix pre závesné WC, výška 1120 mm so splachovacou podomietkovou nádržou Sigma 12 , GEBERIT</t>
  </si>
  <si>
    <t>1984266236</t>
  </si>
  <si>
    <t>725149701.S</t>
  </si>
  <si>
    <t>Montáž predstenového systému záchodov-/pre detské WC-závesný systém/</t>
  </si>
  <si>
    <t>198257530</t>
  </si>
  <si>
    <t>552370001600.S</t>
  </si>
  <si>
    <t>Predstenový systém pre závesné WC -/závesný systém pre detské WC/</t>
  </si>
  <si>
    <t>1316142104</t>
  </si>
  <si>
    <t>725219201.S</t>
  </si>
  <si>
    <t>Montáž umývadla keramického na konzoly, bez výtokovej armatúry</t>
  </si>
  <si>
    <t>-515200821</t>
  </si>
  <si>
    <t>642110006200</t>
  </si>
  <si>
    <t>Umývadlo keramické, biela, JIKA</t>
  </si>
  <si>
    <t>-928544102</t>
  </si>
  <si>
    <t>725219505.S</t>
  </si>
  <si>
    <t>Montáž umývadla keramického detského závesného, bez výtokovej armatúry</t>
  </si>
  <si>
    <t>-1189714655</t>
  </si>
  <si>
    <t>642110002730.S</t>
  </si>
  <si>
    <t>Umývadlo keramické detské závesné</t>
  </si>
  <si>
    <t>1017680284</t>
  </si>
  <si>
    <t>725241126.R</t>
  </si>
  <si>
    <t>Montáž sprchovej vaničky akrylátovej obdĺžnikovej 900x1100 mm</t>
  </si>
  <si>
    <t>-856157750</t>
  </si>
  <si>
    <t>554230000600.R</t>
  </si>
  <si>
    <t>Sprchovacia vanička akrylátová obdĺžniková s nožičkami rozmer 900x1100 mm</t>
  </si>
  <si>
    <t>1456017244</t>
  </si>
  <si>
    <t>725245113</t>
  </si>
  <si>
    <t>Montáž - zástena sprchová</t>
  </si>
  <si>
    <t>-1624256560</t>
  </si>
  <si>
    <t>55484228pc</t>
  </si>
  <si>
    <t>Sprchová zástena - klasik</t>
  </si>
  <si>
    <t>165227300</t>
  </si>
  <si>
    <t>725333352.S</t>
  </si>
  <si>
    <t>Montáž výlevky plastovej závesnej bez výtokovej armatúry</t>
  </si>
  <si>
    <t>-237217473</t>
  </si>
  <si>
    <t>6427100001pc</t>
  </si>
  <si>
    <t>Výlevka závesná plastová</t>
  </si>
  <si>
    <t>-1689853715</t>
  </si>
  <si>
    <t>725819402</t>
  </si>
  <si>
    <t>Montáž ventilu bez pripojovacej rúrky G 1/2</t>
  </si>
  <si>
    <t>1488426879</t>
  </si>
  <si>
    <t>551410000300</t>
  </si>
  <si>
    <t>Ventil pre hygienické a zdravotnické zariadenia T 66 A 1/2" rohový mosadzný s vrškom T 13</t>
  </si>
  <si>
    <t>548667537</t>
  </si>
  <si>
    <t>5514100002pc</t>
  </si>
  <si>
    <t xml:space="preserve">Ventil  rohový s filtrom DN 15</t>
  </si>
  <si>
    <t>-1030729737</t>
  </si>
  <si>
    <t>725829601.R</t>
  </si>
  <si>
    <t xml:space="preserve">Montáž batérie  drezovej stojankovej, pákovej alebo klasickej s lekárenskou pákou</t>
  </si>
  <si>
    <t>-1249594913</t>
  </si>
  <si>
    <t>5514500004pc</t>
  </si>
  <si>
    <t>Batéria drezová stojanková páková s lekárenskou pákou 3/4"</t>
  </si>
  <si>
    <t>-849340978</t>
  </si>
  <si>
    <t>725829601.S</t>
  </si>
  <si>
    <t>Montáž batérie umývadlovej a drezovej stojankovej, pákovej alebo klasickej s mechanickým ovládaním</t>
  </si>
  <si>
    <t>492151009</t>
  </si>
  <si>
    <t>551450003900</t>
  </si>
  <si>
    <t>Batéria umývadlová stojanková páková ,chróm, JIKA</t>
  </si>
  <si>
    <t>-1438259604</t>
  </si>
  <si>
    <t>5514500006pc</t>
  </si>
  <si>
    <t>Batéria drezová stojanková páková chróm, JIKA</t>
  </si>
  <si>
    <t>-1178238396</t>
  </si>
  <si>
    <t>725829605.S</t>
  </si>
  <si>
    <t>Montáž batérie umývadlovej a drezovej stojankovej, pákovej alebo klasickej, detskej s mechanickým ovládaním</t>
  </si>
  <si>
    <t>2115678808</t>
  </si>
  <si>
    <t>551450004310.S</t>
  </si>
  <si>
    <t>Batéria pre detské umývadlá páková</t>
  </si>
  <si>
    <t>746274661</t>
  </si>
  <si>
    <t>72582960pc</t>
  </si>
  <si>
    <t>Montáž batérie pre výlevku , pákovej alebo klasickej s mechanickým ovládaním</t>
  </si>
  <si>
    <t>1306221373</t>
  </si>
  <si>
    <t>5514500039pc</t>
  </si>
  <si>
    <t xml:space="preserve">Batéria pre výlevku  stojanková páková ,chróm, JIKA</t>
  </si>
  <si>
    <t>644291634</t>
  </si>
  <si>
    <t>725849201.S</t>
  </si>
  <si>
    <t>Montáž batérie sprchovej nástennej pákovej, klasickej</t>
  </si>
  <si>
    <t>1042328517</t>
  </si>
  <si>
    <t>551450002600.S</t>
  </si>
  <si>
    <t>Batéria sprchová nástenná páková</t>
  </si>
  <si>
    <t>-1515384839</t>
  </si>
  <si>
    <t>725849205.1</t>
  </si>
  <si>
    <t xml:space="preserve">Montáž batérie sprchovej  súpravy</t>
  </si>
  <si>
    <t>-1601375841</t>
  </si>
  <si>
    <t>5522600024pc</t>
  </si>
  <si>
    <t xml:space="preserve">Sprchová   súprava</t>
  </si>
  <si>
    <t>-683995544</t>
  </si>
  <si>
    <t>725869301</t>
  </si>
  <si>
    <t>Montáž zápachovej uzávierky pre zariaďovacie predmety, umývadlová do D 40</t>
  </si>
  <si>
    <t>-68314576</t>
  </si>
  <si>
    <t>551620008400</t>
  </si>
  <si>
    <t>Zápachová uzávierka pre umývadlá a bidety HL135/30, DN 32x 5/4", s výškovou nastaviteľnou rúrkou a závitom, čistiacim kusom a rozetou, otočný odtok, PP</t>
  </si>
  <si>
    <t>647064526</t>
  </si>
  <si>
    <t>725869340.S</t>
  </si>
  <si>
    <t>Montáž zápachovej uzávierky pre zariaďovacie predmety, sprchovej do D 50 mm</t>
  </si>
  <si>
    <t>1499248530</t>
  </si>
  <si>
    <t>551620003400.S</t>
  </si>
  <si>
    <t>Zápachová uzávierka sprchových vaničiek DN 40/50</t>
  </si>
  <si>
    <t>318577418</t>
  </si>
  <si>
    <t>998725202.S</t>
  </si>
  <si>
    <t>Presun hmôt pre zariaďovacie predmety v objektoch výšky nad 6 do 12 m</t>
  </si>
  <si>
    <t>885584324</t>
  </si>
  <si>
    <t>732</t>
  </si>
  <si>
    <t xml:space="preserve">Ústredné kúrenie, strojovne   </t>
  </si>
  <si>
    <t>732199100</t>
  </si>
  <si>
    <t>Montáž orientačného štítka</t>
  </si>
  <si>
    <t>1991462125</t>
  </si>
  <si>
    <t>548230000900</t>
  </si>
  <si>
    <t>Štítok smaltovaný</t>
  </si>
  <si>
    <t>-1122928884</t>
  </si>
  <si>
    <t>998732202.S</t>
  </si>
  <si>
    <t>Presun hmôt pre strojovne v objektoch výšky nad 6 m do 12 m</t>
  </si>
  <si>
    <t>1533652636</t>
  </si>
  <si>
    <t>734</t>
  </si>
  <si>
    <t xml:space="preserve">Ústredné kúrenie, armatúry.   </t>
  </si>
  <si>
    <t>7342221pc</t>
  </si>
  <si>
    <t xml:space="preserve">Montáž regulačného  ventilu  DN 15</t>
  </si>
  <si>
    <t>-443271580</t>
  </si>
  <si>
    <t>135</t>
  </si>
  <si>
    <t>5512400119pc</t>
  </si>
  <si>
    <t>Regulačný ventil cirkulácie TÚV HERZ ,DN 15</t>
  </si>
  <si>
    <t>1598203010</t>
  </si>
  <si>
    <t>73429612pc</t>
  </si>
  <si>
    <t>Montáž zmiešavacej armatúry DN 20</t>
  </si>
  <si>
    <t>-1362406170</t>
  </si>
  <si>
    <t>5512100374pc</t>
  </si>
  <si>
    <t>Ventil zmiešavací TÚV -/termostat.ventil/ DN 20</t>
  </si>
  <si>
    <t>72587966</t>
  </si>
  <si>
    <t>73429612pc1</t>
  </si>
  <si>
    <t>Montáž zmiešavacej armatúry DN 25</t>
  </si>
  <si>
    <t>135123438</t>
  </si>
  <si>
    <t>5512100374pc1</t>
  </si>
  <si>
    <t>Ventil zmiešavací TÚV -/termostat.ventil/ DN 25</t>
  </si>
  <si>
    <t>-376824650</t>
  </si>
  <si>
    <t>734411111.S</t>
  </si>
  <si>
    <t>Teplomer technický s ochranným púzdrom - priamy typ 160 prev."A"</t>
  </si>
  <si>
    <t>452078563</t>
  </si>
  <si>
    <t>998734203.S</t>
  </si>
  <si>
    <t>Presun hmôt pre armatúry v objektoch výšky nad 6 do 24 m</t>
  </si>
  <si>
    <t>-2123680578</t>
  </si>
  <si>
    <t>HZS</t>
  </si>
  <si>
    <t xml:space="preserve">Hodinové zúčtovacie sadzby   </t>
  </si>
  <si>
    <t>HZS000113p</t>
  </si>
  <si>
    <t xml:space="preserve">Stavebno montážne práce náročné ucelené - odborné...ostatné /nerozpočované položkami  pod.../</t>
  </si>
  <si>
    <t>hod</t>
  </si>
  <si>
    <t>262144</t>
  </si>
  <si>
    <t>-1513235767</t>
  </si>
  <si>
    <t>HZS000114p</t>
  </si>
  <si>
    <t>Stavebno montážne práce najnáročnejšie na odbornosť - uvedenie zariadenie do prevádzky a vyskúšanie /v rozsahu viac ako 8 hodín/</t>
  </si>
  <si>
    <t>752880009</t>
  </si>
  <si>
    <t>SO-1.1.1.2 - Úsredné vykurovanie - prístavba a nadstavba</t>
  </si>
  <si>
    <t xml:space="preserve">    733 - Ústredné kúrenie, rozvodné potrubie   </t>
  </si>
  <si>
    <t xml:space="preserve">    735 - Ústredné kúrenie, vykurov. telesá   </t>
  </si>
  <si>
    <t>71348213101</t>
  </si>
  <si>
    <t>Montáž trubíc z PE, hr.30 mm,vnút.priemer do 38</t>
  </si>
  <si>
    <t>-371208906</t>
  </si>
  <si>
    <t>2837741558</t>
  </si>
  <si>
    <t>TUBOLIT izolácia - trubica 28/25</t>
  </si>
  <si>
    <t>-1721470332</t>
  </si>
  <si>
    <t>71348213201</t>
  </si>
  <si>
    <t>Montáž trubíc, hr.30 mm,vnút.priemer 42-70</t>
  </si>
  <si>
    <t>-143655891</t>
  </si>
  <si>
    <t>2837741591</t>
  </si>
  <si>
    <t>TUBOLIT izolácia - trubica 48/25</t>
  </si>
  <si>
    <t>-1154466496</t>
  </si>
  <si>
    <t>2837741606</t>
  </si>
  <si>
    <t>TUBOLIT izolácia - trubica 60/25</t>
  </si>
  <si>
    <t>169317925</t>
  </si>
  <si>
    <t>998713201</t>
  </si>
  <si>
    <t>Presun hmôt pre izolácie tepelné v objektoch výšky do 6 m</t>
  </si>
  <si>
    <t>396801942</t>
  </si>
  <si>
    <t>998713292</t>
  </si>
  <si>
    <t>Izolácie tepelné, prípl.za presun nad vymedz. najväčšiu dopravnú vzdial. do 100 m</t>
  </si>
  <si>
    <t>-440886712</t>
  </si>
  <si>
    <t>733</t>
  </si>
  <si>
    <t xml:space="preserve">Ústredné kúrenie, rozvodné potrubie   </t>
  </si>
  <si>
    <t>733113115</t>
  </si>
  <si>
    <t>Potrubie z rúrok závitových Príplatok k cene za zhotovenie prípojky z oceľ. rúrok závitových DN 25</t>
  </si>
  <si>
    <t>1329612570</t>
  </si>
  <si>
    <t>73312501201</t>
  </si>
  <si>
    <t>Potrubie z uhlíkovej ocele spájané lisovaním DN 28x1,5 mm</t>
  </si>
  <si>
    <t>888444286</t>
  </si>
  <si>
    <t>73312501801</t>
  </si>
  <si>
    <t>Potrubie z uhlíkovej ocele spájané lisovaním DN 42x1,5 mm</t>
  </si>
  <si>
    <t>1926246451</t>
  </si>
  <si>
    <t>73312502101</t>
  </si>
  <si>
    <t>Potrubie z uhlíkovej ocele spájané lisovaním DN 54x1,5 mm</t>
  </si>
  <si>
    <t>-618958073</t>
  </si>
  <si>
    <t>733190107</t>
  </si>
  <si>
    <t>Tlaková skúška potrubia z oceľových rúrok závitových</t>
  </si>
  <si>
    <t>1856181176</t>
  </si>
  <si>
    <t>733191301</t>
  </si>
  <si>
    <t>Tlaková skúška plastového potrubia do 32 mm</t>
  </si>
  <si>
    <t>840106966</t>
  </si>
  <si>
    <t>998733201</t>
  </si>
  <si>
    <t>Presun hmôt pre rozvody potrubia v objektoch výšky do 6 m</t>
  </si>
  <si>
    <t>-2052601747</t>
  </si>
  <si>
    <t>998733293</t>
  </si>
  <si>
    <t>Rozvody potrubia, prípl.za presun nad vymedz. najväčšiu dopravnú vzdial. do 500 m</t>
  </si>
  <si>
    <t>1932442642</t>
  </si>
  <si>
    <t>735</t>
  </si>
  <si>
    <t xml:space="preserve">Ústredné kúrenie, vykurov. telesá   </t>
  </si>
  <si>
    <t>735000911</t>
  </si>
  <si>
    <t>Vyregulovanie dvojregulačného ventilu a kohútika s ručným ovládaním</t>
  </si>
  <si>
    <t>-295557041</t>
  </si>
  <si>
    <t>735311499</t>
  </si>
  <si>
    <t>Príplatok za montáž pripojenia k.ď. okruhu v rozdelovači</t>
  </si>
  <si>
    <t>-1776835814</t>
  </si>
  <si>
    <t>787192727</t>
  </si>
  <si>
    <t>-836470079</t>
  </si>
  <si>
    <t>457183267</t>
  </si>
  <si>
    <t>73531150201</t>
  </si>
  <si>
    <t>Montáž podlahového kúrenia GABOTHERM s platňou z tvar. polystyrolu, rozteč 100 mm</t>
  </si>
  <si>
    <t>2120008629</t>
  </si>
  <si>
    <t>73531150301</t>
  </si>
  <si>
    <t>Montáž podlahového kúrenia GABOTHERM s platňou z tvar. polystyrolu, rozteč 150 mm</t>
  </si>
  <si>
    <t>875733567</t>
  </si>
  <si>
    <t>73531150402</t>
  </si>
  <si>
    <t>Montáž podlahového kúrenia GABOTHERM s platňou z tvar. polystyrolu, rozteč 200 mm</t>
  </si>
  <si>
    <t>-951430357</t>
  </si>
  <si>
    <t>286231240002</t>
  </si>
  <si>
    <t>Systémová doska Gabotherm Combitop 30-2 / RA 50 (01/21)</t>
  </si>
  <si>
    <t>192462484</t>
  </si>
  <si>
    <t>286000000302</t>
  </si>
  <si>
    <t>Rúrka polybutén PB-R hetta 17x2 Gabotherm (01/21)</t>
  </si>
  <si>
    <t>-902226094</t>
  </si>
  <si>
    <t>286231053001</t>
  </si>
  <si>
    <t>Press-spojka GT-M-PK 17/17 Gabotherm (01/21)</t>
  </si>
  <si>
    <t>-768390514</t>
  </si>
  <si>
    <t>286173010002</t>
  </si>
  <si>
    <t>Ochranná rúrka GT-SR 25, čierna Gabotherm (01/21)</t>
  </si>
  <si>
    <t>1203611783</t>
  </si>
  <si>
    <t>388500509002</t>
  </si>
  <si>
    <t>Dilatačný pás GTF-DFS 100 Gabotherm (01/21)</t>
  </si>
  <si>
    <t>1497128184</t>
  </si>
  <si>
    <t>388500509012</t>
  </si>
  <si>
    <t>Okrajový pás GTF-RDS Gabotherm (01/21)</t>
  </si>
  <si>
    <t>86300702</t>
  </si>
  <si>
    <t>585605238502</t>
  </si>
  <si>
    <t>Plastifikátor GTF-EZ 5 Gabotherm (01/21)</t>
  </si>
  <si>
    <t>l</t>
  </si>
  <si>
    <t>-1773182393</t>
  </si>
  <si>
    <t>735311690</t>
  </si>
  <si>
    <t>Montáž zostavy rozdel"ovač / zberač do skrine typ 8 cestný</t>
  </si>
  <si>
    <t>-150746735</t>
  </si>
  <si>
    <t>286231389001</t>
  </si>
  <si>
    <t>Rozdelovač VSV GTF-VSV 8 1" Gabotherm (01/21)</t>
  </si>
  <si>
    <t>-1082679777</t>
  </si>
  <si>
    <t>286231245002</t>
  </si>
  <si>
    <t>Uzatvárací kohút s regulačným ventilom" GT-SVR 1" Gabotherm</t>
  </si>
  <si>
    <t>-1988344649</t>
  </si>
  <si>
    <t>286231196002</t>
  </si>
  <si>
    <t>Adaptér GT-M-KA 17 x 2 Gabotherm (01/21)</t>
  </si>
  <si>
    <t>-686552063</t>
  </si>
  <si>
    <t>286231343002</t>
  </si>
  <si>
    <t>Vodiaci oblúk rúrok GT-RB 15/18 Gabotherm (01/21)</t>
  </si>
  <si>
    <t>-168838087</t>
  </si>
  <si>
    <t>735311720</t>
  </si>
  <si>
    <t>Montáž zostavy rozdel"ovač / zberač do skrine typ 10 cestný</t>
  </si>
  <si>
    <t>-395057465</t>
  </si>
  <si>
    <t>286231391001</t>
  </si>
  <si>
    <t xml:space="preserve">Rozdelovač GTF-VSV 10 1" mosadz Gabotherm  (01/21)</t>
  </si>
  <si>
    <t>412878377</t>
  </si>
  <si>
    <t>-1737208304</t>
  </si>
  <si>
    <t>180050405</t>
  </si>
  <si>
    <t>495416932</t>
  </si>
  <si>
    <t>735311730</t>
  </si>
  <si>
    <t>Montáž zostavy rozdel"ovač / zberač do skrine typ 11 cestný</t>
  </si>
  <si>
    <t>-339620603</t>
  </si>
  <si>
    <t>286231392001</t>
  </si>
  <si>
    <t>Rozdelovač GTF-VSV 11 1" mosadz Gabotherm (01/21)</t>
  </si>
  <si>
    <t>-3674152</t>
  </si>
  <si>
    <t>805399246</t>
  </si>
  <si>
    <t>-1074077958</t>
  </si>
  <si>
    <t>-630103134</t>
  </si>
  <si>
    <t>735311740</t>
  </si>
  <si>
    <t>Montáž zostavy rozdel"ovač / zberač do skrine typ 12 cestný</t>
  </si>
  <si>
    <t>-1572868665</t>
  </si>
  <si>
    <t>286231393001</t>
  </si>
  <si>
    <t>Rozdelovač GTF-VSV 12 1" mosadz Gabotherm (01/21)</t>
  </si>
  <si>
    <t>-1267685196</t>
  </si>
  <si>
    <t>-752133666</t>
  </si>
  <si>
    <t>-1202614218</t>
  </si>
  <si>
    <t>1479051183</t>
  </si>
  <si>
    <t>735311770</t>
  </si>
  <si>
    <t>Montáž skrinky rozdeľovača pod omietku max. 10 okruhov</t>
  </si>
  <si>
    <t>-1866494593</t>
  </si>
  <si>
    <t>286231363001</t>
  </si>
  <si>
    <t>Skrinka na omietku GT-PVKM 10 / 8 až 10 okruhov Gabotherm (01/21)</t>
  </si>
  <si>
    <t>784699881</t>
  </si>
  <si>
    <t>735311830</t>
  </si>
  <si>
    <t>Montáž skrinky rozdeľovača na omietku max. 12 okruhov</t>
  </si>
  <si>
    <t>1183103950</t>
  </si>
  <si>
    <t>286231364001</t>
  </si>
  <si>
    <t>Skrinka na omietku GT-PVKM 12 / 11 až 12 okruhov Gabotherm (01/21)</t>
  </si>
  <si>
    <t>-2127659161</t>
  </si>
  <si>
    <t>998735201</t>
  </si>
  <si>
    <t>Presun hmôt pre vykurovacie telesá v objektoch výšky do 6 m</t>
  </si>
  <si>
    <t>-1375942144</t>
  </si>
  <si>
    <t>998735293</t>
  </si>
  <si>
    <t>Vykurovacie telesá, prípl.za presun nad vymedz. najväčšiu dopr. vzdial. do 500 m</t>
  </si>
  <si>
    <t>1944335410</t>
  </si>
  <si>
    <t>HZS01</t>
  </si>
  <si>
    <t>Napustenie a odvzdušnenie systému</t>
  </si>
  <si>
    <t>791167861</t>
  </si>
  <si>
    <t>HZS02</t>
  </si>
  <si>
    <t>Vykurovacia skúška</t>
  </si>
  <si>
    <t>-1693277576</t>
  </si>
  <si>
    <t>Úroveň 4:</t>
  </si>
  <si>
    <t>SO-1.1.1.2.1 - Výmeniková stanica</t>
  </si>
  <si>
    <t xml:space="preserve">    767 - Konštrukcie doplnkové kovové   </t>
  </si>
  <si>
    <t xml:space="preserve">    783 - Dokončovacie práce - nátery   </t>
  </si>
  <si>
    <t>71341112102</t>
  </si>
  <si>
    <t>Montáž izolácie tepelnej potrubia a ohybov skružami LSP jednovrstvová</t>
  </si>
  <si>
    <t>-790399698</t>
  </si>
  <si>
    <t>631912645501</t>
  </si>
  <si>
    <t>Potrubné púzdrá PIPO ALS dĺžky 1000 mm, hrúbky 40 mm, pr. 49 mm</t>
  </si>
  <si>
    <t>-2084385301</t>
  </si>
  <si>
    <t>1324727930</t>
  </si>
  <si>
    <t>2837741571</t>
  </si>
  <si>
    <t>TUBOLIT izolácia - trubica 35/25</t>
  </si>
  <si>
    <t>-1602258206</t>
  </si>
  <si>
    <t>1495062215</t>
  </si>
  <si>
    <t>20657446</t>
  </si>
  <si>
    <t>-1845745760</t>
  </si>
  <si>
    <t>-1178517623</t>
  </si>
  <si>
    <t>720376706</t>
  </si>
  <si>
    <t>72213021301</t>
  </si>
  <si>
    <t>Potrubie z oceľ.rúr pozink.bezšvík.bežných-11 353.0, 10 004.0 zvarov. bežných-11 343.00 DN 25</t>
  </si>
  <si>
    <t>1379878046</t>
  </si>
  <si>
    <t>72213021401</t>
  </si>
  <si>
    <t>Potrubie z oceľ.rúr pozink.bezšvík.bežných-11 353.0, 10 004.0 zvarov. bežných-11 343.00 DN 32</t>
  </si>
  <si>
    <t>-561229437</t>
  </si>
  <si>
    <t>72219022301</t>
  </si>
  <si>
    <t>Prípojka vodovodná z oceľových rúr pre pevné pripojenie DN 25</t>
  </si>
  <si>
    <t>súb</t>
  </si>
  <si>
    <t>-49955874</t>
  </si>
  <si>
    <t>72219022401</t>
  </si>
  <si>
    <t>Prípojka vodovodná z oceľových rúr pre pevné pripojenie DN 32</t>
  </si>
  <si>
    <t>630696978</t>
  </si>
  <si>
    <t>722263414</t>
  </si>
  <si>
    <t>Montáž vodomeru závit. jednovtokového suchobežného G 1/2 (3 m3.h-1)</t>
  </si>
  <si>
    <t>1819662117</t>
  </si>
  <si>
    <t>388221510001</t>
  </si>
  <si>
    <t>Vodomer domový 90C DN 15/Qn=1,5 m3/h, dĺžky 130</t>
  </si>
  <si>
    <t>1573059985</t>
  </si>
  <si>
    <t>3885000460</t>
  </si>
  <si>
    <t>Prípojka k vodomeru 1/2"-pár</t>
  </si>
  <si>
    <t>1092547574</t>
  </si>
  <si>
    <t>722263417</t>
  </si>
  <si>
    <t>Montáž vodomeru závit. jednovtokového suchobežného G 1 (7 m3.h-1)</t>
  </si>
  <si>
    <t>-1462273287</t>
  </si>
  <si>
    <t>388221420001</t>
  </si>
  <si>
    <t>Vodomer domový 30C DN 25/Qn=10,0 m3/h, dĺžky 190</t>
  </si>
  <si>
    <t>-1628908030</t>
  </si>
  <si>
    <t>3885000480</t>
  </si>
  <si>
    <t>Prípojka k vodomeru 1"-pár</t>
  </si>
  <si>
    <t>-749506621</t>
  </si>
  <si>
    <t>722290226</t>
  </si>
  <si>
    <t>Tlaková skúška vodovodného potrubia závitového do DN 50</t>
  </si>
  <si>
    <t>-1292020102</t>
  </si>
  <si>
    <t>722290234</t>
  </si>
  <si>
    <t>136686737</t>
  </si>
  <si>
    <t>998722201</t>
  </si>
  <si>
    <t>Presun hmôt pre vnútorný vodovod v objektoch výšky do 6 m</t>
  </si>
  <si>
    <t>1790306827</t>
  </si>
  <si>
    <t>998722292</t>
  </si>
  <si>
    <t>Vodovod, prípl.za presun nad vymedz. najväčšiu dopravnú vzdialenosť do 100m</t>
  </si>
  <si>
    <t>-483605987</t>
  </si>
  <si>
    <t>73219910001</t>
  </si>
  <si>
    <t>379237374</t>
  </si>
  <si>
    <t>5482302200</t>
  </si>
  <si>
    <t>Tabuľka výstražná dvojfarebná 21x15 mm</t>
  </si>
  <si>
    <t>-1849027082</t>
  </si>
  <si>
    <t>73221932501</t>
  </si>
  <si>
    <t>Montáž nádrže stojatej objemu do 500 l</t>
  </si>
  <si>
    <t>1863548058</t>
  </si>
  <si>
    <t>484390100901</t>
  </si>
  <si>
    <t>Zásobná nádrž TUV REFLEX Storatherm AL-300/R objem 300 l/PN 10 + Tepelná izolácia (07/21)</t>
  </si>
  <si>
    <t>-1141643773</t>
  </si>
  <si>
    <t>73222931202</t>
  </si>
  <si>
    <t>Montáž blokovej OST UK - výkon do 200 kW</t>
  </si>
  <si>
    <t>1640598446</t>
  </si>
  <si>
    <t>484921107501</t>
  </si>
  <si>
    <t>Bloková OST - UK voda - voda aqoTEC CLICK-L max. výkon 150 kW</t>
  </si>
  <si>
    <t>1739710700</t>
  </si>
  <si>
    <t>73222931211</t>
  </si>
  <si>
    <t>Montáž blokovej OST UK - výkon do 100 kW</t>
  </si>
  <si>
    <t>-2018357717</t>
  </si>
  <si>
    <t>484921107511</t>
  </si>
  <si>
    <t>Bloková OST - TUV voda - voda aqoBLM+ max. výkon 50 kW</t>
  </si>
  <si>
    <t>-1665249691</t>
  </si>
  <si>
    <t>73233161601</t>
  </si>
  <si>
    <t>Montáž - Expanzná nádoba s membránou objem do 100 l</t>
  </si>
  <si>
    <t>1656105663</t>
  </si>
  <si>
    <t>484673300002</t>
  </si>
  <si>
    <t>Nádoba-expanzná nádoba Reflex typ N tlak 6 barov s membránou 80 l - 1" (01/21)</t>
  </si>
  <si>
    <t>-26620137</t>
  </si>
  <si>
    <t>484921016501</t>
  </si>
  <si>
    <t>Bezpeč.guľový uzáver Reflex pre expanzné nádoby MK 1" (01/21)</t>
  </si>
  <si>
    <t>-1651088844</t>
  </si>
  <si>
    <t>73233961501</t>
  </si>
  <si>
    <t>Montáž - Expanzná nádoba s membránou objem do 25 l</t>
  </si>
  <si>
    <t>-13416829</t>
  </si>
  <si>
    <t>484676310001</t>
  </si>
  <si>
    <t>Nádoba-expanzná nádoba TUV Reflex Refix DD 25 l / 10 bar - 3/4", (01/21)</t>
  </si>
  <si>
    <t>-1229757105</t>
  </si>
  <si>
    <t>484921017601</t>
  </si>
  <si>
    <t>Pripojovacia armatúra Reflex pe expanzné nádrže Refix FlowJet DN 3/4" (01/21)</t>
  </si>
  <si>
    <t>-681197352</t>
  </si>
  <si>
    <t>73242911101</t>
  </si>
  <si>
    <t>Montáž čerpadla (do potrubia) obehového špirálového DN 25</t>
  </si>
  <si>
    <t>-2032442767</t>
  </si>
  <si>
    <t>426815001503</t>
  </si>
  <si>
    <t>GRUNDFOS ALPHA2 25-40 N 180 1x230V 50Hz (01/21)</t>
  </si>
  <si>
    <t>1241206466</t>
  </si>
  <si>
    <t>388501048003</t>
  </si>
  <si>
    <t>Šroubenie k čerpadlu vrátane uzáveru 6/4"x1" - pár</t>
  </si>
  <si>
    <t>-1689495291</t>
  </si>
  <si>
    <t>73242911201</t>
  </si>
  <si>
    <t>Montáž čerpadla (do potrubia) obehového špirálového DN 40</t>
  </si>
  <si>
    <t>-1777920411</t>
  </si>
  <si>
    <t>426815002911</t>
  </si>
  <si>
    <t>GRUNDFOS MAGNA3 32-100 PN6/10 1x230-240V 50Hz (01/21)</t>
  </si>
  <si>
    <t>-1147341000</t>
  </si>
  <si>
    <t>388501050001</t>
  </si>
  <si>
    <t>Šroubenie k čerpadlu vrátane uzáveru 2"x5/4" - pár</t>
  </si>
  <si>
    <t>-653122652</t>
  </si>
  <si>
    <t>998732201</t>
  </si>
  <si>
    <t>Presun hmôt pre strojovne v objektoch výšky do 6 m</t>
  </si>
  <si>
    <t>-2047316383</t>
  </si>
  <si>
    <t>998732293</t>
  </si>
  <si>
    <t>Strojovne, prípl.za presun nad vymedz. najväčšiu dopravnú vzdialenosť do 500 m</t>
  </si>
  <si>
    <t>1314809136</t>
  </si>
  <si>
    <t>73311110301</t>
  </si>
  <si>
    <t>Potrubie z rúrok závitových oceľových bezšvových bežných nízkotlakových DN 15</t>
  </si>
  <si>
    <t>-317081587</t>
  </si>
  <si>
    <t>73311110501</t>
  </si>
  <si>
    <t>Potrubie z rúrok závitových oceľových bezšvových bežných nízkotlakových DN 25</t>
  </si>
  <si>
    <t>-1156867126</t>
  </si>
  <si>
    <t>73311110701</t>
  </si>
  <si>
    <t>Potrubie z rúrok závitových oceľových bezšvových bežných nízkotlakových DN 40</t>
  </si>
  <si>
    <t>-1813105127</t>
  </si>
  <si>
    <t>73311110801</t>
  </si>
  <si>
    <t>Potrubie z rúrok závitových oceľových bezšvových bežných nízkotlakových DN 50</t>
  </si>
  <si>
    <t>1408575660</t>
  </si>
  <si>
    <t>73311311501</t>
  </si>
  <si>
    <t>1463107645</t>
  </si>
  <si>
    <t>73311311701</t>
  </si>
  <si>
    <t>Potrubie z rúrok závitových Príplatok k cene za zhotovenie prípojky z oceľ. rúrok závitových DN 40</t>
  </si>
  <si>
    <t>-47433322</t>
  </si>
  <si>
    <t>73311311801</t>
  </si>
  <si>
    <t>Potrubie z rúrok závitových Príplatok k cene za zhotovenie prípojky z oceľ. rúrok závitových DN 50</t>
  </si>
  <si>
    <t>225580938</t>
  </si>
  <si>
    <t>73312411501</t>
  </si>
  <si>
    <t>Zhotovenie rúrkového prechodu z rúrok hladkých kovaním 40/32</t>
  </si>
  <si>
    <t>1334069010</t>
  </si>
  <si>
    <t>733124117</t>
  </si>
  <si>
    <t>Zhotovenie rúrkového prechodu z rúrok hladkých kovaním 50/32</t>
  </si>
  <si>
    <t>312751049</t>
  </si>
  <si>
    <t>73312411701</t>
  </si>
  <si>
    <t>Zhotovenie rúrkového prechodu z rúrok hladkých kovaním 50/40</t>
  </si>
  <si>
    <t>1356527546</t>
  </si>
  <si>
    <t>-1503961524</t>
  </si>
  <si>
    <t>1661247385</t>
  </si>
  <si>
    <t>-1712636262</t>
  </si>
  <si>
    <t>7341092131</t>
  </si>
  <si>
    <t>Montáž armatúry prírubovej s dvomi prírubami PN 1, 6 DN 40</t>
  </si>
  <si>
    <t>-1519950161</t>
  </si>
  <si>
    <t>551820004201</t>
  </si>
  <si>
    <t>Guľový uzáver prírubový DN 40/PN 16/150 C (01/21)</t>
  </si>
  <si>
    <t>1371452972</t>
  </si>
  <si>
    <t>422846134001</t>
  </si>
  <si>
    <t>Herz Ventil regulačný STRÖMAX GMF DN 40/PN 16, prírubový priamy, s meracími ventilčekmi (01/21)</t>
  </si>
  <si>
    <t>-30602947</t>
  </si>
  <si>
    <t>422607820001</t>
  </si>
  <si>
    <t>Filter s vložkou D 71117-616 DN 40/PN 16 (01/21)</t>
  </si>
  <si>
    <t>-1960038886</t>
  </si>
  <si>
    <t>4849213795</t>
  </si>
  <si>
    <t>Herz Regulátor tlakovej diferencie 4007 F-15 DN 40/PN 16, regulačný rozsah 5-30 kPa, prírubový, vrátane impulzného vedenia (01/21)</t>
  </si>
  <si>
    <t>-93824347</t>
  </si>
  <si>
    <t>7342091011</t>
  </si>
  <si>
    <t>Montáž závitovej armatúry s 1 závitom do G 1/2</t>
  </si>
  <si>
    <t>-1195841924</t>
  </si>
  <si>
    <t>484890578001</t>
  </si>
  <si>
    <t>Vypúšťací guľový uzáver s hadicovým vývodom a uzáver.,mosadz 1/2</t>
  </si>
  <si>
    <t>620900435</t>
  </si>
  <si>
    <t>484890683001</t>
  </si>
  <si>
    <t>Automatický odvzdušňovací ventil 1/2" - 110 C/PN 6</t>
  </si>
  <si>
    <t>1259619790</t>
  </si>
  <si>
    <t>484410783501</t>
  </si>
  <si>
    <t>Automatický odvzdušnovací ventil 1/2“- 130 C/PN 16</t>
  </si>
  <si>
    <t>-1083444114</t>
  </si>
  <si>
    <t>734209112</t>
  </si>
  <si>
    <t>Montáž závitovej armatúry s 2 závitmi do G 1/2</t>
  </si>
  <si>
    <t>-2118982165</t>
  </si>
  <si>
    <t>422106630001</t>
  </si>
  <si>
    <t>Guľový kohút 1/2" 130 C/PN 16</t>
  </si>
  <si>
    <t>1422076691</t>
  </si>
  <si>
    <t>4221066430001</t>
  </si>
  <si>
    <t>Ventil spatný 1/2" 130 C/PN 16</t>
  </si>
  <si>
    <t>64975600</t>
  </si>
  <si>
    <t>484923167001</t>
  </si>
  <si>
    <t>Automatický dopúšťací ventil Honeywel VF-04 1/2" s manometrom</t>
  </si>
  <si>
    <t>-868072904</t>
  </si>
  <si>
    <t>7342091151</t>
  </si>
  <si>
    <t>Montáž závitovej armatúry s 2 závitmi G 1</t>
  </si>
  <si>
    <t>1921711463</t>
  </si>
  <si>
    <t>5517400560</t>
  </si>
  <si>
    <t>Guľový kohút 1" voda</t>
  </si>
  <si>
    <t>163838940</t>
  </si>
  <si>
    <t>319560000401</t>
  </si>
  <si>
    <t xml:space="preserve">Kurenárske šróbenie priame VE-4300  1"</t>
  </si>
  <si>
    <t>-920943448</t>
  </si>
  <si>
    <t>7342091161</t>
  </si>
  <si>
    <t>Montáž závitovej armatúry s 2 závitmi G 5/4</t>
  </si>
  <si>
    <t>1702352231</t>
  </si>
  <si>
    <t>5517400630</t>
  </si>
  <si>
    <t>Guľový kohút 5/4"voda</t>
  </si>
  <si>
    <t>1598999901</t>
  </si>
  <si>
    <t>5517401180</t>
  </si>
  <si>
    <t>Spätná klapka zvislá 5/4"</t>
  </si>
  <si>
    <t>-1305128329</t>
  </si>
  <si>
    <t>5517400400</t>
  </si>
  <si>
    <t>Filter Y 5/4"</t>
  </si>
  <si>
    <t>-1863848179</t>
  </si>
  <si>
    <t>319560000501</t>
  </si>
  <si>
    <t xml:space="preserve">Kurenárske šróbenie priame VE-4300  5/4"</t>
  </si>
  <si>
    <t>1018171448</t>
  </si>
  <si>
    <t>319560000611</t>
  </si>
  <si>
    <t>Kurenárske šróbenie priame 5/4" 110 C/PN 6</t>
  </si>
  <si>
    <t>130089980</t>
  </si>
  <si>
    <t>7342091171</t>
  </si>
  <si>
    <t>Montáž závitovej armatúry s 2 závitmi G 6/4</t>
  </si>
  <si>
    <t>1935752307</t>
  </si>
  <si>
    <t>319560000611.1</t>
  </si>
  <si>
    <t xml:space="preserve">Kurenárske šróbenie priame V-4300  6/4"</t>
  </si>
  <si>
    <t>-666243485</t>
  </si>
  <si>
    <t>7342091181</t>
  </si>
  <si>
    <t>Montáž závitovej armatúry s 2 závitmi G 2</t>
  </si>
  <si>
    <t>-474250416</t>
  </si>
  <si>
    <t>5517400710</t>
  </si>
  <si>
    <t>Guľový kohút 2"voda</t>
  </si>
  <si>
    <t>693050010</t>
  </si>
  <si>
    <t>5517401190</t>
  </si>
  <si>
    <t>Spätná klapka zvislá 2"</t>
  </si>
  <si>
    <t>-899548141</t>
  </si>
  <si>
    <t>5517400420</t>
  </si>
  <si>
    <t>Filter Y 2"</t>
  </si>
  <si>
    <t>1206840436</t>
  </si>
  <si>
    <t>734419111</t>
  </si>
  <si>
    <t>Montáž teplomera ponorného s ochranným púzdrom alebo s pevnou stonkou</t>
  </si>
  <si>
    <t>963304941</t>
  </si>
  <si>
    <t>388328330001</t>
  </si>
  <si>
    <t xml:space="preserve">Teplomer  bimetalický 0-120°C, pr. 100 mm, stonka 45 mm priamy</t>
  </si>
  <si>
    <t>-1310898133</t>
  </si>
  <si>
    <t>388328330002</t>
  </si>
  <si>
    <t xml:space="preserve">Teplomer  bimetalický 0-200°C, pr. 100 mm, stonka 45 mm priamy</t>
  </si>
  <si>
    <t>1123006318</t>
  </si>
  <si>
    <t>73444931101</t>
  </si>
  <si>
    <t>Montáž tlakomeru - Komplet</t>
  </si>
  <si>
    <t>-334381585</t>
  </si>
  <si>
    <t>388500173012</t>
  </si>
  <si>
    <t>Tlakomer 313 0-600 kPa pr. 160 mm</t>
  </si>
  <si>
    <t>-1059980198</t>
  </si>
  <si>
    <t>388500160001</t>
  </si>
  <si>
    <t>Tlakomer 313 0-1 MPa pr. 160 mm</t>
  </si>
  <si>
    <t>878314331</t>
  </si>
  <si>
    <t>388500146001</t>
  </si>
  <si>
    <t xml:space="preserve">Tlakomer 312 0-1 MPa  pr. 100 mm</t>
  </si>
  <si>
    <t>-1637039233</t>
  </si>
  <si>
    <t>388500030001</t>
  </si>
  <si>
    <t>Kohút tlakomerový 3 cestný</t>
  </si>
  <si>
    <t>-830607790</t>
  </si>
  <si>
    <t>388500126001</t>
  </si>
  <si>
    <t>Tlaková slučka zahnutá na privarenie</t>
  </si>
  <si>
    <t>313420918</t>
  </si>
  <si>
    <t>734494213</t>
  </si>
  <si>
    <t>Ostatné meracie armatúry, návarok s rúrkovým závitom akosť mat. 22 353.0 G 1/2</t>
  </si>
  <si>
    <t>-88544884</t>
  </si>
  <si>
    <t>998734201</t>
  </si>
  <si>
    <t>Presun hmôt pre armatúry v objektoch výšky do 6 m</t>
  </si>
  <si>
    <t>-1634722479</t>
  </si>
  <si>
    <t>998734293</t>
  </si>
  <si>
    <t>Armatúry, prípl.za presun nad vymedz. najväčšiu dopravnú vzdialenosť do 500 m</t>
  </si>
  <si>
    <t>-1720940637</t>
  </si>
  <si>
    <t xml:space="preserve">Konštrukcie doplnkové kovové   </t>
  </si>
  <si>
    <t>767995101</t>
  </si>
  <si>
    <t>Montáž ostatných atypických kovových stavebných doplnkových konštrukcií do 5 kg</t>
  </si>
  <si>
    <t>-1922280127</t>
  </si>
  <si>
    <t>132103100001</t>
  </si>
  <si>
    <t>Doplnkové konštrukcia</t>
  </si>
  <si>
    <t>828692944</t>
  </si>
  <si>
    <t>998767201</t>
  </si>
  <si>
    <t>Presun hmôt pre kovové stavebné doplnkové konštrukcie v objektoch výšky do 6 m</t>
  </si>
  <si>
    <t>1154973007</t>
  </si>
  <si>
    <t>998767292</t>
  </si>
  <si>
    <t>Kovové stav.dopln.konštr., prípl.za presun nad najväčšiu dopr. vzdial. do 100 m</t>
  </si>
  <si>
    <t>-2086869542</t>
  </si>
  <si>
    <t xml:space="preserve">Dokončovacie práce - nátery   </t>
  </si>
  <si>
    <t>783424340</t>
  </si>
  <si>
    <t>Nátery kov.potr.a armatúr syntet. do DN 50 mm farby bielej dvojnás. 1x email a základný náter</t>
  </si>
  <si>
    <t>1189106711</t>
  </si>
  <si>
    <t>-739636740</t>
  </si>
  <si>
    <t>-293194646</t>
  </si>
  <si>
    <t>HZS07</t>
  </si>
  <si>
    <t>Prepojenie a oživenie regulácie</t>
  </si>
  <si>
    <t>-32573582</t>
  </si>
  <si>
    <t>HZS086</t>
  </si>
  <si>
    <t>Uvedenie OST do prevádzky</t>
  </si>
  <si>
    <t>-1931373103</t>
  </si>
  <si>
    <t>HZS09</t>
  </si>
  <si>
    <t>I. úradná skúška - Expanzomat</t>
  </si>
  <si>
    <t>-919422942</t>
  </si>
  <si>
    <t>SO-1.1.1.2.2 - Prípojka tepla</t>
  </si>
  <si>
    <t xml:space="preserve">    1 - Zemné práce   </t>
  </si>
  <si>
    <t xml:space="preserve">    4 - Vodorovné konštrukcie   </t>
  </si>
  <si>
    <t xml:space="preserve">    8 - Rúrové vedenie   </t>
  </si>
  <si>
    <t xml:space="preserve">    99 - Presun hmôt HSV   </t>
  </si>
  <si>
    <t xml:space="preserve">M - Práce a dodávky M   </t>
  </si>
  <si>
    <t xml:space="preserve">    23-M - Montáže potrubia   </t>
  </si>
  <si>
    <t xml:space="preserve">    46-M - Zemné práce pri extr.mont.prácach   </t>
  </si>
  <si>
    <t xml:space="preserve">Zemné práce   </t>
  </si>
  <si>
    <t>130001101</t>
  </si>
  <si>
    <t>Príplatok k cenám za sťaženie výkopu pre všetky triedy</t>
  </si>
  <si>
    <t>170085384</t>
  </si>
  <si>
    <t>131201101</t>
  </si>
  <si>
    <t>Výkop nezapaženej jamy v hornine 3, do 100 m3</t>
  </si>
  <si>
    <t>487358359</t>
  </si>
  <si>
    <t>131201109</t>
  </si>
  <si>
    <t>-1529775625</t>
  </si>
  <si>
    <t>132201201</t>
  </si>
  <si>
    <t>-1487219907</t>
  </si>
  <si>
    <t>132201209</t>
  </si>
  <si>
    <t>912588910</t>
  </si>
  <si>
    <t>162201101</t>
  </si>
  <si>
    <t>Vodorovné premiestnenie výkopku z horniny 1-4 do 20m</t>
  </si>
  <si>
    <t>-630273257</t>
  </si>
  <si>
    <t>162701105</t>
  </si>
  <si>
    <t>Vodorovné premiestnenie výkopku po spevnenej ceste, horniny tr.1-4 do 10000 m</t>
  </si>
  <si>
    <t>-1234762716</t>
  </si>
  <si>
    <t>162701119</t>
  </si>
  <si>
    <t>Vodorovné premiestnenie výkopku po spevnenej ceste, horniny tr.1-4-príplatok k cene za každých ďalších i začatých 1000 m</t>
  </si>
  <si>
    <t>-364393035</t>
  </si>
  <si>
    <t>167101101</t>
  </si>
  <si>
    <t>Nakladanie neuľahnutého výkopku z hornín tr.1-4 do 100 m3</t>
  </si>
  <si>
    <t>-370564242</t>
  </si>
  <si>
    <t>171201201</t>
  </si>
  <si>
    <t>Uloženie sypaniny na skládky do 100 m3</t>
  </si>
  <si>
    <t>1129091209</t>
  </si>
  <si>
    <t>171209002</t>
  </si>
  <si>
    <t>-194121526</t>
  </si>
  <si>
    <t>174101001</t>
  </si>
  <si>
    <t>Zásyp sypaninou so zhutnením jám, šachiet, rýh, zárezov alebo okolo objektov do 100 m3</t>
  </si>
  <si>
    <t>42576008</t>
  </si>
  <si>
    <t>175101101</t>
  </si>
  <si>
    <t>Obsyp potrubia sypaninou z vhodných hornín 1 až 4 bez prehodenia sypaniny</t>
  </si>
  <si>
    <t>-882053770</t>
  </si>
  <si>
    <t>5833730500</t>
  </si>
  <si>
    <t>Štrkopiesok 0- 8 a</t>
  </si>
  <si>
    <t>71800379</t>
  </si>
  <si>
    <t>181101102</t>
  </si>
  <si>
    <t>Úprava pláne v zárezoch v hornine 1-4 so zhutnením</t>
  </si>
  <si>
    <t>1573235841</t>
  </si>
  <si>
    <t xml:space="preserve">Vodorovné konštrukcie   </t>
  </si>
  <si>
    <t>451572111</t>
  </si>
  <si>
    <t>Lôžko pod potrubie, stoky a drobné objekty, v otvorenom výkope z kameniva drobného ťaženého 0-4 mm</t>
  </si>
  <si>
    <t>224813784</t>
  </si>
  <si>
    <t xml:space="preserve">Rúrové vedenie   </t>
  </si>
  <si>
    <t>73313091601</t>
  </si>
  <si>
    <t>Oprava potrubia -prerezanie oceľovej rúrky nad 25 do DN 50</t>
  </si>
  <si>
    <t>-159288749</t>
  </si>
  <si>
    <t>73319192801</t>
  </si>
  <si>
    <t>Oprava rozvodov potrubí -napojenie na existujúce potrubie DN 50</t>
  </si>
  <si>
    <t>-308728780</t>
  </si>
  <si>
    <t>862181102</t>
  </si>
  <si>
    <t>Montáž predizolovaného potrubia do 145 °C pre ÚK, kondenzát, horúcovod, ulož.podzemné, DN 40 mm, hr.st.2,6mm, izolácia tr.B zosilnená D= 125mm</t>
  </si>
  <si>
    <t>1520342100</t>
  </si>
  <si>
    <t>286216069001</t>
  </si>
  <si>
    <t>Rúra priama oceľ. dĺ.6m, DN 40/125 mm, izolácia tr.B</t>
  </si>
  <si>
    <t>-234421768</t>
  </si>
  <si>
    <t>286216155001</t>
  </si>
  <si>
    <t>Oceľový oblúk 90° ohýbaný DN 40/125 mm 1,5+1,5 m, izolácia tr. B</t>
  </si>
  <si>
    <t>102568189</t>
  </si>
  <si>
    <t>286216155002</t>
  </si>
  <si>
    <t>Oceľový oblúk 90° ohýbaný DN 40/125 mm 1,0+1,0 m, izolácia tr. B, atyp</t>
  </si>
  <si>
    <t>-2003054766</t>
  </si>
  <si>
    <t>286216275001</t>
  </si>
  <si>
    <t xml:space="preserve">Armatúra štandardná, pre ÚK, DN 40/125 mm, izolácia  tr. B</t>
  </si>
  <si>
    <t>797997849</t>
  </si>
  <si>
    <t>286216330001</t>
  </si>
  <si>
    <t>Doizolovanie - chémia, DN 40/125, izolácia tr. B</t>
  </si>
  <si>
    <t>417294639</t>
  </si>
  <si>
    <t>286216358001</t>
  </si>
  <si>
    <t>Doizolovanie - presuvka, DN 40/125 mm, izolácia tr. B</t>
  </si>
  <si>
    <t>2135455179</t>
  </si>
  <si>
    <t>2862163680</t>
  </si>
  <si>
    <t>Zmršťovacia presuvka 90-500 mm</t>
  </si>
  <si>
    <t>18931132</t>
  </si>
  <si>
    <t>286216370001</t>
  </si>
  <si>
    <t>Zmršťovacia presuvka D 125-500</t>
  </si>
  <si>
    <t>2127019109</t>
  </si>
  <si>
    <t>2862163860011</t>
  </si>
  <si>
    <t>Koncová objímka izolácie, DN 40/125 mm</t>
  </si>
  <si>
    <t>-30714947</t>
  </si>
  <si>
    <t>2862164230011</t>
  </si>
  <si>
    <t>Gumová prechodka stenou, DN 125</t>
  </si>
  <si>
    <t>646913018</t>
  </si>
  <si>
    <t>2862164390021</t>
  </si>
  <si>
    <t>Kompenzačná poduška</t>
  </si>
  <si>
    <t>-1560567221</t>
  </si>
  <si>
    <t>862211102</t>
  </si>
  <si>
    <t>Montáž predizolovaného potrubia do 145 °C pre ÚK, kondenzát, horúcovod, ulož.podzemné, DN 50 mm, hr.st.2,9mm, izolácia tr.B zosilnená D= 140mm</t>
  </si>
  <si>
    <t>1559367430</t>
  </si>
  <si>
    <t>286216285001</t>
  </si>
  <si>
    <t>Paralelná odbočka oceľ. DN 50/40 // 140/125 mm, izolácia tr. B</t>
  </si>
  <si>
    <t>-256314900</t>
  </si>
  <si>
    <t>286216331001</t>
  </si>
  <si>
    <t>Doizolovanie - chémia, DN 50/140mm, izolácia tr. B</t>
  </si>
  <si>
    <t>-601702013</t>
  </si>
  <si>
    <t>286216359001</t>
  </si>
  <si>
    <t>Doizolovanie - presuvka, DN 50/140 mm, izolácia tr. B</t>
  </si>
  <si>
    <t>-770472251</t>
  </si>
  <si>
    <t>-1264353692</t>
  </si>
  <si>
    <t xml:space="preserve">Presun hmôt HSV   </t>
  </si>
  <si>
    <t>998276101</t>
  </si>
  <si>
    <t>Presun hmôt pre rúrové vedenie hĺbené z rúr z plast., hmôt alebo sklolamin. v otvorenom výkope</t>
  </si>
  <si>
    <t>-2027828313</t>
  </si>
  <si>
    <t xml:space="preserve">Práce a dodávky M   </t>
  </si>
  <si>
    <t>23-M</t>
  </si>
  <si>
    <t xml:space="preserve">Montáže potrubia   </t>
  </si>
  <si>
    <t>230120043</t>
  </si>
  <si>
    <t>Čistenie potrubia prefúkavaním alebo preplachovaním DN 50</t>
  </si>
  <si>
    <t>-1595510549</t>
  </si>
  <si>
    <t>230220001</t>
  </si>
  <si>
    <t>Montáž zemnej súpravy pre posúvače ON 13 6580</t>
  </si>
  <si>
    <t>478956435</t>
  </si>
  <si>
    <t>2861635100</t>
  </si>
  <si>
    <t xml:space="preserve">Teleskopická zemná súprava DN 40, hĺbka v m  0,8-1,2</t>
  </si>
  <si>
    <t>-1874830289</t>
  </si>
  <si>
    <t>230220006</t>
  </si>
  <si>
    <t>Montáž liatinového poklopu</t>
  </si>
  <si>
    <t>-721612737</t>
  </si>
  <si>
    <t>5524218100</t>
  </si>
  <si>
    <t>Poklop posúvačový</t>
  </si>
  <si>
    <t>1530641915</t>
  </si>
  <si>
    <t>230220036</t>
  </si>
  <si>
    <t>Montáž izolačnej dosky - pod poklop</t>
  </si>
  <si>
    <t>1082714286</t>
  </si>
  <si>
    <t>23023000101</t>
  </si>
  <si>
    <t>Tlaková skúška vodou DN 50</t>
  </si>
  <si>
    <t>161178107</t>
  </si>
  <si>
    <t>MV</t>
  </si>
  <si>
    <t>Murárske výpomoci</t>
  </si>
  <si>
    <t>1192766370</t>
  </si>
  <si>
    <t>PM</t>
  </si>
  <si>
    <t>Podružný materiál</t>
  </si>
  <si>
    <t>-1177051697</t>
  </si>
  <si>
    <t>PPV</t>
  </si>
  <si>
    <t>Podiel pridružených výkonov</t>
  </si>
  <si>
    <t>-1698141587</t>
  </si>
  <si>
    <t>46-M</t>
  </si>
  <si>
    <t xml:space="preserve">Zemné práce pri extr.mont.prácach   </t>
  </si>
  <si>
    <t>460490012</t>
  </si>
  <si>
    <t>Rozvinutie a uloženie výstražnej fólie z PVC do ryhy, šírka 33 cm</t>
  </si>
  <si>
    <t>1471673237</t>
  </si>
  <si>
    <t>283001061001</t>
  </si>
  <si>
    <t>Výstražná fólia Zelená, 1 kotúč=500m</t>
  </si>
  <si>
    <t>-1769786814</t>
  </si>
  <si>
    <t>1282495590</t>
  </si>
  <si>
    <t>2132900041R</t>
  </si>
  <si>
    <t>-111021122</t>
  </si>
  <si>
    <t>2132900042R</t>
  </si>
  <si>
    <t>Prepoj na existujúci teplovod</t>
  </si>
  <si>
    <t>-1069440187</t>
  </si>
  <si>
    <t>SO-1.1.1.3.1 - Vetranie telocvične</t>
  </si>
  <si>
    <t xml:space="preserve">    769 - Montáže vzduchotechnických zariadení</t>
  </si>
  <si>
    <t>769</t>
  </si>
  <si>
    <t>Montáže vzduchotechnických zariadení</t>
  </si>
  <si>
    <t>1.1</t>
  </si>
  <si>
    <t>DUPLEX 800 Multi Eco 600m3/h/300Pa,el.ohrev,M5/M, prevedenie vnútorné 31/4, MaR vrátane kabeláže</t>
  </si>
  <si>
    <t>kpl</t>
  </si>
  <si>
    <t>-1554499923</t>
  </si>
  <si>
    <t>1.2</t>
  </si>
  <si>
    <t>Protidažďová žalúzia PZAL 500x200 R1.S</t>
  </si>
  <si>
    <t>-1234371944</t>
  </si>
  <si>
    <t>1.3</t>
  </si>
  <si>
    <t>Odvodná výustka NOVA A-1-2-R1-400x200</t>
  </si>
  <si>
    <t>-215270338</t>
  </si>
  <si>
    <t>1.4</t>
  </si>
  <si>
    <t>Prívodná výustka NOVA A-2-2-R1-400x200</t>
  </si>
  <si>
    <t>1742012026</t>
  </si>
  <si>
    <t>1.15.1</t>
  </si>
  <si>
    <t>Štvorhranné potrubie sk I., hr. plechu 0,9 mm "tvarovka"</t>
  </si>
  <si>
    <t>1854508436</t>
  </si>
  <si>
    <t>1.15.2</t>
  </si>
  <si>
    <t>Štvorhranné potrubie sk I., hr. plechu 0,9 mm "rovná rúra"</t>
  </si>
  <si>
    <t>-736930969</t>
  </si>
  <si>
    <t>1.17</t>
  </si>
  <si>
    <t>Tepelná izolácia hr. 25mm s AL fóliou KAIFLEX DUCT 25</t>
  </si>
  <si>
    <t>542960767</t>
  </si>
  <si>
    <t>1.18</t>
  </si>
  <si>
    <t>Montážny, spojovací a tesniaci materiál</t>
  </si>
  <si>
    <t>-303477515</t>
  </si>
  <si>
    <t>1.19</t>
  </si>
  <si>
    <t>Montáž</t>
  </si>
  <si>
    <t>-2001681450</t>
  </si>
  <si>
    <t>1.20</t>
  </si>
  <si>
    <t>Dopravné náklady</t>
  </si>
  <si>
    <t>717098623</t>
  </si>
  <si>
    <t>1.21</t>
  </si>
  <si>
    <t>Oživenie a zregulovanie</t>
  </si>
  <si>
    <t>354746783</t>
  </si>
  <si>
    <t>SO-1.1.1.3.2 - Vetranie hygienických priestorov</t>
  </si>
  <si>
    <t>2.1.1</t>
  </si>
  <si>
    <t>Rad. ventilátor K 200 EC</t>
  </si>
  <si>
    <t>-111449917</t>
  </si>
  <si>
    <t>2.1.2</t>
  </si>
  <si>
    <t>Spona FK 200</t>
  </si>
  <si>
    <t>-1662559933</t>
  </si>
  <si>
    <t>2.2.1</t>
  </si>
  <si>
    <t>Rad. ventilátor K 100 EC</t>
  </si>
  <si>
    <t>2057443912</t>
  </si>
  <si>
    <t>2.2.2</t>
  </si>
  <si>
    <t>Spona FK 100</t>
  </si>
  <si>
    <t>1263925772</t>
  </si>
  <si>
    <t>2.3</t>
  </si>
  <si>
    <t>Rad. ventilátor DX 200 T Premier</t>
  </si>
  <si>
    <t>-1261128322</t>
  </si>
  <si>
    <t>2.4</t>
  </si>
  <si>
    <t>Pretlaková žalúzia VK-20</t>
  </si>
  <si>
    <t>728566288</t>
  </si>
  <si>
    <t>2.5</t>
  </si>
  <si>
    <t>Pretlaková žalúzia VK-10</t>
  </si>
  <si>
    <t>351804963</t>
  </si>
  <si>
    <t>2.6</t>
  </si>
  <si>
    <t>Tanierový ventil odvodný DN 125</t>
  </si>
  <si>
    <t>951867141</t>
  </si>
  <si>
    <t>2.7</t>
  </si>
  <si>
    <t>Tanierový ventil odvodný DN 100</t>
  </si>
  <si>
    <t>-402950742</t>
  </si>
  <si>
    <t>2.8</t>
  </si>
  <si>
    <t>Flexi potrubie DN 100</t>
  </si>
  <si>
    <t>bm</t>
  </si>
  <si>
    <t>-1299013002</t>
  </si>
  <si>
    <t>2.9</t>
  </si>
  <si>
    <t>Flexi potrubie DN 125</t>
  </si>
  <si>
    <t>286496226</t>
  </si>
  <si>
    <t>2.10.1</t>
  </si>
  <si>
    <t>Spiro potrubie DN 200 / tvarovky 40%</t>
  </si>
  <si>
    <t>1881954797</t>
  </si>
  <si>
    <t>2.10.2</t>
  </si>
  <si>
    <t xml:space="preserve">Spiro potrubie DN 160 /  tvarovky 100%</t>
  </si>
  <si>
    <t>-546242768</t>
  </si>
  <si>
    <t>2.10.3</t>
  </si>
  <si>
    <t xml:space="preserve">Spiro potrubie DN 125 /  tvarovky 15%</t>
  </si>
  <si>
    <t>-939264656</t>
  </si>
  <si>
    <t>2.10.4</t>
  </si>
  <si>
    <t xml:space="preserve">Spiro potrubie DN 100 /  tvarovky 15%</t>
  </si>
  <si>
    <t>-119846179</t>
  </si>
  <si>
    <t>2.11</t>
  </si>
  <si>
    <t>-1535722220</t>
  </si>
  <si>
    <t>2.12</t>
  </si>
  <si>
    <t>-470360290</t>
  </si>
  <si>
    <t>2.13</t>
  </si>
  <si>
    <t>321443685</t>
  </si>
  <si>
    <t>2.14</t>
  </si>
  <si>
    <t>1124329192</t>
  </si>
  <si>
    <t>SO-1.1.2 - Elektroinštalácie</t>
  </si>
  <si>
    <t>SO-1.1.2.1 - Bleskozvod</t>
  </si>
  <si>
    <t>D1 - PRÁCE A DODÁVKY M</t>
  </si>
  <si>
    <t xml:space="preserve">    M21 - 155 Elektromontáže</t>
  </si>
  <si>
    <t>D1</t>
  </si>
  <si>
    <t>PRÁCE A DODÁVKY M</t>
  </si>
  <si>
    <t>M21</t>
  </si>
  <si>
    <t>155 Elektromontáže</t>
  </si>
  <si>
    <t>210220022</t>
  </si>
  <si>
    <t>Montáž uzemňovacieho vedenia v zemi, FeZn drôt D8-10mm, spojenie svorkami</t>
  </si>
  <si>
    <t>800720937</t>
  </si>
  <si>
    <t>3549000A01</t>
  </si>
  <si>
    <t>Kruhový bleskozvodný, uzemňovací drôt (FeZn) D10 [0,62kg/m]</t>
  </si>
  <si>
    <t>-1614099165</t>
  </si>
  <si>
    <t>210220025</t>
  </si>
  <si>
    <t>Montáž uzemňovacieho vedenia v zemi, FeZn pás do 120mm2, spojenie svorkami</t>
  </si>
  <si>
    <t>778525071</t>
  </si>
  <si>
    <t>3549000A34</t>
  </si>
  <si>
    <t>Plochá uzemňovacia páska (FeZn) 30x4 [0,95kg/m]</t>
  </si>
  <si>
    <t>-651086394</t>
  </si>
  <si>
    <t>3549020A01</t>
  </si>
  <si>
    <t>- podložka plastová pre PV 21</t>
  </si>
  <si>
    <t>kus</t>
  </si>
  <si>
    <t>-1464875519</t>
  </si>
  <si>
    <t>3549020A20</t>
  </si>
  <si>
    <t>- podpera vedenia : PV 21, na ploché strechy, betónová</t>
  </si>
  <si>
    <t>-1386289543</t>
  </si>
  <si>
    <t>3549040A53</t>
  </si>
  <si>
    <t>- podpera vedenia upravená svorka uzemňovacia (FeZn) : SR 03 D, spojenie kruhových vodičov a pásoviny (2xM8)</t>
  </si>
  <si>
    <t>1025351867</t>
  </si>
  <si>
    <t>3549040A54</t>
  </si>
  <si>
    <t>- hmoždinka M8, samorezka</t>
  </si>
  <si>
    <t>1699733193</t>
  </si>
  <si>
    <t>3549060A30</t>
  </si>
  <si>
    <t>Rúrka ochranná (FeZn) : OT 1,7 (1,7m)</t>
  </si>
  <si>
    <t>572869164</t>
  </si>
  <si>
    <t>3549060A31</t>
  </si>
  <si>
    <t>- držiak ochranej rúrky (FeZn) : DOT</t>
  </si>
  <si>
    <t>-1027047087</t>
  </si>
  <si>
    <t>210220107</t>
  </si>
  <si>
    <t>Montáž zachytávacieho, zvodového vodiča s podperami, AlMgSi drôt D8</t>
  </si>
  <si>
    <t>1205797487</t>
  </si>
  <si>
    <t>3549001A70</t>
  </si>
  <si>
    <t>Drôt uzemňovací, zvodový AlMgSi D8 (1kg=cca 7,4m)</t>
  </si>
  <si>
    <t>1488430194</t>
  </si>
  <si>
    <t>3549001O88</t>
  </si>
  <si>
    <t>Manžeta pre montáž bleskozvodu, zabraňujúca stekaniu dažďa po zvode</t>
  </si>
  <si>
    <t>1421259684</t>
  </si>
  <si>
    <t>210220137</t>
  </si>
  <si>
    <t>Montáž zvodového vodiča s podperami, na omietku, pod izoláciu, AlMgSi D8 s PVC plášťom</t>
  </si>
  <si>
    <t>1083998795</t>
  </si>
  <si>
    <t>3549001A75</t>
  </si>
  <si>
    <t>Kruhový bleskozvodný drôt (AlMgSi) D8/11, s PVC plášťom [0,20kg/m]</t>
  </si>
  <si>
    <t>863658284</t>
  </si>
  <si>
    <t>210220201</t>
  </si>
  <si>
    <t>Montáž zachytávacej tyče do dĺžky 3m, upevnenie na strešný hrebeň</t>
  </si>
  <si>
    <t>-793745590</t>
  </si>
  <si>
    <t>3549030A30</t>
  </si>
  <si>
    <t>Tyč zvodová (FeZn) : JP 10, bez osadenia (D18x1000)mm</t>
  </si>
  <si>
    <t>2087108002</t>
  </si>
  <si>
    <t>3549030A31</t>
  </si>
  <si>
    <t>Tyč zvodová (FeZn) : JP 15, bez osadenia (D18x1500)mm</t>
  </si>
  <si>
    <t>158367231</t>
  </si>
  <si>
    <t>3549030A41</t>
  </si>
  <si>
    <t>- podstavec (betón) k zvodovej tyči JP a OB, betón/FeZn (350x350mm)</t>
  </si>
  <si>
    <t>1012037373</t>
  </si>
  <si>
    <t>3549030A42</t>
  </si>
  <si>
    <t>- podstavec (betón) k zvodovej tyči JP a OB, betón (D330mm)</t>
  </si>
  <si>
    <t>1334915833</t>
  </si>
  <si>
    <t>210220301</t>
  </si>
  <si>
    <t>Montáž bleskozvodnej svorky do 2 skrutiek (SS,SP1,SR 03)</t>
  </si>
  <si>
    <t>-1431897979</t>
  </si>
  <si>
    <t>3549040A20</t>
  </si>
  <si>
    <t>Svorka spojovacia (FeZn) : SS, s príložkou (2xM8)</t>
  </si>
  <si>
    <t>-895090357</t>
  </si>
  <si>
    <t>3549040A55</t>
  </si>
  <si>
    <t>Svorka uzemňovacia (FeZn) : SR03 (30x4+fí8-10) (2xM8)</t>
  </si>
  <si>
    <t>-1808694117</t>
  </si>
  <si>
    <t>3549040A61</t>
  </si>
  <si>
    <t>Svorka univerzálna (FeZn) : SUA, s príložkou (1xM10)</t>
  </si>
  <si>
    <t>-1283478223</t>
  </si>
  <si>
    <t>210220302</t>
  </si>
  <si>
    <t>Montáž bleskozvodnej svorky nad 2 skrutky (SJ,SK,SO,SZ,ST,SR01-2)</t>
  </si>
  <si>
    <t>-1262365285</t>
  </si>
  <si>
    <t>3549040A34</t>
  </si>
  <si>
    <t>Svorka žľabová (FeZn) : SO, pre pripojenie odkvapových žľabov (4xM8)</t>
  </si>
  <si>
    <t>1570433377</t>
  </si>
  <si>
    <t>3549040A36</t>
  </si>
  <si>
    <t>Svorka skúšobná (FeZn) : SZ (4xM8)</t>
  </si>
  <si>
    <t>1995011870</t>
  </si>
  <si>
    <t>3549040A41</t>
  </si>
  <si>
    <t>Svorka odbočná, spojovacia (FeZn) : SR 02, pre pásovinu 30x4 (4xR8)</t>
  </si>
  <si>
    <t>-859803688</t>
  </si>
  <si>
    <t>210220325</t>
  </si>
  <si>
    <t>Montáž a pripojenie krabice na skúšobnú svorku</t>
  </si>
  <si>
    <t>1465670061</t>
  </si>
  <si>
    <t>3549070K05</t>
  </si>
  <si>
    <t>Krabica pre bleskozvodné svorky : KT 250/1 (255x205x68) s viečkom, šedá</t>
  </si>
  <si>
    <t>-270922574</t>
  </si>
  <si>
    <t>210220401</t>
  </si>
  <si>
    <t>Označenie zvodu štítkom (kov, plast)</t>
  </si>
  <si>
    <t>1135901933</t>
  </si>
  <si>
    <t>3549071A01</t>
  </si>
  <si>
    <t>Štítok označovací (FeZn)</t>
  </si>
  <si>
    <t>1632879001</t>
  </si>
  <si>
    <t>3549077O02</t>
  </si>
  <si>
    <t>Hromozvodová manžeta, pre odtekanie vody zo zvodu</t>
  </si>
  <si>
    <t>277594304</t>
  </si>
  <si>
    <t>210230031</t>
  </si>
  <si>
    <t>Montáž dilatačnej slučky 22x1,5mm AlMg, Cu, vrátane upevnenia</t>
  </si>
  <si>
    <t>-271807811</t>
  </si>
  <si>
    <t>3549001A95</t>
  </si>
  <si>
    <t>Dilatačná spojka : t000064, drôt (Al) D8 (š.300mm)</t>
  </si>
  <si>
    <t>450629565</t>
  </si>
  <si>
    <t>213280060</t>
  </si>
  <si>
    <t>PPV (pomocné a podružné výkony)</t>
  </si>
  <si>
    <t>-892349906</t>
  </si>
  <si>
    <t>Z300</t>
  </si>
  <si>
    <t>Revízie</t>
  </si>
  <si>
    <t>957483445</t>
  </si>
  <si>
    <t>999990300</t>
  </si>
  <si>
    <t>-1435674079</t>
  </si>
  <si>
    <t>999990301</t>
  </si>
  <si>
    <t>Stratné</t>
  </si>
  <si>
    <t>152723851</t>
  </si>
  <si>
    <t>SO-1.1.2.2 - Dátové rozvody a RACK</t>
  </si>
  <si>
    <t xml:space="preserve">    M22 - 156 Montáž oznam. signal. a zab. zariadení</t>
  </si>
  <si>
    <t>D2 - OSTATNÉ</t>
  </si>
  <si>
    <t>210010121</t>
  </si>
  <si>
    <t>Montáž ochrannej rúrky (plast-PE, novodur a pod) voľne uložená (d16,5)mm</t>
  </si>
  <si>
    <t>-661084762</t>
  </si>
  <si>
    <t>345651K501</t>
  </si>
  <si>
    <t>Rúrka el-inšt PP ohybná 1216E HFPP L : SUPER MONOFLEX 16, bezhalogénová, tmavosivá</t>
  </si>
  <si>
    <t>1258773274</t>
  </si>
  <si>
    <t>210020313</t>
  </si>
  <si>
    <t>Montáž káblového žľabu, výška bočnice 100, š.500 (mm), vrátane kolien, T-kusov, s podperami, s vekom</t>
  </si>
  <si>
    <t>-186043653</t>
  </si>
  <si>
    <t>920AN36003</t>
  </si>
  <si>
    <t>6060196 Káblový žľab MKS MKS 120 FS</t>
  </si>
  <si>
    <t>-440843637</t>
  </si>
  <si>
    <t>920AN36004</t>
  </si>
  <si>
    <t>6419720 Nástenný a závesný výložník AW 30 21 FT</t>
  </si>
  <si>
    <t>1457820560</t>
  </si>
  <si>
    <t>920AN36005</t>
  </si>
  <si>
    <t>3498334 Svorníková kotva BZ-U 10-10-30/90</t>
  </si>
  <si>
    <t>1714695029</t>
  </si>
  <si>
    <t>920AN36006</t>
  </si>
  <si>
    <t>6406122 Skrutka s plochou guľ. hlavou FRSB 6x12 F</t>
  </si>
  <si>
    <t>-1625140891</t>
  </si>
  <si>
    <t>920AN36010</t>
  </si>
  <si>
    <t>7001916 Oblúk 90° RB 90 120 FS</t>
  </si>
  <si>
    <t>-562807123</t>
  </si>
  <si>
    <t>5534799L00</t>
  </si>
  <si>
    <t>Požiarna prepážka</t>
  </si>
  <si>
    <t>-50670356</t>
  </si>
  <si>
    <t>210020922</t>
  </si>
  <si>
    <t>Montáž protipožiarnej upchávky, priechod stenou hrúbky 30cm (25x 0,1m x 0,1m)</t>
  </si>
  <si>
    <t>2014583056</t>
  </si>
  <si>
    <t>1814417642</t>
  </si>
  <si>
    <t>-1605304867</t>
  </si>
  <si>
    <t>1641288744</t>
  </si>
  <si>
    <t>M22</t>
  </si>
  <si>
    <t>156 Montáž oznam. signal. a zab. zariadení</t>
  </si>
  <si>
    <t>220280250</t>
  </si>
  <si>
    <t>Montáž, kábel dátový uložený v rúrkach FTP, STP</t>
  </si>
  <si>
    <t>-1010904756</t>
  </si>
  <si>
    <t>341812M090</t>
  </si>
  <si>
    <t>Kábel na prenos dát CAT6 : S-STP 4x2x0,5 LSOH</t>
  </si>
  <si>
    <t>793360791</t>
  </si>
  <si>
    <t>220301208</t>
  </si>
  <si>
    <t>Montáž, 2-nás zásuvka dátová RJ45, zapustená IP20</t>
  </si>
  <si>
    <t>-1270012095</t>
  </si>
  <si>
    <t>374307L172</t>
  </si>
  <si>
    <t>Zásuvka dátová 2xRJ45 Cat 6A s krytom, bez rámika, biela</t>
  </si>
  <si>
    <t>-1075253825</t>
  </si>
  <si>
    <t>D2</t>
  </si>
  <si>
    <t>OSTATNÉ</t>
  </si>
  <si>
    <t>Z3010</t>
  </si>
  <si>
    <t>Oživenie, meranie, komplexné skúšky a revízia</t>
  </si>
  <si>
    <t>-1084100575</t>
  </si>
  <si>
    <t>SO-1.1.2.3 - Dorozumievacie zariadenia</t>
  </si>
  <si>
    <t>210010122</t>
  </si>
  <si>
    <t>Montáž ochrannej rúrky (plast-PE, novodur a pod) voľne uložená (d20,5)mm</t>
  </si>
  <si>
    <t>1682672296</t>
  </si>
  <si>
    <t>345651K502</t>
  </si>
  <si>
    <t>Rúrka el-inšt PP ohybná 1220 HFPP L : SUPER MONOFLEX 20, bezhalogénová, tmavosivá</t>
  </si>
  <si>
    <t>-48927453</t>
  </si>
  <si>
    <t>345600D010</t>
  </si>
  <si>
    <t>Krabica KP (68) prístrojová 1-nás : 6400H-201/3 (D71x73) pre spojenie do súvislého radu</t>
  </si>
  <si>
    <t>1598037888</t>
  </si>
  <si>
    <t>345600D021</t>
  </si>
  <si>
    <t>Krabica KP (68) prístrojová 1-nás : 6400-331 (D71x43) pre spojenie do súvislého radu, bezhalogénová, čierna 850°C</t>
  </si>
  <si>
    <t>1135531865</t>
  </si>
  <si>
    <t>210100527</t>
  </si>
  <si>
    <t>Ukončenie kábla s tienením do 8x0,75 mm2</t>
  </si>
  <si>
    <t>-664710226</t>
  </si>
  <si>
    <t>210850066</t>
  </si>
  <si>
    <t>Montáž, kábel Cu oznamovací uložený pevne 336904 2x0,8</t>
  </si>
  <si>
    <t>297017753</t>
  </si>
  <si>
    <t>341720M052</t>
  </si>
  <si>
    <t>336904 Kábel 2 vodiče 200m</t>
  </si>
  <si>
    <t>1279435820</t>
  </si>
  <si>
    <t>220260027</t>
  </si>
  <si>
    <t>Krabica pod omietku vrátane vysekania lôžka</t>
  </si>
  <si>
    <t>-1845763148</t>
  </si>
  <si>
    <t>382213T121</t>
  </si>
  <si>
    <t>350020 Nová sfera inštalačná. Krabica do muriva 2m</t>
  </si>
  <si>
    <t>-1161884199</t>
  </si>
  <si>
    <t>220320276</t>
  </si>
  <si>
    <t>Montáž volacieho a dorozumievacieho zariadenia</t>
  </si>
  <si>
    <t>-2071920276</t>
  </si>
  <si>
    <t>382195T055</t>
  </si>
  <si>
    <t>350221 Nová sfera rám+šasí kov 2m</t>
  </si>
  <si>
    <t>319733965</t>
  </si>
  <si>
    <t>382195T152</t>
  </si>
  <si>
    <t>351300 Nová sfera a/v širokouhlá kamera</t>
  </si>
  <si>
    <t>1059556967</t>
  </si>
  <si>
    <t>382195T155</t>
  </si>
  <si>
    <t>351321 Nová sfera kryt pre 351300 2t/2stl kov</t>
  </si>
  <si>
    <t>265938254</t>
  </si>
  <si>
    <t>382195T159</t>
  </si>
  <si>
    <t>352100 Nová sfera tlačidlový modul 8 tlačidiel 2v</t>
  </si>
  <si>
    <t>-1446677551</t>
  </si>
  <si>
    <t>382196T001</t>
  </si>
  <si>
    <t>352181 Nová sfera kryt pre 352100 8tl kov</t>
  </si>
  <si>
    <t>-778073310</t>
  </si>
  <si>
    <t>382196T061</t>
  </si>
  <si>
    <t>3501/1(-9) Konfigurátor 1 bal.10ks</t>
  </si>
  <si>
    <t>-109856166</t>
  </si>
  <si>
    <t>382196T071</t>
  </si>
  <si>
    <t>346841 Videodistribútor</t>
  </si>
  <si>
    <t>651684600</t>
  </si>
  <si>
    <t>382199T065</t>
  </si>
  <si>
    <t>374900 Zámok elektrický 12v</t>
  </si>
  <si>
    <t>1584949545</t>
  </si>
  <si>
    <t>220320306</t>
  </si>
  <si>
    <t>Montáž elektronicky ovládaného zámku EZ</t>
  </si>
  <si>
    <t>982109575</t>
  </si>
  <si>
    <t>220320307</t>
  </si>
  <si>
    <t>Montáž domového telefónu</t>
  </si>
  <si>
    <t>-1061029326</t>
  </si>
  <si>
    <t>382190T001</t>
  </si>
  <si>
    <t>344652 Classe 100 video telefón basic</t>
  </si>
  <si>
    <t>-864196051</t>
  </si>
  <si>
    <t>221780050</t>
  </si>
  <si>
    <t>-1957158470</t>
  </si>
  <si>
    <t>431810011</t>
  </si>
  <si>
    <t>SO-1.1.2.4 - Káblové rozvody</t>
  </si>
  <si>
    <t xml:space="preserve">    9 - OSTATNÉ KONŠTRUKCIE A PRÁCE</t>
  </si>
  <si>
    <t>OSTATNÉ KONŠTRUKCIE A PRÁCE</t>
  </si>
  <si>
    <t>971033141</t>
  </si>
  <si>
    <t>Vybúr. otvorov D do 6 cm v murive tehl. MV, MVC hr. do 30 cm</t>
  </si>
  <si>
    <t>-325750966</t>
  </si>
  <si>
    <t>974031121</t>
  </si>
  <si>
    <t>Vysekanie rýh v tehelnom murive hl. do 3 cm š. do 3 cm</t>
  </si>
  <si>
    <t>663216763</t>
  </si>
  <si>
    <t>974031122</t>
  </si>
  <si>
    <t>Vysekanie rýh v tehelnom murive hl. do 3 cm š. do 7 cm</t>
  </si>
  <si>
    <t>354705934</t>
  </si>
  <si>
    <t>974031126</t>
  </si>
  <si>
    <t>Vysekanie rýh v tehelnom murive hl. do 3 cm š. do 25 cm</t>
  </si>
  <si>
    <t>-81912625</t>
  </si>
  <si>
    <t>974031821</t>
  </si>
  <si>
    <t xml:space="preserve">Vysekanie  rýh v podhľade z tvárnic hl. do 3 cm š. do 3 cm</t>
  </si>
  <si>
    <t>433546157</t>
  </si>
  <si>
    <t>210010321</t>
  </si>
  <si>
    <t>Montáž krabice do muriva KR (68) vrátane zapojenia, rozvodka s vekom a svorkovnicou</t>
  </si>
  <si>
    <t>-1527842836</t>
  </si>
  <si>
    <t>345608D000</t>
  </si>
  <si>
    <t>Krabica KR (68) rozvodná : 6400-221/3 (D71x43) kompletná (4x3/4mm2) pre spojenie do súvislého radu</t>
  </si>
  <si>
    <t>-1190976303</t>
  </si>
  <si>
    <t>1453257923</t>
  </si>
  <si>
    <t>-1621425764</t>
  </si>
  <si>
    <t>-1651692831</t>
  </si>
  <si>
    <t>167856915</t>
  </si>
  <si>
    <t>1256907751</t>
  </si>
  <si>
    <t>2024213594</t>
  </si>
  <si>
    <t>1556963085</t>
  </si>
  <si>
    <t>-890143847</t>
  </si>
  <si>
    <t>210100017</t>
  </si>
  <si>
    <t>Ukončenie bezhalogénového vodiča v rozvádzači, zapojenie 4-6 mm2</t>
  </si>
  <si>
    <t>133466531</t>
  </si>
  <si>
    <t>210100019</t>
  </si>
  <si>
    <t>Ukončenie bezhalogénového vodiča v rozvádzači, zapojenie 25 mm2</t>
  </si>
  <si>
    <t>1967305660</t>
  </si>
  <si>
    <t>210100160</t>
  </si>
  <si>
    <t>Ukončenie bezhalogénových káblov v rozvádzači na svorky, zapojenie 3x 1,5-2,5 mm2</t>
  </si>
  <si>
    <t>1770364336</t>
  </si>
  <si>
    <t>210100176</t>
  </si>
  <si>
    <t>Ukončenie bezhalogénových káblov v rozvádzači na svorky, zapojenie 5x 1,5-2,5 mm2</t>
  </si>
  <si>
    <t>-2050151249</t>
  </si>
  <si>
    <t>210100177</t>
  </si>
  <si>
    <t>Ukončenie bezhalogénových káblov v rozvádzači na svorky, zapojenie 5x 4-6 mm2</t>
  </si>
  <si>
    <t>-1298479245</t>
  </si>
  <si>
    <t>210100178</t>
  </si>
  <si>
    <t>Ukončenie bezhalogénových káblov v rozvádzači na svorky, zapojenie 5x 10-16 mm2</t>
  </si>
  <si>
    <t>1038835591</t>
  </si>
  <si>
    <t>210190005</t>
  </si>
  <si>
    <t>Montáž rozvodnice do 200kg</t>
  </si>
  <si>
    <t>-14532415</t>
  </si>
  <si>
    <t>210190009</t>
  </si>
  <si>
    <t>Dokončovacie práce na rozvádzačoch 200-300kg</t>
  </si>
  <si>
    <t>698924667</t>
  </si>
  <si>
    <t>Montáž svorky chranného pospájania do 2 skrutiek</t>
  </si>
  <si>
    <t>173694526</t>
  </si>
  <si>
    <t>3585381O12</t>
  </si>
  <si>
    <t>Svorka potenciálová, pre vodiče 1,5-2,5/4-6</t>
  </si>
  <si>
    <t>-1881099885</t>
  </si>
  <si>
    <t>210220321</t>
  </si>
  <si>
    <t>Montáž svorky na potrubie s Cu pásom (Bernard)</t>
  </si>
  <si>
    <t>-406783015</t>
  </si>
  <si>
    <t>3549040A90</t>
  </si>
  <si>
    <t>Svorka na potrubie (BERNARD) pre Cu pás</t>
  </si>
  <si>
    <t>962800568</t>
  </si>
  <si>
    <t>3549040A91</t>
  </si>
  <si>
    <t>- páska Cu uzemňovacia (pre Bernard)</t>
  </si>
  <si>
    <t>-962563439</t>
  </si>
  <si>
    <t>210290751</t>
  </si>
  <si>
    <t>Zapojenie ventilátora, výkon do 1,5kW</t>
  </si>
  <si>
    <t>-1349251468</t>
  </si>
  <si>
    <t>210290802</t>
  </si>
  <si>
    <t>Ukončenie káblového vývodu pre napojenie jednofázového zariadenia</t>
  </si>
  <si>
    <t>-771430865</t>
  </si>
  <si>
    <t>210290804</t>
  </si>
  <si>
    <t>Ukončenie káblového vývodu pre napojenie zariadenia VZT</t>
  </si>
  <si>
    <t>1365110288</t>
  </si>
  <si>
    <t>210290811</t>
  </si>
  <si>
    <t>Ukončenie káblového vývodu pre napojenie žalúzie</t>
  </si>
  <si>
    <t>1919025723</t>
  </si>
  <si>
    <t>210800101</t>
  </si>
  <si>
    <t>Montáž, kábel Cu 750V uložený pod omietku CYKY 2x1,5</t>
  </si>
  <si>
    <t>1968108875</t>
  </si>
  <si>
    <t>341210M011</t>
  </si>
  <si>
    <t>Kábel bezhalogénový Cu 1kV : 1-CXKE-R-O 2x1,5</t>
  </si>
  <si>
    <t>-80010128</t>
  </si>
  <si>
    <t>341220H001</t>
  </si>
  <si>
    <t>Kábel bezhalogénový Cu 1kV : 1-CHKE-V-O 2x1,5 E30</t>
  </si>
  <si>
    <t>1229550296</t>
  </si>
  <si>
    <t>210800105</t>
  </si>
  <si>
    <t>Montáž, kábel Cu 750V uložený pod omietku CYKY 3x1,5</t>
  </si>
  <si>
    <t>-1066186058</t>
  </si>
  <si>
    <t>341210M110</t>
  </si>
  <si>
    <t>Kábel bezhalogénový Cu 1kV : 1-CXKE-R-J 3x1,5</t>
  </si>
  <si>
    <t>2030572540</t>
  </si>
  <si>
    <t>341210M111</t>
  </si>
  <si>
    <t>Kábel bezhalogénový Cu 1kV : 1-CXKE-R-O 3x1,5</t>
  </si>
  <si>
    <t>433183698</t>
  </si>
  <si>
    <t>210800106</t>
  </si>
  <si>
    <t>Montáž, kábel Cu 750V uložený pod omietku CYKY 3x2,5</t>
  </si>
  <si>
    <t>215255894</t>
  </si>
  <si>
    <t>341210M120</t>
  </si>
  <si>
    <t>Kábel bezhalogénový Cu 1kV : 1-CXKE-R-J 3x2,5</t>
  </si>
  <si>
    <t>752146779</t>
  </si>
  <si>
    <t>210800115</t>
  </si>
  <si>
    <t>Montáž, kábel Cu 750V uložený pod omietku CYKY 5x1,5</t>
  </si>
  <si>
    <t>-1545233465</t>
  </si>
  <si>
    <t>341210M310</t>
  </si>
  <si>
    <t>Kábel bezhalogénový Cu 1kV : 1-CXKE-R-J 5x1,5</t>
  </si>
  <si>
    <t>-1263358364</t>
  </si>
  <si>
    <t>210800116</t>
  </si>
  <si>
    <t>Montáž, kábel Cu 750V uložený pod omietku CYKY 5x2,5</t>
  </si>
  <si>
    <t>-1520515055</t>
  </si>
  <si>
    <t>341210M320</t>
  </si>
  <si>
    <t>Kábel bezhalogénový Cu 1kV : 1-CXKE-R-J 5x2,5</t>
  </si>
  <si>
    <t>461758169</t>
  </si>
  <si>
    <t>210800117</t>
  </si>
  <si>
    <t>Montáž, kábel Cu 750V uložený pod omietku CYKY 5x4</t>
  </si>
  <si>
    <t>-496857808</t>
  </si>
  <si>
    <t>341210M330</t>
  </si>
  <si>
    <t>Kábel bezhalogénový Cu 1kV : 1-CXKE-R-J 5x4</t>
  </si>
  <si>
    <t>-585921975</t>
  </si>
  <si>
    <t>210800118</t>
  </si>
  <si>
    <t>Montáž, kábel Cu 750V uložený pod omietku CYKY 5x6-16</t>
  </si>
  <si>
    <t>926906923</t>
  </si>
  <si>
    <t>341210M350</t>
  </si>
  <si>
    <t>Kábel bezhalogénový Cu 1kV : 1-CXKE-R-J 5x10</t>
  </si>
  <si>
    <t>-421403482</t>
  </si>
  <si>
    <t>210800646</t>
  </si>
  <si>
    <t>Montáž, vodič Cu prepojovací, lanové jadro, uložený pevne H07V-K, CYA 6</t>
  </si>
  <si>
    <t>-689178046</t>
  </si>
  <si>
    <t>341010M418</t>
  </si>
  <si>
    <t>Vodič Cu (CYA) : H07V-K 4 GNYE lanko (RM) zel/žltý</t>
  </si>
  <si>
    <t>944047610</t>
  </si>
  <si>
    <t>341010M425</t>
  </si>
  <si>
    <t>Vodič Cu (CYA) : H07V-K 6 GNYE lanko (RM) zel/žltý</t>
  </si>
  <si>
    <t>-1984587386</t>
  </si>
  <si>
    <t>210800649</t>
  </si>
  <si>
    <t>Montáž, vodič Cu prepojovací, lanové jadro, uložený pevne H07V-K, CYA 25</t>
  </si>
  <si>
    <t>-96497495</t>
  </si>
  <si>
    <t>341010M446</t>
  </si>
  <si>
    <t>Kábel Cu (CYA) : H07V-K 25 GNYE lano (RM) zel/žltý</t>
  </si>
  <si>
    <t>-1301523418</t>
  </si>
  <si>
    <t>-740553090</t>
  </si>
  <si>
    <t>-728174903</t>
  </si>
  <si>
    <t>2010801598</t>
  </si>
  <si>
    <t>213291000</t>
  </si>
  <si>
    <t>Spracovanie východiskovej revízie a vypracovanie správy</t>
  </si>
  <si>
    <t>-425331555</t>
  </si>
  <si>
    <t>SO-1.1.2.5 - Rozvádzač r011 administratíva</t>
  </si>
  <si>
    <t>D1 - PRÁCE A DODÁVKY INÉ</t>
  </si>
  <si>
    <t>PRÁCE A DODÁVKY INÉ</t>
  </si>
  <si>
    <t>357001E005</t>
  </si>
  <si>
    <t>Rozvodnica kovová 283051 : BF-U-6/144-C - 6x24=144MD, dvere kovové, biela, IP30 (Z)</t>
  </si>
  <si>
    <t>1808869473</t>
  </si>
  <si>
    <t>3585605B64</t>
  </si>
  <si>
    <t>Zvodič kombinovaný typ 1+2 (B+C) 4+0 pól : FLP-12,5 V/4, pre siete TN-S, 275V-AC; 50kA (4MD)</t>
  </si>
  <si>
    <t>-1368008821</t>
  </si>
  <si>
    <t>920AN19191</t>
  </si>
  <si>
    <t>Spínač RV63 63A</t>
  </si>
  <si>
    <t>1678120805</t>
  </si>
  <si>
    <t>3585101P28</t>
  </si>
  <si>
    <t>Istič 1-pólový 0099105 - 10kA (1MD) PR 61-B 6</t>
  </si>
  <si>
    <t>-1864752352</t>
  </si>
  <si>
    <t>3585105P56</t>
  </si>
  <si>
    <t>Istič 1-pólový 0090310 - 6kA (1MD) PE 61-C 6</t>
  </si>
  <si>
    <t>-221079139</t>
  </si>
  <si>
    <t>3585301P10</t>
  </si>
  <si>
    <t>Istič 3-pólový 0099149 - 10kA (3MD) PR 63-B 16</t>
  </si>
  <si>
    <t>-989416523</t>
  </si>
  <si>
    <t>3585522P12</t>
  </si>
  <si>
    <t>Chránič prúdový s ističom 1+N-pól 10kA 0090612 : PFI2 B16/0,03/A (2MD)</t>
  </si>
  <si>
    <t>-1767186155</t>
  </si>
  <si>
    <t>3585522P60</t>
  </si>
  <si>
    <t>Chránič prúdový s ističom 1+N-pól 10kA 0090711 : PFI2 C10/0,03/A (2MD)</t>
  </si>
  <si>
    <t>-1749144590</t>
  </si>
  <si>
    <t>920AN32039</t>
  </si>
  <si>
    <t>Ekvipotenciálna svorkovnica EPS 3 bez krytu</t>
  </si>
  <si>
    <t>-1291241846</t>
  </si>
  <si>
    <t>920AN32363</t>
  </si>
  <si>
    <t>Koncová prepážka RSA4A-(sivá)</t>
  </si>
  <si>
    <t>-424207059</t>
  </si>
  <si>
    <t>920AN32441</t>
  </si>
  <si>
    <t>Rad.svornica RSA4A-(sivá)</t>
  </si>
  <si>
    <t>1552558804</t>
  </si>
  <si>
    <t>-6987812</t>
  </si>
  <si>
    <t>Zostavenie rozvádzača, skúšky, certifikáty 60%</t>
  </si>
  <si>
    <t>1809802240</t>
  </si>
  <si>
    <t>SO-1.1.2.6 - Rozvádzač r016 trieda</t>
  </si>
  <si>
    <t>357001E003</t>
  </si>
  <si>
    <t>Rozvodnica kovová 283049 : BF-U-4/96-C - 4x24=96MD, dvere kovové, biela, IP30 (Z)</t>
  </si>
  <si>
    <t>1737137578</t>
  </si>
  <si>
    <t>-1611987628</t>
  </si>
  <si>
    <t>369759808</t>
  </si>
  <si>
    <t>1374105273</t>
  </si>
  <si>
    <t>-1388737408</t>
  </si>
  <si>
    <t>-33481677</t>
  </si>
  <si>
    <t>1734239952</t>
  </si>
  <si>
    <t>413215650</t>
  </si>
  <si>
    <t>472327702</t>
  </si>
  <si>
    <t>1318857066</t>
  </si>
  <si>
    <t>1388693742</t>
  </si>
  <si>
    <t>-2022531472</t>
  </si>
  <si>
    <t>SO-1.1.2.7 - Rozvádzač r022 trieda</t>
  </si>
  <si>
    <t>-277970645</t>
  </si>
  <si>
    <t>-1761321466</t>
  </si>
  <si>
    <t>-436687170</t>
  </si>
  <si>
    <t>-2146260837</t>
  </si>
  <si>
    <t>857380483</t>
  </si>
  <si>
    <t>291328269</t>
  </si>
  <si>
    <t>-1487710753</t>
  </si>
  <si>
    <t>1606990691</t>
  </si>
  <si>
    <t>-1642931795</t>
  </si>
  <si>
    <t>-493738756</t>
  </si>
  <si>
    <t>-1118074583</t>
  </si>
  <si>
    <t>1519737916</t>
  </si>
  <si>
    <t>SO-1.1.2.8 - Rozvádzač r028 výdaj</t>
  </si>
  <si>
    <t>357001E002</t>
  </si>
  <si>
    <t>Rozvodnica kovová 283048 : BF-U-3/72-C - 3x24=72MD, dvere kovové, biela, IP30 (Z)</t>
  </si>
  <si>
    <t>739454257</t>
  </si>
  <si>
    <t>1245047501</t>
  </si>
  <si>
    <t>-735237686</t>
  </si>
  <si>
    <t>1709717005</t>
  </si>
  <si>
    <t>1494596991</t>
  </si>
  <si>
    <t>1579393402</t>
  </si>
  <si>
    <t>1953248956</t>
  </si>
  <si>
    <t>3585555P15</t>
  </si>
  <si>
    <t>Chránič prúdový s ističom 3+N-pól 10kA 0090904 : PFI4 B20/0,03/A (4MD)</t>
  </si>
  <si>
    <t>-1431760212</t>
  </si>
  <si>
    <t>1495339196</t>
  </si>
  <si>
    <t>-1819346284</t>
  </si>
  <si>
    <t>1064041238</t>
  </si>
  <si>
    <t>SO-1.1.2.9 - Rozvádzač r216 trieda</t>
  </si>
  <si>
    <t>-389481701</t>
  </si>
  <si>
    <t>-3251086</t>
  </si>
  <si>
    <t>-1010529053</t>
  </si>
  <si>
    <t>-891830426</t>
  </si>
  <si>
    <t>226755665</t>
  </si>
  <si>
    <t>748632376</t>
  </si>
  <si>
    <t>-1191474720</t>
  </si>
  <si>
    <t>-1899418477</t>
  </si>
  <si>
    <t>838777909</t>
  </si>
  <si>
    <t>1700038717</t>
  </si>
  <si>
    <t>1920618</t>
  </si>
  <si>
    <t>1211216019</t>
  </si>
  <si>
    <t>SO-1.1.2.10 - Svietidla</t>
  </si>
  <si>
    <t>210200017</t>
  </si>
  <si>
    <t>Montáž, žiarovkové svietidlo IP20-44 - 1x svet. zdroj (LED, halog, komp) - záves 1000mm</t>
  </si>
  <si>
    <t>-1070996454</t>
  </si>
  <si>
    <t>3481M00001</t>
  </si>
  <si>
    <t>A1 - Závesné MINNI LED PX, 2705 l^n* 840, EVG,21,6W, Satin, RAL 9003</t>
  </si>
  <si>
    <t>1855878543</t>
  </si>
  <si>
    <t>3481M00002</t>
  </si>
  <si>
    <t>A2 - Závesné MINNI LED PX, 3381 Im* 840, EVG,27W, Satin, RAL 9003</t>
  </si>
  <si>
    <t>-777828044</t>
  </si>
  <si>
    <t>3481M00003</t>
  </si>
  <si>
    <t>A3 - Závesné MINNI LED PX, 5410 Im* 840, EVG,43,2W, Satin, RAL 9003</t>
  </si>
  <si>
    <t>18179134</t>
  </si>
  <si>
    <t>3481M00004</t>
  </si>
  <si>
    <t>A4 - Závesné MINNI LED PX, 10419 Im* 840,EVG, 85,5W, Satin, RAL 9003</t>
  </si>
  <si>
    <t>-1721287602</t>
  </si>
  <si>
    <t>3481M00005</t>
  </si>
  <si>
    <t>D1 - Závesné DEMMO LED, d355/400mm, 28211/28531m,830, EVG, 20W, Satin, RAL 9003</t>
  </si>
  <si>
    <t>1803172752</t>
  </si>
  <si>
    <t>3481M00006</t>
  </si>
  <si>
    <t>D2 - Závesné DEMMO LED, d400mm, 28531m, 830, EVG, 20W, Satin, RAL1023/9006</t>
  </si>
  <si>
    <t>-1917929085</t>
  </si>
  <si>
    <t>3481M00007</t>
  </si>
  <si>
    <t>D3 - Závesné DEMMO LED, d560mm, 52801m, 840, EVG, 30W, Satin, 1023/9003</t>
  </si>
  <si>
    <t>1395235159</t>
  </si>
  <si>
    <t>3481M00008</t>
  </si>
  <si>
    <t>E1 - Závesné GLARRE MINNI, 5410 /4058 Im 840 EVG BOTH 75,6W MP/SA RAL 9003</t>
  </si>
  <si>
    <t>-1389224812</t>
  </si>
  <si>
    <t>210200033</t>
  </si>
  <si>
    <t>Montáž, žiarovkové svietidlo, prisadené IP20-44 - 2x svet. zdroj (LED, halog, komp)</t>
  </si>
  <si>
    <t>204593455</t>
  </si>
  <si>
    <t>3481P0001</t>
  </si>
  <si>
    <t>B1 - Pŕisazené ELLIS SURFACE SQ, 1808 Im* 840,EVG, 12,3W, 65° OPT., RAL 9003</t>
  </si>
  <si>
    <t>-1764141830</t>
  </si>
  <si>
    <t>3481P0002</t>
  </si>
  <si>
    <t>B4 - Přisazené ELLIS SURFACE SQ, 1257 lm* 840, EVG, 7,9W, 65° OPT., RAL 9003</t>
  </si>
  <si>
    <t>2062006059</t>
  </si>
  <si>
    <t>3481P0005</t>
  </si>
  <si>
    <t>G1 - Přisazené TERRA LED SLIM, 4284lm* 840, EVG 30,5W IP66 PMMA Opal L1185 RAL 7035</t>
  </si>
  <si>
    <t>-671344518</t>
  </si>
  <si>
    <t>3481P0006</t>
  </si>
  <si>
    <t xml:space="preserve">J1 - Přisazené  svietidlo kruhové, IP54, 840, na stenu/strop IP54, EVGSvietidlo BBG462 LED-25-7W-2700-GU10 WH 50W , IP 20</t>
  </si>
  <si>
    <t>712462932</t>
  </si>
  <si>
    <t>210200043</t>
  </si>
  <si>
    <t>Montáž, núdzové svietidlo IP20-44, trvalé, kombinované osvetlenie, prisadené nástenné</t>
  </si>
  <si>
    <t>-2123266023</t>
  </si>
  <si>
    <t>3482B00901</t>
  </si>
  <si>
    <t>N1 - Vestavné ANNTIPANIC R LED 6W 4501m 3H AT NM reccesed ol40 IP20 WH</t>
  </si>
  <si>
    <t>-368154645</t>
  </si>
  <si>
    <t>3482B00902</t>
  </si>
  <si>
    <t>N3 - Vestavné CORRIDOR R LED 6W 4501m 3H AT NM reccesed ol40 IP20 WH</t>
  </si>
  <si>
    <t>-1265142784</t>
  </si>
  <si>
    <t>3482B00903</t>
  </si>
  <si>
    <t>Np - Vestavné EXXIT LED lWlOOlm surface 3H AT M IP20</t>
  </si>
  <si>
    <t>-1754131832</t>
  </si>
  <si>
    <t>3482B00904</t>
  </si>
  <si>
    <t>N2 - Prisazené ANNTIPANIC R LED 6W 4501m 3H AT NM reccesed ol40 IP20 WH</t>
  </si>
  <si>
    <t>1063146239</t>
  </si>
  <si>
    <t>3482B00905</t>
  </si>
  <si>
    <t>N5 - Přisazené CORRIDOR R LED 6W 450lm 3H AT NM reccesed o140 IP20 WH</t>
  </si>
  <si>
    <t>645623980</t>
  </si>
  <si>
    <t>3482B00906</t>
  </si>
  <si>
    <t>N4 - Nástenné nouzové LED M AT W COLD Open Space vč. nástenného krytu</t>
  </si>
  <si>
    <t>-913574306</t>
  </si>
  <si>
    <t>210200053</t>
  </si>
  <si>
    <t>Montáž, vstavané žiarovkové svietidlo IP20-44 - 3x svet. zdroj (LED, halog, komp)</t>
  </si>
  <si>
    <t>-1937835225</t>
  </si>
  <si>
    <t>3482B00001</t>
  </si>
  <si>
    <t>B2 - Vestavné ELLIS RECESSED SQ, 1257 Im* 840,EVG, 7,9W, 65° OPT., RAL 9003</t>
  </si>
  <si>
    <t>-1612464161</t>
  </si>
  <si>
    <t>3482B00002</t>
  </si>
  <si>
    <t>B3 - Vestavné ELLIS RECESSED SQ, 1808 Im* 840,EVG, 12,3W, 65° OPT., RAL 9003</t>
  </si>
  <si>
    <t>-307914463</t>
  </si>
  <si>
    <t>3482B00003</t>
  </si>
  <si>
    <t>C1 - Vestavné CANNES LED, M600, 48031m, 840,EVG, 37W, Microprisma, RAL 9003</t>
  </si>
  <si>
    <t>-1522823132</t>
  </si>
  <si>
    <t>213280050</t>
  </si>
  <si>
    <t>PPV (pomocné a podružné výkony) 5%</t>
  </si>
  <si>
    <t>1661078960</t>
  </si>
  <si>
    <t>1470451616</t>
  </si>
  <si>
    <t>SO-1.1.2.11 - Zásuvky a vypínače</t>
  </si>
  <si>
    <t>210010301</t>
  </si>
  <si>
    <t>Montáž krabice do muriva 1-nás KP (68) bez zapojenia, prístrojová</t>
  </si>
  <si>
    <t>-1897360291</t>
  </si>
  <si>
    <t>345600D001</t>
  </si>
  <si>
    <t>Krabica KP (68) prístrojová 1-nás : 6400-231/3 (D71x43) pre spojenie do súvislého radu</t>
  </si>
  <si>
    <t>756739958</t>
  </si>
  <si>
    <t>-1428038014</t>
  </si>
  <si>
    <t>210110001</t>
  </si>
  <si>
    <t>Montáž, spínač nástenný, zapustený IP20-44, rad.1</t>
  </si>
  <si>
    <t>274520367</t>
  </si>
  <si>
    <t>345300A001</t>
  </si>
  <si>
    <t>Spínač rad.1 bez krytu a rámika</t>
  </si>
  <si>
    <t>358493780</t>
  </si>
  <si>
    <t>345350A321</t>
  </si>
  <si>
    <t>Spínač rad.1, zapustený, s krytom bez rámika, IP44, biela-biela</t>
  </si>
  <si>
    <t>-314222420</t>
  </si>
  <si>
    <t>345380A341</t>
  </si>
  <si>
    <t>Ovládač tlač. rad.1/0, zapustený, s krytom bez rámika (pp) IP44, biela-biela</t>
  </si>
  <si>
    <t>1402152370</t>
  </si>
  <si>
    <t>345506A301</t>
  </si>
  <si>
    <t>Kryt kolískový, jednoduchý, biela-biela</t>
  </si>
  <si>
    <t>1217752181</t>
  </si>
  <si>
    <t>345531A301</t>
  </si>
  <si>
    <t>Rámik 1-násobný, biela-biela (viacnásobné rámiky rozočítať podľa dispozícií)</t>
  </si>
  <si>
    <t>446472857</t>
  </si>
  <si>
    <t>920AN15490</t>
  </si>
  <si>
    <t>Relé multifunkčné SMR-H/230</t>
  </si>
  <si>
    <t>-258736903</t>
  </si>
  <si>
    <t>210110003</t>
  </si>
  <si>
    <t>Montáž, spínač nástenný, zapustený IP20-44, rad.5</t>
  </si>
  <si>
    <t>489260784</t>
  </si>
  <si>
    <t>345313A001</t>
  </si>
  <si>
    <t>Prepínač rad.5, bez krytu a rámika</t>
  </si>
  <si>
    <t>41507372</t>
  </si>
  <si>
    <t>345502A301</t>
  </si>
  <si>
    <t>Kryt kolískový, delený, biela-biela</t>
  </si>
  <si>
    <t>584306838</t>
  </si>
  <si>
    <t>1214119177</t>
  </si>
  <si>
    <t>210110004</t>
  </si>
  <si>
    <t>Montáž, spínač nástenný, zapustený IP20-44, rad.6</t>
  </si>
  <si>
    <t>222724836</t>
  </si>
  <si>
    <t>345324A001</t>
  </si>
  <si>
    <t>Prepínač rad.6, bez krytu a rámika</t>
  </si>
  <si>
    <t>-1113725651</t>
  </si>
  <si>
    <t>345374A321</t>
  </si>
  <si>
    <t>Prepínač rad.6, zapustený, s krytom bez rámika, IP44, biela-biela</t>
  </si>
  <si>
    <t>-1303383276</t>
  </si>
  <si>
    <t>345500A301</t>
  </si>
  <si>
    <t>-84937821</t>
  </si>
  <si>
    <t>-1011065886</t>
  </si>
  <si>
    <t>210110005</t>
  </si>
  <si>
    <t>Montáž, spínač nástenný, zapustený IP20-44, rad.7</t>
  </si>
  <si>
    <t>-157827452</t>
  </si>
  <si>
    <t>345327A001</t>
  </si>
  <si>
    <t>Prepínač rad.7, bez krytu a rámika</t>
  </si>
  <si>
    <t>1722487274</t>
  </si>
  <si>
    <t>912269054</t>
  </si>
  <si>
    <t>1040398411</t>
  </si>
  <si>
    <t>210110026</t>
  </si>
  <si>
    <t>Montáž, spínač nástenný žalúziový</t>
  </si>
  <si>
    <t>371431162</t>
  </si>
  <si>
    <t>345461A010</t>
  </si>
  <si>
    <t>Ovládač žalúziový, kolískový 1-pól, rad 1/0+1/0 s blokovaním, bez krytu a rámika</t>
  </si>
  <si>
    <t>1427252043</t>
  </si>
  <si>
    <t>345525A301</t>
  </si>
  <si>
    <t>Kryt žalúziového spínača, krátkocestné ovládanie, biela-biela</t>
  </si>
  <si>
    <t>1400417664</t>
  </si>
  <si>
    <t>-1673785817</t>
  </si>
  <si>
    <t>210110028</t>
  </si>
  <si>
    <t>Montáž, spínač nástenný IP55-65 do 63A, rad.3</t>
  </si>
  <si>
    <t>2070315691</t>
  </si>
  <si>
    <t>3580825P02</t>
  </si>
  <si>
    <t>Spínač vačkový 0102670 : S63JP 1103 A6, 63A, plast bez ČD, IP65, vypínač</t>
  </si>
  <si>
    <t>-945254205</t>
  </si>
  <si>
    <t>210111012</t>
  </si>
  <si>
    <t>Montáž, zásuvka zapustená IP20-40, x-násobná 10/16A - 250V</t>
  </si>
  <si>
    <t>-1323815553</t>
  </si>
  <si>
    <t>345401A301</t>
  </si>
  <si>
    <t>Zásuvka 1-nás., s krytom, bez rámika (oc) biela-biela</t>
  </si>
  <si>
    <t>808480966</t>
  </si>
  <si>
    <t>345421A321</t>
  </si>
  <si>
    <t>Zásuvka 1-nás., s prepäť. ochr (opt.sign) zapustená, bez rámika (oc) IP44, biela-biela</t>
  </si>
  <si>
    <t>-2104081316</t>
  </si>
  <si>
    <t>210111022</t>
  </si>
  <si>
    <t>Montáž, zásuvka nástenná, zapustená IP40-44, x-násobná 10/16A - 250V</t>
  </si>
  <si>
    <t>1392650891</t>
  </si>
  <si>
    <t>345420A321</t>
  </si>
  <si>
    <t>Zásuvka 1-nás., zapustená, bez rámika, s viečkom (oc) IP44, biela-biela</t>
  </si>
  <si>
    <t>701151483</t>
  </si>
  <si>
    <t>1572148021</t>
  </si>
  <si>
    <t>210111134</t>
  </si>
  <si>
    <t>Montáž, zásuvka priemyselná vstavaná IP44-67, 32A/500V, 3P+Z (+N)</t>
  </si>
  <si>
    <t>1664412651</t>
  </si>
  <si>
    <t>358004D530</t>
  </si>
  <si>
    <t>Zásuvka priemyselná 32A/400V nástenná (3P+N+PE) 5-pól + spínač : BZS 3253, IP44, s blokovaním</t>
  </si>
  <si>
    <t>1624852127</t>
  </si>
  <si>
    <t>210140430</t>
  </si>
  <si>
    <t>Montáž a zapojenie kompletných skriniek so STOP tlačidlom</t>
  </si>
  <si>
    <t>-2057075252</t>
  </si>
  <si>
    <t>3581350C22</t>
  </si>
  <si>
    <t>Tlačidlo Ex Harmony® núdzové, v sivo-žltej plastovej skrinke : XAL-K174F, červený hríb, odblok. pootočením (2V)</t>
  </si>
  <si>
    <t>1822820789</t>
  </si>
  <si>
    <t>210140432</t>
  </si>
  <si>
    <t>Montáž a zapojenie kompletných skriniek s 1-tlač ovládačmi</t>
  </si>
  <si>
    <t>1794740515</t>
  </si>
  <si>
    <t>357020E003</t>
  </si>
  <si>
    <t>Rozvodnica na omietku IKA-1/4-ST - 1x4MD, biela, dvere plastové priehľadné, IP65</t>
  </si>
  <si>
    <t>-1740157494</t>
  </si>
  <si>
    <t>Montáž a pripojenie ekvipotenciálnej svorkovnice</t>
  </si>
  <si>
    <t>560155912</t>
  </si>
  <si>
    <t>3549090K01</t>
  </si>
  <si>
    <t>Svorkovnica ekvipotenciálna EPS 2, s krytom</t>
  </si>
  <si>
    <t>366766499</t>
  </si>
  <si>
    <t>345641G518</t>
  </si>
  <si>
    <t>Svorka krabicová 5-pól WAGO : 273-255 (1,0-2,5mm2) 400V/24A, bezskrutková, transparentná</t>
  </si>
  <si>
    <t>-2018489924</t>
  </si>
  <si>
    <t>899529328</t>
  </si>
  <si>
    <t>-1862782175</t>
  </si>
  <si>
    <t>SO-1.2 - Nadstavba časti materskej škôlky</t>
  </si>
  <si>
    <t xml:space="preserve">    765 - Konštrukcie - krytiny tvrdé</t>
  </si>
  <si>
    <t>311233131.S</t>
  </si>
  <si>
    <t>Murivo nosné (m3) z tehál pálených dierovaných brúsených na pero a drážku hrúbky 380 mm, na maltu pre tenké škáry</t>
  </si>
  <si>
    <t>-1890075284</t>
  </si>
  <si>
    <t>Murivo nosné (m3) z pórobetónových tvárnic hladkých pevnosti P2 až P4, nad 400 do 600 kg/m3 hrúbky 200 mm</t>
  </si>
  <si>
    <t>873336012</t>
  </si>
  <si>
    <t>311275141.S</t>
  </si>
  <si>
    <t>Murivo nosné (m3) z pórobetónových tvárnic PD pevnosti P2 až P4, nad 400 do 600 kg/m3 hrúbky 375 mm</t>
  </si>
  <si>
    <t>-541335644</t>
  </si>
  <si>
    <t>317160312.S</t>
  </si>
  <si>
    <t>Keramický preklad nosný šírky 70 mm, výšky 238 mm, dĺžky 1250 mm</t>
  </si>
  <si>
    <t>-1572293603</t>
  </si>
  <si>
    <t>317160314.S</t>
  </si>
  <si>
    <t>Keramický preklad nosný šírky 70 mm, výšky 238 mm, dĺžky 1750 mm</t>
  </si>
  <si>
    <t>76611568</t>
  </si>
  <si>
    <t>317161122.S</t>
  </si>
  <si>
    <t>Pórobetónový preklad nenosný šírky 100 mm, výšky 250 mm, dĺžky 1200 mm</t>
  </si>
  <si>
    <t>1954980141</t>
  </si>
  <si>
    <t>317161431.S</t>
  </si>
  <si>
    <t>Pórobetónový preklad nosný šírky 125 mm, výšky 250 mm, dĺžky 1200 mm</t>
  </si>
  <si>
    <t>-1156558896</t>
  </si>
  <si>
    <t>317161433.S</t>
  </si>
  <si>
    <t>Pórobetónový preklad nosný šírky 125 mm, výšky 250 mm, dĺžky 1800 mm</t>
  </si>
  <si>
    <t>-1033425101</t>
  </si>
  <si>
    <t>342272031.S</t>
  </si>
  <si>
    <t>Priečky z pórobetónových tvárnic hladkých s objemovou hmotnosťou do 600 kg/m3 hrúbky 100 mm</t>
  </si>
  <si>
    <t>1073740773</t>
  </si>
  <si>
    <t>411121125.S</t>
  </si>
  <si>
    <t>Montáž panela stropného prefabrikovaného zo železobetónu hr.200 mm</t>
  </si>
  <si>
    <t>2850877</t>
  </si>
  <si>
    <t>593430006200.S</t>
  </si>
  <si>
    <t>Stropný panel predpätý dutinový ŽB hr. 250 mm</t>
  </si>
  <si>
    <t>-1163800098</t>
  </si>
  <si>
    <t>-1085200129</t>
  </si>
  <si>
    <t>1721184496</t>
  </si>
  <si>
    <t>-615852460</t>
  </si>
  <si>
    <t>-180227921</t>
  </si>
  <si>
    <t>1006329622</t>
  </si>
  <si>
    <t>417321515.S</t>
  </si>
  <si>
    <t>Betón stužujúcich pásov a vencov železový tr. C 25/30</t>
  </si>
  <si>
    <t>-377884377</t>
  </si>
  <si>
    <t>417351115.S</t>
  </si>
  <si>
    <t>Debnenie bočníc stužujúcich pásov a vencov vrátane vzpier zhotovenie</t>
  </si>
  <si>
    <t>895799680</t>
  </si>
  <si>
    <t>417351116.S</t>
  </si>
  <si>
    <t>Debnenie bočníc stužujúcich pásov a vencov vrátane vzpier odstránenie</t>
  </si>
  <si>
    <t>-1563069417</t>
  </si>
  <si>
    <t>417361821.S</t>
  </si>
  <si>
    <t>Výstuž stužujúcich pásov a vencov z betonárskej ocele B500 (10505)</t>
  </si>
  <si>
    <t>86344549</t>
  </si>
  <si>
    <t>Schodiskové konštrukcie vr. výstuže a debnenia, tr. C 20/25 - vonkajšie schody</t>
  </si>
  <si>
    <t>-1444641818</t>
  </si>
  <si>
    <t>313517244</t>
  </si>
  <si>
    <t>611460124.S</t>
  </si>
  <si>
    <t>Príprava vnútorného podkladu stropov penetráciou pod omietky a nátery</t>
  </si>
  <si>
    <t>483015735</t>
  </si>
  <si>
    <t>611460361.S</t>
  </si>
  <si>
    <t>Vnútorná omietka stropov vápennocementová jednovrstvová, hr. 5 mm</t>
  </si>
  <si>
    <t>-167559218</t>
  </si>
  <si>
    <t>611481119.S</t>
  </si>
  <si>
    <t>Potiahnutie vnútorných stropov sklotextílnou mriežkou s celoplošným prilepením</t>
  </si>
  <si>
    <t>-739146</t>
  </si>
  <si>
    <t>-1770026669</t>
  </si>
  <si>
    <t>612460124.S</t>
  </si>
  <si>
    <t>Príprava vnútorného podkladu stien penetráciou pod omietky a nátery</t>
  </si>
  <si>
    <t>-1875675362</t>
  </si>
  <si>
    <t>612460151.S</t>
  </si>
  <si>
    <t>Príprava vnútorného podkladu stien cementovým prednástrekom, hr. 3 mm</t>
  </si>
  <si>
    <t>-2127234610</t>
  </si>
  <si>
    <t>-1949728506</t>
  </si>
  <si>
    <t>612460364.S</t>
  </si>
  <si>
    <t>Vnútorná omietka stien vápennocementová jednovrstvová, hr. 15 mm</t>
  </si>
  <si>
    <t>-1711364914</t>
  </si>
  <si>
    <t>733508026</t>
  </si>
  <si>
    <t>1374518142</t>
  </si>
  <si>
    <t>957031904</t>
  </si>
  <si>
    <t>244728451</t>
  </si>
  <si>
    <t>-2092411592</t>
  </si>
  <si>
    <t>622460124.S</t>
  </si>
  <si>
    <t>Príprava vonkajšieho podkladu stien penetráciou pod omietky a nátery</t>
  </si>
  <si>
    <t>1117153617</t>
  </si>
  <si>
    <t>-1580121252</t>
  </si>
  <si>
    <t>-1577875998</t>
  </si>
  <si>
    <t>-130874730</t>
  </si>
  <si>
    <t>553310008400.S</t>
  </si>
  <si>
    <t>Zárubňa oceľová oblá šxvxhr 600x1970 mm P</t>
  </si>
  <si>
    <t>302360547</t>
  </si>
  <si>
    <t>553310008401.S</t>
  </si>
  <si>
    <t>Zárubňa oceľová oblá šxvxhr 600x1970 mm Ľ</t>
  </si>
  <si>
    <t>-1974332187</t>
  </si>
  <si>
    <t>553310008601</t>
  </si>
  <si>
    <t>493157397</t>
  </si>
  <si>
    <t>553310008500.S</t>
  </si>
  <si>
    <t>Zárubňa oceľová oblá šxvxhr 700x1970x160 mm L</t>
  </si>
  <si>
    <t>529011549</t>
  </si>
  <si>
    <t>553310008800.S</t>
  </si>
  <si>
    <t>Zárubňa oceľová oblá šxvxhr 800x1970 mm P</t>
  </si>
  <si>
    <t>864272758</t>
  </si>
  <si>
    <t>553310008801.S</t>
  </si>
  <si>
    <t>Zárubňa oceľová oblá šxvxhr 800x1970 mm Ľ</t>
  </si>
  <si>
    <t>-698085087</t>
  </si>
  <si>
    <t>553310009000.S</t>
  </si>
  <si>
    <t>Zárubňa oceľová oblá šxvxhr 900x1970x160 mm P</t>
  </si>
  <si>
    <t>-1902056038</t>
  </si>
  <si>
    <t>-1212910493</t>
  </si>
  <si>
    <t>1980873479</t>
  </si>
  <si>
    <t>-2055215998</t>
  </si>
  <si>
    <t>-1899871548</t>
  </si>
  <si>
    <t>275185006</t>
  </si>
  <si>
    <t>-767487503</t>
  </si>
  <si>
    <t>Hliníkový soklový profil šírky 163 mm</t>
  </si>
  <si>
    <t>529353073</t>
  </si>
  <si>
    <t>220140599</t>
  </si>
  <si>
    <t>776058566</t>
  </si>
  <si>
    <t>593505100</t>
  </si>
  <si>
    <t>962031132.S</t>
  </si>
  <si>
    <t xml:space="preserve">Búranie priečok alebo vybúranie otvorov plochy nad 4 m2 z tehál pálených, plných alebo dutých hr. do 150 mm,  -0,19600t</t>
  </si>
  <si>
    <t>1901522820</t>
  </si>
  <si>
    <t>962032231.S</t>
  </si>
  <si>
    <t xml:space="preserve">Búranie muriva alebo vybúranie otvorov plochy nad 4 m2 nadzákladového z tehál pálených, vápenopieskových, cementových na maltu,  -1,90500t</t>
  </si>
  <si>
    <t>-467406191</t>
  </si>
  <si>
    <t>965081712.S</t>
  </si>
  <si>
    <t xml:space="preserve">Búranie dlažieb, bez podklad. lôžka z xylolit., alebo keramických dlaždíc hr. do 10 mm,  -0,02000t</t>
  </si>
  <si>
    <t>-234478881</t>
  </si>
  <si>
    <t>968061125.S</t>
  </si>
  <si>
    <t>Vyvesenie dreveného dverného krídla do suti plochy do 2 m2, -0,02400t</t>
  </si>
  <si>
    <t>-690806714</t>
  </si>
  <si>
    <t>968072455.S</t>
  </si>
  <si>
    <t xml:space="preserve">Vybúranie kovových dverových zárubní plochy do 2 m2,  -0,07600t</t>
  </si>
  <si>
    <t>-2071623854</t>
  </si>
  <si>
    <t>968081115.S</t>
  </si>
  <si>
    <t>Demontáž okien plastových, 1 bm obvodu - 0,007t</t>
  </si>
  <si>
    <t>254700958</t>
  </si>
  <si>
    <t>978059531.S</t>
  </si>
  <si>
    <t xml:space="preserve">Odsekanie a odobratie obkladov stien z obkladačiek vnútorných vrátane podkladovej omietky nad 2 m2,  -0,06800t</t>
  </si>
  <si>
    <t>-119045483</t>
  </si>
  <si>
    <t>979011111.S</t>
  </si>
  <si>
    <t>Zvislá doprava sutiny a vybúraných hmôt za prvé podlažie nad alebo pod základným podlažím</t>
  </si>
  <si>
    <t>-2084032112</t>
  </si>
  <si>
    <t>979011121.S</t>
  </si>
  <si>
    <t>Zvislá doprava sutiny a vybúraných hmôt za každé ďalšie podlažie</t>
  </si>
  <si>
    <t>-263540725</t>
  </si>
  <si>
    <t>979081111.S</t>
  </si>
  <si>
    <t>Odvoz sutiny a vybúraných hmôt na skládku do 1 km</t>
  </si>
  <si>
    <t>1801483586</t>
  </si>
  <si>
    <t>979081121.S</t>
  </si>
  <si>
    <t>Odvoz sutiny a vybúraných hmôt na skládku za každý ďalší 1 km</t>
  </si>
  <si>
    <t>435494403</t>
  </si>
  <si>
    <t>979082111.S</t>
  </si>
  <si>
    <t>Vnútrostavenisková doprava sutiny a vybúraných hmôt do 10 m</t>
  </si>
  <si>
    <t>-1772934346</t>
  </si>
  <si>
    <t>979089012.S</t>
  </si>
  <si>
    <t>Poplatok za skladovanie - betón, tehly, dlaždice (17 01) ostatné</t>
  </si>
  <si>
    <t>693805514</t>
  </si>
  <si>
    <t>979089112.S</t>
  </si>
  <si>
    <t>Poplatok za skladovanie - drevo, sklo, plasty (17 02 ), ostatné</t>
  </si>
  <si>
    <t>1861841363</t>
  </si>
  <si>
    <t>902524295</t>
  </si>
  <si>
    <t>8906370</t>
  </si>
  <si>
    <t>-216423190</t>
  </si>
  <si>
    <t>-137752766</t>
  </si>
  <si>
    <t>1574814177</t>
  </si>
  <si>
    <t>-724641391</t>
  </si>
  <si>
    <t>-864129741</t>
  </si>
  <si>
    <t>1879586432</t>
  </si>
  <si>
    <t>-539060956</t>
  </si>
  <si>
    <t>1156851562</t>
  </si>
  <si>
    <t>1378571849</t>
  </si>
  <si>
    <t>1889392261</t>
  </si>
  <si>
    <t>-240819928</t>
  </si>
  <si>
    <t>400272417</t>
  </si>
  <si>
    <t>-1844829578</t>
  </si>
  <si>
    <t>1548386693</t>
  </si>
  <si>
    <t>797661438</t>
  </si>
  <si>
    <t>1467377670</t>
  </si>
  <si>
    <t>156517829</t>
  </si>
  <si>
    <t>1286801500</t>
  </si>
  <si>
    <t>-1961049711</t>
  </si>
  <si>
    <t>-38168747</t>
  </si>
  <si>
    <t>-1439737554</t>
  </si>
  <si>
    <t>-998964255</t>
  </si>
  <si>
    <t>1316474406</t>
  </si>
  <si>
    <t>-1536982616</t>
  </si>
  <si>
    <t>699723397</t>
  </si>
  <si>
    <t>763115714.S</t>
  </si>
  <si>
    <t>Priečka SDK hr. 150 mm, kca CW+UW 100, dvojito opláštená doskou impregnovanou H2 2x12,5 mm, TI 100 mm</t>
  </si>
  <si>
    <t>416608646</t>
  </si>
  <si>
    <t>-1342914828</t>
  </si>
  <si>
    <t>94279535</t>
  </si>
  <si>
    <t>-346378441</t>
  </si>
  <si>
    <t>283425225</t>
  </si>
  <si>
    <t>765</t>
  </si>
  <si>
    <t>Konštrukcie - krytiny tvrdé</t>
  </si>
  <si>
    <t>765311810.S</t>
  </si>
  <si>
    <t xml:space="preserve">Demontáž  strechy komplet , do sutiny, sklon strechy do 45°, -0,15t</t>
  </si>
  <si>
    <t>-863773347</t>
  </si>
  <si>
    <t>-2067854118</t>
  </si>
  <si>
    <t>-946850444</t>
  </si>
  <si>
    <t>1319938234</t>
  </si>
  <si>
    <t>-379406938</t>
  </si>
  <si>
    <t>-1146779212</t>
  </si>
  <si>
    <t>-1039256892</t>
  </si>
  <si>
    <t>611650001037.S</t>
  </si>
  <si>
    <t>Dvere vnútorné drevené , šxv 600x1970 mm Ľ, ozn.D11</t>
  </si>
  <si>
    <t>1446163360</t>
  </si>
  <si>
    <t>611650001038.S</t>
  </si>
  <si>
    <t>Dvere vnútorné drevené , šxv 600x1970 mm P, ozn.D11</t>
  </si>
  <si>
    <t>-903669968</t>
  </si>
  <si>
    <t>611650001039.S</t>
  </si>
  <si>
    <t>Dvere vnútorné drevené , šxv 700x1970 mm P, ozn.D10</t>
  </si>
  <si>
    <t>-256267062</t>
  </si>
  <si>
    <t>889171808</t>
  </si>
  <si>
    <t>-1376474287</t>
  </si>
  <si>
    <t>611650001072.S</t>
  </si>
  <si>
    <t>Dvere vnútorné drevené, šxv 800x1970 mm P, ozn. D8</t>
  </si>
  <si>
    <t>736041764</t>
  </si>
  <si>
    <t>611650001073.S</t>
  </si>
  <si>
    <t>Dvere vnútorné drevené, šxv 800x1970 mm Ľ, ozn. D8</t>
  </si>
  <si>
    <t>-1216441555</t>
  </si>
  <si>
    <t>-1896760788</t>
  </si>
  <si>
    <t>766694111.S</t>
  </si>
  <si>
    <t>Montáž parapetnej dosky drevenej šírky do 300 mm, dĺžky do 1000 mm</t>
  </si>
  <si>
    <t>591423496</t>
  </si>
  <si>
    <t>1841390256</t>
  </si>
  <si>
    <t>1174419092</t>
  </si>
  <si>
    <t>-24254725</t>
  </si>
  <si>
    <t>-525821098</t>
  </si>
  <si>
    <t>687573115</t>
  </si>
  <si>
    <t>-652127555</t>
  </si>
  <si>
    <t>868502869</t>
  </si>
  <si>
    <t>174095533</t>
  </si>
  <si>
    <t>Vonkajšia oceľová rampa D+M</t>
  </si>
  <si>
    <t>1147341051</t>
  </si>
  <si>
    <t>-885244191</t>
  </si>
  <si>
    <t>553410010902.S</t>
  </si>
  <si>
    <t>Okno hliníkové jednokrídlové OS, vxš 1700x750 mm, izolačné trojsklo ozn. O6</t>
  </si>
  <si>
    <t>712453391</t>
  </si>
  <si>
    <t>553410011800.S</t>
  </si>
  <si>
    <t>Okno hliníkové dvojkrídlové OS+OS, vxš 1700x1340 mm, izolačné trojsklo ozn. O2</t>
  </si>
  <si>
    <t>1791217470</t>
  </si>
  <si>
    <t>1634730710</t>
  </si>
  <si>
    <t>553410032004.S</t>
  </si>
  <si>
    <t>Dvere hliníkové šxv 2960x2320 mm ozn. D14</t>
  </si>
  <si>
    <t>-668406986</t>
  </si>
  <si>
    <t>767995108.S</t>
  </si>
  <si>
    <t>Montáž ostatných atypických kovových stavebných doplnkových konštrukcií nad 500 kg - oceľový rán na 1.NP</t>
  </si>
  <si>
    <t>-546285536</t>
  </si>
  <si>
    <t>134840001100.S</t>
  </si>
  <si>
    <t>Tyč oceľová , ozn. 11 375, podľa EN ISO S235JR vr. náterov</t>
  </si>
  <si>
    <t>921193211</t>
  </si>
  <si>
    <t>731371774</t>
  </si>
  <si>
    <t>-134636815</t>
  </si>
  <si>
    <t>1370060091</t>
  </si>
  <si>
    <t>1854071183</t>
  </si>
  <si>
    <t>-1802413591</t>
  </si>
  <si>
    <t>1946706796</t>
  </si>
  <si>
    <t>-1356791049</t>
  </si>
  <si>
    <t>-325761283</t>
  </si>
  <si>
    <t>-801280759</t>
  </si>
  <si>
    <t>528681183</t>
  </si>
  <si>
    <t>-190068909</t>
  </si>
  <si>
    <t>-43217419</t>
  </si>
  <si>
    <t>775521810.S</t>
  </si>
  <si>
    <t>Demontáž podláh drevených, laminátových, parketových položených voľne alebo spoj click, vrátane líšt -0,0150t</t>
  </si>
  <si>
    <t>1813616937</t>
  </si>
  <si>
    <t>-570338283</t>
  </si>
  <si>
    <t>-1887359335</t>
  </si>
  <si>
    <t>1750297327</t>
  </si>
  <si>
    <t>1611522082</t>
  </si>
  <si>
    <t>349957375</t>
  </si>
  <si>
    <t>1037196152</t>
  </si>
  <si>
    <t>1383008032</t>
  </si>
  <si>
    <t>776511810.S</t>
  </si>
  <si>
    <t xml:space="preserve">Odstránenie povlakových podláh z nášľapnej plochy lepených bez podložky,  -0,00100t</t>
  </si>
  <si>
    <t>1094120830</t>
  </si>
  <si>
    <t>776560010.S</t>
  </si>
  <si>
    <t>Lepenie povlakových podláh z prírodného linolea</t>
  </si>
  <si>
    <t>1454675684</t>
  </si>
  <si>
    <t>148</t>
  </si>
  <si>
    <t>284140001030.S</t>
  </si>
  <si>
    <t>Podlaha z prírodného linolea, hrúbka do 3,5 mm</t>
  </si>
  <si>
    <t>-2120661530</t>
  </si>
  <si>
    <t>135210004</t>
  </si>
  <si>
    <t>-970659909</t>
  </si>
  <si>
    <t>-593627453</t>
  </si>
  <si>
    <t>152</t>
  </si>
  <si>
    <t>1033607689</t>
  </si>
  <si>
    <t>153</t>
  </si>
  <si>
    <t>-1616900763</t>
  </si>
  <si>
    <t>154</t>
  </si>
  <si>
    <t>1444355113</t>
  </si>
  <si>
    <t>155</t>
  </si>
  <si>
    <t>1014636676</t>
  </si>
  <si>
    <t>-1555280842</t>
  </si>
  <si>
    <t>1849910665</t>
  </si>
  <si>
    <t>2092968803</t>
  </si>
  <si>
    <t>-271070743</t>
  </si>
  <si>
    <t>316018283</t>
  </si>
  <si>
    <t>42641974</t>
  </si>
  <si>
    <t>SO-1.2.1 - Zdravotechnika + Ústredné kúrenie + Vzduchotechika</t>
  </si>
  <si>
    <t>SO-1.2.1.1 - Zdravotechnika</t>
  </si>
  <si>
    <t>2010107133</t>
  </si>
  <si>
    <t>-2004107616</t>
  </si>
  <si>
    <t>729363613</t>
  </si>
  <si>
    <t>1282598275</t>
  </si>
  <si>
    <t>-1395381007</t>
  </si>
  <si>
    <t>1549893028</t>
  </si>
  <si>
    <t>-1795875703</t>
  </si>
  <si>
    <t>881505604</t>
  </si>
  <si>
    <t>-1891342237</t>
  </si>
  <si>
    <t>-872784550</t>
  </si>
  <si>
    <t>721171208.R</t>
  </si>
  <si>
    <t>Potrubie z rúr HT Dxt 110x2,2 mm zavesené</t>
  </si>
  <si>
    <t>-1259649013</t>
  </si>
  <si>
    <t>-136899509</t>
  </si>
  <si>
    <t>1885170297</t>
  </si>
  <si>
    <t>-372829491</t>
  </si>
  <si>
    <t>715154930</t>
  </si>
  <si>
    <t>-1104585344</t>
  </si>
  <si>
    <t>1639441376</t>
  </si>
  <si>
    <t>1972921706</t>
  </si>
  <si>
    <t>-1648260248</t>
  </si>
  <si>
    <t>-158698532</t>
  </si>
  <si>
    <t>487532267</t>
  </si>
  <si>
    <t>1489700886</t>
  </si>
  <si>
    <t>-1070640868</t>
  </si>
  <si>
    <t>769955861</t>
  </si>
  <si>
    <t>Montáž podlahového vpustu so zvislým odtokom do DN 75</t>
  </si>
  <si>
    <t>1934196660</t>
  </si>
  <si>
    <t>786023398</t>
  </si>
  <si>
    <t>721274102.S</t>
  </si>
  <si>
    <t>Ventilačná hlavica strešná plastová DN 70</t>
  </si>
  <si>
    <t>-2015479918</t>
  </si>
  <si>
    <t>-1899274188</t>
  </si>
  <si>
    <t>-2143755610</t>
  </si>
  <si>
    <t>889227412</t>
  </si>
  <si>
    <t>799192613</t>
  </si>
  <si>
    <t>714730226</t>
  </si>
  <si>
    <t>1895049750</t>
  </si>
  <si>
    <t>-1946988928</t>
  </si>
  <si>
    <t>-676745518</t>
  </si>
  <si>
    <t>-366743168</t>
  </si>
  <si>
    <t>-1667859079</t>
  </si>
  <si>
    <t>-737575299</t>
  </si>
  <si>
    <t>-169029016</t>
  </si>
  <si>
    <t>2108009954</t>
  </si>
  <si>
    <t>-1994815840</t>
  </si>
  <si>
    <t>150723027</t>
  </si>
  <si>
    <t>-134608436</t>
  </si>
  <si>
    <t>-1805680648</t>
  </si>
  <si>
    <t>1001668446</t>
  </si>
  <si>
    <t>-2135108293</t>
  </si>
  <si>
    <t>1782409396</t>
  </si>
  <si>
    <t>633459952</t>
  </si>
  <si>
    <t>-260470996</t>
  </si>
  <si>
    <t>722221090.S</t>
  </si>
  <si>
    <t>Montáž guľového kohúta závitového s filtrom G 3/4</t>
  </si>
  <si>
    <t>1631785810</t>
  </si>
  <si>
    <t>551110010200.S</t>
  </si>
  <si>
    <t>Guľový uzáver pre vodu s filtrom 3/4" FF, páčka, PN 16, mosadz</t>
  </si>
  <si>
    <t>360096936</t>
  </si>
  <si>
    <t>1830874651</t>
  </si>
  <si>
    <t>-999167467</t>
  </si>
  <si>
    <t>722221430.S</t>
  </si>
  <si>
    <t>Montáž pripojovacej sanitárnej flexi hadice G 1/2</t>
  </si>
  <si>
    <t>-593365972</t>
  </si>
  <si>
    <t>5522700061pc</t>
  </si>
  <si>
    <t>Hadica tlaková DN 15 dĺ. 1500 mm</t>
  </si>
  <si>
    <t>82481389</t>
  </si>
  <si>
    <t>753641427</t>
  </si>
  <si>
    <t>-1135937396</t>
  </si>
  <si>
    <t>169514013</t>
  </si>
  <si>
    <t>-457701239</t>
  </si>
  <si>
    <t>216981170</t>
  </si>
  <si>
    <t>898109509</t>
  </si>
  <si>
    <t>471181153</t>
  </si>
  <si>
    <t>702930942</t>
  </si>
  <si>
    <t>-527064357</t>
  </si>
  <si>
    <t>1718667905</t>
  </si>
  <si>
    <t>1755177430</t>
  </si>
  <si>
    <t>1994837160</t>
  </si>
  <si>
    <t>575656997</t>
  </si>
  <si>
    <t>1404349273</t>
  </si>
  <si>
    <t>-1324874363</t>
  </si>
  <si>
    <t>725241125.R</t>
  </si>
  <si>
    <t>Montáž sprchovej vaničky akrylátovej obdĺžnikovej 1000x800 mm</t>
  </si>
  <si>
    <t>118698783</t>
  </si>
  <si>
    <t>554230000500.S</t>
  </si>
  <si>
    <t>Sprchovacia vanička akrylátová obdĺžniková s nožičkami rozmer 1000x800 mm</t>
  </si>
  <si>
    <t>128767567</t>
  </si>
  <si>
    <t>725241126.S</t>
  </si>
  <si>
    <t>Montáž sprchovej vaničky akrylátovej obdĺžnikovej 1200x800 mm</t>
  </si>
  <si>
    <t>1675706231</t>
  </si>
  <si>
    <t>554230000600.S</t>
  </si>
  <si>
    <t>Sprchovacia vanička akrylátová obdĺžniková s nožičkami rozmer 1200x800 mm</t>
  </si>
  <si>
    <t>-1178392667</t>
  </si>
  <si>
    <t>-1881686303</t>
  </si>
  <si>
    <t>1587896762</t>
  </si>
  <si>
    <t>-1812807107</t>
  </si>
  <si>
    <t>-57183076</t>
  </si>
  <si>
    <t>302539803</t>
  </si>
  <si>
    <t>-1124449547</t>
  </si>
  <si>
    <t>-108772888</t>
  </si>
  <si>
    <t>-939668374</t>
  </si>
  <si>
    <t>1848281651</t>
  </si>
  <si>
    <t>148279299</t>
  </si>
  <si>
    <t>-853613828</t>
  </si>
  <si>
    <t>1666915472</t>
  </si>
  <si>
    <t>2014772412</t>
  </si>
  <si>
    <t>511840488</t>
  </si>
  <si>
    <t xml:space="preserve">Batéria pre výlevku  nástenná páková ,chróm, JIKA</t>
  </si>
  <si>
    <t>38619154</t>
  </si>
  <si>
    <t>652347109</t>
  </si>
  <si>
    <t>1153046044</t>
  </si>
  <si>
    <t>-1319892510</t>
  </si>
  <si>
    <t>768434284</t>
  </si>
  <si>
    <t>-559320352</t>
  </si>
  <si>
    <t>-152693459</t>
  </si>
  <si>
    <t>-1993610127</t>
  </si>
  <si>
    <t>-550271025</t>
  </si>
  <si>
    <t>-1372314444</t>
  </si>
  <si>
    <t>-1693226106</t>
  </si>
  <si>
    <t>1074670167</t>
  </si>
  <si>
    <t>1149068944</t>
  </si>
  <si>
    <t>-718264991</t>
  </si>
  <si>
    <t xml:space="preserve">Stavebno montážne práce náročné ucelené - odborné...ostatné /nerozpočtované položkami  pod.../</t>
  </si>
  <si>
    <t>1392367537</t>
  </si>
  <si>
    <t>2124343910</t>
  </si>
  <si>
    <t>SO-1.2.1.2 - Ústredné vykurovanie - Kuchyňa</t>
  </si>
  <si>
    <t>974031154</t>
  </si>
  <si>
    <t xml:space="preserve">Vysekávanie rýh v akomkoľvek murive tehlovom na akúkoľvek maltu do hĺbky 100 mm a š. do 150 mm,  -0,02700t</t>
  </si>
  <si>
    <t>-7950333</t>
  </si>
  <si>
    <t>974042566</t>
  </si>
  <si>
    <t xml:space="preserve">Vysekanie rýh v betónovej dlažbe do hĺbky 150mm a šírky do 300mm,  -0,09900t</t>
  </si>
  <si>
    <t>771038518</t>
  </si>
  <si>
    <t>979011131</t>
  </si>
  <si>
    <t>Zvislá doprava sutiny po schodoch ručne do 3.5 m</t>
  </si>
  <si>
    <t>-819422026</t>
  </si>
  <si>
    <t>979081111</t>
  </si>
  <si>
    <t>1283315793</t>
  </si>
  <si>
    <t>979081121</t>
  </si>
  <si>
    <t>-337143350</t>
  </si>
  <si>
    <t>979082111</t>
  </si>
  <si>
    <t>-1180054100</t>
  </si>
  <si>
    <t>979087213</t>
  </si>
  <si>
    <t>Nakladanie na dopravné prostriedky pre vodorovnú dopravu vybúraných hmôt</t>
  </si>
  <si>
    <t>-1327623663</t>
  </si>
  <si>
    <t>979089012</t>
  </si>
  <si>
    <t>Poplatok za skladovanie - betón, tehly, dlaždice (17 01 ), ostatné</t>
  </si>
  <si>
    <t>-299825775</t>
  </si>
  <si>
    <t>979093111</t>
  </si>
  <si>
    <t>Uloženie sutiny na skládku s hrubým urovnaním bez zhutnenia</t>
  </si>
  <si>
    <t>-1590644094</t>
  </si>
  <si>
    <t>733110803</t>
  </si>
  <si>
    <t xml:space="preserve">Demontáž potrubia z oceľových rúrok závitových do DN 15,  -0,00100t</t>
  </si>
  <si>
    <t>1516688121</t>
  </si>
  <si>
    <t>733111103</t>
  </si>
  <si>
    <t>-1757034621</t>
  </si>
  <si>
    <t>733113113</t>
  </si>
  <si>
    <t>Potrubie z rúrok závitových Príplatok k cene za zhotovenie prípojky z oceľ. rúrok závitových DN 15</t>
  </si>
  <si>
    <t>953655866</t>
  </si>
  <si>
    <t>73311312301</t>
  </si>
  <si>
    <t>Potrubie z rúrok závitových Príplatok k cene za prispôsobenie prípojky z oceľ. rúrok závitových DN 15</t>
  </si>
  <si>
    <t>-986762727</t>
  </si>
  <si>
    <t>1325761567</t>
  </si>
  <si>
    <t>733191913</t>
  </si>
  <si>
    <t>Oprava rozvodov potrubí z oceľových rúrok zaslepenie kovaním a zavarením DN 15</t>
  </si>
  <si>
    <t>1057661026</t>
  </si>
  <si>
    <t>733191923</t>
  </si>
  <si>
    <t>Oprava rozvodov potrubí -privarenie odbočky do DN 15</t>
  </si>
  <si>
    <t>-2017825763</t>
  </si>
  <si>
    <t>733890801</t>
  </si>
  <si>
    <t>Vnútrostav. premiestnenie vybúraných hmôt rozvodov potrubia vodorovne do 100 m z obj. výš. do 6 m</t>
  </si>
  <si>
    <t>680824450</t>
  </si>
  <si>
    <t>1268852</t>
  </si>
  <si>
    <t>-2096267606</t>
  </si>
  <si>
    <t>734200821</t>
  </si>
  <si>
    <t>Demontáž armatúry závitovej s dvomi závitmi do G 1/2 -0,00045t</t>
  </si>
  <si>
    <t>-799549179</t>
  </si>
  <si>
    <t>7342091121</t>
  </si>
  <si>
    <t>959811867</t>
  </si>
  <si>
    <t>422846102501</t>
  </si>
  <si>
    <t>Herz ventil priamy TS-90-V 1/2"</t>
  </si>
  <si>
    <t>148098077</t>
  </si>
  <si>
    <t>422846108701</t>
  </si>
  <si>
    <t>Herz ventil spiatočkový RL-5, priamy 1/2</t>
  </si>
  <si>
    <t>-1593841009</t>
  </si>
  <si>
    <t>734299951</t>
  </si>
  <si>
    <t>Montáž hlavice termostatického ovládania</t>
  </si>
  <si>
    <t>-1223154274</t>
  </si>
  <si>
    <t>484921100601</t>
  </si>
  <si>
    <t>HERZ - Termostatická hlavica HERZ "MINI", 6 - 28 °C M 28x1,5</t>
  </si>
  <si>
    <t>-798012732</t>
  </si>
  <si>
    <t>734890801</t>
  </si>
  <si>
    <t>Vnútrostaveniskové premiestnenie vybúraných hmôt armatúr do 6m</t>
  </si>
  <si>
    <t>1027358312</t>
  </si>
  <si>
    <t>-438000565</t>
  </si>
  <si>
    <t>-1791968252</t>
  </si>
  <si>
    <t>735000912</t>
  </si>
  <si>
    <t>Vyregulovanie dvojregulačného ventilu s termostatickým ovládaním</t>
  </si>
  <si>
    <t>-1382161792</t>
  </si>
  <si>
    <t>735151811</t>
  </si>
  <si>
    <t xml:space="preserve">Demontáž radiátora panelového jednoradového stavebnej dľžky do 1500 mm,  -0,01235t</t>
  </si>
  <si>
    <t>1411643089</t>
  </si>
  <si>
    <t>735151821</t>
  </si>
  <si>
    <t xml:space="preserve">Demontáž radiátora panelového dvojradového stavebnej dľžky do 1500 mm,  -0,02493t</t>
  </si>
  <si>
    <t>-909354766</t>
  </si>
  <si>
    <t>735159523</t>
  </si>
  <si>
    <t>Montáž vykurovacieho telesa VSŽ P90 dvojradového s odvzdušnením do 1200 mm</t>
  </si>
  <si>
    <t>279181551</t>
  </si>
  <si>
    <t>48485417011</t>
  </si>
  <si>
    <t>Vykurovacie telesá KORAD Konzola nástenná</t>
  </si>
  <si>
    <t>sada</t>
  </si>
  <si>
    <t>-856529989</t>
  </si>
  <si>
    <t>48485417021</t>
  </si>
  <si>
    <t>Vykurovacie telesá KORAD Odvzdušnenie 1/2" + Zátka 1/2"</t>
  </si>
  <si>
    <t>1191261443</t>
  </si>
  <si>
    <t>735191910</t>
  </si>
  <si>
    <t>Napustenie vody do vykurovacieho systému vrátane potrubia o v. pl. vykurovacích telies</t>
  </si>
  <si>
    <t>-1199328190</t>
  </si>
  <si>
    <t>735291800</t>
  </si>
  <si>
    <t>Demontáž konzol alebo držiakov vykurovacieho telesa, registra, konvektora do odpadu</t>
  </si>
  <si>
    <t>-788206806</t>
  </si>
  <si>
    <t>735494811</t>
  </si>
  <si>
    <t>Vypúšťanie vody z vykurovacích sústav o v. pl. vykurovacích telies</t>
  </si>
  <si>
    <t>-964645223</t>
  </si>
  <si>
    <t>735890801</t>
  </si>
  <si>
    <t>Vnútrostaveniskové premiestnenie vybúraných hmôt vykurovacích telies do 6m</t>
  </si>
  <si>
    <t>-2018860302</t>
  </si>
  <si>
    <t>71495676</t>
  </si>
  <si>
    <t>-1651592790</t>
  </si>
  <si>
    <t>1482686228</t>
  </si>
  <si>
    <t>SO-1.2.1.3.1 - Vetranie kuchyne</t>
  </si>
  <si>
    <t>DUPLEX 5500 Multi Eco-N 4900m3/h/350Pa,el.ohrev,M5/G4,základný rám 500mm, prevedenie do vonkajšieho prostredia 3/10, MaR vrátane čidiel a kabeláže</t>
  </si>
  <si>
    <t>-702137355</t>
  </si>
  <si>
    <t>1.10</t>
  </si>
  <si>
    <t>Regulačná klapka DN 280</t>
  </si>
  <si>
    <t>-968445759</t>
  </si>
  <si>
    <t>1.11</t>
  </si>
  <si>
    <t>Odvodná výustka NOVA A-1-R1-400x200</t>
  </si>
  <si>
    <t>90303927</t>
  </si>
  <si>
    <t>1.12</t>
  </si>
  <si>
    <t>-896424860</t>
  </si>
  <si>
    <t>1.13</t>
  </si>
  <si>
    <t>1294704360</t>
  </si>
  <si>
    <t>1.14</t>
  </si>
  <si>
    <t>Tanierový ventil odvodný DN 160</t>
  </si>
  <si>
    <t>1862892033</t>
  </si>
  <si>
    <t>Štvorhranné potrubie sk I., hr. plechu 0,90mm "tvarovka"</t>
  </si>
  <si>
    <t>1891076817</t>
  </si>
  <si>
    <t>Štvorhranné potrubie sk I., hr. plechu 0,90mm "rovná rúra"</t>
  </si>
  <si>
    <t>-1980065143</t>
  </si>
  <si>
    <t>1.16.1</t>
  </si>
  <si>
    <t>Kruhové potrubie SPIRO DN 280/ tvarovky 80%</t>
  </si>
  <si>
    <t>-32224140</t>
  </si>
  <si>
    <t>1.16.2</t>
  </si>
  <si>
    <t>Kruhové potrubie SPIRO DN 250/ tvarovky 50%</t>
  </si>
  <si>
    <t>-2042927295</t>
  </si>
  <si>
    <t>1.16.3</t>
  </si>
  <si>
    <t>Kruhové potrubie SPIRO DN 200/ tvarovky 15%</t>
  </si>
  <si>
    <t>-1084704417</t>
  </si>
  <si>
    <t>1.16.4</t>
  </si>
  <si>
    <t>Kruhové potrubie SPIRO DN 160/ tvarovky 15%</t>
  </si>
  <si>
    <t>1140294128</t>
  </si>
  <si>
    <t>1.16.5</t>
  </si>
  <si>
    <t>Kruhové potrubie SPIRO DN 125/ tvarovky 15%</t>
  </si>
  <si>
    <t>-968564162</t>
  </si>
  <si>
    <t>1.16.6</t>
  </si>
  <si>
    <t>Kruhové potrubie SPIRO DN 100/ tvarovky 10%</t>
  </si>
  <si>
    <t>648011796</t>
  </si>
  <si>
    <t>Tepelná izolácia vonkajšia AL CLAD hr. 32 mm</t>
  </si>
  <si>
    <t>1236715918</t>
  </si>
  <si>
    <t>-250023734</t>
  </si>
  <si>
    <t>1575975499</t>
  </si>
  <si>
    <t>643303373</t>
  </si>
  <si>
    <t>-1050414684</t>
  </si>
  <si>
    <t>Tlmič hluku 800x500/1500 (2 x JTH 400/500/1500)</t>
  </si>
  <si>
    <t>1352466145</t>
  </si>
  <si>
    <t>Textilná výpustka PTD-H 710/11200 FB/PMS-8L/WH + 1x710 Arch-90/4 SS</t>
  </si>
  <si>
    <t>-392041509</t>
  </si>
  <si>
    <t>Digestor Grande-1R 1900x1300x435</t>
  </si>
  <si>
    <t>-1160983789</t>
  </si>
  <si>
    <t>1.5</t>
  </si>
  <si>
    <t>Digestor Grande-1R 2000x1300x435</t>
  </si>
  <si>
    <t>-904999548</t>
  </si>
  <si>
    <t>1.6</t>
  </si>
  <si>
    <t>Digestor Grande-1R 1050x1150x435</t>
  </si>
  <si>
    <t>1813655889</t>
  </si>
  <si>
    <t>1.7</t>
  </si>
  <si>
    <t>Regulačná klapka DN 125</t>
  </si>
  <si>
    <t>-688191319</t>
  </si>
  <si>
    <t>1.8</t>
  </si>
  <si>
    <t>Regulačná klapka DN 200</t>
  </si>
  <si>
    <t>1157881409</t>
  </si>
  <si>
    <t>1.9</t>
  </si>
  <si>
    <t>Regulačná klapka DN 250</t>
  </si>
  <si>
    <t>992623132</t>
  </si>
  <si>
    <t>SO-1.2.1.3.2 - Vetranie hygienických priestorov</t>
  </si>
  <si>
    <t>Rad. ventilátor K 160 EC</t>
  </si>
  <si>
    <t>-1239981229</t>
  </si>
  <si>
    <t>Spona FK 160</t>
  </si>
  <si>
    <t>569021051</t>
  </si>
  <si>
    <t>Rad. ventilátor K 125 EC</t>
  </si>
  <si>
    <t>-955187649</t>
  </si>
  <si>
    <t>Spona FK 16125</t>
  </si>
  <si>
    <t>1649848865</t>
  </si>
  <si>
    <t>-1384426683</t>
  </si>
  <si>
    <t>Výfukové koleno so sitom + strešný prechod DN 200 izolovaný</t>
  </si>
  <si>
    <t>1730427665</t>
  </si>
  <si>
    <t>1207610968</t>
  </si>
  <si>
    <t>2011460838</t>
  </si>
  <si>
    <t>-1587905607</t>
  </si>
  <si>
    <t>-2128423145</t>
  </si>
  <si>
    <t>2.9.1</t>
  </si>
  <si>
    <t>Spiro potrubie DN 200/ tvarovky 15%</t>
  </si>
  <si>
    <t>486621388</t>
  </si>
  <si>
    <t>2.9.2</t>
  </si>
  <si>
    <t>Spiro potrubie DN 160/ tvarovky 15%</t>
  </si>
  <si>
    <t>257693753</t>
  </si>
  <si>
    <t>2.9.3</t>
  </si>
  <si>
    <t>Spiro potrubie DN 125/ tvarovky 15%</t>
  </si>
  <si>
    <t>1867484304</t>
  </si>
  <si>
    <t>2.9.4</t>
  </si>
  <si>
    <t>Spiro potrubie DN 100/ tvarovky 10%</t>
  </si>
  <si>
    <t>1552084493</t>
  </si>
  <si>
    <t>2.10</t>
  </si>
  <si>
    <t>306231306</t>
  </si>
  <si>
    <t>-1087185006</t>
  </si>
  <si>
    <t>1047434424</t>
  </si>
  <si>
    <t>Oživenie a zaregulovanie</t>
  </si>
  <si>
    <t>795940694</t>
  </si>
  <si>
    <t>SO-1.2.2 - Elektroinštalácie</t>
  </si>
  <si>
    <t>SO-1.2.2.1 - Bleskozvod</t>
  </si>
  <si>
    <t xml:space="preserve">    M46 - 202 Zemné práce pri ext. montážach</t>
  </si>
  <si>
    <t>-1047526033</t>
  </si>
  <si>
    <t>-795658214</t>
  </si>
  <si>
    <t>-888350423</t>
  </si>
  <si>
    <t>1086907928</t>
  </si>
  <si>
    <t>3549012A04</t>
  </si>
  <si>
    <t>- podpera vedenia (FeZn) na zateplené fasády : PV 17-4, klinec (5x140+200)mm, s hmoždinkou</t>
  </si>
  <si>
    <t>26758018</t>
  </si>
  <si>
    <t>-203316445</t>
  </si>
  <si>
    <t>1915513917</t>
  </si>
  <si>
    <t>3549021A08</t>
  </si>
  <si>
    <t>- podpera vedenia (FeZn) : PV 15 UNI, na vrchol krovu, nastaviteľná (165-200mm)</t>
  </si>
  <si>
    <t>-2017131078</t>
  </si>
  <si>
    <t>3549021A20</t>
  </si>
  <si>
    <t>Podpera vedenia (FeZn) : PV 22, na škridlové a lepenkové strechy (210 v.100)mm</t>
  </si>
  <si>
    <t>-2062171070</t>
  </si>
  <si>
    <t>311186478</t>
  </si>
  <si>
    <t>-1750322594</t>
  </si>
  <si>
    <t>-1726175920</t>
  </si>
  <si>
    <t>2113381301</t>
  </si>
  <si>
    <t>-48471882</t>
  </si>
  <si>
    <t>-666734265</t>
  </si>
  <si>
    <t>1704429192</t>
  </si>
  <si>
    <t>-1512727414</t>
  </si>
  <si>
    <t>2026334581</t>
  </si>
  <si>
    <t>-290347459</t>
  </si>
  <si>
    <t>-2035058283</t>
  </si>
  <si>
    <t>3549030A32</t>
  </si>
  <si>
    <t>Tyč zvodová (FeZn) : JP 20, bez osadenia (D18x2000)mm</t>
  </si>
  <si>
    <t>839584249</t>
  </si>
  <si>
    <t>1861920112</t>
  </si>
  <si>
    <t>3549030A71</t>
  </si>
  <si>
    <t>- držiak zvodovej tyče (FeZn) : DJ 4d, na krov dolná (pre tyče D18)</t>
  </si>
  <si>
    <t>406222032</t>
  </si>
  <si>
    <t>3549030A72</t>
  </si>
  <si>
    <t>- držiak zvodovej tyče (FeZn) : DJ 5h, na krov horná (pre tyče D25)</t>
  </si>
  <si>
    <t>1192718628</t>
  </si>
  <si>
    <t>3549030A85</t>
  </si>
  <si>
    <t>- strieška ochranná (FeZn) : OS 04, spodná, otvor D20mm</t>
  </si>
  <si>
    <t>-1196473160</t>
  </si>
  <si>
    <t>210220239</t>
  </si>
  <si>
    <t>Montáž, tvarovanie pomocného zachytávača, AlMgSi drôt D8</t>
  </si>
  <si>
    <t>-15371579</t>
  </si>
  <si>
    <t>90346955</t>
  </si>
  <si>
    <t>1038970114</t>
  </si>
  <si>
    <t>51260856</t>
  </si>
  <si>
    <t>-1343894768</t>
  </si>
  <si>
    <t>1280267216</t>
  </si>
  <si>
    <t>-951127278</t>
  </si>
  <si>
    <t>1430415446</t>
  </si>
  <si>
    <t>729898431</t>
  </si>
  <si>
    <t>-421956094</t>
  </si>
  <si>
    <t>2026117844</t>
  </si>
  <si>
    <t>1871541294</t>
  </si>
  <si>
    <t>-1889826153</t>
  </si>
  <si>
    <t>-659123052</t>
  </si>
  <si>
    <t>920AM02169</t>
  </si>
  <si>
    <t>Práškový prípravok na zvýšenie vodivosti pôdy OEC 25 5009200</t>
  </si>
  <si>
    <t>2031638849</t>
  </si>
  <si>
    <t>-633163499</t>
  </si>
  <si>
    <t>-423430039</t>
  </si>
  <si>
    <t>-213532786</t>
  </si>
  <si>
    <t>807873157</t>
  </si>
  <si>
    <t>-296938211</t>
  </si>
  <si>
    <t>2040894996</t>
  </si>
  <si>
    <t>M46</t>
  </si>
  <si>
    <t>202 Zemné práce pri ext. montážach</t>
  </si>
  <si>
    <t>460070103</t>
  </si>
  <si>
    <t>Jama pre obnaženie zemnenia s pásom FeZn, zemina tr.3</t>
  </si>
  <si>
    <t>-1030173</t>
  </si>
  <si>
    <t>460200173</t>
  </si>
  <si>
    <t>Káblové ryhy šírky 35, hĺbky 90 [cm], zemina tr.3</t>
  </si>
  <si>
    <t>1253906529</t>
  </si>
  <si>
    <t>460560173</t>
  </si>
  <si>
    <t>Zásyp ryhy šírky 35, hĺbky 90 [cm], zemina tr.3</t>
  </si>
  <si>
    <t>1320205780</t>
  </si>
  <si>
    <t>460620013</t>
  </si>
  <si>
    <t>Provizórna úprava terénu, zemina tr.3</t>
  </si>
  <si>
    <t>1623418583</t>
  </si>
  <si>
    <t>SO-1.2.2.2 - Dátové rozvody a RACK</t>
  </si>
  <si>
    <t>D2 - PRÁCE A DODÁVKY M</t>
  </si>
  <si>
    <t>D3 - OSTATNÉ</t>
  </si>
  <si>
    <t>3749000L56</t>
  </si>
  <si>
    <t>LCS2 - 19" nástenný rozvádzač 21U, 600x1000 hlbka 580mm, 462 09</t>
  </si>
  <si>
    <t>1788788652</t>
  </si>
  <si>
    <t>3749000L61</t>
  </si>
  <si>
    <t>LCS2 - 19" ventilačná doska na strope 3x ventilátor, 464 88 + termostat, 348 48</t>
  </si>
  <si>
    <t>-1899828116</t>
  </si>
  <si>
    <t>3749000L62</t>
  </si>
  <si>
    <t>LCS2 - Rýchloupínacia polica 450mm 1U, 465 05</t>
  </si>
  <si>
    <t>-578766026</t>
  </si>
  <si>
    <t>3749000L63</t>
  </si>
  <si>
    <t>LCS2 - Horizontálny organizátor s plastovými sponami 1U, 465 22</t>
  </si>
  <si>
    <t>-2029820951</t>
  </si>
  <si>
    <t>3749000L64</t>
  </si>
  <si>
    <t>LCS2 - Systémový patch panel 24xRJ45, Cat.6 STP 1U, 335 63</t>
  </si>
  <si>
    <t>-1992559807</t>
  </si>
  <si>
    <t>3749000L65</t>
  </si>
  <si>
    <t>LCS2 - Modulárna optická vaňa, 2x optický blok LC, 2x záslepka, 335 10 + 2x 335 18 + 2x 335 91</t>
  </si>
  <si>
    <t>-1133399349</t>
  </si>
  <si>
    <t>3749000L66</t>
  </si>
  <si>
    <t>LCS2 - Napájací blok 6x zásuvka 2P+T + prepäťová ochrana + spínač so signálkou, 332 78</t>
  </si>
  <si>
    <t>1511329808</t>
  </si>
  <si>
    <t>3749000L71</t>
  </si>
  <si>
    <t>Aktivny sieťový prvok: firewall</t>
  </si>
  <si>
    <t>-897000938</t>
  </si>
  <si>
    <t>3749000L72</t>
  </si>
  <si>
    <t>Aktivny sieťový prvok: server</t>
  </si>
  <si>
    <t>-1531380939</t>
  </si>
  <si>
    <t>3749000L73</t>
  </si>
  <si>
    <t>Aktivny sieťový prvok: záložný zdroj UPS</t>
  </si>
  <si>
    <t>861354482</t>
  </si>
  <si>
    <t>3749000L74</t>
  </si>
  <si>
    <t>Aktivny sieťový prvok: 48port switch 1000 Mb/s, 2x GBIC</t>
  </si>
  <si>
    <t>1993175327</t>
  </si>
  <si>
    <t>3749000L75</t>
  </si>
  <si>
    <t>Aktivny sieťový prvok: 5port optický switch</t>
  </si>
  <si>
    <t>-949349897</t>
  </si>
  <si>
    <t>3749001L19</t>
  </si>
  <si>
    <t>LCS2 - Patch modul cat6</t>
  </si>
  <si>
    <t>-1268359095</t>
  </si>
  <si>
    <t>-96655698</t>
  </si>
  <si>
    <t>-330516886</t>
  </si>
  <si>
    <t>-951635170</t>
  </si>
  <si>
    <t>-1145064665</t>
  </si>
  <si>
    <t>150652689</t>
  </si>
  <si>
    <t>-151698945</t>
  </si>
  <si>
    <t>-1061341009</t>
  </si>
  <si>
    <t>1571650752</t>
  </si>
  <si>
    <t>93287773</t>
  </si>
  <si>
    <t>-1145710875</t>
  </si>
  <si>
    <t>-1759188587</t>
  </si>
  <si>
    <t>-1270454221</t>
  </si>
  <si>
    <t>1864006724</t>
  </si>
  <si>
    <t>1913195178</t>
  </si>
  <si>
    <t>742378904</t>
  </si>
  <si>
    <t>-1679457085</t>
  </si>
  <si>
    <t>1887502638</t>
  </si>
  <si>
    <t>603210094</t>
  </si>
  <si>
    <t>2136585579</t>
  </si>
  <si>
    <t>220301310</t>
  </si>
  <si>
    <t>Ukončenie dátového kábla konektorom RJ45 krimpovaním</t>
  </si>
  <si>
    <t>-485283579</t>
  </si>
  <si>
    <t>220410162</t>
  </si>
  <si>
    <t>Montáž rozvádzača RACK</t>
  </si>
  <si>
    <t>-1109252838</t>
  </si>
  <si>
    <t>D3</t>
  </si>
  <si>
    <t>-793141568</t>
  </si>
  <si>
    <t>SO-1.2.2.3 - Dorozumievacie zariadenia</t>
  </si>
  <si>
    <t>716996372</t>
  </si>
  <si>
    <t>1250547560</t>
  </si>
  <si>
    <t>1086005470</t>
  </si>
  <si>
    <t>-684016237</t>
  </si>
  <si>
    <t>1577791493</t>
  </si>
  <si>
    <t>-284242743</t>
  </si>
  <si>
    <t>-60842342</t>
  </si>
  <si>
    <t>-1702349830</t>
  </si>
  <si>
    <t>1590604025</t>
  </si>
  <si>
    <t>-1509433566</t>
  </si>
  <si>
    <t>1757274367</t>
  </si>
  <si>
    <t>-127976678</t>
  </si>
  <si>
    <t>-1313311156</t>
  </si>
  <si>
    <t>1315844859</t>
  </si>
  <si>
    <t>554077410</t>
  </si>
  <si>
    <t>-1304470061</t>
  </si>
  <si>
    <t>382196T062</t>
  </si>
  <si>
    <t>346050 Napájací zdroj 1.2ma des</t>
  </si>
  <si>
    <t>-1246180028</t>
  </si>
  <si>
    <t>1968074599</t>
  </si>
  <si>
    <t>-2125117941</t>
  </si>
  <si>
    <t>-430000969</t>
  </si>
  <si>
    <t>188431939</t>
  </si>
  <si>
    <t>-1777536836</t>
  </si>
  <si>
    <t>1005821364</t>
  </si>
  <si>
    <t>416379148</t>
  </si>
  <si>
    <t>SO-1.2.2.4 - Káblové rozvody</t>
  </si>
  <si>
    <t>D1 - PRÁCE A DODÁVKY HSV</t>
  </si>
  <si>
    <t>PRÁCE A DODÁVKY HSV</t>
  </si>
  <si>
    <t>-1924624234</t>
  </si>
  <si>
    <t>971033441</t>
  </si>
  <si>
    <t>Vybúr. otvorov do 0,25 m2 murivo tehl. MV, MVC hr. do 30 cm</t>
  </si>
  <si>
    <t>2032281910</t>
  </si>
  <si>
    <t>-1815603976</t>
  </si>
  <si>
    <t>-1192653251</t>
  </si>
  <si>
    <t>-1209504961</t>
  </si>
  <si>
    <t>1109610391</t>
  </si>
  <si>
    <t>-2052675184</t>
  </si>
  <si>
    <t>223001324</t>
  </si>
  <si>
    <t>210010323</t>
  </si>
  <si>
    <t>Montáž krabice do muriva KR (do 125x125) vrátane zapojenia, rozvodka s vekom a svorkovnicou</t>
  </si>
  <si>
    <t>1908432185</t>
  </si>
  <si>
    <t>345604K200</t>
  </si>
  <si>
    <t>Krabica KO odbočná : KT 250x110 (256x206x112) s viečkom, na povrch, biela</t>
  </si>
  <si>
    <t>-344150455</t>
  </si>
  <si>
    <t>-622309591</t>
  </si>
  <si>
    <t>403727173</t>
  </si>
  <si>
    <t>-1731419899</t>
  </si>
  <si>
    <t>1275185175</t>
  </si>
  <si>
    <t>345914729</t>
  </si>
  <si>
    <t>275535130</t>
  </si>
  <si>
    <t>-134094193</t>
  </si>
  <si>
    <t>-803832118</t>
  </si>
  <si>
    <t>525787176</t>
  </si>
  <si>
    <t>2021932049</t>
  </si>
  <si>
    <t>210100020</t>
  </si>
  <si>
    <t>Ukončenie bezhalogénového vodiča v rozvádzači, zapojenie 35 mm2</t>
  </si>
  <si>
    <t>721586472</t>
  </si>
  <si>
    <t>210100024</t>
  </si>
  <si>
    <t>Ukončenie bezhalogénového vodiča v rozvádzači, zapojenie 120 mm2</t>
  </si>
  <si>
    <t>1340484237</t>
  </si>
  <si>
    <t>1678319758</t>
  </si>
  <si>
    <t>1511268496</t>
  </si>
  <si>
    <t>-1348240693</t>
  </si>
  <si>
    <t>-693538704</t>
  </si>
  <si>
    <t>210100181</t>
  </si>
  <si>
    <t>Ukončenie bezhalogénových káblov v rozvádzači na svorky, zapojenie 5x 50 mm2</t>
  </si>
  <si>
    <t>-747700182</t>
  </si>
  <si>
    <t>869005037</t>
  </si>
  <si>
    <t>-2071204611</t>
  </si>
  <si>
    <t>210190006</t>
  </si>
  <si>
    <t>Montáž rozvodnice do 300kg</t>
  </si>
  <si>
    <t>874083868</t>
  </si>
  <si>
    <t>-483295546</t>
  </si>
  <si>
    <t>1221083312</t>
  </si>
  <si>
    <t>61161236</t>
  </si>
  <si>
    <t>1772845616</t>
  </si>
  <si>
    <t>1957210505</t>
  </si>
  <si>
    <t>-1264524731</t>
  </si>
  <si>
    <t>1348886912</t>
  </si>
  <si>
    <t>210290752</t>
  </si>
  <si>
    <t>Zapojenie ventilátora, výkon nad 1,5kW</t>
  </si>
  <si>
    <t>-805950052</t>
  </si>
  <si>
    <t>1872988247</t>
  </si>
  <si>
    <t>210290803</t>
  </si>
  <si>
    <t>Ukončenie káblového vývodu pre napojenie trojfázového zariadenia</t>
  </si>
  <si>
    <t>-1426404915</t>
  </si>
  <si>
    <t>-554574829</t>
  </si>
  <si>
    <t>-1125699871</t>
  </si>
  <si>
    <t>-1756685198</t>
  </si>
  <si>
    <t>770751456</t>
  </si>
  <si>
    <t>89664686</t>
  </si>
  <si>
    <t>-1066641883</t>
  </si>
  <si>
    <t>-1801684360</t>
  </si>
  <si>
    <t>-918719800</t>
  </si>
  <si>
    <t>-1916082314</t>
  </si>
  <si>
    <t>-2226011</t>
  </si>
  <si>
    <t>-1780513999</t>
  </si>
  <si>
    <t>-972266035</t>
  </si>
  <si>
    <t>-959909107</t>
  </si>
  <si>
    <t>-489027005</t>
  </si>
  <si>
    <t>-1509695198</t>
  </si>
  <si>
    <t>733150089</t>
  </si>
  <si>
    <t>341210M340</t>
  </si>
  <si>
    <t>Kábel bezhalogénový Cu 1kV : 1-CXKE-R-J 5x6</t>
  </si>
  <si>
    <t>1507025425</t>
  </si>
  <si>
    <t>1955736705</t>
  </si>
  <si>
    <t>210800119</t>
  </si>
  <si>
    <t>Montáž, kábel Cu 750V uložený pod omietku CYKY 5x50</t>
  </si>
  <si>
    <t>-1434666012</t>
  </si>
  <si>
    <t>920AN01176</t>
  </si>
  <si>
    <t>Kábel bezhalogénový Cu 1kV : N2XH-J 5x50 RM</t>
  </si>
  <si>
    <t>540248597</t>
  </si>
  <si>
    <t>-1137817806</t>
  </si>
  <si>
    <t>478107707</t>
  </si>
  <si>
    <t>1225269134</t>
  </si>
  <si>
    <t>1855328068</t>
  </si>
  <si>
    <t>-1473373569</t>
  </si>
  <si>
    <t>210800650</t>
  </si>
  <si>
    <t>Montáž, vodič Cu prepojovací, lanové jadro, uložený pevne H07V-K, CYA 35</t>
  </si>
  <si>
    <t>-1288407607</t>
  </si>
  <si>
    <t>341010M453</t>
  </si>
  <si>
    <t>Kábel Cu (CYA) : H07V-K 35 GNYE lano (RM) zel/žltý</t>
  </si>
  <si>
    <t>1464756801</t>
  </si>
  <si>
    <t>Montáž, kábel Cu oznamovací uložený pevne J-Y(St)Y2x2x0,8</t>
  </si>
  <si>
    <t>-860958353</t>
  </si>
  <si>
    <t>341720M054</t>
  </si>
  <si>
    <t>Kábel Cu pre elektroniku J-H(St)H 4x2x0,8</t>
  </si>
  <si>
    <t>1406366215</t>
  </si>
  <si>
    <t>210880445</t>
  </si>
  <si>
    <t>Montáž, bezhalogénový kábel Cu 1kV uložený pevne CXKE, CHKE, N2XH, NHXH 4x120, 3x120+50 (+70)</t>
  </si>
  <si>
    <t>1296998564</t>
  </si>
  <si>
    <t>341310M150</t>
  </si>
  <si>
    <t>Kábel bezhalogénový Cu 1kV : 1-CXKE-R-J 4x120</t>
  </si>
  <si>
    <t>495990527</t>
  </si>
  <si>
    <t>-1620496074</t>
  </si>
  <si>
    <t>-303623509</t>
  </si>
  <si>
    <t>-173985577</t>
  </si>
  <si>
    <t>1662262606</t>
  </si>
  <si>
    <t>SO-1.2.2.5 - Rozvádzač R003</t>
  </si>
  <si>
    <t>361322875</t>
  </si>
  <si>
    <t>-200531189</t>
  </si>
  <si>
    <t>452685084</t>
  </si>
  <si>
    <t>1622795591</t>
  </si>
  <si>
    <t>1290018914</t>
  </si>
  <si>
    <t>2122339945</t>
  </si>
  <si>
    <t>-452341312</t>
  </si>
  <si>
    <t>2117484163</t>
  </si>
  <si>
    <t>-993959015</t>
  </si>
  <si>
    <t>102490406</t>
  </si>
  <si>
    <t>SO-1.2.2.6 - Rozvádzač R126 kuchyňa</t>
  </si>
  <si>
    <t>357014E426</t>
  </si>
  <si>
    <t>Rám rozvádzača xEnergy Basic s dverami 111233 : BPA-U-3S-800/15, kovový sivý [š.800 v.1560] IP43 (Z)</t>
  </si>
  <si>
    <t>807627211</t>
  </si>
  <si>
    <t>357030E008</t>
  </si>
  <si>
    <t>Montážna univerzálna doska s drážkou 102474 : BPZ-MPL180-800, oceľová, pre šírku rozvádzača 800, výška 180mm</t>
  </si>
  <si>
    <t>-354561560</t>
  </si>
  <si>
    <t>357030E011</t>
  </si>
  <si>
    <t>Príchytka upevňovacia 275200 : BEL01, vodivé prepojenie, zelená (pár)</t>
  </si>
  <si>
    <t>-138136126</t>
  </si>
  <si>
    <t>357032E005</t>
  </si>
  <si>
    <t>Bočnica montážneho rámu 112288 : BPZ-MSW-15/SNAP, pre rozvádzače xEnergy Basic v.1560, vrátane západky BPZ-SNAP</t>
  </si>
  <si>
    <t>154900613</t>
  </si>
  <si>
    <t>357033E057</t>
  </si>
  <si>
    <t>Prístrojová (DIN) lišta 293596 : BPZ-DINR35-800, hliníková (35MD) pre rozvádzač š.800mm</t>
  </si>
  <si>
    <t>526781490</t>
  </si>
  <si>
    <t>357033E122</t>
  </si>
  <si>
    <t>Uzemňovacia sada pre vytvorenie hlavné uzemňovacie zbernice, 20x5mm vrátane svoriek, Š=800, V=80 BPZ-GND-800 : 187869</t>
  </si>
  <si>
    <t>1834864759</t>
  </si>
  <si>
    <t>357035E047</t>
  </si>
  <si>
    <t>Krycia doska s výrezom 45mm 286690 : BPZ-FP-800/150-45, sivá, kovová (š.800 v.150)mm, pre 35MD</t>
  </si>
  <si>
    <t>946204278</t>
  </si>
  <si>
    <t>357035E342</t>
  </si>
  <si>
    <t>Krycia doska bez výrezu 286688 : BPZ-FP-800/100-BL, kovová, výška 100, pre rozvádzač š.800[mm] sivá</t>
  </si>
  <si>
    <t>267583006</t>
  </si>
  <si>
    <t>357035E348</t>
  </si>
  <si>
    <t>Krycia doska bez výrezu 108394 : BPZ-FP-800/300-BL, kovová, výška 300, pre rozvádzač š.800[mm] sivá</t>
  </si>
  <si>
    <t>429293918</t>
  </si>
  <si>
    <t>357036E067</t>
  </si>
  <si>
    <t>Ochranný kryt (bočnice + horný a dolný diel) xEnergy Basic 111137 : BPZ-WB3S-800/15/2, kov [š-v-h 800x1560x240]mm (Z)</t>
  </si>
  <si>
    <t>1491481297</t>
  </si>
  <si>
    <t>357037E158</t>
  </si>
  <si>
    <t>Schránka na dokumentáciu 107913 : LAB-BAG_A4, samolepiaca</t>
  </si>
  <si>
    <t>-1198417564</t>
  </si>
  <si>
    <t>3585380O61</t>
  </si>
  <si>
    <t>Odpínač 3-pólový 25kA - OEZ:20585 : BC160NT305-160-V</t>
  </si>
  <si>
    <t>-8856081</t>
  </si>
  <si>
    <t>3585381O05</t>
  </si>
  <si>
    <t>Sada pripojovacia OEZ:34957 : CS-BC-B014, svorky pre 5x Al/Cu kábel 2,5÷25mm2 (blokové 3ks)</t>
  </si>
  <si>
    <t>328280406</t>
  </si>
  <si>
    <t>3585381O33</t>
  </si>
  <si>
    <t>Spúšť podpäťová OEZ:20232 : SP-BC-X230 (230, 400-AC, 220V-DC)</t>
  </si>
  <si>
    <t>-537906986</t>
  </si>
  <si>
    <t>3585381O34</t>
  </si>
  <si>
    <t>Blok oneskorenia OEZ:36696 : BZ-BX-X230-A, pre podpäťové spúšte 230V-AC/ 220V-DC</t>
  </si>
  <si>
    <t>-1406258110</t>
  </si>
  <si>
    <t>3585381O63</t>
  </si>
  <si>
    <t>Kryt svoriek OEZ:20240 : OD-BC-KS03, pre 3-pól BC160 (IP20)</t>
  </si>
  <si>
    <t>1909909829</t>
  </si>
  <si>
    <t>1213192847</t>
  </si>
  <si>
    <t>920AM05608</t>
  </si>
  <si>
    <t>Tlačítko bezpečnostné STOP na dvere rozvádzača 1R</t>
  </si>
  <si>
    <t>307560091</t>
  </si>
  <si>
    <t>-2058923703</t>
  </si>
  <si>
    <t>-329245958</t>
  </si>
  <si>
    <t>-184383435</t>
  </si>
  <si>
    <t>1400631019</t>
  </si>
  <si>
    <t>3585555P14</t>
  </si>
  <si>
    <t>Chránič prúdový s ističom 3+N-pól 10kA 0090903 : PFI4 B16/0,03/A (4MD)</t>
  </si>
  <si>
    <t>-2136149146</t>
  </si>
  <si>
    <t>-1444951343</t>
  </si>
  <si>
    <t>3585555P16</t>
  </si>
  <si>
    <t>Chránič prúdový s ističom 3+N-pól 10kA 0090905 : PFI4 B25/0,03/A (4MD)</t>
  </si>
  <si>
    <t>-5631442</t>
  </si>
  <si>
    <t>3585555P17</t>
  </si>
  <si>
    <t>Chránič prúdový s ističom 3+N-pól 10kA 0090906 : PFI4 B32/0,03/A (4MD)</t>
  </si>
  <si>
    <t>-1158651280</t>
  </si>
  <si>
    <t>3585555P18</t>
  </si>
  <si>
    <t>Chránič prúdový s ističom 3+N-pól 10kA 0090907 : PFI4 B40/0,03/A (4MD)</t>
  </si>
  <si>
    <t>2007822691</t>
  </si>
  <si>
    <t>829760717</t>
  </si>
  <si>
    <t>-860781361</t>
  </si>
  <si>
    <t>1401552667</t>
  </si>
  <si>
    <t>-217394067</t>
  </si>
  <si>
    <t>SO-1.2.2.7 - Rozvádzač R218 výdaj</t>
  </si>
  <si>
    <t>-340811854</t>
  </si>
  <si>
    <t>2131209972</t>
  </si>
  <si>
    <t>41848856</t>
  </si>
  <si>
    <t>-1171756420</t>
  </si>
  <si>
    <t>2024769417</t>
  </si>
  <si>
    <t>-1610487184</t>
  </si>
  <si>
    <t>-414943170</t>
  </si>
  <si>
    <t>829747926</t>
  </si>
  <si>
    <t>-1610589157</t>
  </si>
  <si>
    <t>-1626241158</t>
  </si>
  <si>
    <t>-274863575</t>
  </si>
  <si>
    <t>SO-1.2.2.8 - Rozvádzač R223 trieda</t>
  </si>
  <si>
    <t>-1493014671</t>
  </si>
  <si>
    <t>1942959958</t>
  </si>
  <si>
    <t>780230095</t>
  </si>
  <si>
    <t>-704478260</t>
  </si>
  <si>
    <t>-934879339</t>
  </si>
  <si>
    <t>-111364094</t>
  </si>
  <si>
    <t>-1867804962</t>
  </si>
  <si>
    <t>1055596332</t>
  </si>
  <si>
    <t>-1802354080</t>
  </si>
  <si>
    <t>910292170</t>
  </si>
  <si>
    <t>SO-1.2.2.9 - Rozvádzač RHe</t>
  </si>
  <si>
    <t>3585380O66</t>
  </si>
  <si>
    <t>Spínací 3-pólový blok pevného prevedenia 36kA - OEZ:14414 : BD250NE305 (NORMAL) bez nadprúdových spúští</t>
  </si>
  <si>
    <t>512724097</t>
  </si>
  <si>
    <t>3585380O99</t>
  </si>
  <si>
    <t>Blok odpínača OEZ:24120 : SE-BD-0250-V001, pre BD250</t>
  </si>
  <si>
    <t>-224358649</t>
  </si>
  <si>
    <t>3585381O74</t>
  </si>
  <si>
    <t>Sada pripojovacia OEZ:24752 : CS-BD-B021, svorky, pre 2x Al/Cu kábel 25÷150mm2 (blokové 3ks)</t>
  </si>
  <si>
    <t>-1897009772</t>
  </si>
  <si>
    <t>3585381O76</t>
  </si>
  <si>
    <t>Sada pripojovacia OEZ:20119 : CS-BD-B014, svorky, pre 6x Al/Cu kábel 6÷35mm2 (blokové 3ks)</t>
  </si>
  <si>
    <t>-230735134</t>
  </si>
  <si>
    <t>3585382O81</t>
  </si>
  <si>
    <t>Izolačné prepážky OEZ:24740 : OD-BHD-KS02, pre 3P a 4P prevedenie BD250 (2ks)</t>
  </si>
  <si>
    <t>-1168897404</t>
  </si>
  <si>
    <t>3585605B07</t>
  </si>
  <si>
    <t>Zvodič kombinovaný typ 1+2 (B+C) 3+0 pól : FLP-B+C MAXI V/3, pre siete TN-C, 275V-AC; 75kA (6MD)</t>
  </si>
  <si>
    <t>45281779</t>
  </si>
  <si>
    <t>357030E063</t>
  </si>
  <si>
    <t>Montážna univerzálna doska s drážkou 102472 : BPZ-MPL180-400, oceľová, výška 180, pre rozvádzač š.400[mm]</t>
  </si>
  <si>
    <t>-608645763</t>
  </si>
  <si>
    <t>357032E004</t>
  </si>
  <si>
    <t>Bočnica montážneho rámu 112287 : BPZ-MSW-12/SNAP, pre rozvádzače xEnergy Basic v.1260, vrátane západky BPZ-SNAP</t>
  </si>
  <si>
    <t>715693471</t>
  </si>
  <si>
    <t>357033E055</t>
  </si>
  <si>
    <t>Prístrojová (DIN) lišta 293594 : BPZ-DINR13-400, hliníková (13MD) pre rozvádzač š.400mm</t>
  </si>
  <si>
    <t>-211509877</t>
  </si>
  <si>
    <t>357036E014</t>
  </si>
  <si>
    <t>Ochranný kryt (bočnice + horný a dolný diel) xEnergy Basic 111126 : BPZ-WB3S-400/12/2, kov [š-v-h 400x1260x240]mm (Z)</t>
  </si>
  <si>
    <t>-1458633479</t>
  </si>
  <si>
    <t>-783094129</t>
  </si>
  <si>
    <t>357035E152</t>
  </si>
  <si>
    <t>Krycia doska s výrezom 45mm 286678 : BPZ-FP-400/150-45, kovová, výška 150 (13MD) pre rozvádzač š.400[mm] sivá</t>
  </si>
  <si>
    <t>2077309434</t>
  </si>
  <si>
    <t>357035E302</t>
  </si>
  <si>
    <t>Krycia doska bez výrezu 286676 : BPZ-FP-400/100-BL, kovová, výška 100, pre rozvádzač š.400[mm] sivá</t>
  </si>
  <si>
    <t>569566925</t>
  </si>
  <si>
    <t>357035E308</t>
  </si>
  <si>
    <t>Krycia doska bez výrezu 108390 : BPZ-FP-400/300-BL, kovová, výška 300, pre rozvádzač š.400[mm] sivá</t>
  </si>
  <si>
    <t>299674280</t>
  </si>
  <si>
    <t>920AM32266</t>
  </si>
  <si>
    <t xml:space="preserve">Uzemňovacia sada pre vytvorenie hlavné uzemňovacie zbernice, 20x5mm vrátane svoriek, Š=400, V=80 BPZ-GND-400 :  BPZ-GND-400</t>
  </si>
  <si>
    <t>745687472</t>
  </si>
  <si>
    <t>-39825665</t>
  </si>
  <si>
    <t>3585101P33</t>
  </si>
  <si>
    <t>Istič 1-pólový 0099110 - 10kA (1MD) PR 61-B 20</t>
  </si>
  <si>
    <t>-570819904</t>
  </si>
  <si>
    <t>3585301P11</t>
  </si>
  <si>
    <t>Istič 3-pólový 0099150 - 10kA (3MD) PR 63-B 20</t>
  </si>
  <si>
    <t>-593681852</t>
  </si>
  <si>
    <t>3585302P09</t>
  </si>
  <si>
    <t>Istič 3-pólový 0097027 - 10kA (4,5MD) PR 123-B 80</t>
  </si>
  <si>
    <t>-1183974961</t>
  </si>
  <si>
    <t>-1595342283</t>
  </si>
  <si>
    <t>1652188917</t>
  </si>
  <si>
    <t>SO-1.2.2.10 - Rozvádzač RHn</t>
  </si>
  <si>
    <t>357014E425</t>
  </si>
  <si>
    <t>Rám rozvádzača xEnergy Basic s dverami 111232 : BPA-U-3S-800/12, kovový sivý [š.800 v.1260] IP43 (Z)</t>
  </si>
  <si>
    <t>1951189437</t>
  </si>
  <si>
    <t>-259062803</t>
  </si>
  <si>
    <t>877919072</t>
  </si>
  <si>
    <t>61019319</t>
  </si>
  <si>
    <t>357033E065</t>
  </si>
  <si>
    <t>Príchytka upevňovacia 275200 : BEL01, vodivé prepojenie, zelená (sada)</t>
  </si>
  <si>
    <t>1873823075</t>
  </si>
  <si>
    <t>-653654553</t>
  </si>
  <si>
    <t>-1983079721</t>
  </si>
  <si>
    <t>-561731777</t>
  </si>
  <si>
    <t>572210410</t>
  </si>
  <si>
    <t>357036E063</t>
  </si>
  <si>
    <t>Ochranný kryt (bočnice + horný a dolný diel) xEnergy Basic 111136 : BPZ-WB3S-800/12/2, kov [š-v-h 800x1260x240]mm (Z)</t>
  </si>
  <si>
    <t>-2081318886</t>
  </si>
  <si>
    <t>942826527</t>
  </si>
  <si>
    <t>-1539783405</t>
  </si>
  <si>
    <t>3585380O77</t>
  </si>
  <si>
    <t>Spúšť nadprúdová OEZ:24200 : SE-BD-0160-DTV3 (nastavenie 63÷160A)</t>
  </si>
  <si>
    <t>-1332235247</t>
  </si>
  <si>
    <t>178997109</t>
  </si>
  <si>
    <t>3585381O72</t>
  </si>
  <si>
    <t>Sada pripojovacia OEZ:24751 : CS-BD-B011, svorky, pre Al/Cu kábel 25÷150mm2 (blokové 3ks)</t>
  </si>
  <si>
    <t>-49069025</t>
  </si>
  <si>
    <t>-1961103476</t>
  </si>
  <si>
    <t>-1224755748</t>
  </si>
  <si>
    <t>3585512P22</t>
  </si>
  <si>
    <t>Chránič prúdový 4-pól. 10kA 744031 : PCHB4G 40/0,03-G (4MD)</t>
  </si>
  <si>
    <t>-644472594</t>
  </si>
  <si>
    <t>-240742834</t>
  </si>
  <si>
    <t>-1442395125</t>
  </si>
  <si>
    <t>3585105P60</t>
  </si>
  <si>
    <t>Istič 1-pólový 0090313 - 6kA (1MD) PE 61-C 16</t>
  </si>
  <si>
    <t>1624860623</t>
  </si>
  <si>
    <t>3585301P12</t>
  </si>
  <si>
    <t>Istič 3-pólový 0099151 - 10kA (3MD) PR 63-B 25</t>
  </si>
  <si>
    <t>96117420</t>
  </si>
  <si>
    <t>3585301P15</t>
  </si>
  <si>
    <t>Istič 3-pólový 0099153 - 10kA (3MD) PR 63-B 40</t>
  </si>
  <si>
    <t>-1636689025</t>
  </si>
  <si>
    <t>-1238703457</t>
  </si>
  <si>
    <t>-1431832032</t>
  </si>
  <si>
    <t>920AM13221</t>
  </si>
  <si>
    <t>Spínacie hodiny SHT-3/2 UNI astrohodiny</t>
  </si>
  <si>
    <t>1545515167</t>
  </si>
  <si>
    <t>920AM14198</t>
  </si>
  <si>
    <t>Časové relé CRM-181J/OD UNI : opozdený návrat</t>
  </si>
  <si>
    <t>-929415478</t>
  </si>
  <si>
    <t>920AN07059</t>
  </si>
  <si>
    <t>Elektromer DIZ 3f x/5A 400V M-BUS : SKEMH0026-</t>
  </si>
  <si>
    <t>-1506268592</t>
  </si>
  <si>
    <t>920AN17421</t>
  </si>
  <si>
    <t>Napájací zdroj PS-30-24V</t>
  </si>
  <si>
    <t>-1458007052</t>
  </si>
  <si>
    <t>920AN17530</t>
  </si>
  <si>
    <t>Stykač IKD20-20</t>
  </si>
  <si>
    <t>-1011437932</t>
  </si>
  <si>
    <t>1315895803</t>
  </si>
  <si>
    <t>-1851383076</t>
  </si>
  <si>
    <t>-836931839</t>
  </si>
  <si>
    <t>-526761554</t>
  </si>
  <si>
    <t>SO-1.2.2.11 - Svietidla</t>
  </si>
  <si>
    <t>1918069189</t>
  </si>
  <si>
    <t>-286853873</t>
  </si>
  <si>
    <t>1146689307</t>
  </si>
  <si>
    <t>-1296185009</t>
  </si>
  <si>
    <t>227155024</t>
  </si>
  <si>
    <t>2004396877</t>
  </si>
  <si>
    <t>-1657193714</t>
  </si>
  <si>
    <t>-564048776</t>
  </si>
  <si>
    <t>3481P0003</t>
  </si>
  <si>
    <t>F1 - Přisazené MIDDLE LED, 3536lm, 840, EVG,, 23W, microprisma aligned, RAL 9</t>
  </si>
  <si>
    <t>196498710</t>
  </si>
  <si>
    <t>3481P0004</t>
  </si>
  <si>
    <t>F2 - Přisazené MIDDLE LED, 5304lm, 840, EVG, 35W, microprisma aligned, RAL 9003</t>
  </si>
  <si>
    <t>1640680800</t>
  </si>
  <si>
    <t>416170531</t>
  </si>
  <si>
    <t>-286561520</t>
  </si>
  <si>
    <t>-111740379</t>
  </si>
  <si>
    <t>-2133141650</t>
  </si>
  <si>
    <t>1370248338</t>
  </si>
  <si>
    <t>759777919</t>
  </si>
  <si>
    <t>1611466460</t>
  </si>
  <si>
    <t>-1751626305</t>
  </si>
  <si>
    <t>1516247844</t>
  </si>
  <si>
    <t>SO-1.2.2.12 - Zásuvky a vypínače</t>
  </si>
  <si>
    <t>-280234647</t>
  </si>
  <si>
    <t>-1501918295</t>
  </si>
  <si>
    <t>-1914807356</t>
  </si>
  <si>
    <t>1531472352</t>
  </si>
  <si>
    <t>-435603453</t>
  </si>
  <si>
    <t>-821139602</t>
  </si>
  <si>
    <t>1873742751</t>
  </si>
  <si>
    <t>190448086</t>
  </si>
  <si>
    <t>-1714127888</t>
  </si>
  <si>
    <t>891122948</t>
  </si>
  <si>
    <t>-796557568</t>
  </si>
  <si>
    <t>-633255977</t>
  </si>
  <si>
    <t>-147105986</t>
  </si>
  <si>
    <t>-1219387126</t>
  </si>
  <si>
    <t>840405070</t>
  </si>
  <si>
    <t>2003719896</t>
  </si>
  <si>
    <t>-1210413735</t>
  </si>
  <si>
    <t>83694698</t>
  </si>
  <si>
    <t>-1800861885</t>
  </si>
  <si>
    <t>-82271455</t>
  </si>
  <si>
    <t>-1821118940</t>
  </si>
  <si>
    <t>-1749817460</t>
  </si>
  <si>
    <t>1347441811</t>
  </si>
  <si>
    <t>1136207212</t>
  </si>
  <si>
    <t>758762068</t>
  </si>
  <si>
    <t>138741460</t>
  </si>
  <si>
    <t>2026458691</t>
  </si>
  <si>
    <t>131643372</t>
  </si>
  <si>
    <t>258019008</t>
  </si>
  <si>
    <t>-810025440</t>
  </si>
  <si>
    <t>1617627771</t>
  </si>
  <si>
    <t>-185397306</t>
  </si>
  <si>
    <t>1701593439</t>
  </si>
  <si>
    <t>603334163</t>
  </si>
  <si>
    <t>18976888</t>
  </si>
  <si>
    <t>2035020488</t>
  </si>
  <si>
    <t>-442854408</t>
  </si>
  <si>
    <t>-1728343936</t>
  </si>
  <si>
    <t>-1019869650</t>
  </si>
  <si>
    <t>345641G318</t>
  </si>
  <si>
    <t>Svorka krabicová 3-pól WAGO : 273-253 (1,0-2,5mm2) 400V/24A, bezskrutková, transparentná</t>
  </si>
  <si>
    <t>-288227999</t>
  </si>
  <si>
    <t>345641G321</t>
  </si>
  <si>
    <t>Svorka krabicová 3-pól WAGO : 273-453 (1,5-4,0mm2) 400V/32A, bezskrutková, transparentná</t>
  </si>
  <si>
    <t>1026439091</t>
  </si>
  <si>
    <t>1789762860</t>
  </si>
  <si>
    <t>-201817977</t>
  </si>
  <si>
    <t>-136554298</t>
  </si>
  <si>
    <t>SO-2.1 - Pešie komunikácie,parkoviská, nabíjacie stanice a a ihrisko</t>
  </si>
  <si>
    <t xml:space="preserve">1 - Zemné práce   </t>
  </si>
  <si>
    <t xml:space="preserve">    2 - Zakladanie   </t>
  </si>
  <si>
    <t xml:space="preserve">    5 - Komunikácie   </t>
  </si>
  <si>
    <t xml:space="preserve">      2204 - Kryty dláždené chodníkov komunikácií,rigolov   </t>
  </si>
  <si>
    <t xml:space="preserve">      2225 - Doplňujúce konštrukcie   </t>
  </si>
  <si>
    <t xml:space="preserve">VRN - Vedľajšie rozpočtové náklady   </t>
  </si>
  <si>
    <t>113152130.S</t>
  </si>
  <si>
    <t xml:space="preserve">Frézovanie asf. podkladu alebo krytu bez prek., plochy do 500 m2, pruh š. do 0,5 m, hr. 50 mm  0,127 t</t>
  </si>
  <si>
    <t>-1179504134</t>
  </si>
  <si>
    <t>121101111.S</t>
  </si>
  <si>
    <t>Odstránenie ornice s vodor. premiestn. na hromady, so zložením na vzdialenosť do 100 m a do 100m3</t>
  </si>
  <si>
    <t>311662145</t>
  </si>
  <si>
    <t>122301401.S</t>
  </si>
  <si>
    <t>Výkop v zemníku na suchu v hornine 4, do 100 m3</t>
  </si>
  <si>
    <t>1919478317</t>
  </si>
  <si>
    <t>122301409.S</t>
  </si>
  <si>
    <t>Príplatok k cenám za lepivosť výkopu v zemníkoch na suchu v hornine 4</t>
  </si>
  <si>
    <t>261728797</t>
  </si>
  <si>
    <t>162201102.S</t>
  </si>
  <si>
    <t>Vodorovné premiestnenie výkopku z horniny 1-4 nad 20-50m</t>
  </si>
  <si>
    <t>-72231276</t>
  </si>
  <si>
    <t>167101101.S</t>
  </si>
  <si>
    <t>613676156</t>
  </si>
  <si>
    <t>-1090366253</t>
  </si>
  <si>
    <t>181301102.S</t>
  </si>
  <si>
    <t>Rozprestretie ornice v rovine, plocha do 500 m2, hr.do 150 mm</t>
  </si>
  <si>
    <t>-1799557898</t>
  </si>
  <si>
    <t xml:space="preserve">Zakladanie   </t>
  </si>
  <si>
    <t>289971212</t>
  </si>
  <si>
    <t>Zhotovenie vrstvy z geotextílie na upravenom povrchu sklon do 1 : 5 , šírky nad 3 do 6 m</t>
  </si>
  <si>
    <t>1396773136</t>
  </si>
  <si>
    <t>693110005560</t>
  </si>
  <si>
    <t>Geotextília polyestérová, 400g/m2, netkaná separačno-filtračná geotextília</t>
  </si>
  <si>
    <t>340586159</t>
  </si>
  <si>
    <t>693110005550</t>
  </si>
  <si>
    <t>Geotextília polyestérová , 200g/m2, netkaná separačno-filtračná geotextília</t>
  </si>
  <si>
    <t>1495236637</t>
  </si>
  <si>
    <t xml:space="preserve">Komunikácie   </t>
  </si>
  <si>
    <t>22010104000080.S</t>
  </si>
  <si>
    <t>Podklad zo štrkodrviny s rozprestretím a zhutnením, po zhutnení hr. 100 mm</t>
  </si>
  <si>
    <t>140315857</t>
  </si>
  <si>
    <t>22010104000140.S</t>
  </si>
  <si>
    <t>Podklad zo štrkodrviny s rozprestretím a zhutnením, po zhutnení hr. 150 mm</t>
  </si>
  <si>
    <t>-1059208057</t>
  </si>
  <si>
    <t>22010104000200.S</t>
  </si>
  <si>
    <t>Podklad zo štrkodrviny s rozprestretím a zhutnením, po zhutnení hr. 200 mm</t>
  </si>
  <si>
    <t>-2043035338</t>
  </si>
  <si>
    <t>589100011.S</t>
  </si>
  <si>
    <t>Dodávka a položenie športového povrchu polyuretánového farebného EPDM</t>
  </si>
  <si>
    <t>-1086324377</t>
  </si>
  <si>
    <t>PC1</t>
  </si>
  <si>
    <t>DI8-Váhadlová hojdačka D + M</t>
  </si>
  <si>
    <t>-1839002178</t>
  </si>
  <si>
    <t>PC10</t>
  </si>
  <si>
    <t xml:space="preserve">DI10-Preliezačka kocka   D + M</t>
  </si>
  <si>
    <t>989961722</t>
  </si>
  <si>
    <t>PC11</t>
  </si>
  <si>
    <t xml:space="preserve">DI11-Dvojitá reťazová hojdačka    D + M</t>
  </si>
  <si>
    <t>-2016562701</t>
  </si>
  <si>
    <t>PC2</t>
  </si>
  <si>
    <t xml:space="preserve">DI6-Domček s bludiskom a kresliacou tabuľou  D+ M</t>
  </si>
  <si>
    <t>324247868</t>
  </si>
  <si>
    <t>PC3</t>
  </si>
  <si>
    <t>DI1-Kolotoč so sedadlami D + M</t>
  </si>
  <si>
    <t>-1003066380</t>
  </si>
  <si>
    <t>PC4</t>
  </si>
  <si>
    <t>DI2-Jednomiestna hojdačka na pružine D + M</t>
  </si>
  <si>
    <t>184632392</t>
  </si>
  <si>
    <t>PC5</t>
  </si>
  <si>
    <t xml:space="preserve">DI3-Jednomiestna hojdačka na pružine  D + M</t>
  </si>
  <si>
    <t>-1671841282</t>
  </si>
  <si>
    <t>PC6</t>
  </si>
  <si>
    <t xml:space="preserve">DI4-Preliezačka   D + M</t>
  </si>
  <si>
    <t>982218504</t>
  </si>
  <si>
    <t>PC7</t>
  </si>
  <si>
    <t xml:space="preserve">DI5-Tri nízke veže so šmykľavkou, mostom a výlezmi    D + M</t>
  </si>
  <si>
    <t>1920536257</t>
  </si>
  <si>
    <t>PC8</t>
  </si>
  <si>
    <t xml:space="preserve">DI7-Trojmiestna hojdačka na pružine    D + M</t>
  </si>
  <si>
    <t>1676985399</t>
  </si>
  <si>
    <t>PC9</t>
  </si>
  <si>
    <t xml:space="preserve">DI9-Pieskovisko 19,3 m2    D + M</t>
  </si>
  <si>
    <t>-1693461283</t>
  </si>
  <si>
    <t>2204</t>
  </si>
  <si>
    <t xml:space="preserve">Kryty dláždené chodníkov komunikácií,rigolov   </t>
  </si>
  <si>
    <t>22040417020054.S</t>
  </si>
  <si>
    <t>Kladenie betónovej zámkovej dlažby pozemných komunikácií hr. 80 mm pre peších nad 300 m2 so zriadením lôžka z kameniva hr. 50 mm</t>
  </si>
  <si>
    <t>410520219</t>
  </si>
  <si>
    <t>6682 5283</t>
  </si>
  <si>
    <t>Ekologická dlažba 8 cm sivá (20/20 cm, dlažba s 4 cm škárou)</t>
  </si>
  <si>
    <t>-704388729</t>
  </si>
  <si>
    <t>22040617021120.S</t>
  </si>
  <si>
    <t>Kladenie betónovej dlažby z vegetačných tvárnic hr. 80 mm, do lôžka z kameniva ťaženého, veľkosti do 0,25 m2, plochy nad 50 do 100 m2</t>
  </si>
  <si>
    <t>-1643661828</t>
  </si>
  <si>
    <t>592460020100.S</t>
  </si>
  <si>
    <t>Dlažba betónová zatrávňovacia, rozmer 400x400x80 mm, prírodná</t>
  </si>
  <si>
    <t>1400251453</t>
  </si>
  <si>
    <t>4460010420</t>
  </si>
  <si>
    <t>Značkovací kameň (8x8x8 cm) červený</t>
  </si>
  <si>
    <t>468385281</t>
  </si>
  <si>
    <t>596911144.S</t>
  </si>
  <si>
    <t>Kladenie betónovej zámkovej dlažby komunikácií pre peších hr. 60 mm pre peších nad 300 m2 so zriadením lôžka z kameniva hr. 30 mm</t>
  </si>
  <si>
    <t>1909935720</t>
  </si>
  <si>
    <t>592460007500</t>
  </si>
  <si>
    <t>Dlažba betónová normál bezškárová, rozmer 200x165x60 mm, sivá</t>
  </si>
  <si>
    <t>185975828</t>
  </si>
  <si>
    <t>592170002200</t>
  </si>
  <si>
    <t>Obrubník cestný, lxšxv 1000x150x260 mm, skosenie 120/40 mm</t>
  </si>
  <si>
    <t>223995086</t>
  </si>
  <si>
    <t>592170000900</t>
  </si>
  <si>
    <t>Obrubník cestný bez skosenia rovný, lxšxv 1000x150x260 mm</t>
  </si>
  <si>
    <t>-602856946</t>
  </si>
  <si>
    <t>916332112.S</t>
  </si>
  <si>
    <t>Osadenie cestného obrubníka betónového stojatého do lôžka z betónu prostého tr. C 16/20 bez bočnej opory</t>
  </si>
  <si>
    <t>979195281</t>
  </si>
  <si>
    <t>916561112.S</t>
  </si>
  <si>
    <t>Osadenie záhonového alebo parkového obrubníka betón., do lôžka z bet. pros. tr. C 16/20 s bočnou oporou</t>
  </si>
  <si>
    <t>1511985368</t>
  </si>
  <si>
    <t>592170001600</t>
  </si>
  <si>
    <t>Obrubník parkový, lxšxv 1000x50x200 mm, hnedá</t>
  </si>
  <si>
    <t>2104899724</t>
  </si>
  <si>
    <t>919735115.S</t>
  </si>
  <si>
    <t>Rezanie existujúceho asfaltového krytu alebo podkladu hĺbky nad 200 do 250 mm</t>
  </si>
  <si>
    <t>-1739832802</t>
  </si>
  <si>
    <t>979083113.S</t>
  </si>
  <si>
    <t>Vodorovné premiestnenie sutiny na skládku s naložením a zložením nad 1000 do 2000 m</t>
  </si>
  <si>
    <t>411256698</t>
  </si>
  <si>
    <t>979083191.S</t>
  </si>
  <si>
    <t>Príplatok za každých ďalších i začatých 1000 m po spevnenej ceste pre vodorovné premiestnenie sutiny</t>
  </si>
  <si>
    <t>990126361</t>
  </si>
  <si>
    <t>979087212.S</t>
  </si>
  <si>
    <t>Nakladanie na dopravné prostriedky pre vodorovnú dopravu sutiny</t>
  </si>
  <si>
    <t>-857747707</t>
  </si>
  <si>
    <t>979087213.S</t>
  </si>
  <si>
    <t>195038893</t>
  </si>
  <si>
    <t>979089212.S</t>
  </si>
  <si>
    <t>Poplatok za skladovanie - bitúmenové zmesi, uholný decht, dechtové výrobky (17 03 ), ostatné</t>
  </si>
  <si>
    <t>-1208650898</t>
  </si>
  <si>
    <t>2225</t>
  </si>
  <si>
    <t xml:space="preserve">Doplňujúce konštrukcie   </t>
  </si>
  <si>
    <t>22250671060010.S</t>
  </si>
  <si>
    <t>Osadenie a montáž cestnej zvislej dopravnej značky na stĺpik, stĺp, konzolu alebo objekt</t>
  </si>
  <si>
    <t>100713784</t>
  </si>
  <si>
    <t>404410037570</t>
  </si>
  <si>
    <t>Regulačná značka ZDZ 272 "Parkovanie", Zn lisovaná, V1 - 420 x x420 mm, RA2, P3, E2, SP1</t>
  </si>
  <si>
    <t>-1430949824</t>
  </si>
  <si>
    <t>231 V1RA2</t>
  </si>
  <si>
    <t>ZDZ 231 "Zákaz vjazdu v oboch smeroch", Zn lisovaná, V1 - kruh 420 mm, RA2, P3, E2, SP1</t>
  </si>
  <si>
    <t>-382485485</t>
  </si>
  <si>
    <t>201 V1RA3</t>
  </si>
  <si>
    <t>ZDZ 201 "Daj prednosť v jazde", Zn lisovaná, V1-630 mm, RA3, P3, E2, SP1</t>
  </si>
  <si>
    <t>214423180</t>
  </si>
  <si>
    <t>215-10 V1RA2</t>
  </si>
  <si>
    <t>ZDZ 215-10 "Zákaz odbočenia (vľavo)", Zn lisovaná, V1 - kruh 420 mm, RA2, P3, E2, SP1</t>
  </si>
  <si>
    <t>325293960</t>
  </si>
  <si>
    <t>215-20 V1RA2</t>
  </si>
  <si>
    <t>ZDZ 215-20 "Zákaz odbočenia (vpravo)", Zn lisovaná, V1 - kruh 420 mm, RA2, P3, E2, SP1</t>
  </si>
  <si>
    <t>112072773</t>
  </si>
  <si>
    <t>404410198800.S</t>
  </si>
  <si>
    <t>Dodatková tabuľka, rozmer 500x150 mm, Zn plech so založeným Al okrajovým profilom I. trieda</t>
  </si>
  <si>
    <t>759417304</t>
  </si>
  <si>
    <t>404410167500.S</t>
  </si>
  <si>
    <t>Informatívna smerová značka, rozmer 300x200 mm, Zn plech so založeným Al okrajovým profilom I. trieda text</t>
  </si>
  <si>
    <t>828757894</t>
  </si>
  <si>
    <t>404490008500</t>
  </si>
  <si>
    <t>Stĺpik Zn, rozmer 40x40 mm, dĺžka 2 m, (červeno - biely reflexný polep), pre dopravné značky</t>
  </si>
  <si>
    <t>1068797292</t>
  </si>
  <si>
    <t>404490008800</t>
  </si>
  <si>
    <t>Hliníkova pätka pre montáž stĺpika d 60 mm do pevného základu</t>
  </si>
  <si>
    <t>1301303472</t>
  </si>
  <si>
    <t>404490008700</t>
  </si>
  <si>
    <t>Krytka stĺpika, 40x40 mm</t>
  </si>
  <si>
    <t>-1015717532</t>
  </si>
  <si>
    <t>404440000200</t>
  </si>
  <si>
    <t>Úchyt na stĺpik, d 40x40 mm</t>
  </si>
  <si>
    <t>-1128574083</t>
  </si>
  <si>
    <t>998223011.S</t>
  </si>
  <si>
    <t>Presun hmôt pre pozemné komunikácie s krytom dláždeným (822 2.3, 822 5.3) akejkoľvek dĺžky objektu</t>
  </si>
  <si>
    <t>-690035519</t>
  </si>
  <si>
    <t>VRN</t>
  </si>
  <si>
    <t xml:space="preserve">Vedľajšie rozpočtové náklady   </t>
  </si>
  <si>
    <t>001500001</t>
  </si>
  <si>
    <t>Ostatné náklady stavby - náklady vzniknuté dočasne dopravne značenie</t>
  </si>
  <si>
    <t>eur</t>
  </si>
  <si>
    <t>300207410</t>
  </si>
  <si>
    <t>SO-4.1 - Preložka VO</t>
  </si>
  <si>
    <t>1 - ZEMNE PRÁCE</t>
  </si>
  <si>
    <t>ZEMNE PRÁCE</t>
  </si>
  <si>
    <t>139711101</t>
  </si>
  <si>
    <t>Výkopy v uzavretých priestoroch v horn. tr. 1-4 (36x jama pre predlážanie 1x1x1,5m)</t>
  </si>
  <si>
    <t>25327752</t>
  </si>
  <si>
    <t>210010123</t>
  </si>
  <si>
    <t>Montáž ochrannej rúrky (plast-PE, novodur a pod) voľne uložená (d47)mm</t>
  </si>
  <si>
    <t>1777262094</t>
  </si>
  <si>
    <t>345658K300</t>
  </si>
  <si>
    <t>Chránička kábelová delená HDPE, tuhá polorúrka : KOPOHALF® : 06110/2 BA, červená, D110mm</t>
  </si>
  <si>
    <t>1353891179</t>
  </si>
  <si>
    <t>210010136</t>
  </si>
  <si>
    <t>Montáž ochrannej rúrky (plast-PE, novodur a pod) uložená pevne (d100)mm</t>
  </si>
  <si>
    <t>-53879788</t>
  </si>
  <si>
    <t>210100128</t>
  </si>
  <si>
    <t>Ukončenie celoplastových káblov v rozvádzači na svorky, zapojenie 3x 1,5-2,5 mm2</t>
  </si>
  <si>
    <t>-425213776</t>
  </si>
  <si>
    <t>920AN01436</t>
  </si>
  <si>
    <t>Koncovka zmršťovacia VE3512-SZ</t>
  </si>
  <si>
    <t>-379790505</t>
  </si>
  <si>
    <t>920AN04123</t>
  </si>
  <si>
    <t>Štítok káblový</t>
  </si>
  <si>
    <t>-1784936101</t>
  </si>
  <si>
    <t>210100146</t>
  </si>
  <si>
    <t>Ukončenie celoplastových káblov v rozvádzači na svorky, zapojenie 5x 10-16 mm2</t>
  </si>
  <si>
    <t>-255948820</t>
  </si>
  <si>
    <t>210100259</t>
  </si>
  <si>
    <t>Ukončenie celoplastových káblov koncovkou 5x 6-10 mm2</t>
  </si>
  <si>
    <t>-785613054</t>
  </si>
  <si>
    <t>210203501</t>
  </si>
  <si>
    <t>Montáž, svietidlo uličné, na stožiar 8m/60mm</t>
  </si>
  <si>
    <t>-599121324</t>
  </si>
  <si>
    <t>3481P0201</t>
  </si>
  <si>
    <t>Svietidlo MEGIN II M L01 25W 2800lm 3000K 70Ra</t>
  </si>
  <si>
    <t>1243273409</t>
  </si>
  <si>
    <t>210204002</t>
  </si>
  <si>
    <t>De-Montáž, stožiar osvetlovací, sadový, oceľový, vrátane pätky a odpojenia</t>
  </si>
  <si>
    <t>-728256114</t>
  </si>
  <si>
    <t>210204011</t>
  </si>
  <si>
    <t>Montáž, stožiar osvetlovací, oceľový do 6m</t>
  </si>
  <si>
    <t>-1139617657</t>
  </si>
  <si>
    <t>316722E105</t>
  </si>
  <si>
    <t>Stožiar osvetľovací, oceľový kužeľový s prírubou : STK 60/60/3P1, výška nad zemou 6m, vrchol D60, zinkovaný</t>
  </si>
  <si>
    <t>-1085789179</t>
  </si>
  <si>
    <t>210204122</t>
  </si>
  <si>
    <t>Montáž, pätka stožiarová, betónová</t>
  </si>
  <si>
    <t>70151621</t>
  </si>
  <si>
    <t>357990E005</t>
  </si>
  <si>
    <t>Svorkovnica stožiarová : NTB-1, pre 1 poistku E14 (2-16A) pre káble 5x 6-16mm2, IP54</t>
  </si>
  <si>
    <t>-1297210314</t>
  </si>
  <si>
    <t>920AN53011</t>
  </si>
  <si>
    <t>Púzdrový základ pre stožiar VO 500x500x1500</t>
  </si>
  <si>
    <t>1969494139</t>
  </si>
  <si>
    <t>999M5895</t>
  </si>
  <si>
    <t>Beton B-15 cem.potrl.,rf do22mm spr. nad 1000</t>
  </si>
  <si>
    <t>349313074</t>
  </si>
  <si>
    <t>210204201</t>
  </si>
  <si>
    <t>Montáž, elektrovýstroj stožiarov pre 1 okruh</t>
  </si>
  <si>
    <t>1586299106</t>
  </si>
  <si>
    <t>210220021</t>
  </si>
  <si>
    <t>Montáž uzemňovacieho vedenia v zemi, FeZn pás do 120mm2, vrátane prepojenia zvarom</t>
  </si>
  <si>
    <t>880684078</t>
  </si>
  <si>
    <t>Pásovina uzemňovacia FeZn 30x4</t>
  </si>
  <si>
    <t>968647305</t>
  </si>
  <si>
    <t>210880255</t>
  </si>
  <si>
    <t>Montáž, bezhalogénový kábel Cu 750V voľne uložený CXKE, CHKE, N2XH, NHXH 3x1,5</t>
  </si>
  <si>
    <t>-1728416861</t>
  </si>
  <si>
    <t>341203M100</t>
  </si>
  <si>
    <t>Kábel Cu 750V : CYKY-J 3x1,5</t>
  </si>
  <si>
    <t>1450083368</t>
  </si>
  <si>
    <t>210901015</t>
  </si>
  <si>
    <t>Montáž, kábel Al 750V voľne uložený AYKY 4x16</t>
  </si>
  <si>
    <t>1119730484</t>
  </si>
  <si>
    <t>341400M140</t>
  </si>
  <si>
    <t>Kábel Al 750V : AYKY-J 4x16</t>
  </si>
  <si>
    <t>-1497549817</t>
  </si>
  <si>
    <t>211100202</t>
  </si>
  <si>
    <t>Montáž káblovej 1kV spojky (eprosinová) pre celoplastové káble 4x16-50mm2</t>
  </si>
  <si>
    <t>-1183560622</t>
  </si>
  <si>
    <t>3544164R05</t>
  </si>
  <si>
    <t>Spojka gélová priama pre 4 žil 1kV kábel : GelBox-25, so šrubovacími spojovačmi 4x(6-25/35mm2)</t>
  </si>
  <si>
    <t>851403275</t>
  </si>
  <si>
    <t>1095505320</t>
  </si>
  <si>
    <t>213290010</t>
  </si>
  <si>
    <t>Zaistenie vypnutého stavu</t>
  </si>
  <si>
    <t>-1601674010</t>
  </si>
  <si>
    <t>220111741</t>
  </si>
  <si>
    <t>Svorka rozpojovacia skúšobná</t>
  </si>
  <si>
    <t>824885033</t>
  </si>
  <si>
    <t>220111761</t>
  </si>
  <si>
    <t>Svorka uzemňovacia</t>
  </si>
  <si>
    <t>-146642917</t>
  </si>
  <si>
    <t>1922367726</t>
  </si>
  <si>
    <t>3549040A40</t>
  </si>
  <si>
    <t>Svorka odbočná, spojovacia (FeZn) : SR 01, pre pásovinu 20x3 (4xM8)</t>
  </si>
  <si>
    <t>-47796955</t>
  </si>
  <si>
    <t>220200251</t>
  </si>
  <si>
    <t>Označenie káblov a spojok</t>
  </si>
  <si>
    <t>-296380247</t>
  </si>
  <si>
    <t>99021</t>
  </si>
  <si>
    <t>Doprava stožiatov VO</t>
  </si>
  <si>
    <t>-1840763568</t>
  </si>
  <si>
    <t>-2020733473</t>
  </si>
  <si>
    <t>1161079835</t>
  </si>
  <si>
    <t>Z210</t>
  </si>
  <si>
    <t>Zameranie sietí pred výkopom cca 2km (kanál, voda, telekom, nn)</t>
  </si>
  <si>
    <t>-117526688</t>
  </si>
  <si>
    <t>1167785297</t>
  </si>
  <si>
    <t>Z999-075</t>
  </si>
  <si>
    <t>Geodetické zameranie</t>
  </si>
  <si>
    <t>-726374185</t>
  </si>
  <si>
    <t>Z999-080</t>
  </si>
  <si>
    <t>Práce na projektovej dokumentácii - skutocne vyhotovenie</t>
  </si>
  <si>
    <t>-1360279805</t>
  </si>
  <si>
    <t>220180201</t>
  </si>
  <si>
    <t>Zatiahnutie kábla do chráničky do 2kg</t>
  </si>
  <si>
    <t>663627298</t>
  </si>
  <si>
    <t>460050313</t>
  </si>
  <si>
    <t>Jama pre pätkovaný stožiar, jednoduchý J, vo svahu, zemina tr.3</t>
  </si>
  <si>
    <t>-182486880</t>
  </si>
  <si>
    <t>460200303</t>
  </si>
  <si>
    <t>Káblové ryhy šírky 50, hĺbky 120 [cm], zemina tr.3</t>
  </si>
  <si>
    <t>636740758</t>
  </si>
  <si>
    <t>460420373</t>
  </si>
  <si>
    <t>Zriadenie kábl lôžka š.50/10cm, piesok, tehly naprieč</t>
  </si>
  <si>
    <t>1286098518</t>
  </si>
  <si>
    <t>583373050</t>
  </si>
  <si>
    <t>Štrkopiesok 0-8 (1m3=1,614t)</t>
  </si>
  <si>
    <t>-471880960</t>
  </si>
  <si>
    <t>Zakrytie káblov výstražnou fóliou PVC šírky 33cm</t>
  </si>
  <si>
    <t>-2018311519</t>
  </si>
  <si>
    <t>345658I000</t>
  </si>
  <si>
    <t>Chránička HD-PE kábelová ohybná 041925 : FXKVR 50, čierna</t>
  </si>
  <si>
    <t>-424499522</t>
  </si>
  <si>
    <t>345658I503</t>
  </si>
  <si>
    <t>Fólia výstražná, šírka 33mm, hr. 0,50mm</t>
  </si>
  <si>
    <t>1134993585</t>
  </si>
  <si>
    <t>345660I030</t>
  </si>
  <si>
    <t>Spojka pieskotesná 025755 : FXKVM 50, pre chráničky FXKVS a FXKVR</t>
  </si>
  <si>
    <t>1162560895</t>
  </si>
  <si>
    <t>460560303</t>
  </si>
  <si>
    <t>Zásyp ryhy šírky 50, hĺbky 120 [cm], zemina tr.3</t>
  </si>
  <si>
    <t>-1198631106</t>
  </si>
  <si>
    <t>460620015</t>
  </si>
  <si>
    <t>Provizórna úprava terénu, zemina tr.5</t>
  </si>
  <si>
    <t>-2080304696</t>
  </si>
  <si>
    <t xml:space="preserve">SO-4.1.1 -  Vonkajšie rozvody pre nabíjacie stanice</t>
  </si>
  <si>
    <t xml:space="preserve">    1 - ZEMNE PRÁCE</t>
  </si>
  <si>
    <t>Výkopy v uzavretých priestoroch v horn. tr. 1-4</t>
  </si>
  <si>
    <t>-1801469110</t>
  </si>
  <si>
    <t>-1855768612</t>
  </si>
  <si>
    <t>-690664512</t>
  </si>
  <si>
    <t>-692662799</t>
  </si>
  <si>
    <t>44592400</t>
  </si>
  <si>
    <t>-486095430</t>
  </si>
  <si>
    <t>1573921671</t>
  </si>
  <si>
    <t>-745657418</t>
  </si>
  <si>
    <t>1248725147</t>
  </si>
  <si>
    <t>1935887945</t>
  </si>
  <si>
    <t>2121509689</t>
  </si>
  <si>
    <t>-2070558512</t>
  </si>
  <si>
    <t>-710222966</t>
  </si>
  <si>
    <t>-1934869300</t>
  </si>
  <si>
    <t>-393151376</t>
  </si>
  <si>
    <t>-1664261620</t>
  </si>
  <si>
    <t>1169190495</t>
  </si>
  <si>
    <t>-586438669</t>
  </si>
  <si>
    <t>-319502105</t>
  </si>
  <si>
    <t>210880256</t>
  </si>
  <si>
    <t>Montáž, bezhalogénový kábel Cu 750V voľne uložený CXKE, CHKE, N2XH, NHXH 3x2,5</t>
  </si>
  <si>
    <t>-536730633</t>
  </si>
  <si>
    <t>-78611363</t>
  </si>
  <si>
    <t>341210H014</t>
  </si>
  <si>
    <t>-797982845</t>
  </si>
  <si>
    <t>413063696</t>
  </si>
  <si>
    <t>102102363</t>
  </si>
  <si>
    <t>-860589298</t>
  </si>
  <si>
    <t>-2073458544</t>
  </si>
  <si>
    <t>13581489</t>
  </si>
  <si>
    <t>-395891950</t>
  </si>
  <si>
    <t>-148680350</t>
  </si>
  <si>
    <t>1035598418</t>
  </si>
  <si>
    <t>107378482</t>
  </si>
  <si>
    <t>2054803409</t>
  </si>
  <si>
    <t>418587903</t>
  </si>
  <si>
    <t>460420372</t>
  </si>
  <si>
    <t>Zriadenie kábl lôžka š.35/10cm, piesok, tehly naprieč</t>
  </si>
  <si>
    <t>-1393281200</t>
  </si>
  <si>
    <t>1824443721</t>
  </si>
  <si>
    <t>-2103015639</t>
  </si>
  <si>
    <t>-1352561013</t>
  </si>
  <si>
    <t>-1587625550</t>
  </si>
  <si>
    <t>-475843786</t>
  </si>
  <si>
    <t>2035491844</t>
  </si>
  <si>
    <t>-445620775</t>
  </si>
  <si>
    <t>SO-4.2.1 - Preložka NN</t>
  </si>
  <si>
    <t>210010125</t>
  </si>
  <si>
    <t>Montáž ochrannej rúrky (plast-PE, novodur a pod) voľne uložená (d160)mm</t>
  </si>
  <si>
    <t>-981765211</t>
  </si>
  <si>
    <t>210100003</t>
  </si>
  <si>
    <t>Ukončenie vodiča v rozvádzači, zapojenie 10-16 mm2</t>
  </si>
  <si>
    <t>-806359733</t>
  </si>
  <si>
    <t>210100005</t>
  </si>
  <si>
    <t>Ukončenie vodiča v rozvádzači, zapojenie 35 mm2</t>
  </si>
  <si>
    <t>-2134299236</t>
  </si>
  <si>
    <t>210100012</t>
  </si>
  <si>
    <t>Ukončenie vodiča v rozvádzači, zapojenie 240 mm2</t>
  </si>
  <si>
    <t>-782371694</t>
  </si>
  <si>
    <t>210101256</t>
  </si>
  <si>
    <t>Montáž káblovej 1kV spojky (liatinová) 4x 185-240 mm2</t>
  </si>
  <si>
    <t>626218565</t>
  </si>
  <si>
    <t>3544165R56</t>
  </si>
  <si>
    <t>Spojka zalievaná priamapre 4 žil 1kV kábel : 4x(150-240 : 70-120)mm2</t>
  </si>
  <si>
    <t>1081354101</t>
  </si>
  <si>
    <t>210120102</t>
  </si>
  <si>
    <t>Montáž vložky poistkovej, nožová do 500V</t>
  </si>
  <si>
    <t>1280102205</t>
  </si>
  <si>
    <t>De-Montáž existujúcej rozvodnice</t>
  </si>
  <si>
    <t>1235343435</t>
  </si>
  <si>
    <t>Montáž rozvodnice RIS</t>
  </si>
  <si>
    <t>-1688843642</t>
  </si>
  <si>
    <t>357517H952</t>
  </si>
  <si>
    <t>Skriňa rozpojovacia, plastová SR8 DIN1 VV 3x400A/6x160A P2, pilierová, IP44/2X</t>
  </si>
  <si>
    <t>-1650673899</t>
  </si>
  <si>
    <t>699753457</t>
  </si>
  <si>
    <t>1923810800</t>
  </si>
  <si>
    <t>-529060577</t>
  </si>
  <si>
    <t>210901069</t>
  </si>
  <si>
    <t>Montáž, kábel Al 1kV voľne uložený AYKY 3x240</t>
  </si>
  <si>
    <t>-2032091524</t>
  </si>
  <si>
    <t>341410M182</t>
  </si>
  <si>
    <t>Kábel Al 1kV : 1-AYKY-J 3x240+120</t>
  </si>
  <si>
    <t>-388454591</t>
  </si>
  <si>
    <t>-1841192683</t>
  </si>
  <si>
    <t>213363118</t>
  </si>
  <si>
    <t>-189920763</t>
  </si>
  <si>
    <t>-700547725</t>
  </si>
  <si>
    <t>213290020</t>
  </si>
  <si>
    <t>Manipulácia v sieti NN</t>
  </si>
  <si>
    <t>1470407710</t>
  </si>
  <si>
    <t>544407538</t>
  </si>
  <si>
    <t>-1231978592</t>
  </si>
  <si>
    <t>3585703O05</t>
  </si>
  <si>
    <t>Poistková vložka nožová PNA2 50A gG</t>
  </si>
  <si>
    <t>633843426</t>
  </si>
  <si>
    <t>3585703O28</t>
  </si>
  <si>
    <t>Poistková vložka nožová PHNA2 100A gG</t>
  </si>
  <si>
    <t>-675769671</t>
  </si>
  <si>
    <t>3585703O29</t>
  </si>
  <si>
    <t>Poistková vložka nožová PHNA2 125A gG</t>
  </si>
  <si>
    <t>-538953195</t>
  </si>
  <si>
    <t>3585703O32</t>
  </si>
  <si>
    <t>Poistková vložka nožová PHNA2 : 40410 - 224A gG</t>
  </si>
  <si>
    <t>96848834</t>
  </si>
  <si>
    <t>1606933122</t>
  </si>
  <si>
    <t>-2099197610</t>
  </si>
  <si>
    <t>225649471</t>
  </si>
  <si>
    <t>220180202</t>
  </si>
  <si>
    <t>Zatiahnutie kábla do chráničky HD-PE kábelovej do 4kg</t>
  </si>
  <si>
    <t>694457346</t>
  </si>
  <si>
    <t>460200683</t>
  </si>
  <si>
    <t>Káblové ryhy šírky 65, hĺbky 120 [cm], zemina tr.3</t>
  </si>
  <si>
    <t>-1391586617</t>
  </si>
  <si>
    <t>Štrkopiesok 0-8 (1,614m3=1t)</t>
  </si>
  <si>
    <t>1822530059</t>
  </si>
  <si>
    <t>460420374</t>
  </si>
  <si>
    <t>Zriadenie kábl lôžka š.60/10cm, piesok, tehly</t>
  </si>
  <si>
    <t>-1258762723</t>
  </si>
  <si>
    <t>-1323055959</t>
  </si>
  <si>
    <t>345658I006</t>
  </si>
  <si>
    <t>Chránička HD-PE kábelová ohybná 042514 : FXKVR 160, čierna</t>
  </si>
  <si>
    <t>75347469</t>
  </si>
  <si>
    <t>-78552591</t>
  </si>
  <si>
    <t>345660I036</t>
  </si>
  <si>
    <t>Spojka pieskotesná 025759 : FXKVM 160, pre chráničky FXKVS a FXKVR</t>
  </si>
  <si>
    <t>-1984505582</t>
  </si>
  <si>
    <t>460560683</t>
  </si>
  <si>
    <t>Zásyp ryhy šírky 65, hĺbky 120 [cm], zemina tr.3</t>
  </si>
  <si>
    <t>1060134396</t>
  </si>
  <si>
    <t>-1628882403</t>
  </si>
  <si>
    <t>SO-4.2.2 - Rekonštrukcia prípojky NN</t>
  </si>
  <si>
    <t>-516391127</t>
  </si>
  <si>
    <t>210100001</t>
  </si>
  <si>
    <t>Ukončenie vodiča v rozvádzači, zapojenie do 2,5 mm2</t>
  </si>
  <si>
    <t>-1046127465</t>
  </si>
  <si>
    <t>210100009</t>
  </si>
  <si>
    <t>Ukončenie vodiča v rozvádzači, zapojenie 120 mm2</t>
  </si>
  <si>
    <t>2133125085</t>
  </si>
  <si>
    <t>411997277</t>
  </si>
  <si>
    <t>1800421956</t>
  </si>
  <si>
    <t>-1751706409</t>
  </si>
  <si>
    <t>Montáž rozvodnice RE</t>
  </si>
  <si>
    <t>573901223</t>
  </si>
  <si>
    <t>Rozvádzač RE</t>
  </si>
  <si>
    <t>-860579547</t>
  </si>
  <si>
    <t>898248095</t>
  </si>
  <si>
    <t>1191655248</t>
  </si>
  <si>
    <t>-195584171</t>
  </si>
  <si>
    <t>328429668</t>
  </si>
  <si>
    <t>1026377125</t>
  </si>
  <si>
    <t>1308242803</t>
  </si>
  <si>
    <t>-204283624</t>
  </si>
  <si>
    <t>611468090</t>
  </si>
  <si>
    <t>-452272885</t>
  </si>
  <si>
    <t>1006200156</t>
  </si>
  <si>
    <t>49848689</t>
  </si>
  <si>
    <t>-192718297</t>
  </si>
  <si>
    <t>1667710223</t>
  </si>
  <si>
    <t>-852592225</t>
  </si>
  <si>
    <t>1898222106</t>
  </si>
  <si>
    <t>-984406682</t>
  </si>
  <si>
    <t>247787819</t>
  </si>
  <si>
    <t>1090109264</t>
  </si>
  <si>
    <t>-1658724001</t>
  </si>
  <si>
    <t>1522760033</t>
  </si>
  <si>
    <t>690114218</t>
  </si>
  <si>
    <t>-959220573</t>
  </si>
  <si>
    <t>-506845128</t>
  </si>
  <si>
    <t>910439722</t>
  </si>
  <si>
    <t>-1423137884</t>
  </si>
  <si>
    <t xml:space="preserve">SO-4.2.2.1 -  Vonkajšie rozvody pre nabíjacie stanice</t>
  </si>
  <si>
    <t>-392821482</t>
  </si>
  <si>
    <t>-97015465</t>
  </si>
  <si>
    <t>920AM02453</t>
  </si>
  <si>
    <t>Zmršť.rozdeľovacia hlava VE54019</t>
  </si>
  <si>
    <t>1623417076</t>
  </si>
  <si>
    <t>1213157130</t>
  </si>
  <si>
    <t>355065038</t>
  </si>
  <si>
    <t>851461300</t>
  </si>
  <si>
    <t>557514508</t>
  </si>
  <si>
    <t>-187525016</t>
  </si>
  <si>
    <t>-3397247</t>
  </si>
  <si>
    <t>-515990529</t>
  </si>
  <si>
    <t>-341064464</t>
  </si>
  <si>
    <t>210240101</t>
  </si>
  <si>
    <t>Nabíjania stanica 22kW</t>
  </si>
  <si>
    <t>2074854915</t>
  </si>
  <si>
    <t>210880268</t>
  </si>
  <si>
    <t>Montáž, bezhalogénový kábel Cu 750V voľne uložený CXKE, CHKE, N2XH, NHXH 5x10-16</t>
  </si>
  <si>
    <t>1139929117</t>
  </si>
  <si>
    <t>341203M340</t>
  </si>
  <si>
    <t>Kábel Cu 750V : CYKY-J 5x10</t>
  </si>
  <si>
    <t>1178412513</t>
  </si>
  <si>
    <t>-1314415975</t>
  </si>
  <si>
    <t>2081902777</t>
  </si>
  <si>
    <t>843005968</t>
  </si>
  <si>
    <t>-1157752057</t>
  </si>
  <si>
    <t>-631056848</t>
  </si>
  <si>
    <t>-1587880320</t>
  </si>
  <si>
    <t>504570579</t>
  </si>
  <si>
    <t>1389454862</t>
  </si>
  <si>
    <t>-263896772</t>
  </si>
  <si>
    <t>1613255996</t>
  </si>
  <si>
    <t>1675898700</t>
  </si>
  <si>
    <t>-49468826</t>
  </si>
  <si>
    <t>-215885650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</si>
</sst>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6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4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left" vertical="center"/>
    </xf>
    <xf numFmtId="164" fontId="15" fillId="0" borderId="0" xfId="0" applyNumberFormat="1" applyFont="1" applyAlignment="1" applyProtection="1">
      <alignment horizontal="left" vertical="center"/>
    </xf>
    <xf numFmtId="0" fontId="15" fillId="0" borderId="0" xfId="0" applyFont="1" applyAlignment="1" applyProtection="1">
      <alignment vertical="center"/>
    </xf>
    <xf numFmtId="4" fontId="16" fillId="0" borderId="0" xfId="0" applyNumberFormat="1" applyFont="1" applyAlignment="1" applyProtection="1">
      <alignment vertical="center"/>
    </xf>
    <xf numFmtId="0" fontId="15" fillId="0" borderId="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164" fontId="1" fillId="0" borderId="0" xfId="0" applyNumberFormat="1" applyFont="1" applyAlignment="1" applyProtection="1">
      <alignment horizontal="left" vertical="center"/>
    </xf>
    <xf numFmtId="4" fontId="17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8" xfId="0" applyFont="1" applyFill="1" applyBorder="1" applyAlignment="1" applyProtection="1">
      <alignment horizontal="left"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5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 wrapText="1"/>
    </xf>
    <xf numFmtId="0" fontId="26" fillId="0" borderId="0" xfId="0" applyFont="1" applyAlignment="1" applyProtection="1">
      <alignment vertical="center"/>
    </xf>
    <xf numFmtId="4" fontId="26" fillId="0" borderId="0" xfId="0" applyNumberFormat="1" applyFont="1" applyAlignment="1" applyProtection="1">
      <alignment horizontal="right" vertical="center"/>
    </xf>
    <xf numFmtId="4" fontId="26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7" fillId="0" borderId="14" xfId="0" applyNumberFormat="1" applyFont="1" applyBorder="1" applyAlignment="1" applyProtection="1">
      <alignment vertical="center"/>
    </xf>
    <xf numFmtId="4" fontId="27" fillId="0" borderId="0" xfId="0" applyNumberFormat="1" applyFont="1" applyBorder="1" applyAlignment="1" applyProtection="1">
      <alignment vertical="center"/>
    </xf>
    <xf numFmtId="166" fontId="27" fillId="0" borderId="0" xfId="0" applyNumberFormat="1" applyFont="1" applyBorder="1" applyAlignment="1" applyProtection="1">
      <alignment vertical="center"/>
    </xf>
    <xf numFmtId="4" fontId="27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7" fillId="0" borderId="0" xfId="0" applyFont="1" applyAlignment="1" applyProtection="1">
      <alignment vertical="center"/>
    </xf>
    <xf numFmtId="0" fontId="29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4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5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4" fontId="7" fillId="0" borderId="0" xfId="0" applyNumberFormat="1" applyFont="1" applyAlignment="1" applyProtection="1">
      <alignment horizontal="right" vertical="center"/>
    </xf>
    <xf numFmtId="4" fontId="1" fillId="0" borderId="19" xfId="0" applyNumberFormat="1" applyFont="1" applyBorder="1" applyAlignment="1" applyProtection="1">
      <alignment vertical="center"/>
    </xf>
    <xf numFmtId="4" fontId="1" fillId="0" borderId="20" xfId="0" applyNumberFormat="1" applyFont="1" applyBorder="1" applyAlignment="1" applyProtection="1">
      <alignment vertical="center"/>
    </xf>
    <xf numFmtId="166" fontId="1" fillId="0" borderId="20" xfId="0" applyNumberFormat="1" applyFont="1" applyBorder="1" applyAlignment="1" applyProtection="1">
      <alignment vertical="center"/>
    </xf>
    <xf numFmtId="4" fontId="1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167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167" fontId="21" fillId="2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167" fontId="7" fillId="0" borderId="0" xfId="0" applyNumberFormat="1" applyFont="1" applyAlignment="1" applyProtection="1"/>
    <xf numFmtId="0" fontId="34" fillId="0" borderId="22" xfId="0" applyFont="1" applyBorder="1" applyAlignment="1" applyProtection="1">
      <alignment horizontal="center" vertical="center"/>
    </xf>
    <xf numFmtId="49" fontId="34" fillId="0" borderId="22" xfId="0" applyNumberFormat="1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center" vertical="center" wrapText="1"/>
    </xf>
    <xf numFmtId="167" fontId="34" fillId="0" borderId="22" xfId="0" applyNumberFormat="1" applyFont="1" applyBorder="1" applyAlignment="1" applyProtection="1">
      <alignment vertical="center"/>
    </xf>
    <xf numFmtId="167" fontId="34" fillId="2" borderId="22" xfId="0" applyNumberFormat="1" applyFont="1" applyFill="1" applyBorder="1" applyAlignment="1" applyProtection="1">
      <alignment vertical="center"/>
      <protection locked="0"/>
    </xf>
    <xf numFmtId="0" fontId="35" fillId="0" borderId="22" xfId="0" applyFont="1" applyBorder="1" applyAlignment="1" applyProtection="1">
      <alignment vertical="center"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2" fillId="0" borderId="20" xfId="0" applyNumberFormat="1" applyFont="1" applyBorder="1" applyAlignment="1" applyProtection="1">
      <alignment vertical="center"/>
    </xf>
    <xf numFmtId="166" fontId="22" fillId="0" borderId="21" xfId="0" applyNumberFormat="1" applyFont="1" applyBorder="1" applyAlignment="1" applyProtection="1">
      <alignment vertical="center"/>
    </xf>
    <xf numFmtId="0" fontId="20" fillId="0" borderId="0" xfId="0" applyFont="1" applyAlignment="1" applyProtection="1">
      <alignment horizontal="left" vertical="center"/>
    </xf>
    <xf numFmtId="0" fontId="34" fillId="2" borderId="19" xfId="0" applyFont="1" applyFill="1" applyBorder="1" applyAlignment="1" applyProtection="1">
      <alignment horizontal="left" vertical="center"/>
      <protection locked="0"/>
    </xf>
    <xf numFmtId="0" fontId="34" fillId="0" borderId="20" xfId="0" applyFont="1" applyBorder="1" applyAlignment="1" applyProtection="1">
      <alignment horizontal="center"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theme" Target="theme/theme1.xml" /><Relationship Id="rId45" Type="http://schemas.openxmlformats.org/officeDocument/2006/relationships/calcChain" Target="calcChain.xml" /><Relationship Id="rId4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="1" customFormat="1" ht="6.96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="1" customFormat="1" ht="24.96" customHeight="1">
      <c r="B4" s="18"/>
      <c r="C4" s="19"/>
      <c r="D4" s="20" t="s">
        <v>8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9</v>
      </c>
      <c r="BE4" s="22" t="s">
        <v>10</v>
      </c>
      <c r="BS4" s="14" t="s">
        <v>6</v>
      </c>
    </row>
    <row r="5" s="1" customFormat="1" ht="12" customHeight="1">
      <c r="B5" s="18"/>
      <c r="C5" s="19"/>
      <c r="D5" s="23" t="s">
        <v>11</v>
      </c>
      <c r="E5" s="19"/>
      <c r="F5" s="19"/>
      <c r="G5" s="19"/>
      <c r="H5" s="19"/>
      <c r="I5" s="19"/>
      <c r="J5" s="19"/>
      <c r="K5" s="24" t="s">
        <v>12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13</v>
      </c>
      <c r="BS5" s="14" t="s">
        <v>6</v>
      </c>
    </row>
    <row r="6" s="1" customFormat="1" ht="36.96" customHeight="1">
      <c r="B6" s="18"/>
      <c r="C6" s="19"/>
      <c r="D6" s="26" t="s">
        <v>14</v>
      </c>
      <c r="E6" s="19"/>
      <c r="F6" s="19"/>
      <c r="G6" s="19"/>
      <c r="H6" s="19"/>
      <c r="I6" s="19"/>
      <c r="J6" s="19"/>
      <c r="K6" s="27" t="s">
        <v>15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="1" customFormat="1" ht="12" customHeight="1">
      <c r="B7" s="18"/>
      <c r="C7" s="19"/>
      <c r="D7" s="29" t="s">
        <v>16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17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="1" customFormat="1" ht="12" customHeight="1">
      <c r="B8" s="18"/>
      <c r="C8" s="19"/>
      <c r="D8" s="29" t="s">
        <v>18</v>
      </c>
      <c r="E8" s="19"/>
      <c r="F8" s="19"/>
      <c r="G8" s="19"/>
      <c r="H8" s="19"/>
      <c r="I8" s="19"/>
      <c r="J8" s="19"/>
      <c r="K8" s="24" t="s">
        <v>19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20</v>
      </c>
      <c r="AL8" s="19"/>
      <c r="AM8" s="19"/>
      <c r="AN8" s="30" t="s">
        <v>21</v>
      </c>
      <c r="AO8" s="19"/>
      <c r="AP8" s="19"/>
      <c r="AQ8" s="19"/>
      <c r="AR8" s="17"/>
      <c r="BE8" s="28"/>
      <c r="BS8" s="14" t="s">
        <v>6</v>
      </c>
    </row>
    <row r="9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="1" customFormat="1" ht="12" customHeight="1">
      <c r="B10" s="18"/>
      <c r="C10" s="19"/>
      <c r="D10" s="29" t="s">
        <v>22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23</v>
      </c>
      <c r="AL10" s="19"/>
      <c r="AM10" s="19"/>
      <c r="AN10" s="24" t="s">
        <v>24</v>
      </c>
      <c r="AO10" s="19"/>
      <c r="AP10" s="19"/>
      <c r="AQ10" s="19"/>
      <c r="AR10" s="17"/>
      <c r="BE10" s="28"/>
      <c r="BS10" s="14" t="s">
        <v>6</v>
      </c>
    </row>
    <row r="11" s="1" customFormat="1" ht="18.48" customHeight="1">
      <c r="B11" s="18"/>
      <c r="C11" s="19"/>
      <c r="D11" s="19"/>
      <c r="E11" s="24" t="s">
        <v>25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26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="1" customFormat="1" ht="6.96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="1" customFormat="1" ht="12" customHeight="1">
      <c r="B13" s="18"/>
      <c r="C13" s="19"/>
      <c r="D13" s="29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23</v>
      </c>
      <c r="AL13" s="19"/>
      <c r="AM13" s="19"/>
      <c r="AN13" s="31" t="s">
        <v>28</v>
      </c>
      <c r="AO13" s="19"/>
      <c r="AP13" s="19"/>
      <c r="AQ13" s="19"/>
      <c r="AR13" s="17"/>
      <c r="BE13" s="28"/>
      <c r="BS13" s="14" t="s">
        <v>6</v>
      </c>
    </row>
    <row r="14">
      <c r="B14" s="18"/>
      <c r="C14" s="19"/>
      <c r="D14" s="19"/>
      <c r="E14" s="31" t="s">
        <v>28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26</v>
      </c>
      <c r="AL14" s="19"/>
      <c r="AM14" s="19"/>
      <c r="AN14" s="31" t="s">
        <v>28</v>
      </c>
      <c r="AO14" s="19"/>
      <c r="AP14" s="19"/>
      <c r="AQ14" s="19"/>
      <c r="AR14" s="17"/>
      <c r="BE14" s="28"/>
      <c r="BS14" s="14" t="s">
        <v>6</v>
      </c>
    </row>
    <row r="15" s="1" customFormat="1" ht="6.96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="1" customFormat="1" ht="12" customHeight="1">
      <c r="B16" s="18"/>
      <c r="C16" s="19"/>
      <c r="D16" s="29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23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="1" customFormat="1" ht="18.48" customHeight="1">
      <c r="B17" s="18"/>
      <c r="C17" s="19"/>
      <c r="D17" s="19"/>
      <c r="E17" s="24" t="s">
        <v>30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31</v>
      </c>
    </row>
    <row r="18" s="1" customFormat="1" ht="6.96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32</v>
      </c>
    </row>
    <row r="19" s="1" customFormat="1" ht="12" customHeight="1">
      <c r="B19" s="18"/>
      <c r="C19" s="19"/>
      <c r="D19" s="29" t="s">
        <v>33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23</v>
      </c>
      <c r="AL19" s="19"/>
      <c r="AM19" s="19"/>
      <c r="AN19" s="24" t="s">
        <v>34</v>
      </c>
      <c r="AO19" s="19"/>
      <c r="AP19" s="19"/>
      <c r="AQ19" s="19"/>
      <c r="AR19" s="17"/>
      <c r="BE19" s="28"/>
      <c r="BS19" s="14" t="s">
        <v>32</v>
      </c>
    </row>
    <row r="20" s="1" customFormat="1" ht="18.48" customHeight="1">
      <c r="B20" s="18"/>
      <c r="C20" s="19"/>
      <c r="D20" s="19"/>
      <c r="E20" s="24" t="s">
        <v>35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26</v>
      </c>
      <c r="AL20" s="19"/>
      <c r="AM20" s="19"/>
      <c r="AN20" s="24" t="s">
        <v>36</v>
      </c>
      <c r="AO20" s="19"/>
      <c r="AP20" s="19"/>
      <c r="AQ20" s="19"/>
      <c r="AR20" s="17"/>
      <c r="BE20" s="28"/>
      <c r="BS20" s="14" t="s">
        <v>31</v>
      </c>
    </row>
    <row r="21" s="1" customFormat="1" ht="6.96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="1" customFormat="1" ht="12" customHeight="1">
      <c r="B22" s="18"/>
      <c r="C22" s="19"/>
      <c r="D22" s="29" t="s">
        <v>37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="1" customFormat="1" ht="6.96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="1" customFormat="1" ht="6.96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="2" customFormat="1" ht="25.92" customHeight="1">
      <c r="A26" s="35"/>
      <c r="B26" s="36"/>
      <c r="C26" s="37"/>
      <c r="D26" s="38" t="s">
        <v>38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="2" customFormat="1" ht="6.96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="2" customFormat="1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39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40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41</v>
      </c>
      <c r="AL28" s="42"/>
      <c r="AM28" s="42"/>
      <c r="AN28" s="42"/>
      <c r="AO28" s="42"/>
      <c r="AP28" s="37"/>
      <c r="AQ28" s="37"/>
      <c r="AR28" s="41"/>
      <c r="BE28" s="28"/>
    </row>
    <row r="29" s="3" customFormat="1" ht="14.4" customHeight="1">
      <c r="A29" s="3"/>
      <c r="B29" s="43"/>
      <c r="C29" s="44"/>
      <c r="D29" s="29" t="s">
        <v>42</v>
      </c>
      <c r="E29" s="44"/>
      <c r="F29" s="45" t="s">
        <v>43</v>
      </c>
      <c r="G29" s="44"/>
      <c r="H29" s="44"/>
      <c r="I29" s="44"/>
      <c r="J29" s="44"/>
      <c r="K29" s="44"/>
      <c r="L29" s="46">
        <v>0.20000000000000001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8">
        <f>ROUND(AZ94,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8">
        <f>ROUND(AV94, 2)</f>
        <v>0</v>
      </c>
      <c r="AL29" s="47"/>
      <c r="AM29" s="47"/>
      <c r="AN29" s="47"/>
      <c r="AO29" s="47"/>
      <c r="AP29" s="47"/>
      <c r="AQ29" s="47"/>
      <c r="AR29" s="49"/>
      <c r="AS29" s="50"/>
      <c r="AT29" s="50"/>
      <c r="AU29" s="50"/>
      <c r="AV29" s="50"/>
      <c r="AW29" s="50"/>
      <c r="AX29" s="50"/>
      <c r="AY29" s="50"/>
      <c r="AZ29" s="50"/>
      <c r="BE29" s="51"/>
    </row>
    <row r="30" s="3" customFormat="1" ht="14.4" customHeight="1">
      <c r="A30" s="3"/>
      <c r="B30" s="43"/>
      <c r="C30" s="44"/>
      <c r="D30" s="44"/>
      <c r="E30" s="44"/>
      <c r="F30" s="45" t="s">
        <v>44</v>
      </c>
      <c r="G30" s="44"/>
      <c r="H30" s="44"/>
      <c r="I30" s="44"/>
      <c r="J30" s="44"/>
      <c r="K30" s="44"/>
      <c r="L30" s="46">
        <v>0.20000000000000001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8">
        <f>ROUND(BA94,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8">
        <f>ROUND(AW94, 2)</f>
        <v>0</v>
      </c>
      <c r="AL30" s="47"/>
      <c r="AM30" s="47"/>
      <c r="AN30" s="47"/>
      <c r="AO30" s="47"/>
      <c r="AP30" s="47"/>
      <c r="AQ30" s="47"/>
      <c r="AR30" s="49"/>
      <c r="AS30" s="50"/>
      <c r="AT30" s="50"/>
      <c r="AU30" s="50"/>
      <c r="AV30" s="50"/>
      <c r="AW30" s="50"/>
      <c r="AX30" s="50"/>
      <c r="AY30" s="50"/>
      <c r="AZ30" s="50"/>
      <c r="BE30" s="51"/>
    </row>
    <row r="31" hidden="1" s="3" customFormat="1" ht="14.4" customHeight="1">
      <c r="A31" s="3"/>
      <c r="B31" s="43"/>
      <c r="C31" s="44"/>
      <c r="D31" s="44"/>
      <c r="E31" s="44"/>
      <c r="F31" s="29" t="s">
        <v>45</v>
      </c>
      <c r="G31" s="44"/>
      <c r="H31" s="44"/>
      <c r="I31" s="44"/>
      <c r="J31" s="44"/>
      <c r="K31" s="44"/>
      <c r="L31" s="52">
        <v>0.20000000000000001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53">
        <f>ROUND(BB94, 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53">
        <v>0</v>
      </c>
      <c r="AL31" s="44"/>
      <c r="AM31" s="44"/>
      <c r="AN31" s="44"/>
      <c r="AO31" s="44"/>
      <c r="AP31" s="44"/>
      <c r="AQ31" s="44"/>
      <c r="AR31" s="54"/>
      <c r="BE31" s="51"/>
    </row>
    <row r="32" hidden="1" s="3" customFormat="1" ht="14.4" customHeight="1">
      <c r="A32" s="3"/>
      <c r="B32" s="43"/>
      <c r="C32" s="44"/>
      <c r="D32" s="44"/>
      <c r="E32" s="44"/>
      <c r="F32" s="29" t="s">
        <v>46</v>
      </c>
      <c r="G32" s="44"/>
      <c r="H32" s="44"/>
      <c r="I32" s="44"/>
      <c r="J32" s="44"/>
      <c r="K32" s="44"/>
      <c r="L32" s="52">
        <v>0.20000000000000001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53">
        <f>ROUND(BC94, 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53">
        <v>0</v>
      </c>
      <c r="AL32" s="44"/>
      <c r="AM32" s="44"/>
      <c r="AN32" s="44"/>
      <c r="AO32" s="44"/>
      <c r="AP32" s="44"/>
      <c r="AQ32" s="44"/>
      <c r="AR32" s="54"/>
      <c r="BE32" s="51"/>
    </row>
    <row r="33" hidden="1" s="3" customFormat="1" ht="14.4" customHeight="1">
      <c r="A33" s="3"/>
      <c r="B33" s="43"/>
      <c r="C33" s="44"/>
      <c r="D33" s="44"/>
      <c r="E33" s="44"/>
      <c r="F33" s="45" t="s">
        <v>47</v>
      </c>
      <c r="G33" s="44"/>
      <c r="H33" s="44"/>
      <c r="I33" s="44"/>
      <c r="J33" s="44"/>
      <c r="K33" s="44"/>
      <c r="L33" s="46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8">
        <f>ROUND(BD94,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8">
        <v>0</v>
      </c>
      <c r="AL33" s="47"/>
      <c r="AM33" s="47"/>
      <c r="AN33" s="47"/>
      <c r="AO33" s="47"/>
      <c r="AP33" s="47"/>
      <c r="AQ33" s="47"/>
      <c r="AR33" s="49"/>
      <c r="AS33" s="50"/>
      <c r="AT33" s="50"/>
      <c r="AU33" s="50"/>
      <c r="AV33" s="50"/>
      <c r="AW33" s="50"/>
      <c r="AX33" s="50"/>
      <c r="AY33" s="50"/>
      <c r="AZ33" s="50"/>
      <c r="BE33" s="51"/>
    </row>
    <row r="34" s="2" customFormat="1" ht="6.96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="2" customFormat="1" ht="25.92" customHeight="1">
      <c r="A35" s="35"/>
      <c r="B35" s="36"/>
      <c r="C35" s="55"/>
      <c r="D35" s="56" t="s">
        <v>48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8" t="s">
        <v>49</v>
      </c>
      <c r="U35" s="57"/>
      <c r="V35" s="57"/>
      <c r="W35" s="57"/>
      <c r="X35" s="59" t="s">
        <v>50</v>
      </c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0">
        <f>SUM(AK26:AK33)</f>
        <v>0</v>
      </c>
      <c r="AL35" s="57"/>
      <c r="AM35" s="57"/>
      <c r="AN35" s="57"/>
      <c r="AO35" s="61"/>
      <c r="AP35" s="55"/>
      <c r="AQ35" s="55"/>
      <c r="AR35" s="41"/>
      <c r="BE35" s="35"/>
    </row>
    <row r="36" s="2" customFormat="1" ht="6.96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="2" customFormat="1" ht="14.4" customHeight="1">
      <c r="B49" s="62"/>
      <c r="C49" s="63"/>
      <c r="D49" s="64" t="s">
        <v>51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4" t="s">
        <v>52</v>
      </c>
      <c r="AI49" s="65"/>
      <c r="AJ49" s="65"/>
      <c r="AK49" s="65"/>
      <c r="AL49" s="65"/>
      <c r="AM49" s="65"/>
      <c r="AN49" s="65"/>
      <c r="AO49" s="65"/>
      <c r="AP49" s="63"/>
      <c r="AQ49" s="63"/>
      <c r="AR49" s="66"/>
    </row>
    <row r="50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="2" customFormat="1">
      <c r="A60" s="35"/>
      <c r="B60" s="36"/>
      <c r="C60" s="37"/>
      <c r="D60" s="67" t="s">
        <v>53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7" t="s">
        <v>54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7" t="s">
        <v>53</v>
      </c>
      <c r="AI60" s="39"/>
      <c r="AJ60" s="39"/>
      <c r="AK60" s="39"/>
      <c r="AL60" s="39"/>
      <c r="AM60" s="67" t="s">
        <v>54</v>
      </c>
      <c r="AN60" s="39"/>
      <c r="AO60" s="39"/>
      <c r="AP60" s="37"/>
      <c r="AQ60" s="37"/>
      <c r="AR60" s="41"/>
      <c r="BE60" s="35"/>
    </row>
    <row r="61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="2" customFormat="1">
      <c r="A64" s="35"/>
      <c r="B64" s="36"/>
      <c r="C64" s="37"/>
      <c r="D64" s="64" t="s">
        <v>55</v>
      </c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4" t="s">
        <v>56</v>
      </c>
      <c r="AI64" s="68"/>
      <c r="AJ64" s="68"/>
      <c r="AK64" s="68"/>
      <c r="AL64" s="68"/>
      <c r="AM64" s="68"/>
      <c r="AN64" s="68"/>
      <c r="AO64" s="68"/>
      <c r="AP64" s="37"/>
      <c r="AQ64" s="37"/>
      <c r="AR64" s="41"/>
      <c r="BE64" s="35"/>
    </row>
    <row r="6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="2" customFormat="1">
      <c r="A75" s="35"/>
      <c r="B75" s="36"/>
      <c r="C75" s="37"/>
      <c r="D75" s="67" t="s">
        <v>53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7" t="s">
        <v>54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7" t="s">
        <v>53</v>
      </c>
      <c r="AI75" s="39"/>
      <c r="AJ75" s="39"/>
      <c r="AK75" s="39"/>
      <c r="AL75" s="39"/>
      <c r="AM75" s="67" t="s">
        <v>54</v>
      </c>
      <c r="AN75" s="39"/>
      <c r="AO75" s="39"/>
      <c r="AP75" s="37"/>
      <c r="AQ75" s="37"/>
      <c r="AR75" s="41"/>
      <c r="BE75" s="35"/>
    </row>
    <row r="76" s="2" customForma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="2" customFormat="1" ht="6.96" customHeight="1">
      <c r="A77" s="35"/>
      <c r="B77" s="69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41"/>
      <c r="BE77" s="35"/>
    </row>
    <row r="81" s="2" customFormat="1" ht="6.96" customHeight="1">
      <c r="A81" s="35"/>
      <c r="B81" s="71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41"/>
      <c r="BE81" s="35"/>
    </row>
    <row r="82" s="2" customFormat="1" ht="24.96" customHeight="1">
      <c r="A82" s="35"/>
      <c r="B82" s="36"/>
      <c r="C82" s="20" t="s">
        <v>57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="4" customFormat="1" ht="12" customHeight="1">
      <c r="A84" s="4"/>
      <c r="B84" s="73"/>
      <c r="C84" s="29" t="s">
        <v>11</v>
      </c>
      <c r="D84" s="74"/>
      <c r="E84" s="74"/>
      <c r="F84" s="74"/>
      <c r="G84" s="74"/>
      <c r="H84" s="74"/>
      <c r="I84" s="74"/>
      <c r="J84" s="74"/>
      <c r="K84" s="74"/>
      <c r="L84" s="74" t="str">
        <f>K5</f>
        <v>0-01-3</v>
      </c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5"/>
      <c r="BE84" s="4"/>
    </row>
    <row r="85" s="5" customFormat="1" ht="36.96" customHeight="1">
      <c r="A85" s="5"/>
      <c r="B85" s="76"/>
      <c r="C85" s="77" t="s">
        <v>14</v>
      </c>
      <c r="D85" s="78"/>
      <c r="E85" s="78"/>
      <c r="F85" s="78"/>
      <c r="G85" s="78"/>
      <c r="H85" s="78"/>
      <c r="I85" s="78"/>
      <c r="J85" s="78"/>
      <c r="K85" s="78"/>
      <c r="L85" s="79" t="str">
        <f>K6</f>
        <v>Materská škola Svit - ZMNENA</v>
      </c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80"/>
      <c r="BE85" s="5"/>
    </row>
    <row r="86" s="2" customFormat="1" ht="6.96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="2" customFormat="1" ht="12" customHeight="1">
      <c r="A87" s="35"/>
      <c r="B87" s="36"/>
      <c r="C87" s="29" t="s">
        <v>18</v>
      </c>
      <c r="D87" s="37"/>
      <c r="E87" s="37"/>
      <c r="F87" s="37"/>
      <c r="G87" s="37"/>
      <c r="H87" s="37"/>
      <c r="I87" s="37"/>
      <c r="J87" s="37"/>
      <c r="K87" s="37"/>
      <c r="L87" s="81" t="str">
        <f>IF(K8="","",K8)</f>
        <v>Svit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20</v>
      </c>
      <c r="AJ87" s="37"/>
      <c r="AK87" s="37"/>
      <c r="AL87" s="37"/>
      <c r="AM87" s="82" t="str">
        <f>IF(AN8= "","",AN8)</f>
        <v>20. 7. 2022</v>
      </c>
      <c r="AN87" s="82"/>
      <c r="AO87" s="37"/>
      <c r="AP87" s="37"/>
      <c r="AQ87" s="37"/>
      <c r="AR87" s="41"/>
      <c r="B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="2" customFormat="1" ht="25.65" customHeight="1">
      <c r="A89" s="35"/>
      <c r="B89" s="36"/>
      <c r="C89" s="29" t="s">
        <v>22</v>
      </c>
      <c r="D89" s="37"/>
      <c r="E89" s="37"/>
      <c r="F89" s="37"/>
      <c r="G89" s="37"/>
      <c r="H89" s="37"/>
      <c r="I89" s="37"/>
      <c r="J89" s="37"/>
      <c r="K89" s="37"/>
      <c r="L89" s="74" t="str">
        <f>IF(E11= "","",E11)</f>
        <v>Mesto Svit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29</v>
      </c>
      <c r="AJ89" s="37"/>
      <c r="AK89" s="37"/>
      <c r="AL89" s="37"/>
      <c r="AM89" s="83" t="str">
        <f>IF(E17="","",E17)</f>
        <v>Ing. arch. Martin Baloga, PhD. a kolektív EnviArch</v>
      </c>
      <c r="AN89" s="74"/>
      <c r="AO89" s="74"/>
      <c r="AP89" s="74"/>
      <c r="AQ89" s="37"/>
      <c r="AR89" s="41"/>
      <c r="AS89" s="84" t="s">
        <v>58</v>
      </c>
      <c r="AT89" s="85"/>
      <c r="AU89" s="86"/>
      <c r="AV89" s="86"/>
      <c r="AW89" s="86"/>
      <c r="AX89" s="86"/>
      <c r="AY89" s="86"/>
      <c r="AZ89" s="86"/>
      <c r="BA89" s="86"/>
      <c r="BB89" s="86"/>
      <c r="BC89" s="86"/>
      <c r="BD89" s="87"/>
      <c r="BE89" s="35"/>
    </row>
    <row r="90" s="2" customFormat="1" ht="15.15" customHeight="1">
      <c r="A90" s="35"/>
      <c r="B90" s="36"/>
      <c r="C90" s="29" t="s">
        <v>27</v>
      </c>
      <c r="D90" s="37"/>
      <c r="E90" s="37"/>
      <c r="F90" s="37"/>
      <c r="G90" s="37"/>
      <c r="H90" s="37"/>
      <c r="I90" s="37"/>
      <c r="J90" s="37"/>
      <c r="K90" s="37"/>
      <c r="L90" s="74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33</v>
      </c>
      <c r="AJ90" s="37"/>
      <c r="AK90" s="37"/>
      <c r="AL90" s="37"/>
      <c r="AM90" s="83" t="str">
        <f>IF(E20="","",E20)</f>
        <v>Structures, s.r.o.</v>
      </c>
      <c r="AN90" s="74"/>
      <c r="AO90" s="74"/>
      <c r="AP90" s="74"/>
      <c r="AQ90" s="37"/>
      <c r="AR90" s="41"/>
      <c r="AS90" s="88"/>
      <c r="AT90" s="89"/>
      <c r="AU90" s="90"/>
      <c r="AV90" s="90"/>
      <c r="AW90" s="90"/>
      <c r="AX90" s="90"/>
      <c r="AY90" s="90"/>
      <c r="AZ90" s="90"/>
      <c r="BA90" s="90"/>
      <c r="BB90" s="90"/>
      <c r="BC90" s="90"/>
      <c r="BD90" s="91"/>
      <c r="BE90" s="35"/>
    </row>
    <row r="91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92"/>
      <c r="AT91" s="93"/>
      <c r="AU91" s="94"/>
      <c r="AV91" s="94"/>
      <c r="AW91" s="94"/>
      <c r="AX91" s="94"/>
      <c r="AY91" s="94"/>
      <c r="AZ91" s="94"/>
      <c r="BA91" s="94"/>
      <c r="BB91" s="94"/>
      <c r="BC91" s="94"/>
      <c r="BD91" s="95"/>
      <c r="BE91" s="35"/>
    </row>
    <row r="92" s="2" customFormat="1" ht="29.28" customHeight="1">
      <c r="A92" s="35"/>
      <c r="B92" s="36"/>
      <c r="C92" s="96" t="s">
        <v>59</v>
      </c>
      <c r="D92" s="97"/>
      <c r="E92" s="97"/>
      <c r="F92" s="97"/>
      <c r="G92" s="97"/>
      <c r="H92" s="98"/>
      <c r="I92" s="99" t="s">
        <v>60</v>
      </c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100" t="s">
        <v>61</v>
      </c>
      <c r="AH92" s="97"/>
      <c r="AI92" s="97"/>
      <c r="AJ92" s="97"/>
      <c r="AK92" s="97"/>
      <c r="AL92" s="97"/>
      <c r="AM92" s="97"/>
      <c r="AN92" s="99" t="s">
        <v>62</v>
      </c>
      <c r="AO92" s="97"/>
      <c r="AP92" s="101"/>
      <c r="AQ92" s="102" t="s">
        <v>63</v>
      </c>
      <c r="AR92" s="41"/>
      <c r="AS92" s="103" t="s">
        <v>64</v>
      </c>
      <c r="AT92" s="104" t="s">
        <v>65</v>
      </c>
      <c r="AU92" s="104" t="s">
        <v>66</v>
      </c>
      <c r="AV92" s="104" t="s">
        <v>67</v>
      </c>
      <c r="AW92" s="104" t="s">
        <v>68</v>
      </c>
      <c r="AX92" s="104" t="s">
        <v>69</v>
      </c>
      <c r="AY92" s="104" t="s">
        <v>70</v>
      </c>
      <c r="AZ92" s="104" t="s">
        <v>71</v>
      </c>
      <c r="BA92" s="104" t="s">
        <v>72</v>
      </c>
      <c r="BB92" s="104" t="s">
        <v>73</v>
      </c>
      <c r="BC92" s="104" t="s">
        <v>74</v>
      </c>
      <c r="BD92" s="105" t="s">
        <v>75</v>
      </c>
      <c r="BE92" s="35"/>
    </row>
    <row r="93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6"/>
      <c r="AT93" s="107"/>
      <c r="AU93" s="107"/>
      <c r="AV93" s="107"/>
      <c r="AW93" s="107"/>
      <c r="AX93" s="107"/>
      <c r="AY93" s="107"/>
      <c r="AZ93" s="107"/>
      <c r="BA93" s="107"/>
      <c r="BB93" s="107"/>
      <c r="BC93" s="107"/>
      <c r="BD93" s="108"/>
      <c r="BE93" s="35"/>
    </row>
    <row r="94" s="6" customFormat="1" ht="32.4" customHeight="1">
      <c r="A94" s="6"/>
      <c r="B94" s="109"/>
      <c r="C94" s="110" t="s">
        <v>76</v>
      </c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2">
        <f>ROUND(AG95+AG118+AG139+AG140+AG143+AG144,2)</f>
        <v>0</v>
      </c>
      <c r="AH94" s="112"/>
      <c r="AI94" s="112"/>
      <c r="AJ94" s="112"/>
      <c r="AK94" s="112"/>
      <c r="AL94" s="112"/>
      <c r="AM94" s="112"/>
      <c r="AN94" s="113">
        <f>SUM(AG94,AT94)</f>
        <v>0</v>
      </c>
      <c r="AO94" s="113"/>
      <c r="AP94" s="113"/>
      <c r="AQ94" s="114" t="s">
        <v>1</v>
      </c>
      <c r="AR94" s="115"/>
      <c r="AS94" s="116">
        <f>ROUND(AS95+AS118+AS139+AS140+AS143+AS144,2)</f>
        <v>0</v>
      </c>
      <c r="AT94" s="117">
        <f>ROUND(SUM(AV94:AW94),2)</f>
        <v>0</v>
      </c>
      <c r="AU94" s="118">
        <f>ROUND(AU95+AU118+AU139+AU140+AU143+AU144,5)</f>
        <v>0</v>
      </c>
      <c r="AV94" s="117">
        <f>ROUND(AZ94*L29,2)</f>
        <v>0</v>
      </c>
      <c r="AW94" s="117">
        <f>ROUND(BA94*L30,2)</f>
        <v>0</v>
      </c>
      <c r="AX94" s="117">
        <f>ROUND(BB94*L29,2)</f>
        <v>0</v>
      </c>
      <c r="AY94" s="117">
        <f>ROUND(BC94*L30,2)</f>
        <v>0</v>
      </c>
      <c r="AZ94" s="117">
        <f>ROUND(AZ95+AZ118+AZ139+AZ140+AZ143+AZ144,2)</f>
        <v>0</v>
      </c>
      <c r="BA94" s="117">
        <f>ROUND(BA95+BA118+BA139+BA140+BA143+BA144,2)</f>
        <v>0</v>
      </c>
      <c r="BB94" s="117">
        <f>ROUND(BB95+BB118+BB139+BB140+BB143+BB144,2)</f>
        <v>0</v>
      </c>
      <c r="BC94" s="117">
        <f>ROUND(BC95+BC118+BC139+BC140+BC143+BC144,2)</f>
        <v>0</v>
      </c>
      <c r="BD94" s="119">
        <f>ROUND(BD95+BD118+BD139+BD140+BD143+BD144,2)</f>
        <v>0</v>
      </c>
      <c r="BE94" s="6"/>
      <c r="BS94" s="120" t="s">
        <v>77</v>
      </c>
      <c r="BT94" s="120" t="s">
        <v>78</v>
      </c>
      <c r="BU94" s="121" t="s">
        <v>79</v>
      </c>
      <c r="BV94" s="120" t="s">
        <v>80</v>
      </c>
      <c r="BW94" s="120" t="s">
        <v>5</v>
      </c>
      <c r="BX94" s="120" t="s">
        <v>81</v>
      </c>
      <c r="CL94" s="120" t="s">
        <v>1</v>
      </c>
    </row>
    <row r="95" s="7" customFormat="1" ht="16.5" customHeight="1">
      <c r="A95" s="7"/>
      <c r="B95" s="122"/>
      <c r="C95" s="123"/>
      <c r="D95" s="124" t="s">
        <v>82</v>
      </c>
      <c r="E95" s="124"/>
      <c r="F95" s="124"/>
      <c r="G95" s="124"/>
      <c r="H95" s="124"/>
      <c r="I95" s="125"/>
      <c r="J95" s="124" t="s">
        <v>83</v>
      </c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6">
        <f>ROUND(AG96+AG97+AG106,2)</f>
        <v>0</v>
      </c>
      <c r="AH95" s="125"/>
      <c r="AI95" s="125"/>
      <c r="AJ95" s="125"/>
      <c r="AK95" s="125"/>
      <c r="AL95" s="125"/>
      <c r="AM95" s="125"/>
      <c r="AN95" s="127">
        <f>SUM(AG95,AT95)</f>
        <v>0</v>
      </c>
      <c r="AO95" s="125"/>
      <c r="AP95" s="125"/>
      <c r="AQ95" s="128" t="s">
        <v>84</v>
      </c>
      <c r="AR95" s="129"/>
      <c r="AS95" s="130">
        <f>ROUND(AS96+AS97+AS106,2)</f>
        <v>0</v>
      </c>
      <c r="AT95" s="131">
        <f>ROUND(SUM(AV95:AW95),2)</f>
        <v>0</v>
      </c>
      <c r="AU95" s="132">
        <f>ROUND(AU96+AU97+AU106,5)</f>
        <v>0</v>
      </c>
      <c r="AV95" s="131">
        <f>ROUND(AZ95*L29,2)</f>
        <v>0</v>
      </c>
      <c r="AW95" s="131">
        <f>ROUND(BA95*L30,2)</f>
        <v>0</v>
      </c>
      <c r="AX95" s="131">
        <f>ROUND(BB95*L29,2)</f>
        <v>0</v>
      </c>
      <c r="AY95" s="131">
        <f>ROUND(BC95*L30,2)</f>
        <v>0</v>
      </c>
      <c r="AZ95" s="131">
        <f>ROUND(AZ96+AZ97+AZ106,2)</f>
        <v>0</v>
      </c>
      <c r="BA95" s="131">
        <f>ROUND(BA96+BA97+BA106,2)</f>
        <v>0</v>
      </c>
      <c r="BB95" s="131">
        <f>ROUND(BB96+BB97+BB106,2)</f>
        <v>0</v>
      </c>
      <c r="BC95" s="131">
        <f>ROUND(BC96+BC97+BC106,2)</f>
        <v>0</v>
      </c>
      <c r="BD95" s="133">
        <f>ROUND(BD96+BD97+BD106,2)</f>
        <v>0</v>
      </c>
      <c r="BE95" s="7"/>
      <c r="BS95" s="134" t="s">
        <v>77</v>
      </c>
      <c r="BT95" s="134" t="s">
        <v>85</v>
      </c>
      <c r="BV95" s="134" t="s">
        <v>80</v>
      </c>
      <c r="BW95" s="134" t="s">
        <v>86</v>
      </c>
      <c r="BX95" s="134" t="s">
        <v>5</v>
      </c>
      <c r="CL95" s="134" t="s">
        <v>1</v>
      </c>
      <c r="CM95" s="134" t="s">
        <v>78</v>
      </c>
    </row>
    <row r="96" s="4" customFormat="1" ht="16.5" customHeight="1">
      <c r="A96" s="135" t="s">
        <v>87</v>
      </c>
      <c r="B96" s="73"/>
      <c r="C96" s="136"/>
      <c r="D96" s="136"/>
      <c r="E96" s="137" t="s">
        <v>82</v>
      </c>
      <c r="F96" s="137"/>
      <c r="G96" s="137"/>
      <c r="H96" s="137"/>
      <c r="I96" s="137"/>
      <c r="J96" s="136"/>
      <c r="K96" s="137" t="s">
        <v>83</v>
      </c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8">
        <f>'SO-1.1 - Prístavba maters...'!J30</f>
        <v>0</v>
      </c>
      <c r="AH96" s="136"/>
      <c r="AI96" s="136"/>
      <c r="AJ96" s="136"/>
      <c r="AK96" s="136"/>
      <c r="AL96" s="136"/>
      <c r="AM96" s="136"/>
      <c r="AN96" s="138">
        <f>SUM(AG96,AT96)</f>
        <v>0</v>
      </c>
      <c r="AO96" s="136"/>
      <c r="AP96" s="136"/>
      <c r="AQ96" s="139" t="s">
        <v>88</v>
      </c>
      <c r="AR96" s="75"/>
      <c r="AS96" s="140">
        <v>0</v>
      </c>
      <c r="AT96" s="141">
        <f>ROUND(SUM(AV96:AW96),2)</f>
        <v>0</v>
      </c>
      <c r="AU96" s="142">
        <f>'SO-1.1 - Prístavba maters...'!P138</f>
        <v>0</v>
      </c>
      <c r="AV96" s="141">
        <f>'SO-1.1 - Prístavba maters...'!J33</f>
        <v>0</v>
      </c>
      <c r="AW96" s="141">
        <f>'SO-1.1 - Prístavba maters...'!J34</f>
        <v>0</v>
      </c>
      <c r="AX96" s="141">
        <f>'SO-1.1 - Prístavba maters...'!J35</f>
        <v>0</v>
      </c>
      <c r="AY96" s="141">
        <f>'SO-1.1 - Prístavba maters...'!J36</f>
        <v>0</v>
      </c>
      <c r="AZ96" s="141">
        <f>'SO-1.1 - Prístavba maters...'!F33</f>
        <v>0</v>
      </c>
      <c r="BA96" s="141">
        <f>'SO-1.1 - Prístavba maters...'!F34</f>
        <v>0</v>
      </c>
      <c r="BB96" s="141">
        <f>'SO-1.1 - Prístavba maters...'!F35</f>
        <v>0</v>
      </c>
      <c r="BC96" s="141">
        <f>'SO-1.1 - Prístavba maters...'!F36</f>
        <v>0</v>
      </c>
      <c r="BD96" s="143">
        <f>'SO-1.1 - Prístavba maters...'!F37</f>
        <v>0</v>
      </c>
      <c r="BE96" s="4"/>
      <c r="BT96" s="144" t="s">
        <v>89</v>
      </c>
      <c r="BU96" s="144" t="s">
        <v>90</v>
      </c>
      <c r="BV96" s="144" t="s">
        <v>80</v>
      </c>
      <c r="BW96" s="144" t="s">
        <v>86</v>
      </c>
      <c r="BX96" s="144" t="s">
        <v>5</v>
      </c>
      <c r="CL96" s="144" t="s">
        <v>1</v>
      </c>
      <c r="CM96" s="144" t="s">
        <v>78</v>
      </c>
    </row>
    <row r="97" s="4" customFormat="1" ht="23.25" customHeight="1">
      <c r="A97" s="4"/>
      <c r="B97" s="73"/>
      <c r="C97" s="136"/>
      <c r="D97" s="136"/>
      <c r="E97" s="137" t="s">
        <v>91</v>
      </c>
      <c r="F97" s="137"/>
      <c r="G97" s="137"/>
      <c r="H97" s="137"/>
      <c r="I97" s="137"/>
      <c r="J97" s="136"/>
      <c r="K97" s="137" t="s">
        <v>92</v>
      </c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45">
        <f>ROUND(AG98+AG99+AG103,2)</f>
        <v>0</v>
      </c>
      <c r="AH97" s="136"/>
      <c r="AI97" s="136"/>
      <c r="AJ97" s="136"/>
      <c r="AK97" s="136"/>
      <c r="AL97" s="136"/>
      <c r="AM97" s="136"/>
      <c r="AN97" s="138">
        <f>SUM(AG97,AT97)</f>
        <v>0</v>
      </c>
      <c r="AO97" s="136"/>
      <c r="AP97" s="136"/>
      <c r="AQ97" s="139" t="s">
        <v>88</v>
      </c>
      <c r="AR97" s="75"/>
      <c r="AS97" s="140">
        <f>ROUND(AS98+AS99+AS103,2)</f>
        <v>0</v>
      </c>
      <c r="AT97" s="141">
        <f>ROUND(SUM(AV97:AW97),2)</f>
        <v>0</v>
      </c>
      <c r="AU97" s="142">
        <f>ROUND(AU98+AU99+AU103,5)</f>
        <v>0</v>
      </c>
      <c r="AV97" s="141">
        <f>ROUND(AZ97*L29,2)</f>
        <v>0</v>
      </c>
      <c r="AW97" s="141">
        <f>ROUND(BA97*L30,2)</f>
        <v>0</v>
      </c>
      <c r="AX97" s="141">
        <f>ROUND(BB97*L29,2)</f>
        <v>0</v>
      </c>
      <c r="AY97" s="141">
        <f>ROUND(BC97*L30,2)</f>
        <v>0</v>
      </c>
      <c r="AZ97" s="141">
        <f>ROUND(AZ98+AZ99+AZ103,2)</f>
        <v>0</v>
      </c>
      <c r="BA97" s="141">
        <f>ROUND(BA98+BA99+BA103,2)</f>
        <v>0</v>
      </c>
      <c r="BB97" s="141">
        <f>ROUND(BB98+BB99+BB103,2)</f>
        <v>0</v>
      </c>
      <c r="BC97" s="141">
        <f>ROUND(BC98+BC99+BC103,2)</f>
        <v>0</v>
      </c>
      <c r="BD97" s="143">
        <f>ROUND(BD98+BD99+BD103,2)</f>
        <v>0</v>
      </c>
      <c r="BE97" s="4"/>
      <c r="BS97" s="144" t="s">
        <v>77</v>
      </c>
      <c r="BT97" s="144" t="s">
        <v>89</v>
      </c>
      <c r="BU97" s="144" t="s">
        <v>79</v>
      </c>
      <c r="BV97" s="144" t="s">
        <v>80</v>
      </c>
      <c r="BW97" s="144" t="s">
        <v>93</v>
      </c>
      <c r="BX97" s="144" t="s">
        <v>86</v>
      </c>
      <c r="CL97" s="144" t="s">
        <v>1</v>
      </c>
    </row>
    <row r="98" s="4" customFormat="1" ht="23.25" customHeight="1">
      <c r="A98" s="135" t="s">
        <v>87</v>
      </c>
      <c r="B98" s="73"/>
      <c r="C98" s="136"/>
      <c r="D98" s="136"/>
      <c r="E98" s="136"/>
      <c r="F98" s="137" t="s">
        <v>94</v>
      </c>
      <c r="G98" s="137"/>
      <c r="H98" s="137"/>
      <c r="I98" s="137"/>
      <c r="J98" s="137"/>
      <c r="K98" s="136"/>
      <c r="L98" s="137" t="s">
        <v>95</v>
      </c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8">
        <f>'SO-1.1.1.1 - Zdravotechnika'!J34</f>
        <v>0</v>
      </c>
      <c r="AH98" s="136"/>
      <c r="AI98" s="136"/>
      <c r="AJ98" s="136"/>
      <c r="AK98" s="136"/>
      <c r="AL98" s="136"/>
      <c r="AM98" s="136"/>
      <c r="AN98" s="138">
        <f>SUM(AG98,AT98)</f>
        <v>0</v>
      </c>
      <c r="AO98" s="136"/>
      <c r="AP98" s="136"/>
      <c r="AQ98" s="139" t="s">
        <v>88</v>
      </c>
      <c r="AR98" s="75"/>
      <c r="AS98" s="140">
        <v>0</v>
      </c>
      <c r="AT98" s="141">
        <f>ROUND(SUM(AV98:AW98),2)</f>
        <v>0</v>
      </c>
      <c r="AU98" s="142">
        <f>'SO-1.1.1.1 - Zdravotechnika'!P135</f>
        <v>0</v>
      </c>
      <c r="AV98" s="141">
        <f>'SO-1.1.1.1 - Zdravotechnika'!J37</f>
        <v>0</v>
      </c>
      <c r="AW98" s="141">
        <f>'SO-1.1.1.1 - Zdravotechnika'!J38</f>
        <v>0</v>
      </c>
      <c r="AX98" s="141">
        <f>'SO-1.1.1.1 - Zdravotechnika'!J39</f>
        <v>0</v>
      </c>
      <c r="AY98" s="141">
        <f>'SO-1.1.1.1 - Zdravotechnika'!J40</f>
        <v>0</v>
      </c>
      <c r="AZ98" s="141">
        <f>'SO-1.1.1.1 - Zdravotechnika'!F37</f>
        <v>0</v>
      </c>
      <c r="BA98" s="141">
        <f>'SO-1.1.1.1 - Zdravotechnika'!F38</f>
        <v>0</v>
      </c>
      <c r="BB98" s="141">
        <f>'SO-1.1.1.1 - Zdravotechnika'!F39</f>
        <v>0</v>
      </c>
      <c r="BC98" s="141">
        <f>'SO-1.1.1.1 - Zdravotechnika'!F40</f>
        <v>0</v>
      </c>
      <c r="BD98" s="143">
        <f>'SO-1.1.1.1 - Zdravotechnika'!F41</f>
        <v>0</v>
      </c>
      <c r="BE98" s="4"/>
      <c r="BT98" s="144" t="s">
        <v>96</v>
      </c>
      <c r="BV98" s="144" t="s">
        <v>80</v>
      </c>
      <c r="BW98" s="144" t="s">
        <v>97</v>
      </c>
      <c r="BX98" s="144" t="s">
        <v>93</v>
      </c>
      <c r="CL98" s="144" t="s">
        <v>1</v>
      </c>
    </row>
    <row r="99" s="4" customFormat="1" ht="23.25" customHeight="1">
      <c r="A99" s="4"/>
      <c r="B99" s="73"/>
      <c r="C99" s="136"/>
      <c r="D99" s="136"/>
      <c r="E99" s="136"/>
      <c r="F99" s="137" t="s">
        <v>98</v>
      </c>
      <c r="G99" s="137"/>
      <c r="H99" s="137"/>
      <c r="I99" s="137"/>
      <c r="J99" s="137"/>
      <c r="K99" s="136"/>
      <c r="L99" s="137" t="s">
        <v>99</v>
      </c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45">
        <f>ROUND(SUM(AG100:AG102),2)</f>
        <v>0</v>
      </c>
      <c r="AH99" s="136"/>
      <c r="AI99" s="136"/>
      <c r="AJ99" s="136"/>
      <c r="AK99" s="136"/>
      <c r="AL99" s="136"/>
      <c r="AM99" s="136"/>
      <c r="AN99" s="138">
        <f>SUM(AG99,AT99)</f>
        <v>0</v>
      </c>
      <c r="AO99" s="136"/>
      <c r="AP99" s="136"/>
      <c r="AQ99" s="139" t="s">
        <v>88</v>
      </c>
      <c r="AR99" s="75"/>
      <c r="AS99" s="140">
        <f>ROUND(SUM(AS100:AS102),2)</f>
        <v>0</v>
      </c>
      <c r="AT99" s="141">
        <f>ROUND(SUM(AV99:AW99),2)</f>
        <v>0</v>
      </c>
      <c r="AU99" s="142">
        <f>ROUND(SUM(AU100:AU102),5)</f>
        <v>0</v>
      </c>
      <c r="AV99" s="141">
        <f>ROUND(AZ99*L29,2)</f>
        <v>0</v>
      </c>
      <c r="AW99" s="141">
        <f>ROUND(BA99*L30,2)</f>
        <v>0</v>
      </c>
      <c r="AX99" s="141">
        <f>ROUND(BB99*L29,2)</f>
        <v>0</v>
      </c>
      <c r="AY99" s="141">
        <f>ROUND(BC99*L30,2)</f>
        <v>0</v>
      </c>
      <c r="AZ99" s="141">
        <f>ROUND(SUM(AZ100:AZ102),2)</f>
        <v>0</v>
      </c>
      <c r="BA99" s="141">
        <f>ROUND(SUM(BA100:BA102),2)</f>
        <v>0</v>
      </c>
      <c r="BB99" s="141">
        <f>ROUND(SUM(BB100:BB102),2)</f>
        <v>0</v>
      </c>
      <c r="BC99" s="141">
        <f>ROUND(SUM(BC100:BC102),2)</f>
        <v>0</v>
      </c>
      <c r="BD99" s="143">
        <f>ROUND(SUM(BD100:BD102),2)</f>
        <v>0</v>
      </c>
      <c r="BE99" s="4"/>
      <c r="BS99" s="144" t="s">
        <v>77</v>
      </c>
      <c r="BT99" s="144" t="s">
        <v>96</v>
      </c>
      <c r="BV99" s="144" t="s">
        <v>80</v>
      </c>
      <c r="BW99" s="144" t="s">
        <v>100</v>
      </c>
      <c r="BX99" s="144" t="s">
        <v>93</v>
      </c>
      <c r="CL99" s="144" t="s">
        <v>1</v>
      </c>
    </row>
    <row r="100" s="4" customFormat="1" ht="23.25" customHeight="1">
      <c r="A100" s="135" t="s">
        <v>87</v>
      </c>
      <c r="B100" s="73"/>
      <c r="C100" s="136"/>
      <c r="D100" s="136"/>
      <c r="E100" s="136"/>
      <c r="F100" s="136"/>
      <c r="G100" s="137" t="s">
        <v>98</v>
      </c>
      <c r="H100" s="137"/>
      <c r="I100" s="137"/>
      <c r="J100" s="137"/>
      <c r="K100" s="137"/>
      <c r="L100" s="136"/>
      <c r="M100" s="137" t="s">
        <v>99</v>
      </c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8">
        <f>'SO-1.1.1.2 - Úsredné vyku...'!J34</f>
        <v>0</v>
      </c>
      <c r="AH100" s="136"/>
      <c r="AI100" s="136"/>
      <c r="AJ100" s="136"/>
      <c r="AK100" s="136"/>
      <c r="AL100" s="136"/>
      <c r="AM100" s="136"/>
      <c r="AN100" s="138">
        <f>SUM(AG100,AT100)</f>
        <v>0</v>
      </c>
      <c r="AO100" s="136"/>
      <c r="AP100" s="136"/>
      <c r="AQ100" s="139" t="s">
        <v>88</v>
      </c>
      <c r="AR100" s="75"/>
      <c r="AS100" s="140">
        <v>0</v>
      </c>
      <c r="AT100" s="141">
        <f>ROUND(SUM(AV100:AW100),2)</f>
        <v>0</v>
      </c>
      <c r="AU100" s="142">
        <f>'SO-1.1.1.2 - Úsredné vyku...'!P129</f>
        <v>0</v>
      </c>
      <c r="AV100" s="141">
        <f>'SO-1.1.1.2 - Úsredné vyku...'!J37</f>
        <v>0</v>
      </c>
      <c r="AW100" s="141">
        <f>'SO-1.1.1.2 - Úsredné vyku...'!J38</f>
        <v>0</v>
      </c>
      <c r="AX100" s="141">
        <f>'SO-1.1.1.2 - Úsredné vyku...'!J39</f>
        <v>0</v>
      </c>
      <c r="AY100" s="141">
        <f>'SO-1.1.1.2 - Úsredné vyku...'!J40</f>
        <v>0</v>
      </c>
      <c r="AZ100" s="141">
        <f>'SO-1.1.1.2 - Úsredné vyku...'!F37</f>
        <v>0</v>
      </c>
      <c r="BA100" s="141">
        <f>'SO-1.1.1.2 - Úsredné vyku...'!F38</f>
        <v>0</v>
      </c>
      <c r="BB100" s="141">
        <f>'SO-1.1.1.2 - Úsredné vyku...'!F39</f>
        <v>0</v>
      </c>
      <c r="BC100" s="141">
        <f>'SO-1.1.1.2 - Úsredné vyku...'!F40</f>
        <v>0</v>
      </c>
      <c r="BD100" s="143">
        <f>'SO-1.1.1.2 - Úsredné vyku...'!F41</f>
        <v>0</v>
      </c>
      <c r="BE100" s="4"/>
      <c r="BT100" s="144" t="s">
        <v>101</v>
      </c>
      <c r="BU100" s="144" t="s">
        <v>90</v>
      </c>
      <c r="BV100" s="144" t="s">
        <v>80</v>
      </c>
      <c r="BW100" s="144" t="s">
        <v>100</v>
      </c>
      <c r="BX100" s="144" t="s">
        <v>93</v>
      </c>
      <c r="CL100" s="144" t="s">
        <v>1</v>
      </c>
    </row>
    <row r="101" s="4" customFormat="1" ht="23.25" customHeight="1">
      <c r="A101" s="135" t="s">
        <v>87</v>
      </c>
      <c r="B101" s="73"/>
      <c r="C101" s="136"/>
      <c r="D101" s="136"/>
      <c r="E101" s="136"/>
      <c r="F101" s="136"/>
      <c r="G101" s="137" t="s">
        <v>102</v>
      </c>
      <c r="H101" s="137"/>
      <c r="I101" s="137"/>
      <c r="J101" s="137"/>
      <c r="K101" s="137"/>
      <c r="L101" s="136"/>
      <c r="M101" s="137" t="s">
        <v>103</v>
      </c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8">
        <f>'SO-1.1.1.2.1 - Výmeniková...'!J34</f>
        <v>0</v>
      </c>
      <c r="AH101" s="136"/>
      <c r="AI101" s="136"/>
      <c r="AJ101" s="136"/>
      <c r="AK101" s="136"/>
      <c r="AL101" s="136"/>
      <c r="AM101" s="136"/>
      <c r="AN101" s="138">
        <f>SUM(AG101,AT101)</f>
        <v>0</v>
      </c>
      <c r="AO101" s="136"/>
      <c r="AP101" s="136"/>
      <c r="AQ101" s="139" t="s">
        <v>88</v>
      </c>
      <c r="AR101" s="75"/>
      <c r="AS101" s="140">
        <v>0</v>
      </c>
      <c r="AT101" s="141">
        <f>ROUND(SUM(AV101:AW101),2)</f>
        <v>0</v>
      </c>
      <c r="AU101" s="142">
        <f>'SO-1.1.1.2.1 - Výmeniková...'!P133</f>
        <v>0</v>
      </c>
      <c r="AV101" s="141">
        <f>'SO-1.1.1.2.1 - Výmeniková...'!J37</f>
        <v>0</v>
      </c>
      <c r="AW101" s="141">
        <f>'SO-1.1.1.2.1 - Výmeniková...'!J38</f>
        <v>0</v>
      </c>
      <c r="AX101" s="141">
        <f>'SO-1.1.1.2.1 - Výmeniková...'!J39</f>
        <v>0</v>
      </c>
      <c r="AY101" s="141">
        <f>'SO-1.1.1.2.1 - Výmeniková...'!J40</f>
        <v>0</v>
      </c>
      <c r="AZ101" s="141">
        <f>'SO-1.1.1.2.1 - Výmeniková...'!F37</f>
        <v>0</v>
      </c>
      <c r="BA101" s="141">
        <f>'SO-1.1.1.2.1 - Výmeniková...'!F38</f>
        <v>0</v>
      </c>
      <c r="BB101" s="141">
        <f>'SO-1.1.1.2.1 - Výmeniková...'!F39</f>
        <v>0</v>
      </c>
      <c r="BC101" s="141">
        <f>'SO-1.1.1.2.1 - Výmeniková...'!F40</f>
        <v>0</v>
      </c>
      <c r="BD101" s="143">
        <f>'SO-1.1.1.2.1 - Výmeniková...'!F41</f>
        <v>0</v>
      </c>
      <c r="BE101" s="4"/>
      <c r="BT101" s="144" t="s">
        <v>101</v>
      </c>
      <c r="BV101" s="144" t="s">
        <v>80</v>
      </c>
      <c r="BW101" s="144" t="s">
        <v>104</v>
      </c>
      <c r="BX101" s="144" t="s">
        <v>100</v>
      </c>
      <c r="CL101" s="144" t="s">
        <v>1</v>
      </c>
    </row>
    <row r="102" s="4" customFormat="1" ht="23.25" customHeight="1">
      <c r="A102" s="135" t="s">
        <v>87</v>
      </c>
      <c r="B102" s="73"/>
      <c r="C102" s="136"/>
      <c r="D102" s="136"/>
      <c r="E102" s="136"/>
      <c r="F102" s="136"/>
      <c r="G102" s="137" t="s">
        <v>105</v>
      </c>
      <c r="H102" s="137"/>
      <c r="I102" s="137"/>
      <c r="J102" s="137"/>
      <c r="K102" s="137"/>
      <c r="L102" s="136"/>
      <c r="M102" s="137" t="s">
        <v>106</v>
      </c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8">
        <f>'SO-1.1.1.2.2 - Prípojka t...'!J34</f>
        <v>0</v>
      </c>
      <c r="AH102" s="136"/>
      <c r="AI102" s="136"/>
      <c r="AJ102" s="136"/>
      <c r="AK102" s="136"/>
      <c r="AL102" s="136"/>
      <c r="AM102" s="136"/>
      <c r="AN102" s="138">
        <f>SUM(AG102,AT102)</f>
        <v>0</v>
      </c>
      <c r="AO102" s="136"/>
      <c r="AP102" s="136"/>
      <c r="AQ102" s="139" t="s">
        <v>88</v>
      </c>
      <c r="AR102" s="75"/>
      <c r="AS102" s="140">
        <v>0</v>
      </c>
      <c r="AT102" s="141">
        <f>ROUND(SUM(AV102:AW102),2)</f>
        <v>0</v>
      </c>
      <c r="AU102" s="142">
        <f>'SO-1.1.1.2.2 - Prípojka t...'!P133</f>
        <v>0</v>
      </c>
      <c r="AV102" s="141">
        <f>'SO-1.1.1.2.2 - Prípojka t...'!J37</f>
        <v>0</v>
      </c>
      <c r="AW102" s="141">
        <f>'SO-1.1.1.2.2 - Prípojka t...'!J38</f>
        <v>0</v>
      </c>
      <c r="AX102" s="141">
        <f>'SO-1.1.1.2.2 - Prípojka t...'!J39</f>
        <v>0</v>
      </c>
      <c r="AY102" s="141">
        <f>'SO-1.1.1.2.2 - Prípojka t...'!J40</f>
        <v>0</v>
      </c>
      <c r="AZ102" s="141">
        <f>'SO-1.1.1.2.2 - Prípojka t...'!F37</f>
        <v>0</v>
      </c>
      <c r="BA102" s="141">
        <f>'SO-1.1.1.2.2 - Prípojka t...'!F38</f>
        <v>0</v>
      </c>
      <c r="BB102" s="141">
        <f>'SO-1.1.1.2.2 - Prípojka t...'!F39</f>
        <v>0</v>
      </c>
      <c r="BC102" s="141">
        <f>'SO-1.1.1.2.2 - Prípojka t...'!F40</f>
        <v>0</v>
      </c>
      <c r="BD102" s="143">
        <f>'SO-1.1.1.2.2 - Prípojka t...'!F41</f>
        <v>0</v>
      </c>
      <c r="BE102" s="4"/>
      <c r="BT102" s="144" t="s">
        <v>101</v>
      </c>
      <c r="BV102" s="144" t="s">
        <v>80</v>
      </c>
      <c r="BW102" s="144" t="s">
        <v>107</v>
      </c>
      <c r="BX102" s="144" t="s">
        <v>100</v>
      </c>
      <c r="CL102" s="144" t="s">
        <v>1</v>
      </c>
    </row>
    <row r="103" s="4" customFormat="1" ht="23.25" customHeight="1">
      <c r="A103" s="4"/>
      <c r="B103" s="73"/>
      <c r="C103" s="136"/>
      <c r="D103" s="136"/>
      <c r="E103" s="136"/>
      <c r="F103" s="137" t="s">
        <v>108</v>
      </c>
      <c r="G103" s="137"/>
      <c r="H103" s="137"/>
      <c r="I103" s="137"/>
      <c r="J103" s="137"/>
      <c r="K103" s="136"/>
      <c r="L103" s="137" t="s">
        <v>109</v>
      </c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45">
        <f>ROUND(SUM(AG104:AG105),2)</f>
        <v>0</v>
      </c>
      <c r="AH103" s="136"/>
      <c r="AI103" s="136"/>
      <c r="AJ103" s="136"/>
      <c r="AK103" s="136"/>
      <c r="AL103" s="136"/>
      <c r="AM103" s="136"/>
      <c r="AN103" s="138">
        <f>SUM(AG103,AT103)</f>
        <v>0</v>
      </c>
      <c r="AO103" s="136"/>
      <c r="AP103" s="136"/>
      <c r="AQ103" s="139" t="s">
        <v>88</v>
      </c>
      <c r="AR103" s="75"/>
      <c r="AS103" s="140">
        <f>ROUND(SUM(AS104:AS105),2)</f>
        <v>0</v>
      </c>
      <c r="AT103" s="141">
        <f>ROUND(SUM(AV103:AW103),2)</f>
        <v>0</v>
      </c>
      <c r="AU103" s="142">
        <f>ROUND(SUM(AU104:AU105),5)</f>
        <v>0</v>
      </c>
      <c r="AV103" s="141">
        <f>ROUND(AZ103*L29,2)</f>
        <v>0</v>
      </c>
      <c r="AW103" s="141">
        <f>ROUND(BA103*L30,2)</f>
        <v>0</v>
      </c>
      <c r="AX103" s="141">
        <f>ROUND(BB103*L29,2)</f>
        <v>0</v>
      </c>
      <c r="AY103" s="141">
        <f>ROUND(BC103*L30,2)</f>
        <v>0</v>
      </c>
      <c r="AZ103" s="141">
        <f>ROUND(SUM(AZ104:AZ105),2)</f>
        <v>0</v>
      </c>
      <c r="BA103" s="141">
        <f>ROUND(SUM(BA104:BA105),2)</f>
        <v>0</v>
      </c>
      <c r="BB103" s="141">
        <f>ROUND(SUM(BB104:BB105),2)</f>
        <v>0</v>
      </c>
      <c r="BC103" s="141">
        <f>ROUND(SUM(BC104:BC105),2)</f>
        <v>0</v>
      </c>
      <c r="BD103" s="143">
        <f>ROUND(SUM(BD104:BD105),2)</f>
        <v>0</v>
      </c>
      <c r="BE103" s="4"/>
      <c r="BS103" s="144" t="s">
        <v>77</v>
      </c>
      <c r="BT103" s="144" t="s">
        <v>96</v>
      </c>
      <c r="BU103" s="144" t="s">
        <v>79</v>
      </c>
      <c r="BV103" s="144" t="s">
        <v>80</v>
      </c>
      <c r="BW103" s="144" t="s">
        <v>110</v>
      </c>
      <c r="BX103" s="144" t="s">
        <v>93</v>
      </c>
      <c r="CL103" s="144" t="s">
        <v>1</v>
      </c>
    </row>
    <row r="104" s="4" customFormat="1" ht="23.25" customHeight="1">
      <c r="A104" s="135" t="s">
        <v>87</v>
      </c>
      <c r="B104" s="73"/>
      <c r="C104" s="136"/>
      <c r="D104" s="136"/>
      <c r="E104" s="136"/>
      <c r="F104" s="136"/>
      <c r="G104" s="137" t="s">
        <v>111</v>
      </c>
      <c r="H104" s="137"/>
      <c r="I104" s="137"/>
      <c r="J104" s="137"/>
      <c r="K104" s="137"/>
      <c r="L104" s="136"/>
      <c r="M104" s="137" t="s">
        <v>112</v>
      </c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8">
        <f>'SO-1.1.1.3.1 - Vetranie t...'!J34</f>
        <v>0</v>
      </c>
      <c r="AH104" s="136"/>
      <c r="AI104" s="136"/>
      <c r="AJ104" s="136"/>
      <c r="AK104" s="136"/>
      <c r="AL104" s="136"/>
      <c r="AM104" s="136"/>
      <c r="AN104" s="138">
        <f>SUM(AG104,AT104)</f>
        <v>0</v>
      </c>
      <c r="AO104" s="136"/>
      <c r="AP104" s="136"/>
      <c r="AQ104" s="139" t="s">
        <v>88</v>
      </c>
      <c r="AR104" s="75"/>
      <c r="AS104" s="140">
        <v>0</v>
      </c>
      <c r="AT104" s="141">
        <f>ROUND(SUM(AV104:AW104),2)</f>
        <v>0</v>
      </c>
      <c r="AU104" s="142">
        <f>'SO-1.1.1.3.1 - Vetranie t...'!P126</f>
        <v>0</v>
      </c>
      <c r="AV104" s="141">
        <f>'SO-1.1.1.3.1 - Vetranie t...'!J37</f>
        <v>0</v>
      </c>
      <c r="AW104" s="141">
        <f>'SO-1.1.1.3.1 - Vetranie t...'!J38</f>
        <v>0</v>
      </c>
      <c r="AX104" s="141">
        <f>'SO-1.1.1.3.1 - Vetranie t...'!J39</f>
        <v>0</v>
      </c>
      <c r="AY104" s="141">
        <f>'SO-1.1.1.3.1 - Vetranie t...'!J40</f>
        <v>0</v>
      </c>
      <c r="AZ104" s="141">
        <f>'SO-1.1.1.3.1 - Vetranie t...'!F37</f>
        <v>0</v>
      </c>
      <c r="BA104" s="141">
        <f>'SO-1.1.1.3.1 - Vetranie t...'!F38</f>
        <v>0</v>
      </c>
      <c r="BB104" s="141">
        <f>'SO-1.1.1.3.1 - Vetranie t...'!F39</f>
        <v>0</v>
      </c>
      <c r="BC104" s="141">
        <f>'SO-1.1.1.3.1 - Vetranie t...'!F40</f>
        <v>0</v>
      </c>
      <c r="BD104" s="143">
        <f>'SO-1.1.1.3.1 - Vetranie t...'!F41</f>
        <v>0</v>
      </c>
      <c r="BE104" s="4"/>
      <c r="BT104" s="144" t="s">
        <v>101</v>
      </c>
      <c r="BV104" s="144" t="s">
        <v>80</v>
      </c>
      <c r="BW104" s="144" t="s">
        <v>113</v>
      </c>
      <c r="BX104" s="144" t="s">
        <v>110</v>
      </c>
      <c r="CL104" s="144" t="s">
        <v>1</v>
      </c>
    </row>
    <row r="105" s="4" customFormat="1" ht="23.25" customHeight="1">
      <c r="A105" s="135" t="s">
        <v>87</v>
      </c>
      <c r="B105" s="73"/>
      <c r="C105" s="136"/>
      <c r="D105" s="136"/>
      <c r="E105" s="136"/>
      <c r="F105" s="136"/>
      <c r="G105" s="137" t="s">
        <v>114</v>
      </c>
      <c r="H105" s="137"/>
      <c r="I105" s="137"/>
      <c r="J105" s="137"/>
      <c r="K105" s="137"/>
      <c r="L105" s="136"/>
      <c r="M105" s="137" t="s">
        <v>115</v>
      </c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8">
        <f>'SO-1.1.1.3.2 - Vetranie h...'!J34</f>
        <v>0</v>
      </c>
      <c r="AH105" s="136"/>
      <c r="AI105" s="136"/>
      <c r="AJ105" s="136"/>
      <c r="AK105" s="136"/>
      <c r="AL105" s="136"/>
      <c r="AM105" s="136"/>
      <c r="AN105" s="138">
        <f>SUM(AG105,AT105)</f>
        <v>0</v>
      </c>
      <c r="AO105" s="136"/>
      <c r="AP105" s="136"/>
      <c r="AQ105" s="139" t="s">
        <v>88</v>
      </c>
      <c r="AR105" s="75"/>
      <c r="AS105" s="140">
        <v>0</v>
      </c>
      <c r="AT105" s="141">
        <f>ROUND(SUM(AV105:AW105),2)</f>
        <v>0</v>
      </c>
      <c r="AU105" s="142">
        <f>'SO-1.1.1.3.2 - Vetranie h...'!P126</f>
        <v>0</v>
      </c>
      <c r="AV105" s="141">
        <f>'SO-1.1.1.3.2 - Vetranie h...'!J37</f>
        <v>0</v>
      </c>
      <c r="AW105" s="141">
        <f>'SO-1.1.1.3.2 - Vetranie h...'!J38</f>
        <v>0</v>
      </c>
      <c r="AX105" s="141">
        <f>'SO-1.1.1.3.2 - Vetranie h...'!J39</f>
        <v>0</v>
      </c>
      <c r="AY105" s="141">
        <f>'SO-1.1.1.3.2 - Vetranie h...'!J40</f>
        <v>0</v>
      </c>
      <c r="AZ105" s="141">
        <f>'SO-1.1.1.3.2 - Vetranie h...'!F37</f>
        <v>0</v>
      </c>
      <c r="BA105" s="141">
        <f>'SO-1.1.1.3.2 - Vetranie h...'!F38</f>
        <v>0</v>
      </c>
      <c r="BB105" s="141">
        <f>'SO-1.1.1.3.2 - Vetranie h...'!F39</f>
        <v>0</v>
      </c>
      <c r="BC105" s="141">
        <f>'SO-1.1.1.3.2 - Vetranie h...'!F40</f>
        <v>0</v>
      </c>
      <c r="BD105" s="143">
        <f>'SO-1.1.1.3.2 - Vetranie h...'!F41</f>
        <v>0</v>
      </c>
      <c r="BE105" s="4"/>
      <c r="BT105" s="144" t="s">
        <v>101</v>
      </c>
      <c r="BV105" s="144" t="s">
        <v>80</v>
      </c>
      <c r="BW105" s="144" t="s">
        <v>116</v>
      </c>
      <c r="BX105" s="144" t="s">
        <v>110</v>
      </c>
      <c r="CL105" s="144" t="s">
        <v>1</v>
      </c>
    </row>
    <row r="106" s="4" customFormat="1" ht="16.5" customHeight="1">
      <c r="A106" s="4"/>
      <c r="B106" s="73"/>
      <c r="C106" s="136"/>
      <c r="D106" s="136"/>
      <c r="E106" s="137" t="s">
        <v>117</v>
      </c>
      <c r="F106" s="137"/>
      <c r="G106" s="137"/>
      <c r="H106" s="137"/>
      <c r="I106" s="137"/>
      <c r="J106" s="136"/>
      <c r="K106" s="137" t="s">
        <v>118</v>
      </c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45">
        <f>ROUND(SUM(AG107:AG117),2)</f>
        <v>0</v>
      </c>
      <c r="AH106" s="136"/>
      <c r="AI106" s="136"/>
      <c r="AJ106" s="136"/>
      <c r="AK106" s="136"/>
      <c r="AL106" s="136"/>
      <c r="AM106" s="136"/>
      <c r="AN106" s="138">
        <f>SUM(AG106,AT106)</f>
        <v>0</v>
      </c>
      <c r="AO106" s="136"/>
      <c r="AP106" s="136"/>
      <c r="AQ106" s="139" t="s">
        <v>88</v>
      </c>
      <c r="AR106" s="75"/>
      <c r="AS106" s="140">
        <f>ROUND(SUM(AS107:AS117),2)</f>
        <v>0</v>
      </c>
      <c r="AT106" s="141">
        <f>ROUND(SUM(AV106:AW106),2)</f>
        <v>0</v>
      </c>
      <c r="AU106" s="142">
        <f>ROUND(SUM(AU107:AU117),5)</f>
        <v>0</v>
      </c>
      <c r="AV106" s="141">
        <f>ROUND(AZ106*L29,2)</f>
        <v>0</v>
      </c>
      <c r="AW106" s="141">
        <f>ROUND(BA106*L30,2)</f>
        <v>0</v>
      </c>
      <c r="AX106" s="141">
        <f>ROUND(BB106*L29,2)</f>
        <v>0</v>
      </c>
      <c r="AY106" s="141">
        <f>ROUND(BC106*L30,2)</f>
        <v>0</v>
      </c>
      <c r="AZ106" s="141">
        <f>ROUND(SUM(AZ107:AZ117),2)</f>
        <v>0</v>
      </c>
      <c r="BA106" s="141">
        <f>ROUND(SUM(BA107:BA117),2)</f>
        <v>0</v>
      </c>
      <c r="BB106" s="141">
        <f>ROUND(SUM(BB107:BB117),2)</f>
        <v>0</v>
      </c>
      <c r="BC106" s="141">
        <f>ROUND(SUM(BC107:BC117),2)</f>
        <v>0</v>
      </c>
      <c r="BD106" s="143">
        <f>ROUND(SUM(BD107:BD117),2)</f>
        <v>0</v>
      </c>
      <c r="BE106" s="4"/>
      <c r="BS106" s="144" t="s">
        <v>77</v>
      </c>
      <c r="BT106" s="144" t="s">
        <v>89</v>
      </c>
      <c r="BU106" s="144" t="s">
        <v>79</v>
      </c>
      <c r="BV106" s="144" t="s">
        <v>80</v>
      </c>
      <c r="BW106" s="144" t="s">
        <v>119</v>
      </c>
      <c r="BX106" s="144" t="s">
        <v>86</v>
      </c>
      <c r="CL106" s="144" t="s">
        <v>1</v>
      </c>
    </row>
    <row r="107" s="4" customFormat="1" ht="23.25" customHeight="1">
      <c r="A107" s="135" t="s">
        <v>87</v>
      </c>
      <c r="B107" s="73"/>
      <c r="C107" s="136"/>
      <c r="D107" s="136"/>
      <c r="E107" s="136"/>
      <c r="F107" s="137" t="s">
        <v>120</v>
      </c>
      <c r="G107" s="137"/>
      <c r="H107" s="137"/>
      <c r="I107" s="137"/>
      <c r="J107" s="137"/>
      <c r="K107" s="136"/>
      <c r="L107" s="137" t="s">
        <v>121</v>
      </c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8">
        <f>'SO-1.1.2.1 - Bleskozvod'!J34</f>
        <v>0</v>
      </c>
      <c r="AH107" s="136"/>
      <c r="AI107" s="136"/>
      <c r="AJ107" s="136"/>
      <c r="AK107" s="136"/>
      <c r="AL107" s="136"/>
      <c r="AM107" s="136"/>
      <c r="AN107" s="138">
        <f>SUM(AG107,AT107)</f>
        <v>0</v>
      </c>
      <c r="AO107" s="136"/>
      <c r="AP107" s="136"/>
      <c r="AQ107" s="139" t="s">
        <v>88</v>
      </c>
      <c r="AR107" s="75"/>
      <c r="AS107" s="140">
        <v>0</v>
      </c>
      <c r="AT107" s="141">
        <f>ROUND(SUM(AV107:AW107),2)</f>
        <v>0</v>
      </c>
      <c r="AU107" s="142">
        <f>'SO-1.1.2.1 - Bleskozvod'!P126</f>
        <v>0</v>
      </c>
      <c r="AV107" s="141">
        <f>'SO-1.1.2.1 - Bleskozvod'!J37</f>
        <v>0</v>
      </c>
      <c r="AW107" s="141">
        <f>'SO-1.1.2.1 - Bleskozvod'!J38</f>
        <v>0</v>
      </c>
      <c r="AX107" s="141">
        <f>'SO-1.1.2.1 - Bleskozvod'!J39</f>
        <v>0</v>
      </c>
      <c r="AY107" s="141">
        <f>'SO-1.1.2.1 - Bleskozvod'!J40</f>
        <v>0</v>
      </c>
      <c r="AZ107" s="141">
        <f>'SO-1.1.2.1 - Bleskozvod'!F37</f>
        <v>0</v>
      </c>
      <c r="BA107" s="141">
        <f>'SO-1.1.2.1 - Bleskozvod'!F38</f>
        <v>0</v>
      </c>
      <c r="BB107" s="141">
        <f>'SO-1.1.2.1 - Bleskozvod'!F39</f>
        <v>0</v>
      </c>
      <c r="BC107" s="141">
        <f>'SO-1.1.2.1 - Bleskozvod'!F40</f>
        <v>0</v>
      </c>
      <c r="BD107" s="143">
        <f>'SO-1.1.2.1 - Bleskozvod'!F41</f>
        <v>0</v>
      </c>
      <c r="BE107" s="4"/>
      <c r="BT107" s="144" t="s">
        <v>96</v>
      </c>
      <c r="BV107" s="144" t="s">
        <v>80</v>
      </c>
      <c r="BW107" s="144" t="s">
        <v>122</v>
      </c>
      <c r="BX107" s="144" t="s">
        <v>119</v>
      </c>
      <c r="CL107" s="144" t="s">
        <v>1</v>
      </c>
    </row>
    <row r="108" s="4" customFormat="1" ht="23.25" customHeight="1">
      <c r="A108" s="135" t="s">
        <v>87</v>
      </c>
      <c r="B108" s="73"/>
      <c r="C108" s="136"/>
      <c r="D108" s="136"/>
      <c r="E108" s="136"/>
      <c r="F108" s="137" t="s">
        <v>123</v>
      </c>
      <c r="G108" s="137"/>
      <c r="H108" s="137"/>
      <c r="I108" s="137"/>
      <c r="J108" s="137"/>
      <c r="K108" s="136"/>
      <c r="L108" s="137" t="s">
        <v>124</v>
      </c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8">
        <f>'SO-1.1.2.2 - Dátové rozvo...'!J34</f>
        <v>0</v>
      </c>
      <c r="AH108" s="136"/>
      <c r="AI108" s="136"/>
      <c r="AJ108" s="136"/>
      <c r="AK108" s="136"/>
      <c r="AL108" s="136"/>
      <c r="AM108" s="136"/>
      <c r="AN108" s="138">
        <f>SUM(AG108,AT108)</f>
        <v>0</v>
      </c>
      <c r="AO108" s="136"/>
      <c r="AP108" s="136"/>
      <c r="AQ108" s="139" t="s">
        <v>88</v>
      </c>
      <c r="AR108" s="75"/>
      <c r="AS108" s="140">
        <v>0</v>
      </c>
      <c r="AT108" s="141">
        <f>ROUND(SUM(AV108:AW108),2)</f>
        <v>0</v>
      </c>
      <c r="AU108" s="142">
        <f>'SO-1.1.2.2 - Dátové rozvo...'!P128</f>
        <v>0</v>
      </c>
      <c r="AV108" s="141">
        <f>'SO-1.1.2.2 - Dátové rozvo...'!J37</f>
        <v>0</v>
      </c>
      <c r="AW108" s="141">
        <f>'SO-1.1.2.2 - Dátové rozvo...'!J38</f>
        <v>0</v>
      </c>
      <c r="AX108" s="141">
        <f>'SO-1.1.2.2 - Dátové rozvo...'!J39</f>
        <v>0</v>
      </c>
      <c r="AY108" s="141">
        <f>'SO-1.1.2.2 - Dátové rozvo...'!J40</f>
        <v>0</v>
      </c>
      <c r="AZ108" s="141">
        <f>'SO-1.1.2.2 - Dátové rozvo...'!F37</f>
        <v>0</v>
      </c>
      <c r="BA108" s="141">
        <f>'SO-1.1.2.2 - Dátové rozvo...'!F38</f>
        <v>0</v>
      </c>
      <c r="BB108" s="141">
        <f>'SO-1.1.2.2 - Dátové rozvo...'!F39</f>
        <v>0</v>
      </c>
      <c r="BC108" s="141">
        <f>'SO-1.1.2.2 - Dátové rozvo...'!F40</f>
        <v>0</v>
      </c>
      <c r="BD108" s="143">
        <f>'SO-1.1.2.2 - Dátové rozvo...'!F41</f>
        <v>0</v>
      </c>
      <c r="BE108" s="4"/>
      <c r="BT108" s="144" t="s">
        <v>96</v>
      </c>
      <c r="BV108" s="144" t="s">
        <v>80</v>
      </c>
      <c r="BW108" s="144" t="s">
        <v>125</v>
      </c>
      <c r="BX108" s="144" t="s">
        <v>119</v>
      </c>
      <c r="CL108" s="144" t="s">
        <v>1</v>
      </c>
    </row>
    <row r="109" s="4" customFormat="1" ht="23.25" customHeight="1">
      <c r="A109" s="135" t="s">
        <v>87</v>
      </c>
      <c r="B109" s="73"/>
      <c r="C109" s="136"/>
      <c r="D109" s="136"/>
      <c r="E109" s="136"/>
      <c r="F109" s="137" t="s">
        <v>126</v>
      </c>
      <c r="G109" s="137"/>
      <c r="H109" s="137"/>
      <c r="I109" s="137"/>
      <c r="J109" s="137"/>
      <c r="K109" s="136"/>
      <c r="L109" s="137" t="s">
        <v>127</v>
      </c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8">
        <f>'SO-1.1.2.3 - Dorozumievac...'!J34</f>
        <v>0</v>
      </c>
      <c r="AH109" s="136"/>
      <c r="AI109" s="136"/>
      <c r="AJ109" s="136"/>
      <c r="AK109" s="136"/>
      <c r="AL109" s="136"/>
      <c r="AM109" s="136"/>
      <c r="AN109" s="138">
        <f>SUM(AG109,AT109)</f>
        <v>0</v>
      </c>
      <c r="AO109" s="136"/>
      <c r="AP109" s="136"/>
      <c r="AQ109" s="139" t="s">
        <v>88</v>
      </c>
      <c r="AR109" s="75"/>
      <c r="AS109" s="140">
        <v>0</v>
      </c>
      <c r="AT109" s="141">
        <f>ROUND(SUM(AV109:AW109),2)</f>
        <v>0</v>
      </c>
      <c r="AU109" s="142">
        <f>'SO-1.1.2.3 - Dorozumievac...'!P127</f>
        <v>0</v>
      </c>
      <c r="AV109" s="141">
        <f>'SO-1.1.2.3 - Dorozumievac...'!J37</f>
        <v>0</v>
      </c>
      <c r="AW109" s="141">
        <f>'SO-1.1.2.3 - Dorozumievac...'!J38</f>
        <v>0</v>
      </c>
      <c r="AX109" s="141">
        <f>'SO-1.1.2.3 - Dorozumievac...'!J39</f>
        <v>0</v>
      </c>
      <c r="AY109" s="141">
        <f>'SO-1.1.2.3 - Dorozumievac...'!J40</f>
        <v>0</v>
      </c>
      <c r="AZ109" s="141">
        <f>'SO-1.1.2.3 - Dorozumievac...'!F37</f>
        <v>0</v>
      </c>
      <c r="BA109" s="141">
        <f>'SO-1.1.2.3 - Dorozumievac...'!F38</f>
        <v>0</v>
      </c>
      <c r="BB109" s="141">
        <f>'SO-1.1.2.3 - Dorozumievac...'!F39</f>
        <v>0</v>
      </c>
      <c r="BC109" s="141">
        <f>'SO-1.1.2.3 - Dorozumievac...'!F40</f>
        <v>0</v>
      </c>
      <c r="BD109" s="143">
        <f>'SO-1.1.2.3 - Dorozumievac...'!F41</f>
        <v>0</v>
      </c>
      <c r="BE109" s="4"/>
      <c r="BT109" s="144" t="s">
        <v>96</v>
      </c>
      <c r="BV109" s="144" t="s">
        <v>80</v>
      </c>
      <c r="BW109" s="144" t="s">
        <v>128</v>
      </c>
      <c r="BX109" s="144" t="s">
        <v>119</v>
      </c>
      <c r="CL109" s="144" t="s">
        <v>1</v>
      </c>
    </row>
    <row r="110" s="4" customFormat="1" ht="23.25" customHeight="1">
      <c r="A110" s="135" t="s">
        <v>87</v>
      </c>
      <c r="B110" s="73"/>
      <c r="C110" s="136"/>
      <c r="D110" s="136"/>
      <c r="E110" s="136"/>
      <c r="F110" s="137" t="s">
        <v>129</v>
      </c>
      <c r="G110" s="137"/>
      <c r="H110" s="137"/>
      <c r="I110" s="137"/>
      <c r="J110" s="137"/>
      <c r="K110" s="136"/>
      <c r="L110" s="137" t="s">
        <v>130</v>
      </c>
      <c r="M110" s="137"/>
      <c r="N110" s="137"/>
      <c r="O110" s="137"/>
      <c r="P110" s="137"/>
      <c r="Q110" s="137"/>
      <c r="R110" s="137"/>
      <c r="S110" s="137"/>
      <c r="T110" s="137"/>
      <c r="U110" s="137"/>
      <c r="V110" s="137"/>
      <c r="W110" s="137"/>
      <c r="X110" s="137"/>
      <c r="Y110" s="137"/>
      <c r="Z110" s="137"/>
      <c r="AA110" s="137"/>
      <c r="AB110" s="137"/>
      <c r="AC110" s="137"/>
      <c r="AD110" s="137"/>
      <c r="AE110" s="137"/>
      <c r="AF110" s="137"/>
      <c r="AG110" s="138">
        <f>'SO-1.1.2.4 - Káblové rozvody'!J34</f>
        <v>0</v>
      </c>
      <c r="AH110" s="136"/>
      <c r="AI110" s="136"/>
      <c r="AJ110" s="136"/>
      <c r="AK110" s="136"/>
      <c r="AL110" s="136"/>
      <c r="AM110" s="136"/>
      <c r="AN110" s="138">
        <f>SUM(AG110,AT110)</f>
        <v>0</v>
      </c>
      <c r="AO110" s="136"/>
      <c r="AP110" s="136"/>
      <c r="AQ110" s="139" t="s">
        <v>88</v>
      </c>
      <c r="AR110" s="75"/>
      <c r="AS110" s="140">
        <v>0</v>
      </c>
      <c r="AT110" s="141">
        <f>ROUND(SUM(AV110:AW110),2)</f>
        <v>0</v>
      </c>
      <c r="AU110" s="142">
        <f>'SO-1.1.2.4 - Káblové rozvody'!P127</f>
        <v>0</v>
      </c>
      <c r="AV110" s="141">
        <f>'SO-1.1.2.4 - Káblové rozvody'!J37</f>
        <v>0</v>
      </c>
      <c r="AW110" s="141">
        <f>'SO-1.1.2.4 - Káblové rozvody'!J38</f>
        <v>0</v>
      </c>
      <c r="AX110" s="141">
        <f>'SO-1.1.2.4 - Káblové rozvody'!J39</f>
        <v>0</v>
      </c>
      <c r="AY110" s="141">
        <f>'SO-1.1.2.4 - Káblové rozvody'!J40</f>
        <v>0</v>
      </c>
      <c r="AZ110" s="141">
        <f>'SO-1.1.2.4 - Káblové rozvody'!F37</f>
        <v>0</v>
      </c>
      <c r="BA110" s="141">
        <f>'SO-1.1.2.4 - Káblové rozvody'!F38</f>
        <v>0</v>
      </c>
      <c r="BB110" s="141">
        <f>'SO-1.1.2.4 - Káblové rozvody'!F39</f>
        <v>0</v>
      </c>
      <c r="BC110" s="141">
        <f>'SO-1.1.2.4 - Káblové rozvody'!F40</f>
        <v>0</v>
      </c>
      <c r="BD110" s="143">
        <f>'SO-1.1.2.4 - Káblové rozvody'!F41</f>
        <v>0</v>
      </c>
      <c r="BE110" s="4"/>
      <c r="BT110" s="144" t="s">
        <v>96</v>
      </c>
      <c r="BV110" s="144" t="s">
        <v>80</v>
      </c>
      <c r="BW110" s="144" t="s">
        <v>131</v>
      </c>
      <c r="BX110" s="144" t="s">
        <v>119</v>
      </c>
      <c r="CL110" s="144" t="s">
        <v>1</v>
      </c>
    </row>
    <row r="111" s="4" customFormat="1" ht="23.25" customHeight="1">
      <c r="A111" s="135" t="s">
        <v>87</v>
      </c>
      <c r="B111" s="73"/>
      <c r="C111" s="136"/>
      <c r="D111" s="136"/>
      <c r="E111" s="136"/>
      <c r="F111" s="137" t="s">
        <v>132</v>
      </c>
      <c r="G111" s="137"/>
      <c r="H111" s="137"/>
      <c r="I111" s="137"/>
      <c r="J111" s="137"/>
      <c r="K111" s="136"/>
      <c r="L111" s="137" t="s">
        <v>133</v>
      </c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8">
        <f>'SO-1.1.2.5 - Rozvádzač r0...'!J34</f>
        <v>0</v>
      </c>
      <c r="AH111" s="136"/>
      <c r="AI111" s="136"/>
      <c r="AJ111" s="136"/>
      <c r="AK111" s="136"/>
      <c r="AL111" s="136"/>
      <c r="AM111" s="136"/>
      <c r="AN111" s="138">
        <f>SUM(AG111,AT111)</f>
        <v>0</v>
      </c>
      <c r="AO111" s="136"/>
      <c r="AP111" s="136"/>
      <c r="AQ111" s="139" t="s">
        <v>88</v>
      </c>
      <c r="AR111" s="75"/>
      <c r="AS111" s="140">
        <v>0</v>
      </c>
      <c r="AT111" s="141">
        <f>ROUND(SUM(AV111:AW111),2)</f>
        <v>0</v>
      </c>
      <c r="AU111" s="142">
        <f>'SO-1.1.2.5 - Rozvádzač r0...'!P126</f>
        <v>0</v>
      </c>
      <c r="AV111" s="141">
        <f>'SO-1.1.2.5 - Rozvádzač r0...'!J37</f>
        <v>0</v>
      </c>
      <c r="AW111" s="141">
        <f>'SO-1.1.2.5 - Rozvádzač r0...'!J38</f>
        <v>0</v>
      </c>
      <c r="AX111" s="141">
        <f>'SO-1.1.2.5 - Rozvádzač r0...'!J39</f>
        <v>0</v>
      </c>
      <c r="AY111" s="141">
        <f>'SO-1.1.2.5 - Rozvádzač r0...'!J40</f>
        <v>0</v>
      </c>
      <c r="AZ111" s="141">
        <f>'SO-1.1.2.5 - Rozvádzač r0...'!F37</f>
        <v>0</v>
      </c>
      <c r="BA111" s="141">
        <f>'SO-1.1.2.5 - Rozvádzač r0...'!F38</f>
        <v>0</v>
      </c>
      <c r="BB111" s="141">
        <f>'SO-1.1.2.5 - Rozvádzač r0...'!F39</f>
        <v>0</v>
      </c>
      <c r="BC111" s="141">
        <f>'SO-1.1.2.5 - Rozvádzač r0...'!F40</f>
        <v>0</v>
      </c>
      <c r="BD111" s="143">
        <f>'SO-1.1.2.5 - Rozvádzač r0...'!F41</f>
        <v>0</v>
      </c>
      <c r="BE111" s="4"/>
      <c r="BT111" s="144" t="s">
        <v>96</v>
      </c>
      <c r="BV111" s="144" t="s">
        <v>80</v>
      </c>
      <c r="BW111" s="144" t="s">
        <v>134</v>
      </c>
      <c r="BX111" s="144" t="s">
        <v>119</v>
      </c>
      <c r="CL111" s="144" t="s">
        <v>1</v>
      </c>
    </row>
    <row r="112" s="4" customFormat="1" ht="23.25" customHeight="1">
      <c r="A112" s="135" t="s">
        <v>87</v>
      </c>
      <c r="B112" s="73"/>
      <c r="C112" s="136"/>
      <c r="D112" s="136"/>
      <c r="E112" s="136"/>
      <c r="F112" s="137" t="s">
        <v>135</v>
      </c>
      <c r="G112" s="137"/>
      <c r="H112" s="137"/>
      <c r="I112" s="137"/>
      <c r="J112" s="137"/>
      <c r="K112" s="136"/>
      <c r="L112" s="137" t="s">
        <v>136</v>
      </c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8">
        <f>'SO-1.1.2.6 - Rozvádzač r0...'!J34</f>
        <v>0</v>
      </c>
      <c r="AH112" s="136"/>
      <c r="AI112" s="136"/>
      <c r="AJ112" s="136"/>
      <c r="AK112" s="136"/>
      <c r="AL112" s="136"/>
      <c r="AM112" s="136"/>
      <c r="AN112" s="138">
        <f>SUM(AG112,AT112)</f>
        <v>0</v>
      </c>
      <c r="AO112" s="136"/>
      <c r="AP112" s="136"/>
      <c r="AQ112" s="139" t="s">
        <v>88</v>
      </c>
      <c r="AR112" s="75"/>
      <c r="AS112" s="140">
        <v>0</v>
      </c>
      <c r="AT112" s="141">
        <f>ROUND(SUM(AV112:AW112),2)</f>
        <v>0</v>
      </c>
      <c r="AU112" s="142">
        <f>'SO-1.1.2.6 - Rozvádzač r0...'!P126</f>
        <v>0</v>
      </c>
      <c r="AV112" s="141">
        <f>'SO-1.1.2.6 - Rozvádzač r0...'!J37</f>
        <v>0</v>
      </c>
      <c r="AW112" s="141">
        <f>'SO-1.1.2.6 - Rozvádzač r0...'!J38</f>
        <v>0</v>
      </c>
      <c r="AX112" s="141">
        <f>'SO-1.1.2.6 - Rozvádzač r0...'!J39</f>
        <v>0</v>
      </c>
      <c r="AY112" s="141">
        <f>'SO-1.1.2.6 - Rozvádzač r0...'!J40</f>
        <v>0</v>
      </c>
      <c r="AZ112" s="141">
        <f>'SO-1.1.2.6 - Rozvádzač r0...'!F37</f>
        <v>0</v>
      </c>
      <c r="BA112" s="141">
        <f>'SO-1.1.2.6 - Rozvádzač r0...'!F38</f>
        <v>0</v>
      </c>
      <c r="BB112" s="141">
        <f>'SO-1.1.2.6 - Rozvádzač r0...'!F39</f>
        <v>0</v>
      </c>
      <c r="BC112" s="141">
        <f>'SO-1.1.2.6 - Rozvádzač r0...'!F40</f>
        <v>0</v>
      </c>
      <c r="BD112" s="143">
        <f>'SO-1.1.2.6 - Rozvádzač r0...'!F41</f>
        <v>0</v>
      </c>
      <c r="BE112" s="4"/>
      <c r="BT112" s="144" t="s">
        <v>96</v>
      </c>
      <c r="BV112" s="144" t="s">
        <v>80</v>
      </c>
      <c r="BW112" s="144" t="s">
        <v>137</v>
      </c>
      <c r="BX112" s="144" t="s">
        <v>119</v>
      </c>
      <c r="CL112" s="144" t="s">
        <v>1</v>
      </c>
    </row>
    <row r="113" s="4" customFormat="1" ht="23.25" customHeight="1">
      <c r="A113" s="135" t="s">
        <v>87</v>
      </c>
      <c r="B113" s="73"/>
      <c r="C113" s="136"/>
      <c r="D113" s="136"/>
      <c r="E113" s="136"/>
      <c r="F113" s="137" t="s">
        <v>138</v>
      </c>
      <c r="G113" s="137"/>
      <c r="H113" s="137"/>
      <c r="I113" s="137"/>
      <c r="J113" s="137"/>
      <c r="K113" s="136"/>
      <c r="L113" s="137" t="s">
        <v>139</v>
      </c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8">
        <f>'SO-1.1.2.7 - Rozvádzač r0...'!J34</f>
        <v>0</v>
      </c>
      <c r="AH113" s="136"/>
      <c r="AI113" s="136"/>
      <c r="AJ113" s="136"/>
      <c r="AK113" s="136"/>
      <c r="AL113" s="136"/>
      <c r="AM113" s="136"/>
      <c r="AN113" s="138">
        <f>SUM(AG113,AT113)</f>
        <v>0</v>
      </c>
      <c r="AO113" s="136"/>
      <c r="AP113" s="136"/>
      <c r="AQ113" s="139" t="s">
        <v>88</v>
      </c>
      <c r="AR113" s="75"/>
      <c r="AS113" s="140">
        <v>0</v>
      </c>
      <c r="AT113" s="141">
        <f>ROUND(SUM(AV113:AW113),2)</f>
        <v>0</v>
      </c>
      <c r="AU113" s="142">
        <f>'SO-1.1.2.7 - Rozvádzač r0...'!P126</f>
        <v>0</v>
      </c>
      <c r="AV113" s="141">
        <f>'SO-1.1.2.7 - Rozvádzač r0...'!J37</f>
        <v>0</v>
      </c>
      <c r="AW113" s="141">
        <f>'SO-1.1.2.7 - Rozvádzač r0...'!J38</f>
        <v>0</v>
      </c>
      <c r="AX113" s="141">
        <f>'SO-1.1.2.7 - Rozvádzač r0...'!J39</f>
        <v>0</v>
      </c>
      <c r="AY113" s="141">
        <f>'SO-1.1.2.7 - Rozvádzač r0...'!J40</f>
        <v>0</v>
      </c>
      <c r="AZ113" s="141">
        <f>'SO-1.1.2.7 - Rozvádzač r0...'!F37</f>
        <v>0</v>
      </c>
      <c r="BA113" s="141">
        <f>'SO-1.1.2.7 - Rozvádzač r0...'!F38</f>
        <v>0</v>
      </c>
      <c r="BB113" s="141">
        <f>'SO-1.1.2.7 - Rozvádzač r0...'!F39</f>
        <v>0</v>
      </c>
      <c r="BC113" s="141">
        <f>'SO-1.1.2.7 - Rozvádzač r0...'!F40</f>
        <v>0</v>
      </c>
      <c r="BD113" s="143">
        <f>'SO-1.1.2.7 - Rozvádzač r0...'!F41</f>
        <v>0</v>
      </c>
      <c r="BE113" s="4"/>
      <c r="BT113" s="144" t="s">
        <v>96</v>
      </c>
      <c r="BV113" s="144" t="s">
        <v>80</v>
      </c>
      <c r="BW113" s="144" t="s">
        <v>140</v>
      </c>
      <c r="BX113" s="144" t="s">
        <v>119</v>
      </c>
      <c r="CL113" s="144" t="s">
        <v>1</v>
      </c>
    </row>
    <row r="114" s="4" customFormat="1" ht="23.25" customHeight="1">
      <c r="A114" s="135" t="s">
        <v>87</v>
      </c>
      <c r="B114" s="73"/>
      <c r="C114" s="136"/>
      <c r="D114" s="136"/>
      <c r="E114" s="136"/>
      <c r="F114" s="137" t="s">
        <v>141</v>
      </c>
      <c r="G114" s="137"/>
      <c r="H114" s="137"/>
      <c r="I114" s="137"/>
      <c r="J114" s="137"/>
      <c r="K114" s="136"/>
      <c r="L114" s="137" t="s">
        <v>142</v>
      </c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8">
        <f>'SO-1.1.2.8 - Rozvádzač r0...'!J34</f>
        <v>0</v>
      </c>
      <c r="AH114" s="136"/>
      <c r="AI114" s="136"/>
      <c r="AJ114" s="136"/>
      <c r="AK114" s="136"/>
      <c r="AL114" s="136"/>
      <c r="AM114" s="136"/>
      <c r="AN114" s="138">
        <f>SUM(AG114,AT114)</f>
        <v>0</v>
      </c>
      <c r="AO114" s="136"/>
      <c r="AP114" s="136"/>
      <c r="AQ114" s="139" t="s">
        <v>88</v>
      </c>
      <c r="AR114" s="75"/>
      <c r="AS114" s="140">
        <v>0</v>
      </c>
      <c r="AT114" s="141">
        <f>ROUND(SUM(AV114:AW114),2)</f>
        <v>0</v>
      </c>
      <c r="AU114" s="142">
        <f>'SO-1.1.2.8 - Rozvádzač r0...'!P126</f>
        <v>0</v>
      </c>
      <c r="AV114" s="141">
        <f>'SO-1.1.2.8 - Rozvádzač r0...'!J37</f>
        <v>0</v>
      </c>
      <c r="AW114" s="141">
        <f>'SO-1.1.2.8 - Rozvádzač r0...'!J38</f>
        <v>0</v>
      </c>
      <c r="AX114" s="141">
        <f>'SO-1.1.2.8 - Rozvádzač r0...'!J39</f>
        <v>0</v>
      </c>
      <c r="AY114" s="141">
        <f>'SO-1.1.2.8 - Rozvádzač r0...'!J40</f>
        <v>0</v>
      </c>
      <c r="AZ114" s="141">
        <f>'SO-1.1.2.8 - Rozvádzač r0...'!F37</f>
        <v>0</v>
      </c>
      <c r="BA114" s="141">
        <f>'SO-1.1.2.8 - Rozvádzač r0...'!F38</f>
        <v>0</v>
      </c>
      <c r="BB114" s="141">
        <f>'SO-1.1.2.8 - Rozvádzač r0...'!F39</f>
        <v>0</v>
      </c>
      <c r="BC114" s="141">
        <f>'SO-1.1.2.8 - Rozvádzač r0...'!F40</f>
        <v>0</v>
      </c>
      <c r="BD114" s="143">
        <f>'SO-1.1.2.8 - Rozvádzač r0...'!F41</f>
        <v>0</v>
      </c>
      <c r="BE114" s="4"/>
      <c r="BT114" s="144" t="s">
        <v>96</v>
      </c>
      <c r="BV114" s="144" t="s">
        <v>80</v>
      </c>
      <c r="BW114" s="144" t="s">
        <v>143</v>
      </c>
      <c r="BX114" s="144" t="s">
        <v>119</v>
      </c>
      <c r="CL114" s="144" t="s">
        <v>1</v>
      </c>
    </row>
    <row r="115" s="4" customFormat="1" ht="23.25" customHeight="1">
      <c r="A115" s="135" t="s">
        <v>87</v>
      </c>
      <c r="B115" s="73"/>
      <c r="C115" s="136"/>
      <c r="D115" s="136"/>
      <c r="E115" s="136"/>
      <c r="F115" s="137" t="s">
        <v>144</v>
      </c>
      <c r="G115" s="137"/>
      <c r="H115" s="137"/>
      <c r="I115" s="137"/>
      <c r="J115" s="137"/>
      <c r="K115" s="136"/>
      <c r="L115" s="137" t="s">
        <v>145</v>
      </c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8">
        <f>'SO-1.1.2.9 - Rozvádzač r2...'!J34</f>
        <v>0</v>
      </c>
      <c r="AH115" s="136"/>
      <c r="AI115" s="136"/>
      <c r="AJ115" s="136"/>
      <c r="AK115" s="136"/>
      <c r="AL115" s="136"/>
      <c r="AM115" s="136"/>
      <c r="AN115" s="138">
        <f>SUM(AG115,AT115)</f>
        <v>0</v>
      </c>
      <c r="AO115" s="136"/>
      <c r="AP115" s="136"/>
      <c r="AQ115" s="139" t="s">
        <v>88</v>
      </c>
      <c r="AR115" s="75"/>
      <c r="AS115" s="140">
        <v>0</v>
      </c>
      <c r="AT115" s="141">
        <f>ROUND(SUM(AV115:AW115),2)</f>
        <v>0</v>
      </c>
      <c r="AU115" s="142">
        <f>'SO-1.1.2.9 - Rozvádzač r2...'!P126</f>
        <v>0</v>
      </c>
      <c r="AV115" s="141">
        <f>'SO-1.1.2.9 - Rozvádzač r2...'!J37</f>
        <v>0</v>
      </c>
      <c r="AW115" s="141">
        <f>'SO-1.1.2.9 - Rozvádzač r2...'!J38</f>
        <v>0</v>
      </c>
      <c r="AX115" s="141">
        <f>'SO-1.1.2.9 - Rozvádzač r2...'!J39</f>
        <v>0</v>
      </c>
      <c r="AY115" s="141">
        <f>'SO-1.1.2.9 - Rozvádzač r2...'!J40</f>
        <v>0</v>
      </c>
      <c r="AZ115" s="141">
        <f>'SO-1.1.2.9 - Rozvádzač r2...'!F37</f>
        <v>0</v>
      </c>
      <c r="BA115" s="141">
        <f>'SO-1.1.2.9 - Rozvádzač r2...'!F38</f>
        <v>0</v>
      </c>
      <c r="BB115" s="141">
        <f>'SO-1.1.2.9 - Rozvádzač r2...'!F39</f>
        <v>0</v>
      </c>
      <c r="BC115" s="141">
        <f>'SO-1.1.2.9 - Rozvádzač r2...'!F40</f>
        <v>0</v>
      </c>
      <c r="BD115" s="143">
        <f>'SO-1.1.2.9 - Rozvádzač r2...'!F41</f>
        <v>0</v>
      </c>
      <c r="BE115" s="4"/>
      <c r="BT115" s="144" t="s">
        <v>96</v>
      </c>
      <c r="BV115" s="144" t="s">
        <v>80</v>
      </c>
      <c r="BW115" s="144" t="s">
        <v>146</v>
      </c>
      <c r="BX115" s="144" t="s">
        <v>119</v>
      </c>
      <c r="CL115" s="144" t="s">
        <v>1</v>
      </c>
    </row>
    <row r="116" s="4" customFormat="1" ht="23.25" customHeight="1">
      <c r="A116" s="135" t="s">
        <v>87</v>
      </c>
      <c r="B116" s="73"/>
      <c r="C116" s="136"/>
      <c r="D116" s="136"/>
      <c r="E116" s="136"/>
      <c r="F116" s="137" t="s">
        <v>147</v>
      </c>
      <c r="G116" s="137"/>
      <c r="H116" s="137"/>
      <c r="I116" s="137"/>
      <c r="J116" s="137"/>
      <c r="K116" s="136"/>
      <c r="L116" s="137" t="s">
        <v>148</v>
      </c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8">
        <f>'SO-1.1.2.10 - Svietidla'!J34</f>
        <v>0</v>
      </c>
      <c r="AH116" s="136"/>
      <c r="AI116" s="136"/>
      <c r="AJ116" s="136"/>
      <c r="AK116" s="136"/>
      <c r="AL116" s="136"/>
      <c r="AM116" s="136"/>
      <c r="AN116" s="138">
        <f>SUM(AG116,AT116)</f>
        <v>0</v>
      </c>
      <c r="AO116" s="136"/>
      <c r="AP116" s="136"/>
      <c r="AQ116" s="139" t="s">
        <v>88</v>
      </c>
      <c r="AR116" s="75"/>
      <c r="AS116" s="140">
        <v>0</v>
      </c>
      <c r="AT116" s="141">
        <f>ROUND(SUM(AV116:AW116),2)</f>
        <v>0</v>
      </c>
      <c r="AU116" s="142">
        <f>'SO-1.1.2.10 - Svietidla'!P126</f>
        <v>0</v>
      </c>
      <c r="AV116" s="141">
        <f>'SO-1.1.2.10 - Svietidla'!J37</f>
        <v>0</v>
      </c>
      <c r="AW116" s="141">
        <f>'SO-1.1.2.10 - Svietidla'!J38</f>
        <v>0</v>
      </c>
      <c r="AX116" s="141">
        <f>'SO-1.1.2.10 - Svietidla'!J39</f>
        <v>0</v>
      </c>
      <c r="AY116" s="141">
        <f>'SO-1.1.2.10 - Svietidla'!J40</f>
        <v>0</v>
      </c>
      <c r="AZ116" s="141">
        <f>'SO-1.1.2.10 - Svietidla'!F37</f>
        <v>0</v>
      </c>
      <c r="BA116" s="141">
        <f>'SO-1.1.2.10 - Svietidla'!F38</f>
        <v>0</v>
      </c>
      <c r="BB116" s="141">
        <f>'SO-1.1.2.10 - Svietidla'!F39</f>
        <v>0</v>
      </c>
      <c r="BC116" s="141">
        <f>'SO-1.1.2.10 - Svietidla'!F40</f>
        <v>0</v>
      </c>
      <c r="BD116" s="143">
        <f>'SO-1.1.2.10 - Svietidla'!F41</f>
        <v>0</v>
      </c>
      <c r="BE116" s="4"/>
      <c r="BT116" s="144" t="s">
        <v>96</v>
      </c>
      <c r="BV116" s="144" t="s">
        <v>80</v>
      </c>
      <c r="BW116" s="144" t="s">
        <v>149</v>
      </c>
      <c r="BX116" s="144" t="s">
        <v>119</v>
      </c>
      <c r="CL116" s="144" t="s">
        <v>1</v>
      </c>
    </row>
    <row r="117" s="4" customFormat="1" ht="23.25" customHeight="1">
      <c r="A117" s="135" t="s">
        <v>87</v>
      </c>
      <c r="B117" s="73"/>
      <c r="C117" s="136"/>
      <c r="D117" s="136"/>
      <c r="E117" s="136"/>
      <c r="F117" s="137" t="s">
        <v>150</v>
      </c>
      <c r="G117" s="137"/>
      <c r="H117" s="137"/>
      <c r="I117" s="137"/>
      <c r="J117" s="137"/>
      <c r="K117" s="136"/>
      <c r="L117" s="137" t="s">
        <v>151</v>
      </c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8">
        <f>'SO-1.1.2.11 - Zásuvky a v...'!J34</f>
        <v>0</v>
      </c>
      <c r="AH117" s="136"/>
      <c r="AI117" s="136"/>
      <c r="AJ117" s="136"/>
      <c r="AK117" s="136"/>
      <c r="AL117" s="136"/>
      <c r="AM117" s="136"/>
      <c r="AN117" s="138">
        <f>SUM(AG117,AT117)</f>
        <v>0</v>
      </c>
      <c r="AO117" s="136"/>
      <c r="AP117" s="136"/>
      <c r="AQ117" s="139" t="s">
        <v>88</v>
      </c>
      <c r="AR117" s="75"/>
      <c r="AS117" s="140">
        <v>0</v>
      </c>
      <c r="AT117" s="141">
        <f>ROUND(SUM(AV117:AW117),2)</f>
        <v>0</v>
      </c>
      <c r="AU117" s="142">
        <f>'SO-1.1.2.11 - Zásuvky a v...'!P126</f>
        <v>0</v>
      </c>
      <c r="AV117" s="141">
        <f>'SO-1.1.2.11 - Zásuvky a v...'!J37</f>
        <v>0</v>
      </c>
      <c r="AW117" s="141">
        <f>'SO-1.1.2.11 - Zásuvky a v...'!J38</f>
        <v>0</v>
      </c>
      <c r="AX117" s="141">
        <f>'SO-1.1.2.11 - Zásuvky a v...'!J39</f>
        <v>0</v>
      </c>
      <c r="AY117" s="141">
        <f>'SO-1.1.2.11 - Zásuvky a v...'!J40</f>
        <v>0</v>
      </c>
      <c r="AZ117" s="141">
        <f>'SO-1.1.2.11 - Zásuvky a v...'!F37</f>
        <v>0</v>
      </c>
      <c r="BA117" s="141">
        <f>'SO-1.1.2.11 - Zásuvky a v...'!F38</f>
        <v>0</v>
      </c>
      <c r="BB117" s="141">
        <f>'SO-1.1.2.11 - Zásuvky a v...'!F39</f>
        <v>0</v>
      </c>
      <c r="BC117" s="141">
        <f>'SO-1.1.2.11 - Zásuvky a v...'!F40</f>
        <v>0</v>
      </c>
      <c r="BD117" s="143">
        <f>'SO-1.1.2.11 - Zásuvky a v...'!F41</f>
        <v>0</v>
      </c>
      <c r="BE117" s="4"/>
      <c r="BT117" s="144" t="s">
        <v>96</v>
      </c>
      <c r="BV117" s="144" t="s">
        <v>80</v>
      </c>
      <c r="BW117" s="144" t="s">
        <v>152</v>
      </c>
      <c r="BX117" s="144" t="s">
        <v>119</v>
      </c>
      <c r="CL117" s="144" t="s">
        <v>1</v>
      </c>
    </row>
    <row r="118" s="7" customFormat="1" ht="16.5" customHeight="1">
      <c r="A118" s="7"/>
      <c r="B118" s="122"/>
      <c r="C118" s="123"/>
      <c r="D118" s="124" t="s">
        <v>153</v>
      </c>
      <c r="E118" s="124"/>
      <c r="F118" s="124"/>
      <c r="G118" s="124"/>
      <c r="H118" s="124"/>
      <c r="I118" s="125"/>
      <c r="J118" s="124" t="s">
        <v>154</v>
      </c>
      <c r="K118" s="124"/>
      <c r="L118" s="124"/>
      <c r="M118" s="124"/>
      <c r="N118" s="124"/>
      <c r="O118" s="124"/>
      <c r="P118" s="124"/>
      <c r="Q118" s="124"/>
      <c r="R118" s="124"/>
      <c r="S118" s="124"/>
      <c r="T118" s="124"/>
      <c r="U118" s="124"/>
      <c r="V118" s="124"/>
      <c r="W118" s="124"/>
      <c r="X118" s="124"/>
      <c r="Y118" s="124"/>
      <c r="Z118" s="124"/>
      <c r="AA118" s="124"/>
      <c r="AB118" s="124"/>
      <c r="AC118" s="124"/>
      <c r="AD118" s="124"/>
      <c r="AE118" s="124"/>
      <c r="AF118" s="124"/>
      <c r="AG118" s="126">
        <f>ROUND(AG119+AG120+AG126,2)</f>
        <v>0</v>
      </c>
      <c r="AH118" s="125"/>
      <c r="AI118" s="125"/>
      <c r="AJ118" s="125"/>
      <c r="AK118" s="125"/>
      <c r="AL118" s="125"/>
      <c r="AM118" s="125"/>
      <c r="AN118" s="127">
        <f>SUM(AG118,AT118)</f>
        <v>0</v>
      </c>
      <c r="AO118" s="125"/>
      <c r="AP118" s="125"/>
      <c r="AQ118" s="128" t="s">
        <v>84</v>
      </c>
      <c r="AR118" s="129"/>
      <c r="AS118" s="130">
        <f>ROUND(AS119+AS120+AS126,2)</f>
        <v>0</v>
      </c>
      <c r="AT118" s="131">
        <f>ROUND(SUM(AV118:AW118),2)</f>
        <v>0</v>
      </c>
      <c r="AU118" s="132">
        <f>ROUND(AU119+AU120+AU126,5)</f>
        <v>0</v>
      </c>
      <c r="AV118" s="131">
        <f>ROUND(AZ118*L29,2)</f>
        <v>0</v>
      </c>
      <c r="AW118" s="131">
        <f>ROUND(BA118*L30,2)</f>
        <v>0</v>
      </c>
      <c r="AX118" s="131">
        <f>ROUND(BB118*L29,2)</f>
        <v>0</v>
      </c>
      <c r="AY118" s="131">
        <f>ROUND(BC118*L30,2)</f>
        <v>0</v>
      </c>
      <c r="AZ118" s="131">
        <f>ROUND(AZ119+AZ120+AZ126,2)</f>
        <v>0</v>
      </c>
      <c r="BA118" s="131">
        <f>ROUND(BA119+BA120+BA126,2)</f>
        <v>0</v>
      </c>
      <c r="BB118" s="131">
        <f>ROUND(BB119+BB120+BB126,2)</f>
        <v>0</v>
      </c>
      <c r="BC118" s="131">
        <f>ROUND(BC119+BC120+BC126,2)</f>
        <v>0</v>
      </c>
      <c r="BD118" s="133">
        <f>ROUND(BD119+BD120+BD126,2)</f>
        <v>0</v>
      </c>
      <c r="BE118" s="7"/>
      <c r="BS118" s="134" t="s">
        <v>77</v>
      </c>
      <c r="BT118" s="134" t="s">
        <v>85</v>
      </c>
      <c r="BV118" s="134" t="s">
        <v>80</v>
      </c>
      <c r="BW118" s="134" t="s">
        <v>155</v>
      </c>
      <c r="BX118" s="134" t="s">
        <v>5</v>
      </c>
      <c r="CL118" s="134" t="s">
        <v>1</v>
      </c>
      <c r="CM118" s="134" t="s">
        <v>78</v>
      </c>
    </row>
    <row r="119" s="4" customFormat="1" ht="16.5" customHeight="1">
      <c r="A119" s="135" t="s">
        <v>87</v>
      </c>
      <c r="B119" s="73"/>
      <c r="C119" s="136"/>
      <c r="D119" s="136"/>
      <c r="E119" s="137" t="s">
        <v>153</v>
      </c>
      <c r="F119" s="137"/>
      <c r="G119" s="137"/>
      <c r="H119" s="137"/>
      <c r="I119" s="137"/>
      <c r="J119" s="136"/>
      <c r="K119" s="137" t="s">
        <v>154</v>
      </c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8">
        <f>'SO-1.2 - Nadstavba časti ...'!J30</f>
        <v>0</v>
      </c>
      <c r="AH119" s="136"/>
      <c r="AI119" s="136"/>
      <c r="AJ119" s="136"/>
      <c r="AK119" s="136"/>
      <c r="AL119" s="136"/>
      <c r="AM119" s="136"/>
      <c r="AN119" s="138">
        <f>SUM(AG119,AT119)</f>
        <v>0</v>
      </c>
      <c r="AO119" s="136"/>
      <c r="AP119" s="136"/>
      <c r="AQ119" s="139" t="s">
        <v>88</v>
      </c>
      <c r="AR119" s="75"/>
      <c r="AS119" s="140">
        <v>0</v>
      </c>
      <c r="AT119" s="141">
        <f>ROUND(SUM(AV119:AW119),2)</f>
        <v>0</v>
      </c>
      <c r="AU119" s="142">
        <f>'SO-1.2 - Nadstavba časti ...'!P135</f>
        <v>0</v>
      </c>
      <c r="AV119" s="141">
        <f>'SO-1.2 - Nadstavba časti ...'!J33</f>
        <v>0</v>
      </c>
      <c r="AW119" s="141">
        <f>'SO-1.2 - Nadstavba časti ...'!J34</f>
        <v>0</v>
      </c>
      <c r="AX119" s="141">
        <f>'SO-1.2 - Nadstavba časti ...'!J35</f>
        <v>0</v>
      </c>
      <c r="AY119" s="141">
        <f>'SO-1.2 - Nadstavba časti ...'!J36</f>
        <v>0</v>
      </c>
      <c r="AZ119" s="141">
        <f>'SO-1.2 - Nadstavba časti ...'!F33</f>
        <v>0</v>
      </c>
      <c r="BA119" s="141">
        <f>'SO-1.2 - Nadstavba časti ...'!F34</f>
        <v>0</v>
      </c>
      <c r="BB119" s="141">
        <f>'SO-1.2 - Nadstavba časti ...'!F35</f>
        <v>0</v>
      </c>
      <c r="BC119" s="141">
        <f>'SO-1.2 - Nadstavba časti ...'!F36</f>
        <v>0</v>
      </c>
      <c r="BD119" s="143">
        <f>'SO-1.2 - Nadstavba časti ...'!F37</f>
        <v>0</v>
      </c>
      <c r="BE119" s="4"/>
      <c r="BT119" s="144" t="s">
        <v>89</v>
      </c>
      <c r="BU119" s="144" t="s">
        <v>90</v>
      </c>
      <c r="BV119" s="144" t="s">
        <v>80</v>
      </c>
      <c r="BW119" s="144" t="s">
        <v>155</v>
      </c>
      <c r="BX119" s="144" t="s">
        <v>5</v>
      </c>
      <c r="CL119" s="144" t="s">
        <v>1</v>
      </c>
      <c r="CM119" s="144" t="s">
        <v>78</v>
      </c>
    </row>
    <row r="120" s="4" customFormat="1" ht="23.25" customHeight="1">
      <c r="A120" s="4"/>
      <c r="B120" s="73"/>
      <c r="C120" s="136"/>
      <c r="D120" s="136"/>
      <c r="E120" s="137" t="s">
        <v>156</v>
      </c>
      <c r="F120" s="137"/>
      <c r="G120" s="137"/>
      <c r="H120" s="137"/>
      <c r="I120" s="137"/>
      <c r="J120" s="136"/>
      <c r="K120" s="137" t="s">
        <v>157</v>
      </c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45">
        <f>ROUND(AG121+AG122+AG123,2)</f>
        <v>0</v>
      </c>
      <c r="AH120" s="136"/>
      <c r="AI120" s="136"/>
      <c r="AJ120" s="136"/>
      <c r="AK120" s="136"/>
      <c r="AL120" s="136"/>
      <c r="AM120" s="136"/>
      <c r="AN120" s="138">
        <f>SUM(AG120,AT120)</f>
        <v>0</v>
      </c>
      <c r="AO120" s="136"/>
      <c r="AP120" s="136"/>
      <c r="AQ120" s="139" t="s">
        <v>88</v>
      </c>
      <c r="AR120" s="75"/>
      <c r="AS120" s="140">
        <f>ROUND(AS121+AS122+AS123,2)</f>
        <v>0</v>
      </c>
      <c r="AT120" s="141">
        <f>ROUND(SUM(AV120:AW120),2)</f>
        <v>0</v>
      </c>
      <c r="AU120" s="142">
        <f>ROUND(AU121+AU122+AU123,5)</f>
        <v>0</v>
      </c>
      <c r="AV120" s="141">
        <f>ROUND(AZ120*L29,2)</f>
        <v>0</v>
      </c>
      <c r="AW120" s="141">
        <f>ROUND(BA120*L30,2)</f>
        <v>0</v>
      </c>
      <c r="AX120" s="141">
        <f>ROUND(BB120*L29,2)</f>
        <v>0</v>
      </c>
      <c r="AY120" s="141">
        <f>ROUND(BC120*L30,2)</f>
        <v>0</v>
      </c>
      <c r="AZ120" s="141">
        <f>ROUND(AZ121+AZ122+AZ123,2)</f>
        <v>0</v>
      </c>
      <c r="BA120" s="141">
        <f>ROUND(BA121+BA122+BA123,2)</f>
        <v>0</v>
      </c>
      <c r="BB120" s="141">
        <f>ROUND(BB121+BB122+BB123,2)</f>
        <v>0</v>
      </c>
      <c r="BC120" s="141">
        <f>ROUND(BC121+BC122+BC123,2)</f>
        <v>0</v>
      </c>
      <c r="BD120" s="143">
        <f>ROUND(BD121+BD122+BD123,2)</f>
        <v>0</v>
      </c>
      <c r="BE120" s="4"/>
      <c r="BS120" s="144" t="s">
        <v>77</v>
      </c>
      <c r="BT120" s="144" t="s">
        <v>89</v>
      </c>
      <c r="BU120" s="144" t="s">
        <v>79</v>
      </c>
      <c r="BV120" s="144" t="s">
        <v>80</v>
      </c>
      <c r="BW120" s="144" t="s">
        <v>158</v>
      </c>
      <c r="BX120" s="144" t="s">
        <v>155</v>
      </c>
      <c r="CL120" s="144" t="s">
        <v>1</v>
      </c>
    </row>
    <row r="121" s="4" customFormat="1" ht="23.25" customHeight="1">
      <c r="A121" s="135" t="s">
        <v>87</v>
      </c>
      <c r="B121" s="73"/>
      <c r="C121" s="136"/>
      <c r="D121" s="136"/>
      <c r="E121" s="136"/>
      <c r="F121" s="137" t="s">
        <v>159</v>
      </c>
      <c r="G121" s="137"/>
      <c r="H121" s="137"/>
      <c r="I121" s="137"/>
      <c r="J121" s="137"/>
      <c r="K121" s="136"/>
      <c r="L121" s="137" t="s">
        <v>95</v>
      </c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8">
        <f>'SO-1.2.1.1 - Zdravotechnika'!J34</f>
        <v>0</v>
      </c>
      <c r="AH121" s="136"/>
      <c r="AI121" s="136"/>
      <c r="AJ121" s="136"/>
      <c r="AK121" s="136"/>
      <c r="AL121" s="136"/>
      <c r="AM121" s="136"/>
      <c r="AN121" s="138">
        <f>SUM(AG121,AT121)</f>
        <v>0</v>
      </c>
      <c r="AO121" s="136"/>
      <c r="AP121" s="136"/>
      <c r="AQ121" s="139" t="s">
        <v>88</v>
      </c>
      <c r="AR121" s="75"/>
      <c r="AS121" s="140">
        <v>0</v>
      </c>
      <c r="AT121" s="141">
        <f>ROUND(SUM(AV121:AW121),2)</f>
        <v>0</v>
      </c>
      <c r="AU121" s="142">
        <f>'SO-1.2.1.1 - Zdravotechnika'!P131</f>
        <v>0</v>
      </c>
      <c r="AV121" s="141">
        <f>'SO-1.2.1.1 - Zdravotechnika'!J37</f>
        <v>0</v>
      </c>
      <c r="AW121" s="141">
        <f>'SO-1.2.1.1 - Zdravotechnika'!J38</f>
        <v>0</v>
      </c>
      <c r="AX121" s="141">
        <f>'SO-1.2.1.1 - Zdravotechnika'!J39</f>
        <v>0</v>
      </c>
      <c r="AY121" s="141">
        <f>'SO-1.2.1.1 - Zdravotechnika'!J40</f>
        <v>0</v>
      </c>
      <c r="AZ121" s="141">
        <f>'SO-1.2.1.1 - Zdravotechnika'!F37</f>
        <v>0</v>
      </c>
      <c r="BA121" s="141">
        <f>'SO-1.2.1.1 - Zdravotechnika'!F38</f>
        <v>0</v>
      </c>
      <c r="BB121" s="141">
        <f>'SO-1.2.1.1 - Zdravotechnika'!F39</f>
        <v>0</v>
      </c>
      <c r="BC121" s="141">
        <f>'SO-1.2.1.1 - Zdravotechnika'!F40</f>
        <v>0</v>
      </c>
      <c r="BD121" s="143">
        <f>'SO-1.2.1.1 - Zdravotechnika'!F41</f>
        <v>0</v>
      </c>
      <c r="BE121" s="4"/>
      <c r="BT121" s="144" t="s">
        <v>96</v>
      </c>
      <c r="BV121" s="144" t="s">
        <v>80</v>
      </c>
      <c r="BW121" s="144" t="s">
        <v>160</v>
      </c>
      <c r="BX121" s="144" t="s">
        <v>158</v>
      </c>
      <c r="CL121" s="144" t="s">
        <v>1</v>
      </c>
    </row>
    <row r="122" s="4" customFormat="1" ht="23.25" customHeight="1">
      <c r="A122" s="135" t="s">
        <v>87</v>
      </c>
      <c r="B122" s="73"/>
      <c r="C122" s="136"/>
      <c r="D122" s="136"/>
      <c r="E122" s="136"/>
      <c r="F122" s="137" t="s">
        <v>161</v>
      </c>
      <c r="G122" s="137"/>
      <c r="H122" s="137"/>
      <c r="I122" s="137"/>
      <c r="J122" s="137"/>
      <c r="K122" s="136"/>
      <c r="L122" s="137" t="s">
        <v>162</v>
      </c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8">
        <f>'SO-1.2.1.2 - Ústredné vyk...'!J34</f>
        <v>0</v>
      </c>
      <c r="AH122" s="136"/>
      <c r="AI122" s="136"/>
      <c r="AJ122" s="136"/>
      <c r="AK122" s="136"/>
      <c r="AL122" s="136"/>
      <c r="AM122" s="136"/>
      <c r="AN122" s="138">
        <f>SUM(AG122,AT122)</f>
        <v>0</v>
      </c>
      <c r="AO122" s="136"/>
      <c r="AP122" s="136"/>
      <c r="AQ122" s="139" t="s">
        <v>88</v>
      </c>
      <c r="AR122" s="75"/>
      <c r="AS122" s="140">
        <v>0</v>
      </c>
      <c r="AT122" s="141">
        <f>ROUND(SUM(AV122:AW122),2)</f>
        <v>0</v>
      </c>
      <c r="AU122" s="142">
        <f>'SO-1.2.1.2 - Ústredné vyk...'!P131</f>
        <v>0</v>
      </c>
      <c r="AV122" s="141">
        <f>'SO-1.2.1.2 - Ústredné vyk...'!J37</f>
        <v>0</v>
      </c>
      <c r="AW122" s="141">
        <f>'SO-1.2.1.2 - Ústredné vyk...'!J38</f>
        <v>0</v>
      </c>
      <c r="AX122" s="141">
        <f>'SO-1.2.1.2 - Ústredné vyk...'!J39</f>
        <v>0</v>
      </c>
      <c r="AY122" s="141">
        <f>'SO-1.2.1.2 - Ústredné vyk...'!J40</f>
        <v>0</v>
      </c>
      <c r="AZ122" s="141">
        <f>'SO-1.2.1.2 - Ústredné vyk...'!F37</f>
        <v>0</v>
      </c>
      <c r="BA122" s="141">
        <f>'SO-1.2.1.2 - Ústredné vyk...'!F38</f>
        <v>0</v>
      </c>
      <c r="BB122" s="141">
        <f>'SO-1.2.1.2 - Ústredné vyk...'!F39</f>
        <v>0</v>
      </c>
      <c r="BC122" s="141">
        <f>'SO-1.2.1.2 - Ústredné vyk...'!F40</f>
        <v>0</v>
      </c>
      <c r="BD122" s="143">
        <f>'SO-1.2.1.2 - Ústredné vyk...'!F41</f>
        <v>0</v>
      </c>
      <c r="BE122" s="4"/>
      <c r="BT122" s="144" t="s">
        <v>96</v>
      </c>
      <c r="BV122" s="144" t="s">
        <v>80</v>
      </c>
      <c r="BW122" s="144" t="s">
        <v>163</v>
      </c>
      <c r="BX122" s="144" t="s">
        <v>158</v>
      </c>
      <c r="CL122" s="144" t="s">
        <v>1</v>
      </c>
    </row>
    <row r="123" s="4" customFormat="1" ht="23.25" customHeight="1">
      <c r="A123" s="4"/>
      <c r="B123" s="73"/>
      <c r="C123" s="136"/>
      <c r="D123" s="136"/>
      <c r="E123" s="136"/>
      <c r="F123" s="137" t="s">
        <v>164</v>
      </c>
      <c r="G123" s="137"/>
      <c r="H123" s="137"/>
      <c r="I123" s="137"/>
      <c r="J123" s="137"/>
      <c r="K123" s="136"/>
      <c r="L123" s="137" t="s">
        <v>109</v>
      </c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45">
        <f>ROUND(SUM(AG124:AG125),2)</f>
        <v>0</v>
      </c>
      <c r="AH123" s="136"/>
      <c r="AI123" s="136"/>
      <c r="AJ123" s="136"/>
      <c r="AK123" s="136"/>
      <c r="AL123" s="136"/>
      <c r="AM123" s="136"/>
      <c r="AN123" s="138">
        <f>SUM(AG123,AT123)</f>
        <v>0</v>
      </c>
      <c r="AO123" s="136"/>
      <c r="AP123" s="136"/>
      <c r="AQ123" s="139" t="s">
        <v>88</v>
      </c>
      <c r="AR123" s="75"/>
      <c r="AS123" s="140">
        <f>ROUND(SUM(AS124:AS125),2)</f>
        <v>0</v>
      </c>
      <c r="AT123" s="141">
        <f>ROUND(SUM(AV123:AW123),2)</f>
        <v>0</v>
      </c>
      <c r="AU123" s="142">
        <f>ROUND(SUM(AU124:AU125),5)</f>
        <v>0</v>
      </c>
      <c r="AV123" s="141">
        <f>ROUND(AZ123*L29,2)</f>
        <v>0</v>
      </c>
      <c r="AW123" s="141">
        <f>ROUND(BA123*L30,2)</f>
        <v>0</v>
      </c>
      <c r="AX123" s="141">
        <f>ROUND(BB123*L29,2)</f>
        <v>0</v>
      </c>
      <c r="AY123" s="141">
        <f>ROUND(BC123*L30,2)</f>
        <v>0</v>
      </c>
      <c r="AZ123" s="141">
        <f>ROUND(SUM(AZ124:AZ125),2)</f>
        <v>0</v>
      </c>
      <c r="BA123" s="141">
        <f>ROUND(SUM(BA124:BA125),2)</f>
        <v>0</v>
      </c>
      <c r="BB123" s="141">
        <f>ROUND(SUM(BB124:BB125),2)</f>
        <v>0</v>
      </c>
      <c r="BC123" s="141">
        <f>ROUND(SUM(BC124:BC125),2)</f>
        <v>0</v>
      </c>
      <c r="BD123" s="143">
        <f>ROUND(SUM(BD124:BD125),2)</f>
        <v>0</v>
      </c>
      <c r="BE123" s="4"/>
      <c r="BS123" s="144" t="s">
        <v>77</v>
      </c>
      <c r="BT123" s="144" t="s">
        <v>96</v>
      </c>
      <c r="BU123" s="144" t="s">
        <v>79</v>
      </c>
      <c r="BV123" s="144" t="s">
        <v>80</v>
      </c>
      <c r="BW123" s="144" t="s">
        <v>165</v>
      </c>
      <c r="BX123" s="144" t="s">
        <v>158</v>
      </c>
      <c r="CL123" s="144" t="s">
        <v>1</v>
      </c>
    </row>
    <row r="124" s="4" customFormat="1" ht="23.25" customHeight="1">
      <c r="A124" s="135" t="s">
        <v>87</v>
      </c>
      <c r="B124" s="73"/>
      <c r="C124" s="136"/>
      <c r="D124" s="136"/>
      <c r="E124" s="136"/>
      <c r="F124" s="136"/>
      <c r="G124" s="137" t="s">
        <v>166</v>
      </c>
      <c r="H124" s="137"/>
      <c r="I124" s="137"/>
      <c r="J124" s="137"/>
      <c r="K124" s="137"/>
      <c r="L124" s="136"/>
      <c r="M124" s="137" t="s">
        <v>167</v>
      </c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8">
        <f>'SO-1.2.1.3.1 - Vetranie k...'!J34</f>
        <v>0</v>
      </c>
      <c r="AH124" s="136"/>
      <c r="AI124" s="136"/>
      <c r="AJ124" s="136"/>
      <c r="AK124" s="136"/>
      <c r="AL124" s="136"/>
      <c r="AM124" s="136"/>
      <c r="AN124" s="138">
        <f>SUM(AG124,AT124)</f>
        <v>0</v>
      </c>
      <c r="AO124" s="136"/>
      <c r="AP124" s="136"/>
      <c r="AQ124" s="139" t="s">
        <v>88</v>
      </c>
      <c r="AR124" s="75"/>
      <c r="AS124" s="140">
        <v>0</v>
      </c>
      <c r="AT124" s="141">
        <f>ROUND(SUM(AV124:AW124),2)</f>
        <v>0</v>
      </c>
      <c r="AU124" s="142">
        <f>'SO-1.2.1.3.1 - Vetranie k...'!P126</f>
        <v>0</v>
      </c>
      <c r="AV124" s="141">
        <f>'SO-1.2.1.3.1 - Vetranie k...'!J37</f>
        <v>0</v>
      </c>
      <c r="AW124" s="141">
        <f>'SO-1.2.1.3.1 - Vetranie k...'!J38</f>
        <v>0</v>
      </c>
      <c r="AX124" s="141">
        <f>'SO-1.2.1.3.1 - Vetranie k...'!J39</f>
        <v>0</v>
      </c>
      <c r="AY124" s="141">
        <f>'SO-1.2.1.3.1 - Vetranie k...'!J40</f>
        <v>0</v>
      </c>
      <c r="AZ124" s="141">
        <f>'SO-1.2.1.3.1 - Vetranie k...'!F37</f>
        <v>0</v>
      </c>
      <c r="BA124" s="141">
        <f>'SO-1.2.1.3.1 - Vetranie k...'!F38</f>
        <v>0</v>
      </c>
      <c r="BB124" s="141">
        <f>'SO-1.2.1.3.1 - Vetranie k...'!F39</f>
        <v>0</v>
      </c>
      <c r="BC124" s="141">
        <f>'SO-1.2.1.3.1 - Vetranie k...'!F40</f>
        <v>0</v>
      </c>
      <c r="BD124" s="143">
        <f>'SO-1.2.1.3.1 - Vetranie k...'!F41</f>
        <v>0</v>
      </c>
      <c r="BE124" s="4"/>
      <c r="BT124" s="144" t="s">
        <v>101</v>
      </c>
      <c r="BV124" s="144" t="s">
        <v>80</v>
      </c>
      <c r="BW124" s="144" t="s">
        <v>168</v>
      </c>
      <c r="BX124" s="144" t="s">
        <v>165</v>
      </c>
      <c r="CL124" s="144" t="s">
        <v>1</v>
      </c>
    </row>
    <row r="125" s="4" customFormat="1" ht="23.25" customHeight="1">
      <c r="A125" s="135" t="s">
        <v>87</v>
      </c>
      <c r="B125" s="73"/>
      <c r="C125" s="136"/>
      <c r="D125" s="136"/>
      <c r="E125" s="136"/>
      <c r="F125" s="136"/>
      <c r="G125" s="137" t="s">
        <v>169</v>
      </c>
      <c r="H125" s="137"/>
      <c r="I125" s="137"/>
      <c r="J125" s="137"/>
      <c r="K125" s="137"/>
      <c r="L125" s="136"/>
      <c r="M125" s="137" t="s">
        <v>115</v>
      </c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8">
        <f>'SO-1.2.1.3.2 - Vetranie h...'!J34</f>
        <v>0</v>
      </c>
      <c r="AH125" s="136"/>
      <c r="AI125" s="136"/>
      <c r="AJ125" s="136"/>
      <c r="AK125" s="136"/>
      <c r="AL125" s="136"/>
      <c r="AM125" s="136"/>
      <c r="AN125" s="138">
        <f>SUM(AG125,AT125)</f>
        <v>0</v>
      </c>
      <c r="AO125" s="136"/>
      <c r="AP125" s="136"/>
      <c r="AQ125" s="139" t="s">
        <v>88</v>
      </c>
      <c r="AR125" s="75"/>
      <c r="AS125" s="140">
        <v>0</v>
      </c>
      <c r="AT125" s="141">
        <f>ROUND(SUM(AV125:AW125),2)</f>
        <v>0</v>
      </c>
      <c r="AU125" s="142">
        <f>'SO-1.2.1.3.2 - Vetranie h...'!P126</f>
        <v>0</v>
      </c>
      <c r="AV125" s="141">
        <f>'SO-1.2.1.3.2 - Vetranie h...'!J37</f>
        <v>0</v>
      </c>
      <c r="AW125" s="141">
        <f>'SO-1.2.1.3.2 - Vetranie h...'!J38</f>
        <v>0</v>
      </c>
      <c r="AX125" s="141">
        <f>'SO-1.2.1.3.2 - Vetranie h...'!J39</f>
        <v>0</v>
      </c>
      <c r="AY125" s="141">
        <f>'SO-1.2.1.3.2 - Vetranie h...'!J40</f>
        <v>0</v>
      </c>
      <c r="AZ125" s="141">
        <f>'SO-1.2.1.3.2 - Vetranie h...'!F37</f>
        <v>0</v>
      </c>
      <c r="BA125" s="141">
        <f>'SO-1.2.1.3.2 - Vetranie h...'!F38</f>
        <v>0</v>
      </c>
      <c r="BB125" s="141">
        <f>'SO-1.2.1.3.2 - Vetranie h...'!F39</f>
        <v>0</v>
      </c>
      <c r="BC125" s="141">
        <f>'SO-1.2.1.3.2 - Vetranie h...'!F40</f>
        <v>0</v>
      </c>
      <c r="BD125" s="143">
        <f>'SO-1.2.1.3.2 - Vetranie h...'!F41</f>
        <v>0</v>
      </c>
      <c r="BE125" s="4"/>
      <c r="BT125" s="144" t="s">
        <v>101</v>
      </c>
      <c r="BV125" s="144" t="s">
        <v>80</v>
      </c>
      <c r="BW125" s="144" t="s">
        <v>170</v>
      </c>
      <c r="BX125" s="144" t="s">
        <v>165</v>
      </c>
      <c r="CL125" s="144" t="s">
        <v>1</v>
      </c>
    </row>
    <row r="126" s="4" customFormat="1" ht="16.5" customHeight="1">
      <c r="A126" s="4"/>
      <c r="B126" s="73"/>
      <c r="C126" s="136"/>
      <c r="D126" s="136"/>
      <c r="E126" s="137" t="s">
        <v>171</v>
      </c>
      <c r="F126" s="137"/>
      <c r="G126" s="137"/>
      <c r="H126" s="137"/>
      <c r="I126" s="137"/>
      <c r="J126" s="136"/>
      <c r="K126" s="137" t="s">
        <v>118</v>
      </c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45">
        <f>ROUND(SUM(AG127:AG138),2)</f>
        <v>0</v>
      </c>
      <c r="AH126" s="136"/>
      <c r="AI126" s="136"/>
      <c r="AJ126" s="136"/>
      <c r="AK126" s="136"/>
      <c r="AL126" s="136"/>
      <c r="AM126" s="136"/>
      <c r="AN126" s="138">
        <f>SUM(AG126,AT126)</f>
        <v>0</v>
      </c>
      <c r="AO126" s="136"/>
      <c r="AP126" s="136"/>
      <c r="AQ126" s="139" t="s">
        <v>88</v>
      </c>
      <c r="AR126" s="75"/>
      <c r="AS126" s="140">
        <f>ROUND(SUM(AS127:AS138),2)</f>
        <v>0</v>
      </c>
      <c r="AT126" s="141">
        <f>ROUND(SUM(AV126:AW126),2)</f>
        <v>0</v>
      </c>
      <c r="AU126" s="142">
        <f>ROUND(SUM(AU127:AU138),5)</f>
        <v>0</v>
      </c>
      <c r="AV126" s="141">
        <f>ROUND(AZ126*L29,2)</f>
        <v>0</v>
      </c>
      <c r="AW126" s="141">
        <f>ROUND(BA126*L30,2)</f>
        <v>0</v>
      </c>
      <c r="AX126" s="141">
        <f>ROUND(BB126*L29,2)</f>
        <v>0</v>
      </c>
      <c r="AY126" s="141">
        <f>ROUND(BC126*L30,2)</f>
        <v>0</v>
      </c>
      <c r="AZ126" s="141">
        <f>ROUND(SUM(AZ127:AZ138),2)</f>
        <v>0</v>
      </c>
      <c r="BA126" s="141">
        <f>ROUND(SUM(BA127:BA138),2)</f>
        <v>0</v>
      </c>
      <c r="BB126" s="141">
        <f>ROUND(SUM(BB127:BB138),2)</f>
        <v>0</v>
      </c>
      <c r="BC126" s="141">
        <f>ROUND(SUM(BC127:BC138),2)</f>
        <v>0</v>
      </c>
      <c r="BD126" s="143">
        <f>ROUND(SUM(BD127:BD138),2)</f>
        <v>0</v>
      </c>
      <c r="BE126" s="4"/>
      <c r="BS126" s="144" t="s">
        <v>77</v>
      </c>
      <c r="BT126" s="144" t="s">
        <v>89</v>
      </c>
      <c r="BU126" s="144" t="s">
        <v>79</v>
      </c>
      <c r="BV126" s="144" t="s">
        <v>80</v>
      </c>
      <c r="BW126" s="144" t="s">
        <v>172</v>
      </c>
      <c r="BX126" s="144" t="s">
        <v>155</v>
      </c>
      <c r="CL126" s="144" t="s">
        <v>1</v>
      </c>
    </row>
    <row r="127" s="4" customFormat="1" ht="23.25" customHeight="1">
      <c r="A127" s="135" t="s">
        <v>87</v>
      </c>
      <c r="B127" s="73"/>
      <c r="C127" s="136"/>
      <c r="D127" s="136"/>
      <c r="E127" s="136"/>
      <c r="F127" s="137" t="s">
        <v>173</v>
      </c>
      <c r="G127" s="137"/>
      <c r="H127" s="137"/>
      <c r="I127" s="137"/>
      <c r="J127" s="137"/>
      <c r="K127" s="136"/>
      <c r="L127" s="137" t="s">
        <v>121</v>
      </c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8">
        <f>'SO-1.2.2.1 - Bleskozvod'!J34</f>
        <v>0</v>
      </c>
      <c r="AH127" s="136"/>
      <c r="AI127" s="136"/>
      <c r="AJ127" s="136"/>
      <c r="AK127" s="136"/>
      <c r="AL127" s="136"/>
      <c r="AM127" s="136"/>
      <c r="AN127" s="138">
        <f>SUM(AG127,AT127)</f>
        <v>0</v>
      </c>
      <c r="AO127" s="136"/>
      <c r="AP127" s="136"/>
      <c r="AQ127" s="139" t="s">
        <v>88</v>
      </c>
      <c r="AR127" s="75"/>
      <c r="AS127" s="140">
        <v>0</v>
      </c>
      <c r="AT127" s="141">
        <f>ROUND(SUM(AV127:AW127),2)</f>
        <v>0</v>
      </c>
      <c r="AU127" s="142">
        <f>'SO-1.2.2.1 - Bleskozvod'!P127</f>
        <v>0</v>
      </c>
      <c r="AV127" s="141">
        <f>'SO-1.2.2.1 - Bleskozvod'!J37</f>
        <v>0</v>
      </c>
      <c r="AW127" s="141">
        <f>'SO-1.2.2.1 - Bleskozvod'!J38</f>
        <v>0</v>
      </c>
      <c r="AX127" s="141">
        <f>'SO-1.2.2.1 - Bleskozvod'!J39</f>
        <v>0</v>
      </c>
      <c r="AY127" s="141">
        <f>'SO-1.2.2.1 - Bleskozvod'!J40</f>
        <v>0</v>
      </c>
      <c r="AZ127" s="141">
        <f>'SO-1.2.2.1 - Bleskozvod'!F37</f>
        <v>0</v>
      </c>
      <c r="BA127" s="141">
        <f>'SO-1.2.2.1 - Bleskozvod'!F38</f>
        <v>0</v>
      </c>
      <c r="BB127" s="141">
        <f>'SO-1.2.2.1 - Bleskozvod'!F39</f>
        <v>0</v>
      </c>
      <c r="BC127" s="141">
        <f>'SO-1.2.2.1 - Bleskozvod'!F40</f>
        <v>0</v>
      </c>
      <c r="BD127" s="143">
        <f>'SO-1.2.2.1 - Bleskozvod'!F41</f>
        <v>0</v>
      </c>
      <c r="BE127" s="4"/>
      <c r="BT127" s="144" t="s">
        <v>96</v>
      </c>
      <c r="BV127" s="144" t="s">
        <v>80</v>
      </c>
      <c r="BW127" s="144" t="s">
        <v>174</v>
      </c>
      <c r="BX127" s="144" t="s">
        <v>172</v>
      </c>
      <c r="CL127" s="144" t="s">
        <v>1</v>
      </c>
    </row>
    <row r="128" s="4" customFormat="1" ht="23.25" customHeight="1">
      <c r="A128" s="135" t="s">
        <v>87</v>
      </c>
      <c r="B128" s="73"/>
      <c r="C128" s="136"/>
      <c r="D128" s="136"/>
      <c r="E128" s="136"/>
      <c r="F128" s="137" t="s">
        <v>175</v>
      </c>
      <c r="G128" s="137"/>
      <c r="H128" s="137"/>
      <c r="I128" s="137"/>
      <c r="J128" s="137"/>
      <c r="K128" s="136"/>
      <c r="L128" s="137" t="s">
        <v>124</v>
      </c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8">
        <f>'SO-1.2.2.2 - Dátové rozvo...'!J34</f>
        <v>0</v>
      </c>
      <c r="AH128" s="136"/>
      <c r="AI128" s="136"/>
      <c r="AJ128" s="136"/>
      <c r="AK128" s="136"/>
      <c r="AL128" s="136"/>
      <c r="AM128" s="136"/>
      <c r="AN128" s="138">
        <f>SUM(AG128,AT128)</f>
        <v>0</v>
      </c>
      <c r="AO128" s="136"/>
      <c r="AP128" s="136"/>
      <c r="AQ128" s="139" t="s">
        <v>88</v>
      </c>
      <c r="AR128" s="75"/>
      <c r="AS128" s="140">
        <v>0</v>
      </c>
      <c r="AT128" s="141">
        <f>ROUND(SUM(AV128:AW128),2)</f>
        <v>0</v>
      </c>
      <c r="AU128" s="142">
        <f>'SO-1.2.2.2 - Dátové rozvo...'!P129</f>
        <v>0</v>
      </c>
      <c r="AV128" s="141">
        <f>'SO-1.2.2.2 - Dátové rozvo...'!J37</f>
        <v>0</v>
      </c>
      <c r="AW128" s="141">
        <f>'SO-1.2.2.2 - Dátové rozvo...'!J38</f>
        <v>0</v>
      </c>
      <c r="AX128" s="141">
        <f>'SO-1.2.2.2 - Dátové rozvo...'!J39</f>
        <v>0</v>
      </c>
      <c r="AY128" s="141">
        <f>'SO-1.2.2.2 - Dátové rozvo...'!J40</f>
        <v>0</v>
      </c>
      <c r="AZ128" s="141">
        <f>'SO-1.2.2.2 - Dátové rozvo...'!F37</f>
        <v>0</v>
      </c>
      <c r="BA128" s="141">
        <f>'SO-1.2.2.2 - Dátové rozvo...'!F38</f>
        <v>0</v>
      </c>
      <c r="BB128" s="141">
        <f>'SO-1.2.2.2 - Dátové rozvo...'!F39</f>
        <v>0</v>
      </c>
      <c r="BC128" s="141">
        <f>'SO-1.2.2.2 - Dátové rozvo...'!F40</f>
        <v>0</v>
      </c>
      <c r="BD128" s="143">
        <f>'SO-1.2.2.2 - Dátové rozvo...'!F41</f>
        <v>0</v>
      </c>
      <c r="BE128" s="4"/>
      <c r="BT128" s="144" t="s">
        <v>96</v>
      </c>
      <c r="BV128" s="144" t="s">
        <v>80</v>
      </c>
      <c r="BW128" s="144" t="s">
        <v>176</v>
      </c>
      <c r="BX128" s="144" t="s">
        <v>172</v>
      </c>
      <c r="CL128" s="144" t="s">
        <v>1</v>
      </c>
    </row>
    <row r="129" s="4" customFormat="1" ht="23.25" customHeight="1">
      <c r="A129" s="135" t="s">
        <v>87</v>
      </c>
      <c r="B129" s="73"/>
      <c r="C129" s="136"/>
      <c r="D129" s="136"/>
      <c r="E129" s="136"/>
      <c r="F129" s="137" t="s">
        <v>177</v>
      </c>
      <c r="G129" s="137"/>
      <c r="H129" s="137"/>
      <c r="I129" s="137"/>
      <c r="J129" s="137"/>
      <c r="K129" s="136"/>
      <c r="L129" s="137" t="s">
        <v>127</v>
      </c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8">
        <f>'SO-1.2.2.3 - Dorozumievac...'!J34</f>
        <v>0</v>
      </c>
      <c r="AH129" s="136"/>
      <c r="AI129" s="136"/>
      <c r="AJ129" s="136"/>
      <c r="AK129" s="136"/>
      <c r="AL129" s="136"/>
      <c r="AM129" s="136"/>
      <c r="AN129" s="138">
        <f>SUM(AG129,AT129)</f>
        <v>0</v>
      </c>
      <c r="AO129" s="136"/>
      <c r="AP129" s="136"/>
      <c r="AQ129" s="139" t="s">
        <v>88</v>
      </c>
      <c r="AR129" s="75"/>
      <c r="AS129" s="140">
        <v>0</v>
      </c>
      <c r="AT129" s="141">
        <f>ROUND(SUM(AV129:AW129),2)</f>
        <v>0</v>
      </c>
      <c r="AU129" s="142">
        <f>'SO-1.2.2.3 - Dorozumievac...'!P127</f>
        <v>0</v>
      </c>
      <c r="AV129" s="141">
        <f>'SO-1.2.2.3 - Dorozumievac...'!J37</f>
        <v>0</v>
      </c>
      <c r="AW129" s="141">
        <f>'SO-1.2.2.3 - Dorozumievac...'!J38</f>
        <v>0</v>
      </c>
      <c r="AX129" s="141">
        <f>'SO-1.2.2.3 - Dorozumievac...'!J39</f>
        <v>0</v>
      </c>
      <c r="AY129" s="141">
        <f>'SO-1.2.2.3 - Dorozumievac...'!J40</f>
        <v>0</v>
      </c>
      <c r="AZ129" s="141">
        <f>'SO-1.2.2.3 - Dorozumievac...'!F37</f>
        <v>0</v>
      </c>
      <c r="BA129" s="141">
        <f>'SO-1.2.2.3 - Dorozumievac...'!F38</f>
        <v>0</v>
      </c>
      <c r="BB129" s="141">
        <f>'SO-1.2.2.3 - Dorozumievac...'!F39</f>
        <v>0</v>
      </c>
      <c r="BC129" s="141">
        <f>'SO-1.2.2.3 - Dorozumievac...'!F40</f>
        <v>0</v>
      </c>
      <c r="BD129" s="143">
        <f>'SO-1.2.2.3 - Dorozumievac...'!F41</f>
        <v>0</v>
      </c>
      <c r="BE129" s="4"/>
      <c r="BT129" s="144" t="s">
        <v>96</v>
      </c>
      <c r="BV129" s="144" t="s">
        <v>80</v>
      </c>
      <c r="BW129" s="144" t="s">
        <v>178</v>
      </c>
      <c r="BX129" s="144" t="s">
        <v>172</v>
      </c>
      <c r="CL129" s="144" t="s">
        <v>1</v>
      </c>
    </row>
    <row r="130" s="4" customFormat="1" ht="23.25" customHeight="1">
      <c r="A130" s="135" t="s">
        <v>87</v>
      </c>
      <c r="B130" s="73"/>
      <c r="C130" s="136"/>
      <c r="D130" s="136"/>
      <c r="E130" s="136"/>
      <c r="F130" s="137" t="s">
        <v>179</v>
      </c>
      <c r="G130" s="137"/>
      <c r="H130" s="137"/>
      <c r="I130" s="137"/>
      <c r="J130" s="137"/>
      <c r="K130" s="136"/>
      <c r="L130" s="137" t="s">
        <v>130</v>
      </c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8">
        <f>'SO-1.2.2.4 - Káblové rozvody'!J34</f>
        <v>0</v>
      </c>
      <c r="AH130" s="136"/>
      <c r="AI130" s="136"/>
      <c r="AJ130" s="136"/>
      <c r="AK130" s="136"/>
      <c r="AL130" s="136"/>
      <c r="AM130" s="136"/>
      <c r="AN130" s="138">
        <f>SUM(AG130,AT130)</f>
        <v>0</v>
      </c>
      <c r="AO130" s="136"/>
      <c r="AP130" s="136"/>
      <c r="AQ130" s="139" t="s">
        <v>88</v>
      </c>
      <c r="AR130" s="75"/>
      <c r="AS130" s="140">
        <v>0</v>
      </c>
      <c r="AT130" s="141">
        <f>ROUND(SUM(AV130:AW130),2)</f>
        <v>0</v>
      </c>
      <c r="AU130" s="142">
        <f>'SO-1.2.2.4 - Káblové rozvody'!P128</f>
        <v>0</v>
      </c>
      <c r="AV130" s="141">
        <f>'SO-1.2.2.4 - Káblové rozvody'!J37</f>
        <v>0</v>
      </c>
      <c r="AW130" s="141">
        <f>'SO-1.2.2.4 - Káblové rozvody'!J38</f>
        <v>0</v>
      </c>
      <c r="AX130" s="141">
        <f>'SO-1.2.2.4 - Káblové rozvody'!J39</f>
        <v>0</v>
      </c>
      <c r="AY130" s="141">
        <f>'SO-1.2.2.4 - Káblové rozvody'!J40</f>
        <v>0</v>
      </c>
      <c r="AZ130" s="141">
        <f>'SO-1.2.2.4 - Káblové rozvody'!F37</f>
        <v>0</v>
      </c>
      <c r="BA130" s="141">
        <f>'SO-1.2.2.4 - Káblové rozvody'!F38</f>
        <v>0</v>
      </c>
      <c r="BB130" s="141">
        <f>'SO-1.2.2.4 - Káblové rozvody'!F39</f>
        <v>0</v>
      </c>
      <c r="BC130" s="141">
        <f>'SO-1.2.2.4 - Káblové rozvody'!F40</f>
        <v>0</v>
      </c>
      <c r="BD130" s="143">
        <f>'SO-1.2.2.4 - Káblové rozvody'!F41</f>
        <v>0</v>
      </c>
      <c r="BE130" s="4"/>
      <c r="BT130" s="144" t="s">
        <v>96</v>
      </c>
      <c r="BV130" s="144" t="s">
        <v>80</v>
      </c>
      <c r="BW130" s="144" t="s">
        <v>180</v>
      </c>
      <c r="BX130" s="144" t="s">
        <v>172</v>
      </c>
      <c r="CL130" s="144" t="s">
        <v>1</v>
      </c>
    </row>
    <row r="131" s="4" customFormat="1" ht="23.25" customHeight="1">
      <c r="A131" s="135" t="s">
        <v>87</v>
      </c>
      <c r="B131" s="73"/>
      <c r="C131" s="136"/>
      <c r="D131" s="136"/>
      <c r="E131" s="136"/>
      <c r="F131" s="137" t="s">
        <v>181</v>
      </c>
      <c r="G131" s="137"/>
      <c r="H131" s="137"/>
      <c r="I131" s="137"/>
      <c r="J131" s="137"/>
      <c r="K131" s="136"/>
      <c r="L131" s="137" t="s">
        <v>182</v>
      </c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8">
        <f>'SO-1.2.2.5 - Rozvádzač R003'!J34</f>
        <v>0</v>
      </c>
      <c r="AH131" s="136"/>
      <c r="AI131" s="136"/>
      <c r="AJ131" s="136"/>
      <c r="AK131" s="136"/>
      <c r="AL131" s="136"/>
      <c r="AM131" s="136"/>
      <c r="AN131" s="138">
        <f>SUM(AG131,AT131)</f>
        <v>0</v>
      </c>
      <c r="AO131" s="136"/>
      <c r="AP131" s="136"/>
      <c r="AQ131" s="139" t="s">
        <v>88</v>
      </c>
      <c r="AR131" s="75"/>
      <c r="AS131" s="140">
        <v>0</v>
      </c>
      <c r="AT131" s="141">
        <f>ROUND(SUM(AV131:AW131),2)</f>
        <v>0</v>
      </c>
      <c r="AU131" s="142">
        <f>'SO-1.2.2.5 - Rozvádzač R003'!P127</f>
        <v>0</v>
      </c>
      <c r="AV131" s="141">
        <f>'SO-1.2.2.5 - Rozvádzač R003'!J37</f>
        <v>0</v>
      </c>
      <c r="AW131" s="141">
        <f>'SO-1.2.2.5 - Rozvádzač R003'!J38</f>
        <v>0</v>
      </c>
      <c r="AX131" s="141">
        <f>'SO-1.2.2.5 - Rozvádzač R003'!J39</f>
        <v>0</v>
      </c>
      <c r="AY131" s="141">
        <f>'SO-1.2.2.5 - Rozvádzač R003'!J40</f>
        <v>0</v>
      </c>
      <c r="AZ131" s="141">
        <f>'SO-1.2.2.5 - Rozvádzač R003'!F37</f>
        <v>0</v>
      </c>
      <c r="BA131" s="141">
        <f>'SO-1.2.2.5 - Rozvádzač R003'!F38</f>
        <v>0</v>
      </c>
      <c r="BB131" s="141">
        <f>'SO-1.2.2.5 - Rozvádzač R003'!F39</f>
        <v>0</v>
      </c>
      <c r="BC131" s="141">
        <f>'SO-1.2.2.5 - Rozvádzač R003'!F40</f>
        <v>0</v>
      </c>
      <c r="BD131" s="143">
        <f>'SO-1.2.2.5 - Rozvádzač R003'!F41</f>
        <v>0</v>
      </c>
      <c r="BE131" s="4"/>
      <c r="BT131" s="144" t="s">
        <v>96</v>
      </c>
      <c r="BV131" s="144" t="s">
        <v>80</v>
      </c>
      <c r="BW131" s="144" t="s">
        <v>183</v>
      </c>
      <c r="BX131" s="144" t="s">
        <v>172</v>
      </c>
      <c r="CL131" s="144" t="s">
        <v>1</v>
      </c>
    </row>
    <row r="132" s="4" customFormat="1" ht="23.25" customHeight="1">
      <c r="A132" s="135" t="s">
        <v>87</v>
      </c>
      <c r="B132" s="73"/>
      <c r="C132" s="136"/>
      <c r="D132" s="136"/>
      <c r="E132" s="136"/>
      <c r="F132" s="137" t="s">
        <v>184</v>
      </c>
      <c r="G132" s="137"/>
      <c r="H132" s="137"/>
      <c r="I132" s="137"/>
      <c r="J132" s="137"/>
      <c r="K132" s="136"/>
      <c r="L132" s="137" t="s">
        <v>185</v>
      </c>
      <c r="M132" s="137"/>
      <c r="N132" s="137"/>
      <c r="O132" s="137"/>
      <c r="P132" s="137"/>
      <c r="Q132" s="137"/>
      <c r="R132" s="137"/>
      <c r="S132" s="137"/>
      <c r="T132" s="137"/>
      <c r="U132" s="137"/>
      <c r="V132" s="137"/>
      <c r="W132" s="137"/>
      <c r="X132" s="137"/>
      <c r="Y132" s="137"/>
      <c r="Z132" s="137"/>
      <c r="AA132" s="137"/>
      <c r="AB132" s="137"/>
      <c r="AC132" s="137"/>
      <c r="AD132" s="137"/>
      <c r="AE132" s="137"/>
      <c r="AF132" s="137"/>
      <c r="AG132" s="138">
        <f>'SO-1.2.2.6 - Rozvádzač R1...'!J34</f>
        <v>0</v>
      </c>
      <c r="AH132" s="136"/>
      <c r="AI132" s="136"/>
      <c r="AJ132" s="136"/>
      <c r="AK132" s="136"/>
      <c r="AL132" s="136"/>
      <c r="AM132" s="136"/>
      <c r="AN132" s="138">
        <f>SUM(AG132,AT132)</f>
        <v>0</v>
      </c>
      <c r="AO132" s="136"/>
      <c r="AP132" s="136"/>
      <c r="AQ132" s="139" t="s">
        <v>88</v>
      </c>
      <c r="AR132" s="75"/>
      <c r="AS132" s="140">
        <v>0</v>
      </c>
      <c r="AT132" s="141">
        <f>ROUND(SUM(AV132:AW132),2)</f>
        <v>0</v>
      </c>
      <c r="AU132" s="142">
        <f>'SO-1.2.2.6 - Rozvádzač R1...'!P127</f>
        <v>0</v>
      </c>
      <c r="AV132" s="141">
        <f>'SO-1.2.2.6 - Rozvádzač R1...'!J37</f>
        <v>0</v>
      </c>
      <c r="AW132" s="141">
        <f>'SO-1.2.2.6 - Rozvádzač R1...'!J38</f>
        <v>0</v>
      </c>
      <c r="AX132" s="141">
        <f>'SO-1.2.2.6 - Rozvádzač R1...'!J39</f>
        <v>0</v>
      </c>
      <c r="AY132" s="141">
        <f>'SO-1.2.2.6 - Rozvádzač R1...'!J40</f>
        <v>0</v>
      </c>
      <c r="AZ132" s="141">
        <f>'SO-1.2.2.6 - Rozvádzač R1...'!F37</f>
        <v>0</v>
      </c>
      <c r="BA132" s="141">
        <f>'SO-1.2.2.6 - Rozvádzač R1...'!F38</f>
        <v>0</v>
      </c>
      <c r="BB132" s="141">
        <f>'SO-1.2.2.6 - Rozvádzač R1...'!F39</f>
        <v>0</v>
      </c>
      <c r="BC132" s="141">
        <f>'SO-1.2.2.6 - Rozvádzač R1...'!F40</f>
        <v>0</v>
      </c>
      <c r="BD132" s="143">
        <f>'SO-1.2.2.6 - Rozvádzač R1...'!F41</f>
        <v>0</v>
      </c>
      <c r="BE132" s="4"/>
      <c r="BT132" s="144" t="s">
        <v>96</v>
      </c>
      <c r="BV132" s="144" t="s">
        <v>80</v>
      </c>
      <c r="BW132" s="144" t="s">
        <v>186</v>
      </c>
      <c r="BX132" s="144" t="s">
        <v>172</v>
      </c>
      <c r="CL132" s="144" t="s">
        <v>1</v>
      </c>
    </row>
    <row r="133" s="4" customFormat="1" ht="23.25" customHeight="1">
      <c r="A133" s="135" t="s">
        <v>87</v>
      </c>
      <c r="B133" s="73"/>
      <c r="C133" s="136"/>
      <c r="D133" s="136"/>
      <c r="E133" s="136"/>
      <c r="F133" s="137" t="s">
        <v>187</v>
      </c>
      <c r="G133" s="137"/>
      <c r="H133" s="137"/>
      <c r="I133" s="137"/>
      <c r="J133" s="137"/>
      <c r="K133" s="136"/>
      <c r="L133" s="137" t="s">
        <v>188</v>
      </c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8">
        <f>'SO-1.2.2.7 - Rozvádzač R2...'!J34</f>
        <v>0</v>
      </c>
      <c r="AH133" s="136"/>
      <c r="AI133" s="136"/>
      <c r="AJ133" s="136"/>
      <c r="AK133" s="136"/>
      <c r="AL133" s="136"/>
      <c r="AM133" s="136"/>
      <c r="AN133" s="138">
        <f>SUM(AG133,AT133)</f>
        <v>0</v>
      </c>
      <c r="AO133" s="136"/>
      <c r="AP133" s="136"/>
      <c r="AQ133" s="139" t="s">
        <v>88</v>
      </c>
      <c r="AR133" s="75"/>
      <c r="AS133" s="140">
        <v>0</v>
      </c>
      <c r="AT133" s="141">
        <f>ROUND(SUM(AV133:AW133),2)</f>
        <v>0</v>
      </c>
      <c r="AU133" s="142">
        <f>'SO-1.2.2.7 - Rozvádzač R2...'!P127</f>
        <v>0</v>
      </c>
      <c r="AV133" s="141">
        <f>'SO-1.2.2.7 - Rozvádzač R2...'!J37</f>
        <v>0</v>
      </c>
      <c r="AW133" s="141">
        <f>'SO-1.2.2.7 - Rozvádzač R2...'!J38</f>
        <v>0</v>
      </c>
      <c r="AX133" s="141">
        <f>'SO-1.2.2.7 - Rozvádzač R2...'!J39</f>
        <v>0</v>
      </c>
      <c r="AY133" s="141">
        <f>'SO-1.2.2.7 - Rozvádzač R2...'!J40</f>
        <v>0</v>
      </c>
      <c r="AZ133" s="141">
        <f>'SO-1.2.2.7 - Rozvádzač R2...'!F37</f>
        <v>0</v>
      </c>
      <c r="BA133" s="141">
        <f>'SO-1.2.2.7 - Rozvádzač R2...'!F38</f>
        <v>0</v>
      </c>
      <c r="BB133" s="141">
        <f>'SO-1.2.2.7 - Rozvádzač R2...'!F39</f>
        <v>0</v>
      </c>
      <c r="BC133" s="141">
        <f>'SO-1.2.2.7 - Rozvádzač R2...'!F40</f>
        <v>0</v>
      </c>
      <c r="BD133" s="143">
        <f>'SO-1.2.2.7 - Rozvádzač R2...'!F41</f>
        <v>0</v>
      </c>
      <c r="BE133" s="4"/>
      <c r="BT133" s="144" t="s">
        <v>96</v>
      </c>
      <c r="BV133" s="144" t="s">
        <v>80</v>
      </c>
      <c r="BW133" s="144" t="s">
        <v>189</v>
      </c>
      <c r="BX133" s="144" t="s">
        <v>172</v>
      </c>
      <c r="CL133" s="144" t="s">
        <v>1</v>
      </c>
    </row>
    <row r="134" s="4" customFormat="1" ht="23.25" customHeight="1">
      <c r="A134" s="135" t="s">
        <v>87</v>
      </c>
      <c r="B134" s="73"/>
      <c r="C134" s="136"/>
      <c r="D134" s="136"/>
      <c r="E134" s="136"/>
      <c r="F134" s="137" t="s">
        <v>190</v>
      </c>
      <c r="G134" s="137"/>
      <c r="H134" s="137"/>
      <c r="I134" s="137"/>
      <c r="J134" s="137"/>
      <c r="K134" s="136"/>
      <c r="L134" s="137" t="s">
        <v>191</v>
      </c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8">
        <f>'SO-1.2.2.8 - Rozvádzač R2...'!J34</f>
        <v>0</v>
      </c>
      <c r="AH134" s="136"/>
      <c r="AI134" s="136"/>
      <c r="AJ134" s="136"/>
      <c r="AK134" s="136"/>
      <c r="AL134" s="136"/>
      <c r="AM134" s="136"/>
      <c r="AN134" s="138">
        <f>SUM(AG134,AT134)</f>
        <v>0</v>
      </c>
      <c r="AO134" s="136"/>
      <c r="AP134" s="136"/>
      <c r="AQ134" s="139" t="s">
        <v>88</v>
      </c>
      <c r="AR134" s="75"/>
      <c r="AS134" s="140">
        <v>0</v>
      </c>
      <c r="AT134" s="141">
        <f>ROUND(SUM(AV134:AW134),2)</f>
        <v>0</v>
      </c>
      <c r="AU134" s="142">
        <f>'SO-1.2.2.8 - Rozvádzač R2...'!P127</f>
        <v>0</v>
      </c>
      <c r="AV134" s="141">
        <f>'SO-1.2.2.8 - Rozvádzač R2...'!J37</f>
        <v>0</v>
      </c>
      <c r="AW134" s="141">
        <f>'SO-1.2.2.8 - Rozvádzač R2...'!J38</f>
        <v>0</v>
      </c>
      <c r="AX134" s="141">
        <f>'SO-1.2.2.8 - Rozvádzač R2...'!J39</f>
        <v>0</v>
      </c>
      <c r="AY134" s="141">
        <f>'SO-1.2.2.8 - Rozvádzač R2...'!J40</f>
        <v>0</v>
      </c>
      <c r="AZ134" s="141">
        <f>'SO-1.2.2.8 - Rozvádzač R2...'!F37</f>
        <v>0</v>
      </c>
      <c r="BA134" s="141">
        <f>'SO-1.2.2.8 - Rozvádzač R2...'!F38</f>
        <v>0</v>
      </c>
      <c r="BB134" s="141">
        <f>'SO-1.2.2.8 - Rozvádzač R2...'!F39</f>
        <v>0</v>
      </c>
      <c r="BC134" s="141">
        <f>'SO-1.2.2.8 - Rozvádzač R2...'!F40</f>
        <v>0</v>
      </c>
      <c r="BD134" s="143">
        <f>'SO-1.2.2.8 - Rozvádzač R2...'!F41</f>
        <v>0</v>
      </c>
      <c r="BE134" s="4"/>
      <c r="BT134" s="144" t="s">
        <v>96</v>
      </c>
      <c r="BV134" s="144" t="s">
        <v>80</v>
      </c>
      <c r="BW134" s="144" t="s">
        <v>192</v>
      </c>
      <c r="BX134" s="144" t="s">
        <v>172</v>
      </c>
      <c r="CL134" s="144" t="s">
        <v>1</v>
      </c>
    </row>
    <row r="135" s="4" customFormat="1" ht="23.25" customHeight="1">
      <c r="A135" s="135" t="s">
        <v>87</v>
      </c>
      <c r="B135" s="73"/>
      <c r="C135" s="136"/>
      <c r="D135" s="136"/>
      <c r="E135" s="136"/>
      <c r="F135" s="137" t="s">
        <v>193</v>
      </c>
      <c r="G135" s="137"/>
      <c r="H135" s="137"/>
      <c r="I135" s="137"/>
      <c r="J135" s="137"/>
      <c r="K135" s="136"/>
      <c r="L135" s="137" t="s">
        <v>194</v>
      </c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8">
        <f>'SO-1.2.2.9 - Rozvádzač RHe'!J34</f>
        <v>0</v>
      </c>
      <c r="AH135" s="136"/>
      <c r="AI135" s="136"/>
      <c r="AJ135" s="136"/>
      <c r="AK135" s="136"/>
      <c r="AL135" s="136"/>
      <c r="AM135" s="136"/>
      <c r="AN135" s="138">
        <f>SUM(AG135,AT135)</f>
        <v>0</v>
      </c>
      <c r="AO135" s="136"/>
      <c r="AP135" s="136"/>
      <c r="AQ135" s="139" t="s">
        <v>88</v>
      </c>
      <c r="AR135" s="75"/>
      <c r="AS135" s="140">
        <v>0</v>
      </c>
      <c r="AT135" s="141">
        <f>ROUND(SUM(AV135:AW135),2)</f>
        <v>0</v>
      </c>
      <c r="AU135" s="142">
        <f>'SO-1.2.2.9 - Rozvádzač RHe'!P127</f>
        <v>0</v>
      </c>
      <c r="AV135" s="141">
        <f>'SO-1.2.2.9 - Rozvádzač RHe'!J37</f>
        <v>0</v>
      </c>
      <c r="AW135" s="141">
        <f>'SO-1.2.2.9 - Rozvádzač RHe'!J38</f>
        <v>0</v>
      </c>
      <c r="AX135" s="141">
        <f>'SO-1.2.2.9 - Rozvádzač RHe'!J39</f>
        <v>0</v>
      </c>
      <c r="AY135" s="141">
        <f>'SO-1.2.2.9 - Rozvádzač RHe'!J40</f>
        <v>0</v>
      </c>
      <c r="AZ135" s="141">
        <f>'SO-1.2.2.9 - Rozvádzač RHe'!F37</f>
        <v>0</v>
      </c>
      <c r="BA135" s="141">
        <f>'SO-1.2.2.9 - Rozvádzač RHe'!F38</f>
        <v>0</v>
      </c>
      <c r="BB135" s="141">
        <f>'SO-1.2.2.9 - Rozvádzač RHe'!F39</f>
        <v>0</v>
      </c>
      <c r="BC135" s="141">
        <f>'SO-1.2.2.9 - Rozvádzač RHe'!F40</f>
        <v>0</v>
      </c>
      <c r="BD135" s="143">
        <f>'SO-1.2.2.9 - Rozvádzač RHe'!F41</f>
        <v>0</v>
      </c>
      <c r="BE135" s="4"/>
      <c r="BT135" s="144" t="s">
        <v>96</v>
      </c>
      <c r="BV135" s="144" t="s">
        <v>80</v>
      </c>
      <c r="BW135" s="144" t="s">
        <v>195</v>
      </c>
      <c r="BX135" s="144" t="s">
        <v>172</v>
      </c>
      <c r="CL135" s="144" t="s">
        <v>1</v>
      </c>
    </row>
    <row r="136" s="4" customFormat="1" ht="23.25" customHeight="1">
      <c r="A136" s="135" t="s">
        <v>87</v>
      </c>
      <c r="B136" s="73"/>
      <c r="C136" s="136"/>
      <c r="D136" s="136"/>
      <c r="E136" s="136"/>
      <c r="F136" s="137" t="s">
        <v>196</v>
      </c>
      <c r="G136" s="137"/>
      <c r="H136" s="137"/>
      <c r="I136" s="137"/>
      <c r="J136" s="137"/>
      <c r="K136" s="136"/>
      <c r="L136" s="137" t="s">
        <v>197</v>
      </c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8">
        <f>'SO-1.2.2.10 - Rozvádzač RHn'!J34</f>
        <v>0</v>
      </c>
      <c r="AH136" s="136"/>
      <c r="AI136" s="136"/>
      <c r="AJ136" s="136"/>
      <c r="AK136" s="136"/>
      <c r="AL136" s="136"/>
      <c r="AM136" s="136"/>
      <c r="AN136" s="138">
        <f>SUM(AG136,AT136)</f>
        <v>0</v>
      </c>
      <c r="AO136" s="136"/>
      <c r="AP136" s="136"/>
      <c r="AQ136" s="139" t="s">
        <v>88</v>
      </c>
      <c r="AR136" s="75"/>
      <c r="AS136" s="140">
        <v>0</v>
      </c>
      <c r="AT136" s="141">
        <f>ROUND(SUM(AV136:AW136),2)</f>
        <v>0</v>
      </c>
      <c r="AU136" s="142">
        <f>'SO-1.2.2.10 - Rozvádzač RHn'!P127</f>
        <v>0</v>
      </c>
      <c r="AV136" s="141">
        <f>'SO-1.2.2.10 - Rozvádzač RHn'!J37</f>
        <v>0</v>
      </c>
      <c r="AW136" s="141">
        <f>'SO-1.2.2.10 - Rozvádzač RHn'!J38</f>
        <v>0</v>
      </c>
      <c r="AX136" s="141">
        <f>'SO-1.2.2.10 - Rozvádzač RHn'!J39</f>
        <v>0</v>
      </c>
      <c r="AY136" s="141">
        <f>'SO-1.2.2.10 - Rozvádzač RHn'!J40</f>
        <v>0</v>
      </c>
      <c r="AZ136" s="141">
        <f>'SO-1.2.2.10 - Rozvádzač RHn'!F37</f>
        <v>0</v>
      </c>
      <c r="BA136" s="141">
        <f>'SO-1.2.2.10 - Rozvádzač RHn'!F38</f>
        <v>0</v>
      </c>
      <c r="BB136" s="141">
        <f>'SO-1.2.2.10 - Rozvádzač RHn'!F39</f>
        <v>0</v>
      </c>
      <c r="BC136" s="141">
        <f>'SO-1.2.2.10 - Rozvádzač RHn'!F40</f>
        <v>0</v>
      </c>
      <c r="BD136" s="143">
        <f>'SO-1.2.2.10 - Rozvádzač RHn'!F41</f>
        <v>0</v>
      </c>
      <c r="BE136" s="4"/>
      <c r="BT136" s="144" t="s">
        <v>96</v>
      </c>
      <c r="BV136" s="144" t="s">
        <v>80</v>
      </c>
      <c r="BW136" s="144" t="s">
        <v>198</v>
      </c>
      <c r="BX136" s="144" t="s">
        <v>172</v>
      </c>
      <c r="CL136" s="144" t="s">
        <v>1</v>
      </c>
    </row>
    <row r="137" s="4" customFormat="1" ht="23.25" customHeight="1">
      <c r="A137" s="135" t="s">
        <v>87</v>
      </c>
      <c r="B137" s="73"/>
      <c r="C137" s="136"/>
      <c r="D137" s="136"/>
      <c r="E137" s="136"/>
      <c r="F137" s="137" t="s">
        <v>199</v>
      </c>
      <c r="G137" s="137"/>
      <c r="H137" s="137"/>
      <c r="I137" s="137"/>
      <c r="J137" s="137"/>
      <c r="K137" s="136"/>
      <c r="L137" s="137" t="s">
        <v>148</v>
      </c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8">
        <f>'SO-1.2.2.11 - Svietidla'!J34</f>
        <v>0</v>
      </c>
      <c r="AH137" s="136"/>
      <c r="AI137" s="136"/>
      <c r="AJ137" s="136"/>
      <c r="AK137" s="136"/>
      <c r="AL137" s="136"/>
      <c r="AM137" s="136"/>
      <c r="AN137" s="138">
        <f>SUM(AG137,AT137)</f>
        <v>0</v>
      </c>
      <c r="AO137" s="136"/>
      <c r="AP137" s="136"/>
      <c r="AQ137" s="139" t="s">
        <v>88</v>
      </c>
      <c r="AR137" s="75"/>
      <c r="AS137" s="140">
        <v>0</v>
      </c>
      <c r="AT137" s="141">
        <f>ROUND(SUM(AV137:AW137),2)</f>
        <v>0</v>
      </c>
      <c r="AU137" s="142">
        <f>'SO-1.2.2.11 - Svietidla'!P126</f>
        <v>0</v>
      </c>
      <c r="AV137" s="141">
        <f>'SO-1.2.2.11 - Svietidla'!J37</f>
        <v>0</v>
      </c>
      <c r="AW137" s="141">
        <f>'SO-1.2.2.11 - Svietidla'!J38</f>
        <v>0</v>
      </c>
      <c r="AX137" s="141">
        <f>'SO-1.2.2.11 - Svietidla'!J39</f>
        <v>0</v>
      </c>
      <c r="AY137" s="141">
        <f>'SO-1.2.2.11 - Svietidla'!J40</f>
        <v>0</v>
      </c>
      <c r="AZ137" s="141">
        <f>'SO-1.2.2.11 - Svietidla'!F37</f>
        <v>0</v>
      </c>
      <c r="BA137" s="141">
        <f>'SO-1.2.2.11 - Svietidla'!F38</f>
        <v>0</v>
      </c>
      <c r="BB137" s="141">
        <f>'SO-1.2.2.11 - Svietidla'!F39</f>
        <v>0</v>
      </c>
      <c r="BC137" s="141">
        <f>'SO-1.2.2.11 - Svietidla'!F40</f>
        <v>0</v>
      </c>
      <c r="BD137" s="143">
        <f>'SO-1.2.2.11 - Svietidla'!F41</f>
        <v>0</v>
      </c>
      <c r="BE137" s="4"/>
      <c r="BT137" s="144" t="s">
        <v>96</v>
      </c>
      <c r="BV137" s="144" t="s">
        <v>80</v>
      </c>
      <c r="BW137" s="144" t="s">
        <v>200</v>
      </c>
      <c r="BX137" s="144" t="s">
        <v>172</v>
      </c>
      <c r="CL137" s="144" t="s">
        <v>1</v>
      </c>
    </row>
    <row r="138" s="4" customFormat="1" ht="23.25" customHeight="1">
      <c r="A138" s="135" t="s">
        <v>87</v>
      </c>
      <c r="B138" s="73"/>
      <c r="C138" s="136"/>
      <c r="D138" s="136"/>
      <c r="E138" s="136"/>
      <c r="F138" s="137" t="s">
        <v>201</v>
      </c>
      <c r="G138" s="137"/>
      <c r="H138" s="137"/>
      <c r="I138" s="137"/>
      <c r="J138" s="137"/>
      <c r="K138" s="136"/>
      <c r="L138" s="137" t="s">
        <v>151</v>
      </c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8">
        <f>'SO-1.2.2.12 - Zásuvky a v...'!J34</f>
        <v>0</v>
      </c>
      <c r="AH138" s="136"/>
      <c r="AI138" s="136"/>
      <c r="AJ138" s="136"/>
      <c r="AK138" s="136"/>
      <c r="AL138" s="136"/>
      <c r="AM138" s="136"/>
      <c r="AN138" s="138">
        <f>SUM(AG138,AT138)</f>
        <v>0</v>
      </c>
      <c r="AO138" s="136"/>
      <c r="AP138" s="136"/>
      <c r="AQ138" s="139" t="s">
        <v>88</v>
      </c>
      <c r="AR138" s="75"/>
      <c r="AS138" s="140">
        <v>0</v>
      </c>
      <c r="AT138" s="141">
        <f>ROUND(SUM(AV138:AW138),2)</f>
        <v>0</v>
      </c>
      <c r="AU138" s="142">
        <f>'SO-1.2.2.12 - Zásuvky a v...'!P126</f>
        <v>0</v>
      </c>
      <c r="AV138" s="141">
        <f>'SO-1.2.2.12 - Zásuvky a v...'!J37</f>
        <v>0</v>
      </c>
      <c r="AW138" s="141">
        <f>'SO-1.2.2.12 - Zásuvky a v...'!J38</f>
        <v>0</v>
      </c>
      <c r="AX138" s="141">
        <f>'SO-1.2.2.12 - Zásuvky a v...'!J39</f>
        <v>0</v>
      </c>
      <c r="AY138" s="141">
        <f>'SO-1.2.2.12 - Zásuvky a v...'!J40</f>
        <v>0</v>
      </c>
      <c r="AZ138" s="141">
        <f>'SO-1.2.2.12 - Zásuvky a v...'!F37</f>
        <v>0</v>
      </c>
      <c r="BA138" s="141">
        <f>'SO-1.2.2.12 - Zásuvky a v...'!F38</f>
        <v>0</v>
      </c>
      <c r="BB138" s="141">
        <f>'SO-1.2.2.12 - Zásuvky a v...'!F39</f>
        <v>0</v>
      </c>
      <c r="BC138" s="141">
        <f>'SO-1.2.2.12 - Zásuvky a v...'!F40</f>
        <v>0</v>
      </c>
      <c r="BD138" s="143">
        <f>'SO-1.2.2.12 - Zásuvky a v...'!F41</f>
        <v>0</v>
      </c>
      <c r="BE138" s="4"/>
      <c r="BT138" s="144" t="s">
        <v>96</v>
      </c>
      <c r="BV138" s="144" t="s">
        <v>80</v>
      </c>
      <c r="BW138" s="144" t="s">
        <v>202</v>
      </c>
      <c r="BX138" s="144" t="s">
        <v>172</v>
      </c>
      <c r="CL138" s="144" t="s">
        <v>1</v>
      </c>
    </row>
    <row r="139" s="7" customFormat="1" ht="24.75" customHeight="1">
      <c r="A139" s="135" t="s">
        <v>87</v>
      </c>
      <c r="B139" s="122"/>
      <c r="C139" s="123"/>
      <c r="D139" s="124" t="s">
        <v>203</v>
      </c>
      <c r="E139" s="124"/>
      <c r="F139" s="124"/>
      <c r="G139" s="124"/>
      <c r="H139" s="124"/>
      <c r="I139" s="125"/>
      <c r="J139" s="124" t="s">
        <v>204</v>
      </c>
      <c r="K139" s="124"/>
      <c r="L139" s="124"/>
      <c r="M139" s="124"/>
      <c r="N139" s="124"/>
      <c r="O139" s="124"/>
      <c r="P139" s="124"/>
      <c r="Q139" s="124"/>
      <c r="R139" s="124"/>
      <c r="S139" s="124"/>
      <c r="T139" s="124"/>
      <c r="U139" s="124"/>
      <c r="V139" s="124"/>
      <c r="W139" s="124"/>
      <c r="X139" s="124"/>
      <c r="Y139" s="124"/>
      <c r="Z139" s="124"/>
      <c r="AA139" s="124"/>
      <c r="AB139" s="124"/>
      <c r="AC139" s="124"/>
      <c r="AD139" s="124"/>
      <c r="AE139" s="124"/>
      <c r="AF139" s="124"/>
      <c r="AG139" s="127">
        <f>'SO-2.1 - Pešie komunikáci...'!J30</f>
        <v>0</v>
      </c>
      <c r="AH139" s="125"/>
      <c r="AI139" s="125"/>
      <c r="AJ139" s="125"/>
      <c r="AK139" s="125"/>
      <c r="AL139" s="125"/>
      <c r="AM139" s="125"/>
      <c r="AN139" s="127">
        <f>SUM(AG139,AT139)</f>
        <v>0</v>
      </c>
      <c r="AO139" s="125"/>
      <c r="AP139" s="125"/>
      <c r="AQ139" s="128" t="s">
        <v>84</v>
      </c>
      <c r="AR139" s="129"/>
      <c r="AS139" s="130">
        <v>0</v>
      </c>
      <c r="AT139" s="131">
        <f>ROUND(SUM(AV139:AW139),2)</f>
        <v>0</v>
      </c>
      <c r="AU139" s="132">
        <f>'SO-2.1 - Pešie komunikáci...'!P125</f>
        <v>0</v>
      </c>
      <c r="AV139" s="131">
        <f>'SO-2.1 - Pešie komunikáci...'!J33</f>
        <v>0</v>
      </c>
      <c r="AW139" s="131">
        <f>'SO-2.1 - Pešie komunikáci...'!J34</f>
        <v>0</v>
      </c>
      <c r="AX139" s="131">
        <f>'SO-2.1 - Pešie komunikáci...'!J35</f>
        <v>0</v>
      </c>
      <c r="AY139" s="131">
        <f>'SO-2.1 - Pešie komunikáci...'!J36</f>
        <v>0</v>
      </c>
      <c r="AZ139" s="131">
        <f>'SO-2.1 - Pešie komunikáci...'!F33</f>
        <v>0</v>
      </c>
      <c r="BA139" s="131">
        <f>'SO-2.1 - Pešie komunikáci...'!F34</f>
        <v>0</v>
      </c>
      <c r="BB139" s="131">
        <f>'SO-2.1 - Pešie komunikáci...'!F35</f>
        <v>0</v>
      </c>
      <c r="BC139" s="131">
        <f>'SO-2.1 - Pešie komunikáci...'!F36</f>
        <v>0</v>
      </c>
      <c r="BD139" s="133">
        <f>'SO-2.1 - Pešie komunikáci...'!F37</f>
        <v>0</v>
      </c>
      <c r="BE139" s="7"/>
      <c r="BT139" s="134" t="s">
        <v>85</v>
      </c>
      <c r="BV139" s="134" t="s">
        <v>80</v>
      </c>
      <c r="BW139" s="134" t="s">
        <v>205</v>
      </c>
      <c r="BX139" s="134" t="s">
        <v>5</v>
      </c>
      <c r="CL139" s="134" t="s">
        <v>1</v>
      </c>
      <c r="CM139" s="134" t="s">
        <v>78</v>
      </c>
    </row>
    <row r="140" s="7" customFormat="1" ht="16.5" customHeight="1">
      <c r="A140" s="7"/>
      <c r="B140" s="122"/>
      <c r="C140" s="123"/>
      <c r="D140" s="124" t="s">
        <v>206</v>
      </c>
      <c r="E140" s="124"/>
      <c r="F140" s="124"/>
      <c r="G140" s="124"/>
      <c r="H140" s="124"/>
      <c r="I140" s="125"/>
      <c r="J140" s="124" t="s">
        <v>207</v>
      </c>
      <c r="K140" s="124"/>
      <c r="L140" s="124"/>
      <c r="M140" s="124"/>
      <c r="N140" s="124"/>
      <c r="O140" s="124"/>
      <c r="P140" s="124"/>
      <c r="Q140" s="124"/>
      <c r="R140" s="124"/>
      <c r="S140" s="124"/>
      <c r="T140" s="124"/>
      <c r="U140" s="124"/>
      <c r="V140" s="124"/>
      <c r="W140" s="124"/>
      <c r="X140" s="124"/>
      <c r="Y140" s="124"/>
      <c r="Z140" s="124"/>
      <c r="AA140" s="124"/>
      <c r="AB140" s="124"/>
      <c r="AC140" s="124"/>
      <c r="AD140" s="124"/>
      <c r="AE140" s="124"/>
      <c r="AF140" s="124"/>
      <c r="AG140" s="126">
        <f>ROUND(SUM(AG141:AG142),2)</f>
        <v>0</v>
      </c>
      <c r="AH140" s="125"/>
      <c r="AI140" s="125"/>
      <c r="AJ140" s="125"/>
      <c r="AK140" s="125"/>
      <c r="AL140" s="125"/>
      <c r="AM140" s="125"/>
      <c r="AN140" s="127">
        <f>SUM(AG140,AT140)</f>
        <v>0</v>
      </c>
      <c r="AO140" s="125"/>
      <c r="AP140" s="125"/>
      <c r="AQ140" s="128" t="s">
        <v>84</v>
      </c>
      <c r="AR140" s="129"/>
      <c r="AS140" s="130">
        <f>ROUND(SUM(AS141:AS142),2)</f>
        <v>0</v>
      </c>
      <c r="AT140" s="131">
        <f>ROUND(SUM(AV140:AW140),2)</f>
        <v>0</v>
      </c>
      <c r="AU140" s="132">
        <f>ROUND(SUM(AU141:AU142),5)</f>
        <v>0</v>
      </c>
      <c r="AV140" s="131">
        <f>ROUND(AZ140*L29,2)</f>
        <v>0</v>
      </c>
      <c r="AW140" s="131">
        <f>ROUND(BA140*L30,2)</f>
        <v>0</v>
      </c>
      <c r="AX140" s="131">
        <f>ROUND(BB140*L29,2)</f>
        <v>0</v>
      </c>
      <c r="AY140" s="131">
        <f>ROUND(BC140*L30,2)</f>
        <v>0</v>
      </c>
      <c r="AZ140" s="131">
        <f>ROUND(SUM(AZ141:AZ142),2)</f>
        <v>0</v>
      </c>
      <c r="BA140" s="131">
        <f>ROUND(SUM(BA141:BA142),2)</f>
        <v>0</v>
      </c>
      <c r="BB140" s="131">
        <f>ROUND(SUM(BB141:BB142),2)</f>
        <v>0</v>
      </c>
      <c r="BC140" s="131">
        <f>ROUND(SUM(BC141:BC142),2)</f>
        <v>0</v>
      </c>
      <c r="BD140" s="133">
        <f>ROUND(SUM(BD141:BD142),2)</f>
        <v>0</v>
      </c>
      <c r="BE140" s="7"/>
      <c r="BS140" s="134" t="s">
        <v>77</v>
      </c>
      <c r="BT140" s="134" t="s">
        <v>85</v>
      </c>
      <c r="BV140" s="134" t="s">
        <v>80</v>
      </c>
      <c r="BW140" s="134" t="s">
        <v>208</v>
      </c>
      <c r="BX140" s="134" t="s">
        <v>5</v>
      </c>
      <c r="CL140" s="134" t="s">
        <v>1</v>
      </c>
      <c r="CM140" s="134" t="s">
        <v>78</v>
      </c>
    </row>
    <row r="141" s="4" customFormat="1" ht="16.5" customHeight="1">
      <c r="A141" s="135" t="s">
        <v>87</v>
      </c>
      <c r="B141" s="73"/>
      <c r="C141" s="136"/>
      <c r="D141" s="136"/>
      <c r="E141" s="137" t="s">
        <v>206</v>
      </c>
      <c r="F141" s="137"/>
      <c r="G141" s="137"/>
      <c r="H141" s="137"/>
      <c r="I141" s="137"/>
      <c r="J141" s="136"/>
      <c r="K141" s="137" t="s">
        <v>207</v>
      </c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8">
        <f>'SO-4.1 - Preložka VO'!J30</f>
        <v>0</v>
      </c>
      <c r="AH141" s="136"/>
      <c r="AI141" s="136"/>
      <c r="AJ141" s="136"/>
      <c r="AK141" s="136"/>
      <c r="AL141" s="136"/>
      <c r="AM141" s="136"/>
      <c r="AN141" s="138">
        <f>SUM(AG141,AT141)</f>
        <v>0</v>
      </c>
      <c r="AO141" s="136"/>
      <c r="AP141" s="136"/>
      <c r="AQ141" s="139" t="s">
        <v>88</v>
      </c>
      <c r="AR141" s="75"/>
      <c r="AS141" s="140">
        <v>0</v>
      </c>
      <c r="AT141" s="141">
        <f>ROUND(SUM(AV141:AW141),2)</f>
        <v>0</v>
      </c>
      <c r="AU141" s="142">
        <f>'SO-4.1 - Preložka VO'!P121</f>
        <v>0</v>
      </c>
      <c r="AV141" s="141">
        <f>'SO-4.1 - Preložka VO'!J33</f>
        <v>0</v>
      </c>
      <c r="AW141" s="141">
        <f>'SO-4.1 - Preložka VO'!J34</f>
        <v>0</v>
      </c>
      <c r="AX141" s="141">
        <f>'SO-4.1 - Preložka VO'!J35</f>
        <v>0</v>
      </c>
      <c r="AY141" s="141">
        <f>'SO-4.1 - Preložka VO'!J36</f>
        <v>0</v>
      </c>
      <c r="AZ141" s="141">
        <f>'SO-4.1 - Preložka VO'!F33</f>
        <v>0</v>
      </c>
      <c r="BA141" s="141">
        <f>'SO-4.1 - Preložka VO'!F34</f>
        <v>0</v>
      </c>
      <c r="BB141" s="141">
        <f>'SO-4.1 - Preložka VO'!F35</f>
        <v>0</v>
      </c>
      <c r="BC141" s="141">
        <f>'SO-4.1 - Preložka VO'!F36</f>
        <v>0</v>
      </c>
      <c r="BD141" s="143">
        <f>'SO-4.1 - Preložka VO'!F37</f>
        <v>0</v>
      </c>
      <c r="BE141" s="4"/>
      <c r="BT141" s="144" t="s">
        <v>89</v>
      </c>
      <c r="BU141" s="144" t="s">
        <v>90</v>
      </c>
      <c r="BV141" s="144" t="s">
        <v>80</v>
      </c>
      <c r="BW141" s="144" t="s">
        <v>208</v>
      </c>
      <c r="BX141" s="144" t="s">
        <v>5</v>
      </c>
      <c r="CL141" s="144" t="s">
        <v>1</v>
      </c>
      <c r="CM141" s="144" t="s">
        <v>78</v>
      </c>
    </row>
    <row r="142" s="4" customFormat="1" ht="16.5" customHeight="1">
      <c r="A142" s="135" t="s">
        <v>87</v>
      </c>
      <c r="B142" s="73"/>
      <c r="C142" s="136"/>
      <c r="D142" s="136"/>
      <c r="E142" s="137" t="s">
        <v>209</v>
      </c>
      <c r="F142" s="137"/>
      <c r="G142" s="137"/>
      <c r="H142" s="137"/>
      <c r="I142" s="137"/>
      <c r="J142" s="136"/>
      <c r="K142" s="137" t="s">
        <v>210</v>
      </c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8">
        <f>'SO-4.1.1 -  Vonkajšie roz...'!J32</f>
        <v>0</v>
      </c>
      <c r="AH142" s="136"/>
      <c r="AI142" s="136"/>
      <c r="AJ142" s="136"/>
      <c r="AK142" s="136"/>
      <c r="AL142" s="136"/>
      <c r="AM142" s="136"/>
      <c r="AN142" s="138">
        <f>SUM(AG142,AT142)</f>
        <v>0</v>
      </c>
      <c r="AO142" s="136"/>
      <c r="AP142" s="136"/>
      <c r="AQ142" s="139" t="s">
        <v>88</v>
      </c>
      <c r="AR142" s="75"/>
      <c r="AS142" s="140">
        <v>0</v>
      </c>
      <c r="AT142" s="141">
        <f>ROUND(SUM(AV142:AW142),2)</f>
        <v>0</v>
      </c>
      <c r="AU142" s="142">
        <f>'SO-4.1.1 -  Vonkajšie roz...'!P126</f>
        <v>0</v>
      </c>
      <c r="AV142" s="141">
        <f>'SO-4.1.1 -  Vonkajšie roz...'!J35</f>
        <v>0</v>
      </c>
      <c r="AW142" s="141">
        <f>'SO-4.1.1 -  Vonkajšie roz...'!J36</f>
        <v>0</v>
      </c>
      <c r="AX142" s="141">
        <f>'SO-4.1.1 -  Vonkajšie roz...'!J37</f>
        <v>0</v>
      </c>
      <c r="AY142" s="141">
        <f>'SO-4.1.1 -  Vonkajšie roz...'!J38</f>
        <v>0</v>
      </c>
      <c r="AZ142" s="141">
        <f>'SO-4.1.1 -  Vonkajšie roz...'!F35</f>
        <v>0</v>
      </c>
      <c r="BA142" s="141">
        <f>'SO-4.1.1 -  Vonkajšie roz...'!F36</f>
        <v>0</v>
      </c>
      <c r="BB142" s="141">
        <f>'SO-4.1.1 -  Vonkajšie roz...'!F37</f>
        <v>0</v>
      </c>
      <c r="BC142" s="141">
        <f>'SO-4.1.1 -  Vonkajšie roz...'!F38</f>
        <v>0</v>
      </c>
      <c r="BD142" s="143">
        <f>'SO-4.1.1 -  Vonkajšie roz...'!F39</f>
        <v>0</v>
      </c>
      <c r="BE142" s="4"/>
      <c r="BT142" s="144" t="s">
        <v>89</v>
      </c>
      <c r="BV142" s="144" t="s">
        <v>80</v>
      </c>
      <c r="BW142" s="144" t="s">
        <v>211</v>
      </c>
      <c r="BX142" s="144" t="s">
        <v>208</v>
      </c>
      <c r="CL142" s="144" t="s">
        <v>1</v>
      </c>
    </row>
    <row r="143" s="7" customFormat="1" ht="24.75" customHeight="1">
      <c r="A143" s="135" t="s">
        <v>87</v>
      </c>
      <c r="B143" s="122"/>
      <c r="C143" s="123"/>
      <c r="D143" s="124" t="s">
        <v>212</v>
      </c>
      <c r="E143" s="124"/>
      <c r="F143" s="124"/>
      <c r="G143" s="124"/>
      <c r="H143" s="124"/>
      <c r="I143" s="125"/>
      <c r="J143" s="124" t="s">
        <v>213</v>
      </c>
      <c r="K143" s="124"/>
      <c r="L143" s="124"/>
      <c r="M143" s="124"/>
      <c r="N143" s="124"/>
      <c r="O143" s="124"/>
      <c r="P143" s="124"/>
      <c r="Q143" s="124"/>
      <c r="R143" s="124"/>
      <c r="S143" s="124"/>
      <c r="T143" s="124"/>
      <c r="U143" s="124"/>
      <c r="V143" s="124"/>
      <c r="W143" s="124"/>
      <c r="X143" s="124"/>
      <c r="Y143" s="124"/>
      <c r="Z143" s="124"/>
      <c r="AA143" s="124"/>
      <c r="AB143" s="124"/>
      <c r="AC143" s="124"/>
      <c r="AD143" s="124"/>
      <c r="AE143" s="124"/>
      <c r="AF143" s="124"/>
      <c r="AG143" s="127">
        <f>'SO-4.2.1 - Preložka NN'!J30</f>
        <v>0</v>
      </c>
      <c r="AH143" s="125"/>
      <c r="AI143" s="125"/>
      <c r="AJ143" s="125"/>
      <c r="AK143" s="125"/>
      <c r="AL143" s="125"/>
      <c r="AM143" s="125"/>
      <c r="AN143" s="127">
        <f>SUM(AG143,AT143)</f>
        <v>0</v>
      </c>
      <c r="AO143" s="125"/>
      <c r="AP143" s="125"/>
      <c r="AQ143" s="128" t="s">
        <v>84</v>
      </c>
      <c r="AR143" s="129"/>
      <c r="AS143" s="130">
        <v>0</v>
      </c>
      <c r="AT143" s="131">
        <f>ROUND(SUM(AV143:AW143),2)</f>
        <v>0</v>
      </c>
      <c r="AU143" s="132">
        <f>'SO-4.2.1 - Preložka NN'!P120</f>
        <v>0</v>
      </c>
      <c r="AV143" s="131">
        <f>'SO-4.2.1 - Preložka NN'!J33</f>
        <v>0</v>
      </c>
      <c r="AW143" s="131">
        <f>'SO-4.2.1 - Preložka NN'!J34</f>
        <v>0</v>
      </c>
      <c r="AX143" s="131">
        <f>'SO-4.2.1 - Preložka NN'!J35</f>
        <v>0</v>
      </c>
      <c r="AY143" s="131">
        <f>'SO-4.2.1 - Preložka NN'!J36</f>
        <v>0</v>
      </c>
      <c r="AZ143" s="131">
        <f>'SO-4.2.1 - Preložka NN'!F33</f>
        <v>0</v>
      </c>
      <c r="BA143" s="131">
        <f>'SO-4.2.1 - Preložka NN'!F34</f>
        <v>0</v>
      </c>
      <c r="BB143" s="131">
        <f>'SO-4.2.1 - Preložka NN'!F35</f>
        <v>0</v>
      </c>
      <c r="BC143" s="131">
        <f>'SO-4.2.1 - Preložka NN'!F36</f>
        <v>0</v>
      </c>
      <c r="BD143" s="133">
        <f>'SO-4.2.1 - Preložka NN'!F37</f>
        <v>0</v>
      </c>
      <c r="BE143" s="7"/>
      <c r="BT143" s="134" t="s">
        <v>85</v>
      </c>
      <c r="BV143" s="134" t="s">
        <v>80</v>
      </c>
      <c r="BW143" s="134" t="s">
        <v>214</v>
      </c>
      <c r="BX143" s="134" t="s">
        <v>5</v>
      </c>
      <c r="CL143" s="134" t="s">
        <v>1</v>
      </c>
      <c r="CM143" s="134" t="s">
        <v>78</v>
      </c>
    </row>
    <row r="144" s="7" customFormat="1" ht="24.75" customHeight="1">
      <c r="A144" s="7"/>
      <c r="B144" s="122"/>
      <c r="C144" s="123"/>
      <c r="D144" s="124" t="s">
        <v>215</v>
      </c>
      <c r="E144" s="124"/>
      <c r="F144" s="124"/>
      <c r="G144" s="124"/>
      <c r="H144" s="124"/>
      <c r="I144" s="125"/>
      <c r="J144" s="124" t="s">
        <v>216</v>
      </c>
      <c r="K144" s="124"/>
      <c r="L144" s="124"/>
      <c r="M144" s="124"/>
      <c r="N144" s="124"/>
      <c r="O144" s="124"/>
      <c r="P144" s="124"/>
      <c r="Q144" s="124"/>
      <c r="R144" s="124"/>
      <c r="S144" s="124"/>
      <c r="T144" s="124"/>
      <c r="U144" s="124"/>
      <c r="V144" s="124"/>
      <c r="W144" s="124"/>
      <c r="X144" s="124"/>
      <c r="Y144" s="124"/>
      <c r="Z144" s="124"/>
      <c r="AA144" s="124"/>
      <c r="AB144" s="124"/>
      <c r="AC144" s="124"/>
      <c r="AD144" s="124"/>
      <c r="AE144" s="124"/>
      <c r="AF144" s="124"/>
      <c r="AG144" s="126">
        <f>ROUND(SUM(AG145:AG146),2)</f>
        <v>0</v>
      </c>
      <c r="AH144" s="125"/>
      <c r="AI144" s="125"/>
      <c r="AJ144" s="125"/>
      <c r="AK144" s="125"/>
      <c r="AL144" s="125"/>
      <c r="AM144" s="125"/>
      <c r="AN144" s="127">
        <f>SUM(AG144,AT144)</f>
        <v>0</v>
      </c>
      <c r="AO144" s="125"/>
      <c r="AP144" s="125"/>
      <c r="AQ144" s="128" t="s">
        <v>84</v>
      </c>
      <c r="AR144" s="129"/>
      <c r="AS144" s="130">
        <f>ROUND(SUM(AS145:AS146),2)</f>
        <v>0</v>
      </c>
      <c r="AT144" s="131">
        <f>ROUND(SUM(AV144:AW144),2)</f>
        <v>0</v>
      </c>
      <c r="AU144" s="132">
        <f>ROUND(SUM(AU145:AU146),5)</f>
        <v>0</v>
      </c>
      <c r="AV144" s="131">
        <f>ROUND(AZ144*L29,2)</f>
        <v>0</v>
      </c>
      <c r="AW144" s="131">
        <f>ROUND(BA144*L30,2)</f>
        <v>0</v>
      </c>
      <c r="AX144" s="131">
        <f>ROUND(BB144*L29,2)</f>
        <v>0</v>
      </c>
      <c r="AY144" s="131">
        <f>ROUND(BC144*L30,2)</f>
        <v>0</v>
      </c>
      <c r="AZ144" s="131">
        <f>ROUND(SUM(AZ145:AZ146),2)</f>
        <v>0</v>
      </c>
      <c r="BA144" s="131">
        <f>ROUND(SUM(BA145:BA146),2)</f>
        <v>0</v>
      </c>
      <c r="BB144" s="131">
        <f>ROUND(SUM(BB145:BB146),2)</f>
        <v>0</v>
      </c>
      <c r="BC144" s="131">
        <f>ROUND(SUM(BC145:BC146),2)</f>
        <v>0</v>
      </c>
      <c r="BD144" s="133">
        <f>ROUND(SUM(BD145:BD146),2)</f>
        <v>0</v>
      </c>
      <c r="BE144" s="7"/>
      <c r="BS144" s="134" t="s">
        <v>77</v>
      </c>
      <c r="BT144" s="134" t="s">
        <v>85</v>
      </c>
      <c r="BV144" s="134" t="s">
        <v>80</v>
      </c>
      <c r="BW144" s="134" t="s">
        <v>217</v>
      </c>
      <c r="BX144" s="134" t="s">
        <v>5</v>
      </c>
      <c r="CL144" s="134" t="s">
        <v>1</v>
      </c>
      <c r="CM144" s="134" t="s">
        <v>78</v>
      </c>
    </row>
    <row r="145" s="4" customFormat="1" ht="16.5" customHeight="1">
      <c r="A145" s="135" t="s">
        <v>87</v>
      </c>
      <c r="B145" s="73"/>
      <c r="C145" s="136"/>
      <c r="D145" s="136"/>
      <c r="E145" s="137" t="s">
        <v>215</v>
      </c>
      <c r="F145" s="137"/>
      <c r="G145" s="137"/>
      <c r="H145" s="137"/>
      <c r="I145" s="137"/>
      <c r="J145" s="136"/>
      <c r="K145" s="137" t="s">
        <v>216</v>
      </c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8">
        <f>'SO-4.2.2 - Rekonštrukcia ...'!J30</f>
        <v>0</v>
      </c>
      <c r="AH145" s="136"/>
      <c r="AI145" s="136"/>
      <c r="AJ145" s="136"/>
      <c r="AK145" s="136"/>
      <c r="AL145" s="136"/>
      <c r="AM145" s="136"/>
      <c r="AN145" s="138">
        <f>SUM(AG145,AT145)</f>
        <v>0</v>
      </c>
      <c r="AO145" s="136"/>
      <c r="AP145" s="136"/>
      <c r="AQ145" s="139" t="s">
        <v>88</v>
      </c>
      <c r="AR145" s="75"/>
      <c r="AS145" s="140">
        <v>0</v>
      </c>
      <c r="AT145" s="141">
        <f>ROUND(SUM(AV145:AW145),2)</f>
        <v>0</v>
      </c>
      <c r="AU145" s="142">
        <f>'SO-4.2.2 - Rekonštrukcia ...'!P120</f>
        <v>0</v>
      </c>
      <c r="AV145" s="141">
        <f>'SO-4.2.2 - Rekonštrukcia ...'!J33</f>
        <v>0</v>
      </c>
      <c r="AW145" s="141">
        <f>'SO-4.2.2 - Rekonštrukcia ...'!J34</f>
        <v>0</v>
      </c>
      <c r="AX145" s="141">
        <f>'SO-4.2.2 - Rekonštrukcia ...'!J35</f>
        <v>0</v>
      </c>
      <c r="AY145" s="141">
        <f>'SO-4.2.2 - Rekonštrukcia ...'!J36</f>
        <v>0</v>
      </c>
      <c r="AZ145" s="141">
        <f>'SO-4.2.2 - Rekonštrukcia ...'!F33</f>
        <v>0</v>
      </c>
      <c r="BA145" s="141">
        <f>'SO-4.2.2 - Rekonštrukcia ...'!F34</f>
        <v>0</v>
      </c>
      <c r="BB145" s="141">
        <f>'SO-4.2.2 - Rekonštrukcia ...'!F35</f>
        <v>0</v>
      </c>
      <c r="BC145" s="141">
        <f>'SO-4.2.2 - Rekonštrukcia ...'!F36</f>
        <v>0</v>
      </c>
      <c r="BD145" s="143">
        <f>'SO-4.2.2 - Rekonštrukcia ...'!F37</f>
        <v>0</v>
      </c>
      <c r="BE145" s="4"/>
      <c r="BT145" s="144" t="s">
        <v>89</v>
      </c>
      <c r="BU145" s="144" t="s">
        <v>90</v>
      </c>
      <c r="BV145" s="144" t="s">
        <v>80</v>
      </c>
      <c r="BW145" s="144" t="s">
        <v>217</v>
      </c>
      <c r="BX145" s="144" t="s">
        <v>5</v>
      </c>
      <c r="CL145" s="144" t="s">
        <v>1</v>
      </c>
      <c r="CM145" s="144" t="s">
        <v>78</v>
      </c>
    </row>
    <row r="146" s="4" customFormat="1" ht="23.25" customHeight="1">
      <c r="A146" s="135" t="s">
        <v>87</v>
      </c>
      <c r="B146" s="73"/>
      <c r="C146" s="136"/>
      <c r="D146" s="136"/>
      <c r="E146" s="137" t="s">
        <v>218</v>
      </c>
      <c r="F146" s="137"/>
      <c r="G146" s="137"/>
      <c r="H146" s="137"/>
      <c r="I146" s="137"/>
      <c r="J146" s="136"/>
      <c r="K146" s="137" t="s">
        <v>210</v>
      </c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8">
        <f>'SO-4.2.2.1 -  Vonkajšie r...'!J32</f>
        <v>0</v>
      </c>
      <c r="AH146" s="136"/>
      <c r="AI146" s="136"/>
      <c r="AJ146" s="136"/>
      <c r="AK146" s="136"/>
      <c r="AL146" s="136"/>
      <c r="AM146" s="136"/>
      <c r="AN146" s="138">
        <f>SUM(AG146,AT146)</f>
        <v>0</v>
      </c>
      <c r="AO146" s="136"/>
      <c r="AP146" s="136"/>
      <c r="AQ146" s="139" t="s">
        <v>88</v>
      </c>
      <c r="AR146" s="75"/>
      <c r="AS146" s="146">
        <v>0</v>
      </c>
      <c r="AT146" s="147">
        <f>ROUND(SUM(AV146:AW146),2)</f>
        <v>0</v>
      </c>
      <c r="AU146" s="148">
        <f>'SO-4.2.2.1 -  Vonkajšie r...'!P125</f>
        <v>0</v>
      </c>
      <c r="AV146" s="147">
        <f>'SO-4.2.2.1 -  Vonkajšie r...'!J35</f>
        <v>0</v>
      </c>
      <c r="AW146" s="147">
        <f>'SO-4.2.2.1 -  Vonkajšie r...'!J36</f>
        <v>0</v>
      </c>
      <c r="AX146" s="147">
        <f>'SO-4.2.2.1 -  Vonkajšie r...'!J37</f>
        <v>0</v>
      </c>
      <c r="AY146" s="147">
        <f>'SO-4.2.2.1 -  Vonkajšie r...'!J38</f>
        <v>0</v>
      </c>
      <c r="AZ146" s="147">
        <f>'SO-4.2.2.1 -  Vonkajšie r...'!F35</f>
        <v>0</v>
      </c>
      <c r="BA146" s="147">
        <f>'SO-4.2.2.1 -  Vonkajšie r...'!F36</f>
        <v>0</v>
      </c>
      <c r="BB146" s="147">
        <f>'SO-4.2.2.1 -  Vonkajšie r...'!F37</f>
        <v>0</v>
      </c>
      <c r="BC146" s="147">
        <f>'SO-4.2.2.1 -  Vonkajšie r...'!F38</f>
        <v>0</v>
      </c>
      <c r="BD146" s="149">
        <f>'SO-4.2.2.1 -  Vonkajšie r...'!F39</f>
        <v>0</v>
      </c>
      <c r="BE146" s="4"/>
      <c r="BT146" s="144" t="s">
        <v>89</v>
      </c>
      <c r="BV146" s="144" t="s">
        <v>80</v>
      </c>
      <c r="BW146" s="144" t="s">
        <v>219</v>
      </c>
      <c r="BX146" s="144" t="s">
        <v>217</v>
      </c>
      <c r="CL146" s="144" t="s">
        <v>1</v>
      </c>
    </row>
    <row r="147" s="2" customFormat="1" ht="30" customHeight="1">
      <c r="A147" s="35"/>
      <c r="B147" s="36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41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</row>
    <row r="148" s="2" customFormat="1" ht="6.96" customHeight="1">
      <c r="A148" s="35"/>
      <c r="B148" s="69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41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</row>
  </sheetData>
  <sheetProtection sheet="1" formatColumns="0" formatRows="0" objects="1" scenarios="1" spinCount="100000" saltValue="EHzSBGUXeCVB0Wl5l8iTJ4HKZkmLUF4nmy2ulfIVDNMTW/5pJPzZCssvvDQOi8oiaN+jI7MgMQWj0ZTHyeuPIQ==" hashValue="jynkdfzd0lmXdWERDVjFPdtm4PIuo8gm86ydj0IRzoVKVNEdH9kFv6fsygDRvwxlPOYQmW7WOp1+T2KKHg9qHg==" algorithmName="SHA-512" password="CC35"/>
  <mergeCells count="246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  <mergeCell ref="AG101:AM101"/>
    <mergeCell ref="AN101:AP101"/>
    <mergeCell ref="AN102:AP102"/>
    <mergeCell ref="AG102:AM102"/>
    <mergeCell ref="AN103:AP103"/>
    <mergeCell ref="AG103:AM103"/>
    <mergeCell ref="AN104:AP104"/>
    <mergeCell ref="AG104:AM104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N109:AP109"/>
    <mergeCell ref="AG109:AM109"/>
    <mergeCell ref="AN110:AP110"/>
    <mergeCell ref="AG110:AM110"/>
    <mergeCell ref="AN111:AP111"/>
    <mergeCell ref="AG111:AM111"/>
    <mergeCell ref="AG112:AM112"/>
    <mergeCell ref="AN112:AP112"/>
    <mergeCell ref="AG113:AM113"/>
    <mergeCell ref="AN113:AP113"/>
    <mergeCell ref="AN114:AP114"/>
    <mergeCell ref="AG114:AM114"/>
    <mergeCell ref="AN115:AP115"/>
    <mergeCell ref="AG115:AM115"/>
    <mergeCell ref="AN116:AP116"/>
    <mergeCell ref="AG116:AM116"/>
    <mergeCell ref="AN117:AP117"/>
    <mergeCell ref="AG117:AM117"/>
    <mergeCell ref="AN118:AP118"/>
    <mergeCell ref="AG118:AM118"/>
    <mergeCell ref="AN119:AP119"/>
    <mergeCell ref="AG119:AM119"/>
    <mergeCell ref="AN120:AP120"/>
    <mergeCell ref="AG120:AM120"/>
    <mergeCell ref="AG121:AM121"/>
    <mergeCell ref="AN121:AP121"/>
    <mergeCell ref="AN122:AP122"/>
    <mergeCell ref="AG122:AM122"/>
    <mergeCell ref="AN123:AP123"/>
    <mergeCell ref="AG123:AM123"/>
    <mergeCell ref="AN124:AP124"/>
    <mergeCell ref="AG124:AM124"/>
    <mergeCell ref="AN125:AP125"/>
    <mergeCell ref="AG125:AM125"/>
    <mergeCell ref="AN126:AP126"/>
    <mergeCell ref="AG126:AM126"/>
    <mergeCell ref="AN127:AP127"/>
    <mergeCell ref="AG127:AM127"/>
    <mergeCell ref="AN128:AP128"/>
    <mergeCell ref="AG128:AM128"/>
    <mergeCell ref="AG129:AM129"/>
    <mergeCell ref="AN129:AP129"/>
    <mergeCell ref="AN130:AP130"/>
    <mergeCell ref="AG130:AM130"/>
    <mergeCell ref="AN131:AP131"/>
    <mergeCell ref="AG131:AM131"/>
    <mergeCell ref="AN132:AP132"/>
    <mergeCell ref="AG132:AM132"/>
    <mergeCell ref="AG133:AM133"/>
    <mergeCell ref="AN133:AP133"/>
    <mergeCell ref="AN134:AP134"/>
    <mergeCell ref="AG134:AM134"/>
    <mergeCell ref="AN135:AP135"/>
    <mergeCell ref="AG135:AM135"/>
    <mergeCell ref="AG136:AM136"/>
    <mergeCell ref="AN136:AP136"/>
    <mergeCell ref="AG137:AM137"/>
    <mergeCell ref="AN137:AP137"/>
    <mergeCell ref="AN138:AP138"/>
    <mergeCell ref="AG138:AM138"/>
    <mergeCell ref="AN139:AP139"/>
    <mergeCell ref="AG139:AM139"/>
    <mergeCell ref="AN140:AP140"/>
    <mergeCell ref="AG140:AM140"/>
    <mergeCell ref="AN141:AP141"/>
    <mergeCell ref="AG141:AM141"/>
    <mergeCell ref="AN142:AP142"/>
    <mergeCell ref="AG142:AM142"/>
    <mergeCell ref="AN143:AP143"/>
    <mergeCell ref="AG143:AM143"/>
    <mergeCell ref="AN144:AP144"/>
    <mergeCell ref="AG144:AM144"/>
    <mergeCell ref="AG145:AM145"/>
    <mergeCell ref="AN145:AP145"/>
    <mergeCell ref="AN146:AP146"/>
    <mergeCell ref="AG146:AM146"/>
    <mergeCell ref="L85:AJ85"/>
    <mergeCell ref="C92:G92"/>
    <mergeCell ref="I92:AF92"/>
    <mergeCell ref="J95:AF95"/>
    <mergeCell ref="D95:H95"/>
    <mergeCell ref="E96:I96"/>
    <mergeCell ref="K96:AF96"/>
    <mergeCell ref="E97:I97"/>
    <mergeCell ref="K97:AF97"/>
    <mergeCell ref="F98:J98"/>
    <mergeCell ref="L98:AF98"/>
    <mergeCell ref="L99:AF99"/>
    <mergeCell ref="F99:J99"/>
    <mergeCell ref="M100:AF100"/>
    <mergeCell ref="G100:K100"/>
    <mergeCell ref="G101:K101"/>
    <mergeCell ref="M101:AF101"/>
    <mergeCell ref="M102:AF102"/>
    <mergeCell ref="G102:K102"/>
    <mergeCell ref="F103:J103"/>
    <mergeCell ref="L103:AF103"/>
    <mergeCell ref="AM87:AN87"/>
    <mergeCell ref="AM89:AP89"/>
    <mergeCell ref="AS89:AT91"/>
    <mergeCell ref="AM90:AP90"/>
    <mergeCell ref="AG92:AM92"/>
    <mergeCell ref="AN92:AP92"/>
    <mergeCell ref="AN95:AP95"/>
    <mergeCell ref="AG95:AM95"/>
    <mergeCell ref="AG96:AM96"/>
    <mergeCell ref="AN96:AP96"/>
    <mergeCell ref="AN97:AP97"/>
    <mergeCell ref="AG97:AM97"/>
    <mergeCell ref="AG98:AM98"/>
    <mergeCell ref="AN98:AP98"/>
    <mergeCell ref="AG99:AM99"/>
    <mergeCell ref="AN99:AP99"/>
    <mergeCell ref="AG100:AM100"/>
    <mergeCell ref="AN100:AP100"/>
    <mergeCell ref="AG94:AM94"/>
    <mergeCell ref="AN94:AP94"/>
    <mergeCell ref="M104:AF104"/>
    <mergeCell ref="G104:K104"/>
    <mergeCell ref="M105:AF105"/>
    <mergeCell ref="G105:K105"/>
    <mergeCell ref="K106:AF106"/>
    <mergeCell ref="E106:I106"/>
    <mergeCell ref="L107:AF107"/>
    <mergeCell ref="F107:J107"/>
    <mergeCell ref="F108:J108"/>
    <mergeCell ref="L108:AF108"/>
    <mergeCell ref="L109:AF109"/>
    <mergeCell ref="F109:J109"/>
    <mergeCell ref="L110:AF110"/>
    <mergeCell ref="F110:J110"/>
    <mergeCell ref="F111:J111"/>
    <mergeCell ref="L111:AF111"/>
    <mergeCell ref="F112:J112"/>
    <mergeCell ref="L112:AF112"/>
    <mergeCell ref="F113:J113"/>
    <mergeCell ref="L113:AF113"/>
    <mergeCell ref="F114:J114"/>
    <mergeCell ref="L114:AF114"/>
    <mergeCell ref="F115:J115"/>
    <mergeCell ref="L115:AF115"/>
    <mergeCell ref="L116:AF116"/>
    <mergeCell ref="F116:J116"/>
    <mergeCell ref="F117:J117"/>
    <mergeCell ref="L117:AF117"/>
    <mergeCell ref="D118:H118"/>
    <mergeCell ref="J118:AF118"/>
    <mergeCell ref="K119:AF119"/>
    <mergeCell ref="E119:I119"/>
    <mergeCell ref="E120:I120"/>
    <mergeCell ref="K120:AF120"/>
    <mergeCell ref="L121:AF121"/>
    <mergeCell ref="F121:J121"/>
    <mergeCell ref="L122:AF122"/>
    <mergeCell ref="F122:J122"/>
    <mergeCell ref="L123:AF123"/>
    <mergeCell ref="F123:J123"/>
    <mergeCell ref="G124:K124"/>
    <mergeCell ref="M124:AF124"/>
    <mergeCell ref="M125:AF125"/>
    <mergeCell ref="G125:K125"/>
    <mergeCell ref="K126:AF126"/>
    <mergeCell ref="E126:I126"/>
    <mergeCell ref="F127:J127"/>
    <mergeCell ref="L127:AF127"/>
    <mergeCell ref="L128:AF128"/>
    <mergeCell ref="F128:J128"/>
    <mergeCell ref="L129:AF129"/>
    <mergeCell ref="F129:J129"/>
    <mergeCell ref="L130:AF130"/>
    <mergeCell ref="F130:J130"/>
    <mergeCell ref="F131:J131"/>
    <mergeCell ref="L131:AF131"/>
    <mergeCell ref="F132:J132"/>
    <mergeCell ref="L132:AF132"/>
    <mergeCell ref="F133:J133"/>
    <mergeCell ref="L133:AF133"/>
    <mergeCell ref="L134:AF134"/>
    <mergeCell ref="F134:J134"/>
    <mergeCell ref="L135:AF135"/>
    <mergeCell ref="F135:J135"/>
    <mergeCell ref="F136:J136"/>
    <mergeCell ref="L136:AF136"/>
    <mergeCell ref="F137:J137"/>
    <mergeCell ref="L137:AF137"/>
    <mergeCell ref="F138:J138"/>
    <mergeCell ref="L138:AF138"/>
    <mergeCell ref="D139:H139"/>
    <mergeCell ref="J139:AF139"/>
    <mergeCell ref="D140:H140"/>
    <mergeCell ref="J140:AF140"/>
    <mergeCell ref="E141:I141"/>
    <mergeCell ref="K141:AF141"/>
    <mergeCell ref="E142:I142"/>
    <mergeCell ref="K142:AF142"/>
    <mergeCell ref="D143:H143"/>
    <mergeCell ref="J143:AF143"/>
    <mergeCell ref="D144:H144"/>
    <mergeCell ref="J144:AF144"/>
    <mergeCell ref="E145:I145"/>
    <mergeCell ref="K145:AF145"/>
    <mergeCell ref="E146:I146"/>
    <mergeCell ref="K146:AF146"/>
  </mergeCells>
  <hyperlinks>
    <hyperlink ref="A96" location="'SO-1.1 - Prístavba maters...'!C2" display="/"/>
    <hyperlink ref="A98" location="'SO-1.1.1.1 - Zdravotechnika'!C2" display="/"/>
    <hyperlink ref="A100" location="'SO-1.1.1.2 - Úsredné vyku...'!C2" display="/"/>
    <hyperlink ref="A101" location="'SO-1.1.1.2.1 - Výmeniková...'!C2" display="/"/>
    <hyperlink ref="A102" location="'SO-1.1.1.2.2 - Prípojka t...'!C2" display="/"/>
    <hyperlink ref="A104" location="'SO-1.1.1.3.1 - Vetranie t...'!C2" display="/"/>
    <hyperlink ref="A105" location="'SO-1.1.1.3.2 - Vetranie h...'!C2" display="/"/>
    <hyperlink ref="A107" location="'SO-1.1.2.1 - Bleskozvod'!C2" display="/"/>
    <hyperlink ref="A108" location="'SO-1.1.2.2 - Dátové rozvo...'!C2" display="/"/>
    <hyperlink ref="A109" location="'SO-1.1.2.3 - Dorozumievac...'!C2" display="/"/>
    <hyperlink ref="A110" location="'SO-1.1.2.4 - Káblové rozvody'!C2" display="/"/>
    <hyperlink ref="A111" location="'SO-1.1.2.5 - Rozvádzač r0...'!C2" display="/"/>
    <hyperlink ref="A112" location="'SO-1.1.2.6 - Rozvádzač r0...'!C2" display="/"/>
    <hyperlink ref="A113" location="'SO-1.1.2.7 - Rozvádzač r0...'!C2" display="/"/>
    <hyperlink ref="A114" location="'SO-1.1.2.8 - Rozvádzač r0...'!C2" display="/"/>
    <hyperlink ref="A115" location="'SO-1.1.2.9 - Rozvádzač r2...'!C2" display="/"/>
    <hyperlink ref="A116" location="'SO-1.1.2.10 - Svietidla'!C2" display="/"/>
    <hyperlink ref="A117" location="'SO-1.1.2.11 - Zásuvky a v...'!C2" display="/"/>
    <hyperlink ref="A119" location="'SO-1.2 - Nadstavba časti ...'!C2" display="/"/>
    <hyperlink ref="A121" location="'SO-1.2.1.1 - Zdravotechnika'!C2" display="/"/>
    <hyperlink ref="A122" location="'SO-1.2.1.2 - Ústredné vyk...'!C2" display="/"/>
    <hyperlink ref="A124" location="'SO-1.2.1.3.1 - Vetranie k...'!C2" display="/"/>
    <hyperlink ref="A125" location="'SO-1.2.1.3.2 - Vetranie h...'!C2" display="/"/>
    <hyperlink ref="A127" location="'SO-1.2.2.1 - Bleskozvod'!C2" display="/"/>
    <hyperlink ref="A128" location="'SO-1.2.2.2 - Dátové rozvo...'!C2" display="/"/>
    <hyperlink ref="A129" location="'SO-1.2.2.3 - Dorozumievac...'!C2" display="/"/>
    <hyperlink ref="A130" location="'SO-1.2.2.4 - Káblové rozvody'!C2" display="/"/>
    <hyperlink ref="A131" location="'SO-1.2.2.5 - Rozvádzač R003'!C2" display="/"/>
    <hyperlink ref="A132" location="'SO-1.2.2.6 - Rozvádzač R1...'!C2" display="/"/>
    <hyperlink ref="A133" location="'SO-1.2.2.7 - Rozvádzač R2...'!C2" display="/"/>
    <hyperlink ref="A134" location="'SO-1.2.2.8 - Rozvádzač R2...'!C2" display="/"/>
    <hyperlink ref="A135" location="'SO-1.2.2.9 - Rozvádzač RHe'!C2" display="/"/>
    <hyperlink ref="A136" location="'SO-1.2.2.10 - Rozvádzač RHn'!C2" display="/"/>
    <hyperlink ref="A137" location="'SO-1.2.2.11 - Svietidla'!C2" display="/"/>
    <hyperlink ref="A138" location="'SO-1.2.2.12 - Zásuvky a v...'!C2" display="/"/>
    <hyperlink ref="A139" location="'SO-2.1 - Pešie komunikáci...'!C2" display="/"/>
    <hyperlink ref="A141" location="'SO-4.1 - Preložka VO'!C2" display="/"/>
    <hyperlink ref="A142" location="'SO-4.1.1 -  Vonkajšie roz...'!C2" display="/"/>
    <hyperlink ref="A143" location="'SO-4.2.1 - Preložka NN'!C2" display="/"/>
    <hyperlink ref="A145" location="'SO-4.2.2 - Rekonštrukcia ...'!C2" display="/"/>
    <hyperlink ref="A146" location="'SO-4.2.2.1 -  Vonkajšie r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125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>
      <c r="B8" s="17"/>
      <c r="D8" s="154" t="s">
        <v>221</v>
      </c>
      <c r="L8" s="17"/>
    </row>
    <row r="9" s="1" customFormat="1" ht="16.5" customHeight="1">
      <c r="B9" s="17"/>
      <c r="E9" s="155" t="s">
        <v>222</v>
      </c>
      <c r="F9" s="1"/>
      <c r="G9" s="1"/>
      <c r="H9" s="1"/>
      <c r="L9" s="17"/>
    </row>
    <row r="10" s="1" customFormat="1" ht="12" customHeight="1">
      <c r="B10" s="17"/>
      <c r="D10" s="154" t="s">
        <v>1380</v>
      </c>
      <c r="L10" s="17"/>
    </row>
    <row r="11" s="2" customFormat="1" ht="16.5" customHeight="1">
      <c r="A11" s="35"/>
      <c r="B11" s="41"/>
      <c r="C11" s="35"/>
      <c r="D11" s="35"/>
      <c r="E11" s="166" t="s">
        <v>2576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1382</v>
      </c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6" t="s">
        <v>2701</v>
      </c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54" t="s">
        <v>16</v>
      </c>
      <c r="E15" s="35"/>
      <c r="F15" s="144" t="s">
        <v>1</v>
      </c>
      <c r="G15" s="35"/>
      <c r="H15" s="35"/>
      <c r="I15" s="154" t="s">
        <v>17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4" t="s">
        <v>18</v>
      </c>
      <c r="E16" s="35"/>
      <c r="F16" s="144" t="s">
        <v>19</v>
      </c>
      <c r="G16" s="35"/>
      <c r="H16" s="35"/>
      <c r="I16" s="154" t="s">
        <v>20</v>
      </c>
      <c r="J16" s="157" t="str">
        <f>'Rekapitulácia stavby'!AN8</f>
        <v>20. 7. 2022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54" t="s">
        <v>22</v>
      </c>
      <c r="E18" s="35"/>
      <c r="F18" s="35"/>
      <c r="G18" s="35"/>
      <c r="H18" s="35"/>
      <c r="I18" s="154" t="s">
        <v>23</v>
      </c>
      <c r="J18" s="144" t="s">
        <v>24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44" t="s">
        <v>25</v>
      </c>
      <c r="F19" s="35"/>
      <c r="G19" s="35"/>
      <c r="H19" s="35"/>
      <c r="I19" s="154" t="s">
        <v>26</v>
      </c>
      <c r="J19" s="144" t="s">
        <v>1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54" t="s">
        <v>27</v>
      </c>
      <c r="E21" s="35"/>
      <c r="F21" s="35"/>
      <c r="G21" s="35"/>
      <c r="H21" s="35"/>
      <c r="I21" s="154" t="s">
        <v>23</v>
      </c>
      <c r="J21" s="30" t="str">
        <f>'Rekapitulácia stavby'!AN13</f>
        <v>Vyplň údaj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'Rekapitulácia stavby'!E14</f>
        <v>Vyplň údaj</v>
      </c>
      <c r="F22" s="144"/>
      <c r="G22" s="144"/>
      <c r="H22" s="144"/>
      <c r="I22" s="154" t="s">
        <v>26</v>
      </c>
      <c r="J22" s="30" t="str">
        <f>'Rekapitulácia stavby'!AN14</f>
        <v>Vyplň údaj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54" t="s">
        <v>29</v>
      </c>
      <c r="E24" s="35"/>
      <c r="F24" s="35"/>
      <c r="G24" s="35"/>
      <c r="H24" s="35"/>
      <c r="I24" s="154" t="s">
        <v>23</v>
      </c>
      <c r="J24" s="144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44" t="s">
        <v>30</v>
      </c>
      <c r="F25" s="35"/>
      <c r="G25" s="35"/>
      <c r="H25" s="35"/>
      <c r="I25" s="154" t="s">
        <v>26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54" t="s">
        <v>33</v>
      </c>
      <c r="E27" s="35"/>
      <c r="F27" s="35"/>
      <c r="G27" s="35"/>
      <c r="H27" s="35"/>
      <c r="I27" s="154" t="s">
        <v>23</v>
      </c>
      <c r="J27" s="144" t="s">
        <v>34</v>
      </c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44" t="s">
        <v>35</v>
      </c>
      <c r="F28" s="35"/>
      <c r="G28" s="35"/>
      <c r="H28" s="35"/>
      <c r="I28" s="154" t="s">
        <v>26</v>
      </c>
      <c r="J28" s="144" t="s">
        <v>36</v>
      </c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54" t="s">
        <v>37</v>
      </c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8"/>
      <c r="B31" s="159"/>
      <c r="C31" s="158"/>
      <c r="D31" s="158"/>
      <c r="E31" s="160" t="s">
        <v>1</v>
      </c>
      <c r="F31" s="160"/>
      <c r="G31" s="160"/>
      <c r="H31" s="160"/>
      <c r="I31" s="158"/>
      <c r="J31" s="158"/>
      <c r="K31" s="158"/>
      <c r="L31" s="161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2"/>
      <c r="E33" s="162"/>
      <c r="F33" s="162"/>
      <c r="G33" s="162"/>
      <c r="H33" s="162"/>
      <c r="I33" s="162"/>
      <c r="J33" s="162"/>
      <c r="K33" s="162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63" t="s">
        <v>38</v>
      </c>
      <c r="E34" s="35"/>
      <c r="F34" s="35"/>
      <c r="G34" s="35"/>
      <c r="H34" s="35"/>
      <c r="I34" s="35"/>
      <c r="J34" s="164">
        <f>ROUND(J128,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62"/>
      <c r="E35" s="162"/>
      <c r="F35" s="162"/>
      <c r="G35" s="162"/>
      <c r="H35" s="162"/>
      <c r="I35" s="162"/>
      <c r="J35" s="162"/>
      <c r="K35" s="162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5" t="s">
        <v>40</v>
      </c>
      <c r="G36" s="35"/>
      <c r="H36" s="35"/>
      <c r="I36" s="165" t="s">
        <v>39</v>
      </c>
      <c r="J36" s="165" t="s">
        <v>41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6" t="s">
        <v>42</v>
      </c>
      <c r="E37" s="167" t="s">
        <v>43</v>
      </c>
      <c r="F37" s="168">
        <f>ROUND((SUM(BE128:BE150)),  2)</f>
        <v>0</v>
      </c>
      <c r="G37" s="169"/>
      <c r="H37" s="169"/>
      <c r="I37" s="170">
        <v>0.20000000000000001</v>
      </c>
      <c r="J37" s="168">
        <f>ROUND(((SUM(BE128:BE150))*I37),  2)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67" t="s">
        <v>44</v>
      </c>
      <c r="F38" s="168">
        <f>ROUND((SUM(BF128:BF150)),  2)</f>
        <v>0</v>
      </c>
      <c r="G38" s="169"/>
      <c r="H38" s="169"/>
      <c r="I38" s="170">
        <v>0.20000000000000001</v>
      </c>
      <c r="J38" s="168">
        <f>ROUND(((SUM(BF128:BF150))*I38),  2)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54" t="s">
        <v>45</v>
      </c>
      <c r="F39" s="171">
        <f>ROUND((SUM(BG128:BG150)),  2)</f>
        <v>0</v>
      </c>
      <c r="G39" s="35"/>
      <c r="H39" s="35"/>
      <c r="I39" s="172">
        <v>0.20000000000000001</v>
      </c>
      <c r="J39" s="171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54" t="s">
        <v>46</v>
      </c>
      <c r="F40" s="171">
        <f>ROUND((SUM(BH128:BH150)),  2)</f>
        <v>0</v>
      </c>
      <c r="G40" s="35"/>
      <c r="H40" s="35"/>
      <c r="I40" s="172">
        <v>0.20000000000000001</v>
      </c>
      <c r="J40" s="171">
        <f>0</f>
        <v>0</v>
      </c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67" t="s">
        <v>47</v>
      </c>
      <c r="F41" s="168">
        <f>ROUND((SUM(BI128:BI150)),  2)</f>
        <v>0</v>
      </c>
      <c r="G41" s="169"/>
      <c r="H41" s="169"/>
      <c r="I41" s="170">
        <v>0</v>
      </c>
      <c r="J41" s="168">
        <f>0</f>
        <v>0</v>
      </c>
      <c r="K41" s="35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73"/>
      <c r="D43" s="174" t="s">
        <v>48</v>
      </c>
      <c r="E43" s="175"/>
      <c r="F43" s="175"/>
      <c r="G43" s="176" t="s">
        <v>49</v>
      </c>
      <c r="H43" s="177" t="s">
        <v>50</v>
      </c>
      <c r="I43" s="175"/>
      <c r="J43" s="178">
        <f>SUM(J34:J41)</f>
        <v>0</v>
      </c>
      <c r="K43" s="179"/>
      <c r="L43" s="66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221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91" t="s">
        <v>222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1380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264" t="s">
        <v>2576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1382</v>
      </c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9" t="str">
        <f>E13</f>
        <v>SO-1.1.2.2 - Dátové rozvody a RACK</v>
      </c>
      <c r="F91" s="37"/>
      <c r="G91" s="37"/>
      <c r="H91" s="37"/>
      <c r="I91" s="37"/>
      <c r="J91" s="37"/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18</v>
      </c>
      <c r="D93" s="37"/>
      <c r="E93" s="37"/>
      <c r="F93" s="24" t="str">
        <f>F16</f>
        <v>Svit</v>
      </c>
      <c r="G93" s="37"/>
      <c r="H93" s="37"/>
      <c r="I93" s="29" t="s">
        <v>20</v>
      </c>
      <c r="J93" s="82" t="str">
        <f>IF(J16="","",J16)</f>
        <v>20. 7. 2022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22</v>
      </c>
      <c r="D95" s="37"/>
      <c r="E95" s="37"/>
      <c r="F95" s="24" t="str">
        <f>E19</f>
        <v>Mesto Svit</v>
      </c>
      <c r="G95" s="37"/>
      <c r="H95" s="37"/>
      <c r="I95" s="29" t="s">
        <v>29</v>
      </c>
      <c r="J95" s="33" t="str">
        <f>E25</f>
        <v>Ing. arch. Martin Baloga, PhD. a kolektív EnviArch</v>
      </c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33</v>
      </c>
      <c r="J96" s="33" t="str">
        <f>E28</f>
        <v>Structures, s.r.o.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92" t="s">
        <v>224</v>
      </c>
      <c r="D98" s="193"/>
      <c r="E98" s="193"/>
      <c r="F98" s="193"/>
      <c r="G98" s="193"/>
      <c r="H98" s="193"/>
      <c r="I98" s="193"/>
      <c r="J98" s="194" t="s">
        <v>225</v>
      </c>
      <c r="K98" s="193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95" t="s">
        <v>226</v>
      </c>
      <c r="D100" s="37"/>
      <c r="E100" s="37"/>
      <c r="F100" s="37"/>
      <c r="G100" s="37"/>
      <c r="H100" s="37"/>
      <c r="I100" s="37"/>
      <c r="J100" s="113">
        <f>J128</f>
        <v>0</v>
      </c>
      <c r="K100" s="37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227</v>
      </c>
    </row>
    <row r="101" s="9" customFormat="1" ht="24.96" customHeight="1">
      <c r="A101" s="9"/>
      <c r="B101" s="196"/>
      <c r="C101" s="197"/>
      <c r="D101" s="198" t="s">
        <v>2578</v>
      </c>
      <c r="E101" s="199"/>
      <c r="F101" s="199"/>
      <c r="G101" s="199"/>
      <c r="H101" s="199"/>
      <c r="I101" s="199"/>
      <c r="J101" s="200">
        <f>J129</f>
        <v>0</v>
      </c>
      <c r="K101" s="197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202"/>
      <c r="C102" s="136"/>
      <c r="D102" s="203" t="s">
        <v>2579</v>
      </c>
      <c r="E102" s="204"/>
      <c r="F102" s="204"/>
      <c r="G102" s="204"/>
      <c r="H102" s="204"/>
      <c r="I102" s="204"/>
      <c r="J102" s="205">
        <f>J130</f>
        <v>0</v>
      </c>
      <c r="K102" s="136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2"/>
      <c r="C103" s="136"/>
      <c r="D103" s="203" t="s">
        <v>2702</v>
      </c>
      <c r="E103" s="204"/>
      <c r="F103" s="204"/>
      <c r="G103" s="204"/>
      <c r="H103" s="204"/>
      <c r="I103" s="204"/>
      <c r="J103" s="205">
        <f>J144</f>
        <v>0</v>
      </c>
      <c r="K103" s="136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9" customFormat="1" ht="24.96" customHeight="1">
      <c r="A104" s="9"/>
      <c r="B104" s="196"/>
      <c r="C104" s="197"/>
      <c r="D104" s="198" t="s">
        <v>2703</v>
      </c>
      <c r="E104" s="199"/>
      <c r="F104" s="199"/>
      <c r="G104" s="199"/>
      <c r="H104" s="199"/>
      <c r="I104" s="199"/>
      <c r="J104" s="200">
        <f>J149</f>
        <v>0</v>
      </c>
      <c r="K104" s="197"/>
      <c r="L104" s="201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2" customFormat="1" ht="21.84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66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="2" customFormat="1" ht="6.96" customHeight="1">
      <c r="A106" s="35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6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="2" customFormat="1" ht="6.96" customHeight="1">
      <c r="A110" s="35"/>
      <c r="B110" s="71"/>
      <c r="C110" s="72"/>
      <c r="D110" s="72"/>
      <c r="E110" s="72"/>
      <c r="F110" s="72"/>
      <c r="G110" s="72"/>
      <c r="H110" s="72"/>
      <c r="I110" s="72"/>
      <c r="J110" s="72"/>
      <c r="K110" s="72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24.96" customHeight="1">
      <c r="A111" s="35"/>
      <c r="B111" s="36"/>
      <c r="C111" s="20" t="s">
        <v>250</v>
      </c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6.96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2" customHeight="1">
      <c r="A113" s="35"/>
      <c r="B113" s="36"/>
      <c r="C113" s="29" t="s">
        <v>14</v>
      </c>
      <c r="D113" s="37"/>
      <c r="E113" s="37"/>
      <c r="F113" s="37"/>
      <c r="G113" s="37"/>
      <c r="H113" s="37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6.5" customHeight="1">
      <c r="A114" s="35"/>
      <c r="B114" s="36"/>
      <c r="C114" s="37"/>
      <c r="D114" s="37"/>
      <c r="E114" s="191" t="str">
        <f>E7</f>
        <v>Materská škola Svit - ZMNENA</v>
      </c>
      <c r="F114" s="29"/>
      <c r="G114" s="29"/>
      <c r="H114" s="29"/>
      <c r="I114" s="37"/>
      <c r="J114" s="37"/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1" customFormat="1" ht="12" customHeight="1">
      <c r="B115" s="18"/>
      <c r="C115" s="29" t="s">
        <v>221</v>
      </c>
      <c r="D115" s="19"/>
      <c r="E115" s="19"/>
      <c r="F115" s="19"/>
      <c r="G115" s="19"/>
      <c r="H115" s="19"/>
      <c r="I115" s="19"/>
      <c r="J115" s="19"/>
      <c r="K115" s="19"/>
      <c r="L115" s="17"/>
    </row>
    <row r="116" s="1" customFormat="1" ht="16.5" customHeight="1">
      <c r="B116" s="18"/>
      <c r="C116" s="19"/>
      <c r="D116" s="19"/>
      <c r="E116" s="191" t="s">
        <v>222</v>
      </c>
      <c r="F116" s="19"/>
      <c r="G116" s="19"/>
      <c r="H116" s="19"/>
      <c r="I116" s="19"/>
      <c r="J116" s="19"/>
      <c r="K116" s="19"/>
      <c r="L116" s="17"/>
    </row>
    <row r="117" s="1" customFormat="1" ht="12" customHeight="1">
      <c r="B117" s="18"/>
      <c r="C117" s="29" t="s">
        <v>1380</v>
      </c>
      <c r="D117" s="19"/>
      <c r="E117" s="19"/>
      <c r="F117" s="19"/>
      <c r="G117" s="19"/>
      <c r="H117" s="19"/>
      <c r="I117" s="19"/>
      <c r="J117" s="19"/>
      <c r="K117" s="19"/>
      <c r="L117" s="17"/>
    </row>
    <row r="118" s="2" customFormat="1" ht="16.5" customHeight="1">
      <c r="A118" s="35"/>
      <c r="B118" s="36"/>
      <c r="C118" s="37"/>
      <c r="D118" s="37"/>
      <c r="E118" s="264" t="s">
        <v>2576</v>
      </c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2" customHeight="1">
      <c r="A119" s="35"/>
      <c r="B119" s="36"/>
      <c r="C119" s="29" t="s">
        <v>1382</v>
      </c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6.5" customHeight="1">
      <c r="A120" s="35"/>
      <c r="B120" s="36"/>
      <c r="C120" s="37"/>
      <c r="D120" s="37"/>
      <c r="E120" s="79" t="str">
        <f>E13</f>
        <v>SO-1.1.2.2 - Dátové rozvody a RACK</v>
      </c>
      <c r="F120" s="37"/>
      <c r="G120" s="37"/>
      <c r="H120" s="37"/>
      <c r="I120" s="37"/>
      <c r="J120" s="37"/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6.96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12" customHeight="1">
      <c r="A122" s="35"/>
      <c r="B122" s="36"/>
      <c r="C122" s="29" t="s">
        <v>18</v>
      </c>
      <c r="D122" s="37"/>
      <c r="E122" s="37"/>
      <c r="F122" s="24" t="str">
        <f>F16</f>
        <v>Svit</v>
      </c>
      <c r="G122" s="37"/>
      <c r="H122" s="37"/>
      <c r="I122" s="29" t="s">
        <v>20</v>
      </c>
      <c r="J122" s="82" t="str">
        <f>IF(J16="","",J16)</f>
        <v>20. 7. 2022</v>
      </c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6.96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40.05" customHeight="1">
      <c r="A124" s="35"/>
      <c r="B124" s="36"/>
      <c r="C124" s="29" t="s">
        <v>22</v>
      </c>
      <c r="D124" s="37"/>
      <c r="E124" s="37"/>
      <c r="F124" s="24" t="str">
        <f>E19</f>
        <v>Mesto Svit</v>
      </c>
      <c r="G124" s="37"/>
      <c r="H124" s="37"/>
      <c r="I124" s="29" t="s">
        <v>29</v>
      </c>
      <c r="J124" s="33" t="str">
        <f>E25</f>
        <v>Ing. arch. Martin Baloga, PhD. a kolektív EnviArch</v>
      </c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5.15" customHeight="1">
      <c r="A125" s="35"/>
      <c r="B125" s="36"/>
      <c r="C125" s="29" t="s">
        <v>27</v>
      </c>
      <c r="D125" s="37"/>
      <c r="E125" s="37"/>
      <c r="F125" s="24" t="str">
        <f>IF(E22="","",E22)</f>
        <v>Vyplň údaj</v>
      </c>
      <c r="G125" s="37"/>
      <c r="H125" s="37"/>
      <c r="I125" s="29" t="s">
        <v>33</v>
      </c>
      <c r="J125" s="33" t="str">
        <f>E28</f>
        <v>Structures, s.r.o.</v>
      </c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2" customFormat="1" ht="10.32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66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="11" customFormat="1" ht="29.28" customHeight="1">
      <c r="A127" s="207"/>
      <c r="B127" s="208"/>
      <c r="C127" s="209" t="s">
        <v>251</v>
      </c>
      <c r="D127" s="210" t="s">
        <v>63</v>
      </c>
      <c r="E127" s="210" t="s">
        <v>59</v>
      </c>
      <c r="F127" s="210" t="s">
        <v>60</v>
      </c>
      <c r="G127" s="210" t="s">
        <v>252</v>
      </c>
      <c r="H127" s="210" t="s">
        <v>253</v>
      </c>
      <c r="I127" s="210" t="s">
        <v>254</v>
      </c>
      <c r="J127" s="211" t="s">
        <v>225</v>
      </c>
      <c r="K127" s="212" t="s">
        <v>255</v>
      </c>
      <c r="L127" s="213"/>
      <c r="M127" s="103" t="s">
        <v>1</v>
      </c>
      <c r="N127" s="104" t="s">
        <v>42</v>
      </c>
      <c r="O127" s="104" t="s">
        <v>256</v>
      </c>
      <c r="P127" s="104" t="s">
        <v>257</v>
      </c>
      <c r="Q127" s="104" t="s">
        <v>258</v>
      </c>
      <c r="R127" s="104" t="s">
        <v>259</v>
      </c>
      <c r="S127" s="104" t="s">
        <v>260</v>
      </c>
      <c r="T127" s="105" t="s">
        <v>261</v>
      </c>
      <c r="U127" s="207"/>
      <c r="V127" s="207"/>
      <c r="W127" s="207"/>
      <c r="X127" s="207"/>
      <c r="Y127" s="207"/>
      <c r="Z127" s="207"/>
      <c r="AA127" s="207"/>
      <c r="AB127" s="207"/>
      <c r="AC127" s="207"/>
      <c r="AD127" s="207"/>
      <c r="AE127" s="207"/>
    </row>
    <row r="128" s="2" customFormat="1" ht="22.8" customHeight="1">
      <c r="A128" s="35"/>
      <c r="B128" s="36"/>
      <c r="C128" s="110" t="s">
        <v>226</v>
      </c>
      <c r="D128" s="37"/>
      <c r="E128" s="37"/>
      <c r="F128" s="37"/>
      <c r="G128" s="37"/>
      <c r="H128" s="37"/>
      <c r="I128" s="37"/>
      <c r="J128" s="214">
        <f>BK128</f>
        <v>0</v>
      </c>
      <c r="K128" s="37"/>
      <c r="L128" s="41"/>
      <c r="M128" s="106"/>
      <c r="N128" s="215"/>
      <c r="O128" s="107"/>
      <c r="P128" s="216">
        <f>P129+P149</f>
        <v>0</v>
      </c>
      <c r="Q128" s="107"/>
      <c r="R128" s="216">
        <f>R129+R149</f>
        <v>0.00080000000000000004</v>
      </c>
      <c r="S128" s="107"/>
      <c r="T128" s="217">
        <f>T129+T149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4" t="s">
        <v>77</v>
      </c>
      <c r="AU128" s="14" t="s">
        <v>227</v>
      </c>
      <c r="BK128" s="218">
        <f>BK129+BK149</f>
        <v>0</v>
      </c>
    </row>
    <row r="129" s="12" customFormat="1" ht="25.92" customHeight="1">
      <c r="A129" s="12"/>
      <c r="B129" s="219"/>
      <c r="C129" s="220"/>
      <c r="D129" s="221" t="s">
        <v>77</v>
      </c>
      <c r="E129" s="222" t="s">
        <v>2580</v>
      </c>
      <c r="F129" s="222" t="s">
        <v>2581</v>
      </c>
      <c r="G129" s="220"/>
      <c r="H129" s="220"/>
      <c r="I129" s="223"/>
      <c r="J129" s="224">
        <f>BK129</f>
        <v>0</v>
      </c>
      <c r="K129" s="220"/>
      <c r="L129" s="225"/>
      <c r="M129" s="226"/>
      <c r="N129" s="227"/>
      <c r="O129" s="227"/>
      <c r="P129" s="228">
        <f>P130+P144</f>
        <v>0</v>
      </c>
      <c r="Q129" s="227"/>
      <c r="R129" s="228">
        <f>R130+R144</f>
        <v>0.00080000000000000004</v>
      </c>
      <c r="S129" s="227"/>
      <c r="T129" s="229">
        <f>T130+T144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30" t="s">
        <v>85</v>
      </c>
      <c r="AT129" s="231" t="s">
        <v>77</v>
      </c>
      <c r="AU129" s="231" t="s">
        <v>78</v>
      </c>
      <c r="AY129" s="230" t="s">
        <v>263</v>
      </c>
      <c r="BK129" s="232">
        <f>BK130+BK144</f>
        <v>0</v>
      </c>
    </row>
    <row r="130" s="12" customFormat="1" ht="22.8" customHeight="1">
      <c r="A130" s="12"/>
      <c r="B130" s="219"/>
      <c r="C130" s="220"/>
      <c r="D130" s="221" t="s">
        <v>77</v>
      </c>
      <c r="E130" s="247" t="s">
        <v>2582</v>
      </c>
      <c r="F130" s="247" t="s">
        <v>2583</v>
      </c>
      <c r="G130" s="220"/>
      <c r="H130" s="220"/>
      <c r="I130" s="223"/>
      <c r="J130" s="248">
        <f>BK130</f>
        <v>0</v>
      </c>
      <c r="K130" s="220"/>
      <c r="L130" s="225"/>
      <c r="M130" s="226"/>
      <c r="N130" s="227"/>
      <c r="O130" s="227"/>
      <c r="P130" s="228">
        <f>SUM(P131:P143)</f>
        <v>0</v>
      </c>
      <c r="Q130" s="227"/>
      <c r="R130" s="228">
        <f>SUM(R131:R143)</f>
        <v>0.00080000000000000004</v>
      </c>
      <c r="S130" s="227"/>
      <c r="T130" s="229">
        <f>SUM(T131:T143)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30" t="s">
        <v>85</v>
      </c>
      <c r="AT130" s="231" t="s">
        <v>77</v>
      </c>
      <c r="AU130" s="231" t="s">
        <v>85</v>
      </c>
      <c r="AY130" s="230" t="s">
        <v>263</v>
      </c>
      <c r="BK130" s="232">
        <f>SUM(BK131:BK143)</f>
        <v>0</v>
      </c>
    </row>
    <row r="131" s="2" customFormat="1" ht="24.15" customHeight="1">
      <c r="A131" s="35"/>
      <c r="B131" s="36"/>
      <c r="C131" s="233" t="s">
        <v>85</v>
      </c>
      <c r="D131" s="233" t="s">
        <v>264</v>
      </c>
      <c r="E131" s="234" t="s">
        <v>2704</v>
      </c>
      <c r="F131" s="235" t="s">
        <v>2705</v>
      </c>
      <c r="G131" s="236" t="s">
        <v>569</v>
      </c>
      <c r="H131" s="237">
        <v>460</v>
      </c>
      <c r="I131" s="238"/>
      <c r="J131" s="237">
        <f>ROUND(I131*H131,3)</f>
        <v>0</v>
      </c>
      <c r="K131" s="239"/>
      <c r="L131" s="41"/>
      <c r="M131" s="240" t="s">
        <v>1</v>
      </c>
      <c r="N131" s="241" t="s">
        <v>44</v>
      </c>
      <c r="O131" s="94"/>
      <c r="P131" s="242">
        <f>O131*H131</f>
        <v>0</v>
      </c>
      <c r="Q131" s="242">
        <v>0</v>
      </c>
      <c r="R131" s="242">
        <f>Q131*H131</f>
        <v>0</v>
      </c>
      <c r="S131" s="242">
        <v>0</v>
      </c>
      <c r="T131" s="24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4" t="s">
        <v>101</v>
      </c>
      <c r="AT131" s="244" t="s">
        <v>264</v>
      </c>
      <c r="AU131" s="244" t="s">
        <v>89</v>
      </c>
      <c r="AY131" s="14" t="s">
        <v>263</v>
      </c>
      <c r="BE131" s="245">
        <f>IF(N131="základná",J131,0)</f>
        <v>0</v>
      </c>
      <c r="BF131" s="245">
        <f>IF(N131="znížená",J131,0)</f>
        <v>0</v>
      </c>
      <c r="BG131" s="245">
        <f>IF(N131="zákl. prenesená",J131,0)</f>
        <v>0</v>
      </c>
      <c r="BH131" s="245">
        <f>IF(N131="zníž. prenesená",J131,0)</f>
        <v>0</v>
      </c>
      <c r="BI131" s="245">
        <f>IF(N131="nulová",J131,0)</f>
        <v>0</v>
      </c>
      <c r="BJ131" s="14" t="s">
        <v>89</v>
      </c>
      <c r="BK131" s="246">
        <f>ROUND(I131*H131,3)</f>
        <v>0</v>
      </c>
      <c r="BL131" s="14" t="s">
        <v>101</v>
      </c>
      <c r="BM131" s="244" t="s">
        <v>2706</v>
      </c>
    </row>
    <row r="132" s="2" customFormat="1" ht="33" customHeight="1">
      <c r="A132" s="35"/>
      <c r="B132" s="36"/>
      <c r="C132" s="249" t="s">
        <v>89</v>
      </c>
      <c r="D132" s="249" t="s">
        <v>612</v>
      </c>
      <c r="E132" s="250" t="s">
        <v>2707</v>
      </c>
      <c r="F132" s="251" t="s">
        <v>2708</v>
      </c>
      <c r="G132" s="252" t="s">
        <v>569</v>
      </c>
      <c r="H132" s="253">
        <v>460</v>
      </c>
      <c r="I132" s="254"/>
      <c r="J132" s="253">
        <f>ROUND(I132*H132,3)</f>
        <v>0</v>
      </c>
      <c r="K132" s="255"/>
      <c r="L132" s="256"/>
      <c r="M132" s="257" t="s">
        <v>1</v>
      </c>
      <c r="N132" s="258" t="s">
        <v>44</v>
      </c>
      <c r="O132" s="94"/>
      <c r="P132" s="242">
        <f>O132*H132</f>
        <v>0</v>
      </c>
      <c r="Q132" s="242">
        <v>0</v>
      </c>
      <c r="R132" s="242">
        <f>Q132*H132</f>
        <v>0</v>
      </c>
      <c r="S132" s="242">
        <v>0</v>
      </c>
      <c r="T132" s="24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4" t="s">
        <v>290</v>
      </c>
      <c r="AT132" s="244" t="s">
        <v>612</v>
      </c>
      <c r="AU132" s="244" t="s">
        <v>89</v>
      </c>
      <c r="AY132" s="14" t="s">
        <v>263</v>
      </c>
      <c r="BE132" s="245">
        <f>IF(N132="základná",J132,0)</f>
        <v>0</v>
      </c>
      <c r="BF132" s="245">
        <f>IF(N132="znížená",J132,0)</f>
        <v>0</v>
      </c>
      <c r="BG132" s="245">
        <f>IF(N132="zákl. prenesená",J132,0)</f>
        <v>0</v>
      </c>
      <c r="BH132" s="245">
        <f>IF(N132="zníž. prenesená",J132,0)</f>
        <v>0</v>
      </c>
      <c r="BI132" s="245">
        <f>IF(N132="nulová",J132,0)</f>
        <v>0</v>
      </c>
      <c r="BJ132" s="14" t="s">
        <v>89</v>
      </c>
      <c r="BK132" s="246">
        <f>ROUND(I132*H132,3)</f>
        <v>0</v>
      </c>
      <c r="BL132" s="14" t="s">
        <v>101</v>
      </c>
      <c r="BM132" s="244" t="s">
        <v>2709</v>
      </c>
    </row>
    <row r="133" s="2" customFormat="1" ht="33" customHeight="1">
      <c r="A133" s="35"/>
      <c r="B133" s="36"/>
      <c r="C133" s="233" t="s">
        <v>96</v>
      </c>
      <c r="D133" s="233" t="s">
        <v>264</v>
      </c>
      <c r="E133" s="234" t="s">
        <v>2710</v>
      </c>
      <c r="F133" s="235" t="s">
        <v>2711</v>
      </c>
      <c r="G133" s="236" t="s">
        <v>569</v>
      </c>
      <c r="H133" s="237">
        <v>74</v>
      </c>
      <c r="I133" s="238"/>
      <c r="J133" s="237">
        <f>ROUND(I133*H133,3)</f>
        <v>0</v>
      </c>
      <c r="K133" s="239"/>
      <c r="L133" s="41"/>
      <c r="M133" s="240" t="s">
        <v>1</v>
      </c>
      <c r="N133" s="241" t="s">
        <v>44</v>
      </c>
      <c r="O133" s="94"/>
      <c r="P133" s="242">
        <f>O133*H133</f>
        <v>0</v>
      </c>
      <c r="Q133" s="242">
        <v>0</v>
      </c>
      <c r="R133" s="242">
        <f>Q133*H133</f>
        <v>0</v>
      </c>
      <c r="S133" s="242">
        <v>0</v>
      </c>
      <c r="T133" s="24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4" t="s">
        <v>101</v>
      </c>
      <c r="AT133" s="244" t="s">
        <v>264</v>
      </c>
      <c r="AU133" s="244" t="s">
        <v>89</v>
      </c>
      <c r="AY133" s="14" t="s">
        <v>263</v>
      </c>
      <c r="BE133" s="245">
        <f>IF(N133="základná",J133,0)</f>
        <v>0</v>
      </c>
      <c r="BF133" s="245">
        <f>IF(N133="znížená",J133,0)</f>
        <v>0</v>
      </c>
      <c r="BG133" s="245">
        <f>IF(N133="zákl. prenesená",J133,0)</f>
        <v>0</v>
      </c>
      <c r="BH133" s="245">
        <f>IF(N133="zníž. prenesená",J133,0)</f>
        <v>0</v>
      </c>
      <c r="BI133" s="245">
        <f>IF(N133="nulová",J133,0)</f>
        <v>0</v>
      </c>
      <c r="BJ133" s="14" t="s">
        <v>89</v>
      </c>
      <c r="BK133" s="246">
        <f>ROUND(I133*H133,3)</f>
        <v>0</v>
      </c>
      <c r="BL133" s="14" t="s">
        <v>101</v>
      </c>
      <c r="BM133" s="244" t="s">
        <v>2712</v>
      </c>
    </row>
    <row r="134" s="2" customFormat="1" ht="16.5" customHeight="1">
      <c r="A134" s="35"/>
      <c r="B134" s="36"/>
      <c r="C134" s="249" t="s">
        <v>101</v>
      </c>
      <c r="D134" s="249" t="s">
        <v>612</v>
      </c>
      <c r="E134" s="250" t="s">
        <v>2713</v>
      </c>
      <c r="F134" s="251" t="s">
        <v>2714</v>
      </c>
      <c r="G134" s="252" t="s">
        <v>569</v>
      </c>
      <c r="H134" s="253">
        <v>74</v>
      </c>
      <c r="I134" s="254"/>
      <c r="J134" s="253">
        <f>ROUND(I134*H134,3)</f>
        <v>0</v>
      </c>
      <c r="K134" s="255"/>
      <c r="L134" s="256"/>
      <c r="M134" s="257" t="s">
        <v>1</v>
      </c>
      <c r="N134" s="258" t="s">
        <v>44</v>
      </c>
      <c r="O134" s="94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290</v>
      </c>
      <c r="AT134" s="244" t="s">
        <v>612</v>
      </c>
      <c r="AU134" s="244" t="s">
        <v>89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101</v>
      </c>
      <c r="BM134" s="244" t="s">
        <v>2715</v>
      </c>
    </row>
    <row r="135" s="2" customFormat="1" ht="21.75" customHeight="1">
      <c r="A135" s="35"/>
      <c r="B135" s="36"/>
      <c r="C135" s="249" t="s">
        <v>278</v>
      </c>
      <c r="D135" s="249" t="s">
        <v>612</v>
      </c>
      <c r="E135" s="250" t="s">
        <v>2716</v>
      </c>
      <c r="F135" s="251" t="s">
        <v>2717</v>
      </c>
      <c r="G135" s="252" t="s">
        <v>2598</v>
      </c>
      <c r="H135" s="253">
        <v>50</v>
      </c>
      <c r="I135" s="254"/>
      <c r="J135" s="253">
        <f>ROUND(I135*H135,3)</f>
        <v>0</v>
      </c>
      <c r="K135" s="255"/>
      <c r="L135" s="256"/>
      <c r="M135" s="257" t="s">
        <v>1</v>
      </c>
      <c r="N135" s="258" t="s">
        <v>44</v>
      </c>
      <c r="O135" s="94"/>
      <c r="P135" s="242">
        <f>O135*H135</f>
        <v>0</v>
      </c>
      <c r="Q135" s="242">
        <v>0</v>
      </c>
      <c r="R135" s="242">
        <f>Q135*H135</f>
        <v>0</v>
      </c>
      <c r="S135" s="242">
        <v>0</v>
      </c>
      <c r="T135" s="24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4" t="s">
        <v>290</v>
      </c>
      <c r="AT135" s="244" t="s">
        <v>612</v>
      </c>
      <c r="AU135" s="244" t="s">
        <v>89</v>
      </c>
      <c r="AY135" s="14" t="s">
        <v>263</v>
      </c>
      <c r="BE135" s="245">
        <f>IF(N135="základná",J135,0)</f>
        <v>0</v>
      </c>
      <c r="BF135" s="245">
        <f>IF(N135="znížená",J135,0)</f>
        <v>0</v>
      </c>
      <c r="BG135" s="245">
        <f>IF(N135="zákl. prenesená",J135,0)</f>
        <v>0</v>
      </c>
      <c r="BH135" s="245">
        <f>IF(N135="zníž. prenesená",J135,0)</f>
        <v>0</v>
      </c>
      <c r="BI135" s="245">
        <f>IF(N135="nulová",J135,0)</f>
        <v>0</v>
      </c>
      <c r="BJ135" s="14" t="s">
        <v>89</v>
      </c>
      <c r="BK135" s="246">
        <f>ROUND(I135*H135,3)</f>
        <v>0</v>
      </c>
      <c r="BL135" s="14" t="s">
        <v>101</v>
      </c>
      <c r="BM135" s="244" t="s">
        <v>2718</v>
      </c>
    </row>
    <row r="136" s="2" customFormat="1" ht="16.5" customHeight="1">
      <c r="A136" s="35"/>
      <c r="B136" s="36"/>
      <c r="C136" s="249" t="s">
        <v>282</v>
      </c>
      <c r="D136" s="249" t="s">
        <v>612</v>
      </c>
      <c r="E136" s="250" t="s">
        <v>2719</v>
      </c>
      <c r="F136" s="251" t="s">
        <v>2720</v>
      </c>
      <c r="G136" s="252" t="s">
        <v>2598</v>
      </c>
      <c r="H136" s="253">
        <v>50</v>
      </c>
      <c r="I136" s="254"/>
      <c r="J136" s="253">
        <f>ROUND(I136*H136,3)</f>
        <v>0</v>
      </c>
      <c r="K136" s="255"/>
      <c r="L136" s="256"/>
      <c r="M136" s="257" t="s">
        <v>1</v>
      </c>
      <c r="N136" s="258" t="s">
        <v>44</v>
      </c>
      <c r="O136" s="94"/>
      <c r="P136" s="242">
        <f>O136*H136</f>
        <v>0</v>
      </c>
      <c r="Q136" s="242">
        <v>0</v>
      </c>
      <c r="R136" s="242">
        <f>Q136*H136</f>
        <v>0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290</v>
      </c>
      <c r="AT136" s="244" t="s">
        <v>612</v>
      </c>
      <c r="AU136" s="244" t="s">
        <v>89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101</v>
      </c>
      <c r="BM136" s="244" t="s">
        <v>2721</v>
      </c>
    </row>
    <row r="137" s="2" customFormat="1" ht="21.75" customHeight="1">
      <c r="A137" s="35"/>
      <c r="B137" s="36"/>
      <c r="C137" s="249" t="s">
        <v>286</v>
      </c>
      <c r="D137" s="249" t="s">
        <v>612</v>
      </c>
      <c r="E137" s="250" t="s">
        <v>2722</v>
      </c>
      <c r="F137" s="251" t="s">
        <v>2723</v>
      </c>
      <c r="G137" s="252" t="s">
        <v>2598</v>
      </c>
      <c r="H137" s="253">
        <v>148</v>
      </c>
      <c r="I137" s="254"/>
      <c r="J137" s="253">
        <f>ROUND(I137*H137,3)</f>
        <v>0</v>
      </c>
      <c r="K137" s="255"/>
      <c r="L137" s="256"/>
      <c r="M137" s="257" t="s">
        <v>1</v>
      </c>
      <c r="N137" s="258" t="s">
        <v>44</v>
      </c>
      <c r="O137" s="94"/>
      <c r="P137" s="242">
        <f>O137*H137</f>
        <v>0</v>
      </c>
      <c r="Q137" s="242">
        <v>0</v>
      </c>
      <c r="R137" s="242">
        <f>Q137*H137</f>
        <v>0</v>
      </c>
      <c r="S137" s="242">
        <v>0</v>
      </c>
      <c r="T137" s="24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4" t="s">
        <v>290</v>
      </c>
      <c r="AT137" s="244" t="s">
        <v>612</v>
      </c>
      <c r="AU137" s="244" t="s">
        <v>89</v>
      </c>
      <c r="AY137" s="14" t="s">
        <v>263</v>
      </c>
      <c r="BE137" s="245">
        <f>IF(N137="základná",J137,0)</f>
        <v>0</v>
      </c>
      <c r="BF137" s="245">
        <f>IF(N137="znížená",J137,0)</f>
        <v>0</v>
      </c>
      <c r="BG137" s="245">
        <f>IF(N137="zákl. prenesená",J137,0)</f>
        <v>0</v>
      </c>
      <c r="BH137" s="245">
        <f>IF(N137="zníž. prenesená",J137,0)</f>
        <v>0</v>
      </c>
      <c r="BI137" s="245">
        <f>IF(N137="nulová",J137,0)</f>
        <v>0</v>
      </c>
      <c r="BJ137" s="14" t="s">
        <v>89</v>
      </c>
      <c r="BK137" s="246">
        <f>ROUND(I137*H137,3)</f>
        <v>0</v>
      </c>
      <c r="BL137" s="14" t="s">
        <v>101</v>
      </c>
      <c r="BM137" s="244" t="s">
        <v>2724</v>
      </c>
    </row>
    <row r="138" s="2" customFormat="1" ht="16.5" customHeight="1">
      <c r="A138" s="35"/>
      <c r="B138" s="36"/>
      <c r="C138" s="249" t="s">
        <v>290</v>
      </c>
      <c r="D138" s="249" t="s">
        <v>612</v>
      </c>
      <c r="E138" s="250" t="s">
        <v>2725</v>
      </c>
      <c r="F138" s="251" t="s">
        <v>2726</v>
      </c>
      <c r="G138" s="252" t="s">
        <v>2598</v>
      </c>
      <c r="H138" s="253">
        <v>4</v>
      </c>
      <c r="I138" s="254"/>
      <c r="J138" s="253">
        <f>ROUND(I138*H138,3)</f>
        <v>0</v>
      </c>
      <c r="K138" s="255"/>
      <c r="L138" s="256"/>
      <c r="M138" s="257" t="s">
        <v>1</v>
      </c>
      <c r="N138" s="258" t="s">
        <v>44</v>
      </c>
      <c r="O138" s="94"/>
      <c r="P138" s="242">
        <f>O138*H138</f>
        <v>0</v>
      </c>
      <c r="Q138" s="242">
        <v>0</v>
      </c>
      <c r="R138" s="242">
        <f>Q138*H138</f>
        <v>0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290</v>
      </c>
      <c r="AT138" s="244" t="s">
        <v>612</v>
      </c>
      <c r="AU138" s="244" t="s">
        <v>89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101</v>
      </c>
      <c r="BM138" s="244" t="s">
        <v>2727</v>
      </c>
    </row>
    <row r="139" s="2" customFormat="1" ht="16.5" customHeight="1">
      <c r="A139" s="35"/>
      <c r="B139" s="36"/>
      <c r="C139" s="249" t="s">
        <v>294</v>
      </c>
      <c r="D139" s="249" t="s">
        <v>612</v>
      </c>
      <c r="E139" s="250" t="s">
        <v>2728</v>
      </c>
      <c r="F139" s="251" t="s">
        <v>2729</v>
      </c>
      <c r="G139" s="252" t="s">
        <v>2598</v>
      </c>
      <c r="H139" s="253">
        <v>1</v>
      </c>
      <c r="I139" s="254"/>
      <c r="J139" s="253">
        <f>ROUND(I139*H139,3)</f>
        <v>0</v>
      </c>
      <c r="K139" s="255"/>
      <c r="L139" s="256"/>
      <c r="M139" s="257" t="s">
        <v>1</v>
      </c>
      <c r="N139" s="258" t="s">
        <v>44</v>
      </c>
      <c r="O139" s="94"/>
      <c r="P139" s="242">
        <f>O139*H139</f>
        <v>0</v>
      </c>
      <c r="Q139" s="242">
        <v>0.00080000000000000004</v>
      </c>
      <c r="R139" s="242">
        <f>Q139*H139</f>
        <v>0.00080000000000000004</v>
      </c>
      <c r="S139" s="242">
        <v>0</v>
      </c>
      <c r="T139" s="24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4" t="s">
        <v>290</v>
      </c>
      <c r="AT139" s="244" t="s">
        <v>612</v>
      </c>
      <c r="AU139" s="244" t="s">
        <v>89</v>
      </c>
      <c r="AY139" s="14" t="s">
        <v>263</v>
      </c>
      <c r="BE139" s="245">
        <f>IF(N139="základná",J139,0)</f>
        <v>0</v>
      </c>
      <c r="BF139" s="245">
        <f>IF(N139="znížená",J139,0)</f>
        <v>0</v>
      </c>
      <c r="BG139" s="245">
        <f>IF(N139="zákl. prenesená",J139,0)</f>
        <v>0</v>
      </c>
      <c r="BH139" s="245">
        <f>IF(N139="zníž. prenesená",J139,0)</f>
        <v>0</v>
      </c>
      <c r="BI139" s="245">
        <f>IF(N139="nulová",J139,0)</f>
        <v>0</v>
      </c>
      <c r="BJ139" s="14" t="s">
        <v>89</v>
      </c>
      <c r="BK139" s="246">
        <f>ROUND(I139*H139,3)</f>
        <v>0</v>
      </c>
      <c r="BL139" s="14" t="s">
        <v>101</v>
      </c>
      <c r="BM139" s="244" t="s">
        <v>2730</v>
      </c>
    </row>
    <row r="140" s="2" customFormat="1" ht="24.15" customHeight="1">
      <c r="A140" s="35"/>
      <c r="B140" s="36"/>
      <c r="C140" s="233" t="s">
        <v>298</v>
      </c>
      <c r="D140" s="233" t="s">
        <v>264</v>
      </c>
      <c r="E140" s="234" t="s">
        <v>2731</v>
      </c>
      <c r="F140" s="235" t="s">
        <v>2732</v>
      </c>
      <c r="G140" s="236" t="s">
        <v>322</v>
      </c>
      <c r="H140" s="237">
        <v>0.433</v>
      </c>
      <c r="I140" s="238"/>
      <c r="J140" s="237">
        <f>ROUND(I140*H140,3)</f>
        <v>0</v>
      </c>
      <c r="K140" s="239"/>
      <c r="L140" s="41"/>
      <c r="M140" s="240" t="s">
        <v>1</v>
      </c>
      <c r="N140" s="241" t="s">
        <v>44</v>
      </c>
      <c r="O140" s="94"/>
      <c r="P140" s="242">
        <f>O140*H140</f>
        <v>0</v>
      </c>
      <c r="Q140" s="242">
        <v>0</v>
      </c>
      <c r="R140" s="242">
        <f>Q140*H140</f>
        <v>0</v>
      </c>
      <c r="S140" s="242">
        <v>0</v>
      </c>
      <c r="T140" s="24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4" t="s">
        <v>101</v>
      </c>
      <c r="AT140" s="244" t="s">
        <v>264</v>
      </c>
      <c r="AU140" s="244" t="s">
        <v>89</v>
      </c>
      <c r="AY140" s="14" t="s">
        <v>263</v>
      </c>
      <c r="BE140" s="245">
        <f>IF(N140="základná",J140,0)</f>
        <v>0</v>
      </c>
      <c r="BF140" s="245">
        <f>IF(N140="znížená",J140,0)</f>
        <v>0</v>
      </c>
      <c r="BG140" s="245">
        <f>IF(N140="zákl. prenesená",J140,0)</f>
        <v>0</v>
      </c>
      <c r="BH140" s="245">
        <f>IF(N140="zníž. prenesená",J140,0)</f>
        <v>0</v>
      </c>
      <c r="BI140" s="245">
        <f>IF(N140="nulová",J140,0)</f>
        <v>0</v>
      </c>
      <c r="BJ140" s="14" t="s">
        <v>89</v>
      </c>
      <c r="BK140" s="246">
        <f>ROUND(I140*H140,3)</f>
        <v>0</v>
      </c>
      <c r="BL140" s="14" t="s">
        <v>101</v>
      </c>
      <c r="BM140" s="244" t="s">
        <v>2733</v>
      </c>
    </row>
    <row r="141" s="2" customFormat="1" ht="16.5" customHeight="1">
      <c r="A141" s="35"/>
      <c r="B141" s="36"/>
      <c r="C141" s="233" t="s">
        <v>302</v>
      </c>
      <c r="D141" s="233" t="s">
        <v>264</v>
      </c>
      <c r="E141" s="234" t="s">
        <v>2690</v>
      </c>
      <c r="F141" s="235" t="s">
        <v>2691</v>
      </c>
      <c r="G141" s="236" t="s">
        <v>1445</v>
      </c>
      <c r="H141" s="238"/>
      <c r="I141" s="238"/>
      <c r="J141" s="237">
        <f>ROUND(I141*H141,3)</f>
        <v>0</v>
      </c>
      <c r="K141" s="239"/>
      <c r="L141" s="41"/>
      <c r="M141" s="240" t="s">
        <v>1</v>
      </c>
      <c r="N141" s="241" t="s">
        <v>44</v>
      </c>
      <c r="O141" s="94"/>
      <c r="P141" s="242">
        <f>O141*H141</f>
        <v>0</v>
      </c>
      <c r="Q141" s="242">
        <v>0</v>
      </c>
      <c r="R141" s="242">
        <f>Q141*H141</f>
        <v>0</v>
      </c>
      <c r="S141" s="242">
        <v>0</v>
      </c>
      <c r="T141" s="24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4" t="s">
        <v>101</v>
      </c>
      <c r="AT141" s="244" t="s">
        <v>264</v>
      </c>
      <c r="AU141" s="244" t="s">
        <v>89</v>
      </c>
      <c r="AY141" s="14" t="s">
        <v>263</v>
      </c>
      <c r="BE141" s="245">
        <f>IF(N141="základná",J141,0)</f>
        <v>0</v>
      </c>
      <c r="BF141" s="245">
        <f>IF(N141="znížená",J141,0)</f>
        <v>0</v>
      </c>
      <c r="BG141" s="245">
        <f>IF(N141="zákl. prenesená",J141,0)</f>
        <v>0</v>
      </c>
      <c r="BH141" s="245">
        <f>IF(N141="zníž. prenesená",J141,0)</f>
        <v>0</v>
      </c>
      <c r="BI141" s="245">
        <f>IF(N141="nulová",J141,0)</f>
        <v>0</v>
      </c>
      <c r="BJ141" s="14" t="s">
        <v>89</v>
      </c>
      <c r="BK141" s="246">
        <f>ROUND(I141*H141,3)</f>
        <v>0</v>
      </c>
      <c r="BL141" s="14" t="s">
        <v>101</v>
      </c>
      <c r="BM141" s="244" t="s">
        <v>2734</v>
      </c>
    </row>
    <row r="142" s="2" customFormat="1" ht="16.5" customHeight="1">
      <c r="A142" s="35"/>
      <c r="B142" s="36"/>
      <c r="C142" s="249" t="s">
        <v>306</v>
      </c>
      <c r="D142" s="249" t="s">
        <v>612</v>
      </c>
      <c r="E142" s="250" t="s">
        <v>2696</v>
      </c>
      <c r="F142" s="251" t="s">
        <v>2464</v>
      </c>
      <c r="G142" s="252" t="s">
        <v>1445</v>
      </c>
      <c r="H142" s="254"/>
      <c r="I142" s="254"/>
      <c r="J142" s="253">
        <f>ROUND(I142*H142,3)</f>
        <v>0</v>
      </c>
      <c r="K142" s="255"/>
      <c r="L142" s="256"/>
      <c r="M142" s="257" t="s">
        <v>1</v>
      </c>
      <c r="N142" s="258" t="s">
        <v>44</v>
      </c>
      <c r="O142" s="94"/>
      <c r="P142" s="242">
        <f>O142*H142</f>
        <v>0</v>
      </c>
      <c r="Q142" s="242">
        <v>0</v>
      </c>
      <c r="R142" s="242">
        <f>Q142*H142</f>
        <v>0</v>
      </c>
      <c r="S142" s="242">
        <v>0</v>
      </c>
      <c r="T142" s="24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4" t="s">
        <v>290</v>
      </c>
      <c r="AT142" s="244" t="s">
        <v>612</v>
      </c>
      <c r="AU142" s="244" t="s">
        <v>89</v>
      </c>
      <c r="AY142" s="14" t="s">
        <v>263</v>
      </c>
      <c r="BE142" s="245">
        <f>IF(N142="základná",J142,0)</f>
        <v>0</v>
      </c>
      <c r="BF142" s="245">
        <f>IF(N142="znížená",J142,0)</f>
        <v>0</v>
      </c>
      <c r="BG142" s="245">
        <f>IF(N142="zákl. prenesená",J142,0)</f>
        <v>0</v>
      </c>
      <c r="BH142" s="245">
        <f>IF(N142="zníž. prenesená",J142,0)</f>
        <v>0</v>
      </c>
      <c r="BI142" s="245">
        <f>IF(N142="nulová",J142,0)</f>
        <v>0</v>
      </c>
      <c r="BJ142" s="14" t="s">
        <v>89</v>
      </c>
      <c r="BK142" s="246">
        <f>ROUND(I142*H142,3)</f>
        <v>0</v>
      </c>
      <c r="BL142" s="14" t="s">
        <v>101</v>
      </c>
      <c r="BM142" s="244" t="s">
        <v>2735</v>
      </c>
    </row>
    <row r="143" s="2" customFormat="1" ht="16.5" customHeight="1">
      <c r="A143" s="35"/>
      <c r="B143" s="36"/>
      <c r="C143" s="249" t="s">
        <v>310</v>
      </c>
      <c r="D143" s="249" t="s">
        <v>612</v>
      </c>
      <c r="E143" s="250" t="s">
        <v>2698</v>
      </c>
      <c r="F143" s="251" t="s">
        <v>2699</v>
      </c>
      <c r="G143" s="252" t="s">
        <v>1445</v>
      </c>
      <c r="H143" s="254"/>
      <c r="I143" s="254"/>
      <c r="J143" s="253">
        <f>ROUND(I143*H143,3)</f>
        <v>0</v>
      </c>
      <c r="K143" s="255"/>
      <c r="L143" s="256"/>
      <c r="M143" s="257" t="s">
        <v>1</v>
      </c>
      <c r="N143" s="258" t="s">
        <v>44</v>
      </c>
      <c r="O143" s="94"/>
      <c r="P143" s="242">
        <f>O143*H143</f>
        <v>0</v>
      </c>
      <c r="Q143" s="242">
        <v>0</v>
      </c>
      <c r="R143" s="242">
        <f>Q143*H143</f>
        <v>0</v>
      </c>
      <c r="S143" s="242">
        <v>0</v>
      </c>
      <c r="T143" s="24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4" t="s">
        <v>290</v>
      </c>
      <c r="AT143" s="244" t="s">
        <v>612</v>
      </c>
      <c r="AU143" s="244" t="s">
        <v>89</v>
      </c>
      <c r="AY143" s="14" t="s">
        <v>263</v>
      </c>
      <c r="BE143" s="245">
        <f>IF(N143="základná",J143,0)</f>
        <v>0</v>
      </c>
      <c r="BF143" s="245">
        <f>IF(N143="znížená",J143,0)</f>
        <v>0</v>
      </c>
      <c r="BG143" s="245">
        <f>IF(N143="zákl. prenesená",J143,0)</f>
        <v>0</v>
      </c>
      <c r="BH143" s="245">
        <f>IF(N143="zníž. prenesená",J143,0)</f>
        <v>0</v>
      </c>
      <c r="BI143" s="245">
        <f>IF(N143="nulová",J143,0)</f>
        <v>0</v>
      </c>
      <c r="BJ143" s="14" t="s">
        <v>89</v>
      </c>
      <c r="BK143" s="246">
        <f>ROUND(I143*H143,3)</f>
        <v>0</v>
      </c>
      <c r="BL143" s="14" t="s">
        <v>101</v>
      </c>
      <c r="BM143" s="244" t="s">
        <v>2736</v>
      </c>
    </row>
    <row r="144" s="12" customFormat="1" ht="22.8" customHeight="1">
      <c r="A144" s="12"/>
      <c r="B144" s="219"/>
      <c r="C144" s="220"/>
      <c r="D144" s="221" t="s">
        <v>77</v>
      </c>
      <c r="E144" s="247" t="s">
        <v>2737</v>
      </c>
      <c r="F144" s="247" t="s">
        <v>2738</v>
      </c>
      <c r="G144" s="220"/>
      <c r="H144" s="220"/>
      <c r="I144" s="223"/>
      <c r="J144" s="248">
        <f>BK144</f>
        <v>0</v>
      </c>
      <c r="K144" s="220"/>
      <c r="L144" s="225"/>
      <c r="M144" s="226"/>
      <c r="N144" s="227"/>
      <c r="O144" s="227"/>
      <c r="P144" s="228">
        <f>SUM(P145:P148)</f>
        <v>0</v>
      </c>
      <c r="Q144" s="227"/>
      <c r="R144" s="228">
        <f>SUM(R145:R148)</f>
        <v>0</v>
      </c>
      <c r="S144" s="227"/>
      <c r="T144" s="229">
        <f>SUM(T145:T148)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30" t="s">
        <v>85</v>
      </c>
      <c r="AT144" s="231" t="s">
        <v>77</v>
      </c>
      <c r="AU144" s="231" t="s">
        <v>85</v>
      </c>
      <c r="AY144" s="230" t="s">
        <v>263</v>
      </c>
      <c r="BK144" s="232">
        <f>SUM(BK145:BK148)</f>
        <v>0</v>
      </c>
    </row>
    <row r="145" s="2" customFormat="1" ht="21.75" customHeight="1">
      <c r="A145" s="35"/>
      <c r="B145" s="36"/>
      <c r="C145" s="233" t="s">
        <v>315</v>
      </c>
      <c r="D145" s="233" t="s">
        <v>264</v>
      </c>
      <c r="E145" s="234" t="s">
        <v>2739</v>
      </c>
      <c r="F145" s="235" t="s">
        <v>2740</v>
      </c>
      <c r="G145" s="236" t="s">
        <v>569</v>
      </c>
      <c r="H145" s="237">
        <v>2939</v>
      </c>
      <c r="I145" s="238"/>
      <c r="J145" s="237">
        <f>ROUND(I145*H145,3)</f>
        <v>0</v>
      </c>
      <c r="K145" s="239"/>
      <c r="L145" s="41"/>
      <c r="M145" s="240" t="s">
        <v>1</v>
      </c>
      <c r="N145" s="241" t="s">
        <v>44</v>
      </c>
      <c r="O145" s="94"/>
      <c r="P145" s="242">
        <f>O145*H145</f>
        <v>0</v>
      </c>
      <c r="Q145" s="242">
        <v>0</v>
      </c>
      <c r="R145" s="242">
        <f>Q145*H145</f>
        <v>0</v>
      </c>
      <c r="S145" s="242">
        <v>0</v>
      </c>
      <c r="T145" s="24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4" t="s">
        <v>101</v>
      </c>
      <c r="AT145" s="244" t="s">
        <v>264</v>
      </c>
      <c r="AU145" s="244" t="s">
        <v>89</v>
      </c>
      <c r="AY145" s="14" t="s">
        <v>263</v>
      </c>
      <c r="BE145" s="245">
        <f>IF(N145="základná",J145,0)</f>
        <v>0</v>
      </c>
      <c r="BF145" s="245">
        <f>IF(N145="znížená",J145,0)</f>
        <v>0</v>
      </c>
      <c r="BG145" s="245">
        <f>IF(N145="zákl. prenesená",J145,0)</f>
        <v>0</v>
      </c>
      <c r="BH145" s="245">
        <f>IF(N145="zníž. prenesená",J145,0)</f>
        <v>0</v>
      </c>
      <c r="BI145" s="245">
        <f>IF(N145="nulová",J145,0)</f>
        <v>0</v>
      </c>
      <c r="BJ145" s="14" t="s">
        <v>89</v>
      </c>
      <c r="BK145" s="246">
        <f>ROUND(I145*H145,3)</f>
        <v>0</v>
      </c>
      <c r="BL145" s="14" t="s">
        <v>101</v>
      </c>
      <c r="BM145" s="244" t="s">
        <v>2741</v>
      </c>
    </row>
    <row r="146" s="2" customFormat="1" ht="21.75" customHeight="1">
      <c r="A146" s="35"/>
      <c r="B146" s="36"/>
      <c r="C146" s="249" t="s">
        <v>319</v>
      </c>
      <c r="D146" s="249" t="s">
        <v>612</v>
      </c>
      <c r="E146" s="250" t="s">
        <v>2742</v>
      </c>
      <c r="F146" s="251" t="s">
        <v>2743</v>
      </c>
      <c r="G146" s="252" t="s">
        <v>569</v>
      </c>
      <c r="H146" s="253">
        <v>2939</v>
      </c>
      <c r="I146" s="254"/>
      <c r="J146" s="253">
        <f>ROUND(I146*H146,3)</f>
        <v>0</v>
      </c>
      <c r="K146" s="255"/>
      <c r="L146" s="256"/>
      <c r="M146" s="257" t="s">
        <v>1</v>
      </c>
      <c r="N146" s="258" t="s">
        <v>44</v>
      </c>
      <c r="O146" s="94"/>
      <c r="P146" s="242">
        <f>O146*H146</f>
        <v>0</v>
      </c>
      <c r="Q146" s="242">
        <v>0</v>
      </c>
      <c r="R146" s="242">
        <f>Q146*H146</f>
        <v>0</v>
      </c>
      <c r="S146" s="242">
        <v>0</v>
      </c>
      <c r="T146" s="24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4" t="s">
        <v>290</v>
      </c>
      <c r="AT146" s="244" t="s">
        <v>612</v>
      </c>
      <c r="AU146" s="244" t="s">
        <v>89</v>
      </c>
      <c r="AY146" s="14" t="s">
        <v>263</v>
      </c>
      <c r="BE146" s="245">
        <f>IF(N146="základná",J146,0)</f>
        <v>0</v>
      </c>
      <c r="BF146" s="245">
        <f>IF(N146="znížená",J146,0)</f>
        <v>0</v>
      </c>
      <c r="BG146" s="245">
        <f>IF(N146="zákl. prenesená",J146,0)</f>
        <v>0</v>
      </c>
      <c r="BH146" s="245">
        <f>IF(N146="zníž. prenesená",J146,0)</f>
        <v>0</v>
      </c>
      <c r="BI146" s="245">
        <f>IF(N146="nulová",J146,0)</f>
        <v>0</v>
      </c>
      <c r="BJ146" s="14" t="s">
        <v>89</v>
      </c>
      <c r="BK146" s="246">
        <f>ROUND(I146*H146,3)</f>
        <v>0</v>
      </c>
      <c r="BL146" s="14" t="s">
        <v>101</v>
      </c>
      <c r="BM146" s="244" t="s">
        <v>2744</v>
      </c>
    </row>
    <row r="147" s="2" customFormat="1" ht="21.75" customHeight="1">
      <c r="A147" s="35"/>
      <c r="B147" s="36"/>
      <c r="C147" s="233" t="s">
        <v>327</v>
      </c>
      <c r="D147" s="233" t="s">
        <v>264</v>
      </c>
      <c r="E147" s="234" t="s">
        <v>2745</v>
      </c>
      <c r="F147" s="235" t="s">
        <v>2746</v>
      </c>
      <c r="G147" s="236" t="s">
        <v>2598</v>
      </c>
      <c r="H147" s="237">
        <v>40</v>
      </c>
      <c r="I147" s="238"/>
      <c r="J147" s="237">
        <f>ROUND(I147*H147,3)</f>
        <v>0</v>
      </c>
      <c r="K147" s="239"/>
      <c r="L147" s="41"/>
      <c r="M147" s="240" t="s">
        <v>1</v>
      </c>
      <c r="N147" s="241" t="s">
        <v>44</v>
      </c>
      <c r="O147" s="94"/>
      <c r="P147" s="242">
        <f>O147*H147</f>
        <v>0</v>
      </c>
      <c r="Q147" s="242">
        <v>0</v>
      </c>
      <c r="R147" s="242">
        <f>Q147*H147</f>
        <v>0</v>
      </c>
      <c r="S147" s="242">
        <v>0</v>
      </c>
      <c r="T147" s="24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4" t="s">
        <v>101</v>
      </c>
      <c r="AT147" s="244" t="s">
        <v>264</v>
      </c>
      <c r="AU147" s="244" t="s">
        <v>89</v>
      </c>
      <c r="AY147" s="14" t="s">
        <v>263</v>
      </c>
      <c r="BE147" s="245">
        <f>IF(N147="základná",J147,0)</f>
        <v>0</v>
      </c>
      <c r="BF147" s="245">
        <f>IF(N147="znížená",J147,0)</f>
        <v>0</v>
      </c>
      <c r="BG147" s="245">
        <f>IF(N147="zákl. prenesená",J147,0)</f>
        <v>0</v>
      </c>
      <c r="BH147" s="245">
        <f>IF(N147="zníž. prenesená",J147,0)</f>
        <v>0</v>
      </c>
      <c r="BI147" s="245">
        <f>IF(N147="nulová",J147,0)</f>
        <v>0</v>
      </c>
      <c r="BJ147" s="14" t="s">
        <v>89</v>
      </c>
      <c r="BK147" s="246">
        <f>ROUND(I147*H147,3)</f>
        <v>0</v>
      </c>
      <c r="BL147" s="14" t="s">
        <v>101</v>
      </c>
      <c r="BM147" s="244" t="s">
        <v>2747</v>
      </c>
    </row>
    <row r="148" s="2" customFormat="1" ht="24.15" customHeight="1">
      <c r="A148" s="35"/>
      <c r="B148" s="36"/>
      <c r="C148" s="249" t="s">
        <v>331</v>
      </c>
      <c r="D148" s="249" t="s">
        <v>612</v>
      </c>
      <c r="E148" s="250" t="s">
        <v>2748</v>
      </c>
      <c r="F148" s="251" t="s">
        <v>2749</v>
      </c>
      <c r="G148" s="252" t="s">
        <v>2598</v>
      </c>
      <c r="H148" s="253">
        <v>40</v>
      </c>
      <c r="I148" s="254"/>
      <c r="J148" s="253">
        <f>ROUND(I148*H148,3)</f>
        <v>0</v>
      </c>
      <c r="K148" s="255"/>
      <c r="L148" s="256"/>
      <c r="M148" s="257" t="s">
        <v>1</v>
      </c>
      <c r="N148" s="258" t="s">
        <v>44</v>
      </c>
      <c r="O148" s="94"/>
      <c r="P148" s="242">
        <f>O148*H148</f>
        <v>0</v>
      </c>
      <c r="Q148" s="242">
        <v>0</v>
      </c>
      <c r="R148" s="242">
        <f>Q148*H148</f>
        <v>0</v>
      </c>
      <c r="S148" s="242">
        <v>0</v>
      </c>
      <c r="T148" s="24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4" t="s">
        <v>290</v>
      </c>
      <c r="AT148" s="244" t="s">
        <v>612</v>
      </c>
      <c r="AU148" s="244" t="s">
        <v>89</v>
      </c>
      <c r="AY148" s="14" t="s">
        <v>263</v>
      </c>
      <c r="BE148" s="245">
        <f>IF(N148="základná",J148,0)</f>
        <v>0</v>
      </c>
      <c r="BF148" s="245">
        <f>IF(N148="znížená",J148,0)</f>
        <v>0</v>
      </c>
      <c r="BG148" s="245">
        <f>IF(N148="zákl. prenesená",J148,0)</f>
        <v>0</v>
      </c>
      <c r="BH148" s="245">
        <f>IF(N148="zníž. prenesená",J148,0)</f>
        <v>0</v>
      </c>
      <c r="BI148" s="245">
        <f>IF(N148="nulová",J148,0)</f>
        <v>0</v>
      </c>
      <c r="BJ148" s="14" t="s">
        <v>89</v>
      </c>
      <c r="BK148" s="246">
        <f>ROUND(I148*H148,3)</f>
        <v>0</v>
      </c>
      <c r="BL148" s="14" t="s">
        <v>101</v>
      </c>
      <c r="BM148" s="244" t="s">
        <v>2750</v>
      </c>
    </row>
    <row r="149" s="12" customFormat="1" ht="25.92" customHeight="1">
      <c r="A149" s="12"/>
      <c r="B149" s="219"/>
      <c r="C149" s="220"/>
      <c r="D149" s="221" t="s">
        <v>77</v>
      </c>
      <c r="E149" s="222" t="s">
        <v>2751</v>
      </c>
      <c r="F149" s="222" t="s">
        <v>2752</v>
      </c>
      <c r="G149" s="220"/>
      <c r="H149" s="220"/>
      <c r="I149" s="223"/>
      <c r="J149" s="224">
        <f>BK149</f>
        <v>0</v>
      </c>
      <c r="K149" s="220"/>
      <c r="L149" s="225"/>
      <c r="M149" s="226"/>
      <c r="N149" s="227"/>
      <c r="O149" s="227"/>
      <c r="P149" s="228">
        <f>P150</f>
        <v>0</v>
      </c>
      <c r="Q149" s="227"/>
      <c r="R149" s="228">
        <f>R150</f>
        <v>0</v>
      </c>
      <c r="S149" s="227"/>
      <c r="T149" s="229">
        <f>T150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30" t="s">
        <v>85</v>
      </c>
      <c r="AT149" s="231" t="s">
        <v>77</v>
      </c>
      <c r="AU149" s="231" t="s">
        <v>78</v>
      </c>
      <c r="AY149" s="230" t="s">
        <v>263</v>
      </c>
      <c r="BK149" s="232">
        <f>BK150</f>
        <v>0</v>
      </c>
    </row>
    <row r="150" s="2" customFormat="1" ht="16.5" customHeight="1">
      <c r="A150" s="35"/>
      <c r="B150" s="36"/>
      <c r="C150" s="233" t="s">
        <v>1455</v>
      </c>
      <c r="D150" s="233" t="s">
        <v>264</v>
      </c>
      <c r="E150" s="234" t="s">
        <v>2753</v>
      </c>
      <c r="F150" s="235" t="s">
        <v>2754</v>
      </c>
      <c r="G150" s="236" t="s">
        <v>1852</v>
      </c>
      <c r="H150" s="237">
        <v>28</v>
      </c>
      <c r="I150" s="238"/>
      <c r="J150" s="237">
        <f>ROUND(I150*H150,3)</f>
        <v>0</v>
      </c>
      <c r="K150" s="239"/>
      <c r="L150" s="41"/>
      <c r="M150" s="259" t="s">
        <v>1</v>
      </c>
      <c r="N150" s="260" t="s">
        <v>44</v>
      </c>
      <c r="O150" s="261"/>
      <c r="P150" s="262">
        <f>O150*H150</f>
        <v>0</v>
      </c>
      <c r="Q150" s="262">
        <v>0</v>
      </c>
      <c r="R150" s="262">
        <f>Q150*H150</f>
        <v>0</v>
      </c>
      <c r="S150" s="262">
        <v>0</v>
      </c>
      <c r="T150" s="26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4" t="s">
        <v>101</v>
      </c>
      <c r="AT150" s="244" t="s">
        <v>264</v>
      </c>
      <c r="AU150" s="244" t="s">
        <v>85</v>
      </c>
      <c r="AY150" s="14" t="s">
        <v>263</v>
      </c>
      <c r="BE150" s="245">
        <f>IF(N150="základná",J150,0)</f>
        <v>0</v>
      </c>
      <c r="BF150" s="245">
        <f>IF(N150="znížená",J150,0)</f>
        <v>0</v>
      </c>
      <c r="BG150" s="245">
        <f>IF(N150="zákl. prenesená",J150,0)</f>
        <v>0</v>
      </c>
      <c r="BH150" s="245">
        <f>IF(N150="zníž. prenesená",J150,0)</f>
        <v>0</v>
      </c>
      <c r="BI150" s="245">
        <f>IF(N150="nulová",J150,0)</f>
        <v>0</v>
      </c>
      <c r="BJ150" s="14" t="s">
        <v>89</v>
      </c>
      <c r="BK150" s="246">
        <f>ROUND(I150*H150,3)</f>
        <v>0</v>
      </c>
      <c r="BL150" s="14" t="s">
        <v>101</v>
      </c>
      <c r="BM150" s="244" t="s">
        <v>2755</v>
      </c>
    </row>
    <row r="151" s="2" customFormat="1" ht="6.96" customHeight="1">
      <c r="A151" s="35"/>
      <c r="B151" s="69"/>
      <c r="C151" s="70"/>
      <c r="D151" s="70"/>
      <c r="E151" s="70"/>
      <c r="F151" s="70"/>
      <c r="G151" s="70"/>
      <c r="H151" s="70"/>
      <c r="I151" s="70"/>
      <c r="J151" s="70"/>
      <c r="K151" s="70"/>
      <c r="L151" s="41"/>
      <c r="M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</row>
  </sheetData>
  <sheetProtection sheet="1" autoFilter="0" formatColumns="0" formatRows="0" objects="1" scenarios="1" spinCount="100000" saltValue="P2JYImIwkfQeZDssWHhAUBlOtJ93GwtR60UTFRyyfsZBTK/EV4Dsm3ZmWp/OQObeqQ5E/U8Z21b6JsZqr0aHaw==" hashValue="d2UaAvXCx7TeFmRjhZK+Oq0Ckn0QD9aJBvUIJ/wfdIf2W0qIo/E5YT+Ud0lVwWaHhS3dhByNCHquTfg/+9ZuZQ==" algorithmName="SHA-512" password="CC35"/>
  <autoFilter ref="C127:K150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4:H114"/>
    <mergeCell ref="E118:H118"/>
    <mergeCell ref="E116:H116"/>
    <mergeCell ref="E120:H12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128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>
      <c r="B8" s="17"/>
      <c r="D8" s="154" t="s">
        <v>221</v>
      </c>
      <c r="L8" s="17"/>
    </row>
    <row r="9" s="1" customFormat="1" ht="16.5" customHeight="1">
      <c r="B9" s="17"/>
      <c r="E9" s="155" t="s">
        <v>222</v>
      </c>
      <c r="F9" s="1"/>
      <c r="G9" s="1"/>
      <c r="H9" s="1"/>
      <c r="L9" s="17"/>
    </row>
    <row r="10" s="1" customFormat="1" ht="12" customHeight="1">
      <c r="B10" s="17"/>
      <c r="D10" s="154" t="s">
        <v>1380</v>
      </c>
      <c r="L10" s="17"/>
    </row>
    <row r="11" s="2" customFormat="1" ht="16.5" customHeight="1">
      <c r="A11" s="35"/>
      <c r="B11" s="41"/>
      <c r="C11" s="35"/>
      <c r="D11" s="35"/>
      <c r="E11" s="166" t="s">
        <v>2576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1382</v>
      </c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6" t="s">
        <v>2756</v>
      </c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54" t="s">
        <v>16</v>
      </c>
      <c r="E15" s="35"/>
      <c r="F15" s="144" t="s">
        <v>1</v>
      </c>
      <c r="G15" s="35"/>
      <c r="H15" s="35"/>
      <c r="I15" s="154" t="s">
        <v>17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4" t="s">
        <v>18</v>
      </c>
      <c r="E16" s="35"/>
      <c r="F16" s="144" t="s">
        <v>19</v>
      </c>
      <c r="G16" s="35"/>
      <c r="H16" s="35"/>
      <c r="I16" s="154" t="s">
        <v>20</v>
      </c>
      <c r="J16" s="157" t="str">
        <f>'Rekapitulácia stavby'!AN8</f>
        <v>20. 7. 2022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54" t="s">
        <v>22</v>
      </c>
      <c r="E18" s="35"/>
      <c r="F18" s="35"/>
      <c r="G18" s="35"/>
      <c r="H18" s="35"/>
      <c r="I18" s="154" t="s">
        <v>23</v>
      </c>
      <c r="J18" s="144" t="s">
        <v>24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44" t="s">
        <v>25</v>
      </c>
      <c r="F19" s="35"/>
      <c r="G19" s="35"/>
      <c r="H19" s="35"/>
      <c r="I19" s="154" t="s">
        <v>26</v>
      </c>
      <c r="J19" s="144" t="s">
        <v>1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54" t="s">
        <v>27</v>
      </c>
      <c r="E21" s="35"/>
      <c r="F21" s="35"/>
      <c r="G21" s="35"/>
      <c r="H21" s="35"/>
      <c r="I21" s="154" t="s">
        <v>23</v>
      </c>
      <c r="J21" s="30" t="str">
        <f>'Rekapitulácia stavby'!AN13</f>
        <v>Vyplň údaj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'Rekapitulácia stavby'!E14</f>
        <v>Vyplň údaj</v>
      </c>
      <c r="F22" s="144"/>
      <c r="G22" s="144"/>
      <c r="H22" s="144"/>
      <c r="I22" s="154" t="s">
        <v>26</v>
      </c>
      <c r="J22" s="30" t="str">
        <f>'Rekapitulácia stavby'!AN14</f>
        <v>Vyplň údaj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54" t="s">
        <v>29</v>
      </c>
      <c r="E24" s="35"/>
      <c r="F24" s="35"/>
      <c r="G24" s="35"/>
      <c r="H24" s="35"/>
      <c r="I24" s="154" t="s">
        <v>23</v>
      </c>
      <c r="J24" s="144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44" t="s">
        <v>30</v>
      </c>
      <c r="F25" s="35"/>
      <c r="G25" s="35"/>
      <c r="H25" s="35"/>
      <c r="I25" s="154" t="s">
        <v>26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54" t="s">
        <v>33</v>
      </c>
      <c r="E27" s="35"/>
      <c r="F27" s="35"/>
      <c r="G27" s="35"/>
      <c r="H27" s="35"/>
      <c r="I27" s="154" t="s">
        <v>23</v>
      </c>
      <c r="J27" s="144" t="s">
        <v>34</v>
      </c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44" t="s">
        <v>35</v>
      </c>
      <c r="F28" s="35"/>
      <c r="G28" s="35"/>
      <c r="H28" s="35"/>
      <c r="I28" s="154" t="s">
        <v>26</v>
      </c>
      <c r="J28" s="144" t="s">
        <v>36</v>
      </c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54" t="s">
        <v>37</v>
      </c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8"/>
      <c r="B31" s="159"/>
      <c r="C31" s="158"/>
      <c r="D31" s="158"/>
      <c r="E31" s="160" t="s">
        <v>1</v>
      </c>
      <c r="F31" s="160"/>
      <c r="G31" s="160"/>
      <c r="H31" s="160"/>
      <c r="I31" s="158"/>
      <c r="J31" s="158"/>
      <c r="K31" s="158"/>
      <c r="L31" s="161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2"/>
      <c r="E33" s="162"/>
      <c r="F33" s="162"/>
      <c r="G33" s="162"/>
      <c r="H33" s="162"/>
      <c r="I33" s="162"/>
      <c r="J33" s="162"/>
      <c r="K33" s="162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63" t="s">
        <v>38</v>
      </c>
      <c r="E34" s="35"/>
      <c r="F34" s="35"/>
      <c r="G34" s="35"/>
      <c r="H34" s="35"/>
      <c r="I34" s="35"/>
      <c r="J34" s="164">
        <f>ROUND(J127,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62"/>
      <c r="E35" s="162"/>
      <c r="F35" s="162"/>
      <c r="G35" s="162"/>
      <c r="H35" s="162"/>
      <c r="I35" s="162"/>
      <c r="J35" s="162"/>
      <c r="K35" s="162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5" t="s">
        <v>40</v>
      </c>
      <c r="G36" s="35"/>
      <c r="H36" s="35"/>
      <c r="I36" s="165" t="s">
        <v>39</v>
      </c>
      <c r="J36" s="165" t="s">
        <v>41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6" t="s">
        <v>42</v>
      </c>
      <c r="E37" s="167" t="s">
        <v>43</v>
      </c>
      <c r="F37" s="168">
        <f>ROUND((SUM(BE127:BE153)),  2)</f>
        <v>0</v>
      </c>
      <c r="G37" s="169"/>
      <c r="H37" s="169"/>
      <c r="I37" s="170">
        <v>0.20000000000000001</v>
      </c>
      <c r="J37" s="168">
        <f>ROUND(((SUM(BE127:BE153))*I37),  2)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67" t="s">
        <v>44</v>
      </c>
      <c r="F38" s="168">
        <f>ROUND((SUM(BF127:BF153)),  2)</f>
        <v>0</v>
      </c>
      <c r="G38" s="169"/>
      <c r="H38" s="169"/>
      <c r="I38" s="170">
        <v>0.20000000000000001</v>
      </c>
      <c r="J38" s="168">
        <f>ROUND(((SUM(BF127:BF153))*I38),  2)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54" t="s">
        <v>45</v>
      </c>
      <c r="F39" s="171">
        <f>ROUND((SUM(BG127:BG153)),  2)</f>
        <v>0</v>
      </c>
      <c r="G39" s="35"/>
      <c r="H39" s="35"/>
      <c r="I39" s="172">
        <v>0.20000000000000001</v>
      </c>
      <c r="J39" s="171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54" t="s">
        <v>46</v>
      </c>
      <c r="F40" s="171">
        <f>ROUND((SUM(BH127:BH153)),  2)</f>
        <v>0</v>
      </c>
      <c r="G40" s="35"/>
      <c r="H40" s="35"/>
      <c r="I40" s="172">
        <v>0.20000000000000001</v>
      </c>
      <c r="J40" s="171">
        <f>0</f>
        <v>0</v>
      </c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67" t="s">
        <v>47</v>
      </c>
      <c r="F41" s="168">
        <f>ROUND((SUM(BI127:BI153)),  2)</f>
        <v>0</v>
      </c>
      <c r="G41" s="169"/>
      <c r="H41" s="169"/>
      <c r="I41" s="170">
        <v>0</v>
      </c>
      <c r="J41" s="168">
        <f>0</f>
        <v>0</v>
      </c>
      <c r="K41" s="35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73"/>
      <c r="D43" s="174" t="s">
        <v>48</v>
      </c>
      <c r="E43" s="175"/>
      <c r="F43" s="175"/>
      <c r="G43" s="176" t="s">
        <v>49</v>
      </c>
      <c r="H43" s="177" t="s">
        <v>50</v>
      </c>
      <c r="I43" s="175"/>
      <c r="J43" s="178">
        <f>SUM(J34:J41)</f>
        <v>0</v>
      </c>
      <c r="K43" s="179"/>
      <c r="L43" s="66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221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91" t="s">
        <v>222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1380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264" t="s">
        <v>2576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1382</v>
      </c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9" t="str">
        <f>E13</f>
        <v>SO-1.1.2.3 - Dorozumievacie zariadenia</v>
      </c>
      <c r="F91" s="37"/>
      <c r="G91" s="37"/>
      <c r="H91" s="37"/>
      <c r="I91" s="37"/>
      <c r="J91" s="37"/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18</v>
      </c>
      <c r="D93" s="37"/>
      <c r="E93" s="37"/>
      <c r="F93" s="24" t="str">
        <f>F16</f>
        <v>Svit</v>
      </c>
      <c r="G93" s="37"/>
      <c r="H93" s="37"/>
      <c r="I93" s="29" t="s">
        <v>20</v>
      </c>
      <c r="J93" s="82" t="str">
        <f>IF(J16="","",J16)</f>
        <v>20. 7. 2022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22</v>
      </c>
      <c r="D95" s="37"/>
      <c r="E95" s="37"/>
      <c r="F95" s="24" t="str">
        <f>E19</f>
        <v>Mesto Svit</v>
      </c>
      <c r="G95" s="37"/>
      <c r="H95" s="37"/>
      <c r="I95" s="29" t="s">
        <v>29</v>
      </c>
      <c r="J95" s="33" t="str">
        <f>E25</f>
        <v>Ing. arch. Martin Baloga, PhD. a kolektív EnviArch</v>
      </c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33</v>
      </c>
      <c r="J96" s="33" t="str">
        <f>E28</f>
        <v>Structures, s.r.o.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92" t="s">
        <v>224</v>
      </c>
      <c r="D98" s="193"/>
      <c r="E98" s="193"/>
      <c r="F98" s="193"/>
      <c r="G98" s="193"/>
      <c r="H98" s="193"/>
      <c r="I98" s="193"/>
      <c r="J98" s="194" t="s">
        <v>225</v>
      </c>
      <c r="K98" s="193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95" t="s">
        <v>226</v>
      </c>
      <c r="D100" s="37"/>
      <c r="E100" s="37"/>
      <c r="F100" s="37"/>
      <c r="G100" s="37"/>
      <c r="H100" s="37"/>
      <c r="I100" s="37"/>
      <c r="J100" s="113">
        <f>J127</f>
        <v>0</v>
      </c>
      <c r="K100" s="37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227</v>
      </c>
    </row>
    <row r="101" s="9" customFormat="1" ht="24.96" customHeight="1">
      <c r="A101" s="9"/>
      <c r="B101" s="196"/>
      <c r="C101" s="197"/>
      <c r="D101" s="198" t="s">
        <v>2578</v>
      </c>
      <c r="E101" s="199"/>
      <c r="F101" s="199"/>
      <c r="G101" s="199"/>
      <c r="H101" s="199"/>
      <c r="I101" s="199"/>
      <c r="J101" s="200">
        <f>J128</f>
        <v>0</v>
      </c>
      <c r="K101" s="197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202"/>
      <c r="C102" s="136"/>
      <c r="D102" s="203" t="s">
        <v>2579</v>
      </c>
      <c r="E102" s="204"/>
      <c r="F102" s="204"/>
      <c r="G102" s="204"/>
      <c r="H102" s="204"/>
      <c r="I102" s="204"/>
      <c r="J102" s="205">
        <f>J129</f>
        <v>0</v>
      </c>
      <c r="K102" s="136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2"/>
      <c r="C103" s="136"/>
      <c r="D103" s="203" t="s">
        <v>2702</v>
      </c>
      <c r="E103" s="204"/>
      <c r="F103" s="204"/>
      <c r="G103" s="204"/>
      <c r="H103" s="204"/>
      <c r="I103" s="204"/>
      <c r="J103" s="205">
        <f>J137</f>
        <v>0</v>
      </c>
      <c r="K103" s="136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2" customFormat="1" ht="21.84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="2" customFormat="1" ht="6.96" customHeight="1">
      <c r="A105" s="35"/>
      <c r="B105" s="69"/>
      <c r="C105" s="70"/>
      <c r="D105" s="70"/>
      <c r="E105" s="70"/>
      <c r="F105" s="70"/>
      <c r="G105" s="70"/>
      <c r="H105" s="70"/>
      <c r="I105" s="70"/>
      <c r="J105" s="70"/>
      <c r="K105" s="70"/>
      <c r="L105" s="66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="2" customFormat="1" ht="6.96" customHeight="1">
      <c r="A109" s="35"/>
      <c r="B109" s="71"/>
      <c r="C109" s="72"/>
      <c r="D109" s="72"/>
      <c r="E109" s="72"/>
      <c r="F109" s="72"/>
      <c r="G109" s="72"/>
      <c r="H109" s="72"/>
      <c r="I109" s="72"/>
      <c r="J109" s="72"/>
      <c r="K109" s="72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24.96" customHeight="1">
      <c r="A110" s="35"/>
      <c r="B110" s="36"/>
      <c r="C110" s="20" t="s">
        <v>250</v>
      </c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6.96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2" customHeight="1">
      <c r="A112" s="35"/>
      <c r="B112" s="36"/>
      <c r="C112" s="29" t="s">
        <v>14</v>
      </c>
      <c r="D112" s="37"/>
      <c r="E112" s="37"/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6.5" customHeight="1">
      <c r="A113" s="35"/>
      <c r="B113" s="36"/>
      <c r="C113" s="37"/>
      <c r="D113" s="37"/>
      <c r="E113" s="191" t="str">
        <f>E7</f>
        <v>Materská škola Svit - ZMNENA</v>
      </c>
      <c r="F113" s="29"/>
      <c r="G113" s="29"/>
      <c r="H113" s="29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1" customFormat="1" ht="12" customHeight="1">
      <c r="B114" s="18"/>
      <c r="C114" s="29" t="s">
        <v>221</v>
      </c>
      <c r="D114" s="19"/>
      <c r="E114" s="19"/>
      <c r="F114" s="19"/>
      <c r="G114" s="19"/>
      <c r="H114" s="19"/>
      <c r="I114" s="19"/>
      <c r="J114" s="19"/>
      <c r="K114" s="19"/>
      <c r="L114" s="17"/>
    </row>
    <row r="115" s="1" customFormat="1" ht="16.5" customHeight="1">
      <c r="B115" s="18"/>
      <c r="C115" s="19"/>
      <c r="D115" s="19"/>
      <c r="E115" s="191" t="s">
        <v>222</v>
      </c>
      <c r="F115" s="19"/>
      <c r="G115" s="19"/>
      <c r="H115" s="19"/>
      <c r="I115" s="19"/>
      <c r="J115" s="19"/>
      <c r="K115" s="19"/>
      <c r="L115" s="17"/>
    </row>
    <row r="116" s="1" customFormat="1" ht="12" customHeight="1">
      <c r="B116" s="18"/>
      <c r="C116" s="29" t="s">
        <v>1380</v>
      </c>
      <c r="D116" s="19"/>
      <c r="E116" s="19"/>
      <c r="F116" s="19"/>
      <c r="G116" s="19"/>
      <c r="H116" s="19"/>
      <c r="I116" s="19"/>
      <c r="J116" s="19"/>
      <c r="K116" s="19"/>
      <c r="L116" s="17"/>
    </row>
    <row r="117" s="2" customFormat="1" ht="16.5" customHeight="1">
      <c r="A117" s="35"/>
      <c r="B117" s="36"/>
      <c r="C117" s="37"/>
      <c r="D117" s="37"/>
      <c r="E117" s="264" t="s">
        <v>2576</v>
      </c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2" customHeight="1">
      <c r="A118" s="35"/>
      <c r="B118" s="36"/>
      <c r="C118" s="29" t="s">
        <v>1382</v>
      </c>
      <c r="D118" s="37"/>
      <c r="E118" s="37"/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6.5" customHeight="1">
      <c r="A119" s="35"/>
      <c r="B119" s="36"/>
      <c r="C119" s="37"/>
      <c r="D119" s="37"/>
      <c r="E119" s="79" t="str">
        <f>E13</f>
        <v>SO-1.1.2.3 - Dorozumievacie zariadenia</v>
      </c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6.96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2" customHeight="1">
      <c r="A121" s="35"/>
      <c r="B121" s="36"/>
      <c r="C121" s="29" t="s">
        <v>18</v>
      </c>
      <c r="D121" s="37"/>
      <c r="E121" s="37"/>
      <c r="F121" s="24" t="str">
        <f>F16</f>
        <v>Svit</v>
      </c>
      <c r="G121" s="37"/>
      <c r="H121" s="37"/>
      <c r="I121" s="29" t="s">
        <v>20</v>
      </c>
      <c r="J121" s="82" t="str">
        <f>IF(J16="","",J16)</f>
        <v>20. 7. 2022</v>
      </c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6.96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40.05" customHeight="1">
      <c r="A123" s="35"/>
      <c r="B123" s="36"/>
      <c r="C123" s="29" t="s">
        <v>22</v>
      </c>
      <c r="D123" s="37"/>
      <c r="E123" s="37"/>
      <c r="F123" s="24" t="str">
        <f>E19</f>
        <v>Mesto Svit</v>
      </c>
      <c r="G123" s="37"/>
      <c r="H123" s="37"/>
      <c r="I123" s="29" t="s">
        <v>29</v>
      </c>
      <c r="J123" s="33" t="str">
        <f>E25</f>
        <v>Ing. arch. Martin Baloga, PhD. a kolektív EnviArch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5.15" customHeight="1">
      <c r="A124" s="35"/>
      <c r="B124" s="36"/>
      <c r="C124" s="29" t="s">
        <v>27</v>
      </c>
      <c r="D124" s="37"/>
      <c r="E124" s="37"/>
      <c r="F124" s="24" t="str">
        <f>IF(E22="","",E22)</f>
        <v>Vyplň údaj</v>
      </c>
      <c r="G124" s="37"/>
      <c r="H124" s="37"/>
      <c r="I124" s="29" t="s">
        <v>33</v>
      </c>
      <c r="J124" s="33" t="str">
        <f>E28</f>
        <v>Structures, s.r.o.</v>
      </c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0.32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11" customFormat="1" ht="29.28" customHeight="1">
      <c r="A126" s="207"/>
      <c r="B126" s="208"/>
      <c r="C126" s="209" t="s">
        <v>251</v>
      </c>
      <c r="D126" s="210" t="s">
        <v>63</v>
      </c>
      <c r="E126" s="210" t="s">
        <v>59</v>
      </c>
      <c r="F126" s="210" t="s">
        <v>60</v>
      </c>
      <c r="G126" s="210" t="s">
        <v>252</v>
      </c>
      <c r="H126" s="210" t="s">
        <v>253</v>
      </c>
      <c r="I126" s="210" t="s">
        <v>254</v>
      </c>
      <c r="J126" s="211" t="s">
        <v>225</v>
      </c>
      <c r="K126" s="212" t="s">
        <v>255</v>
      </c>
      <c r="L126" s="213"/>
      <c r="M126" s="103" t="s">
        <v>1</v>
      </c>
      <c r="N126" s="104" t="s">
        <v>42</v>
      </c>
      <c r="O126" s="104" t="s">
        <v>256</v>
      </c>
      <c r="P126" s="104" t="s">
        <v>257</v>
      </c>
      <c r="Q126" s="104" t="s">
        <v>258</v>
      </c>
      <c r="R126" s="104" t="s">
        <v>259</v>
      </c>
      <c r="S126" s="104" t="s">
        <v>260</v>
      </c>
      <c r="T126" s="105" t="s">
        <v>261</v>
      </c>
      <c r="U126" s="207"/>
      <c r="V126" s="207"/>
      <c r="W126" s="207"/>
      <c r="X126" s="207"/>
      <c r="Y126" s="207"/>
      <c r="Z126" s="207"/>
      <c r="AA126" s="207"/>
      <c r="AB126" s="207"/>
      <c r="AC126" s="207"/>
      <c r="AD126" s="207"/>
      <c r="AE126" s="207"/>
    </row>
    <row r="127" s="2" customFormat="1" ht="22.8" customHeight="1">
      <c r="A127" s="35"/>
      <c r="B127" s="36"/>
      <c r="C127" s="110" t="s">
        <v>226</v>
      </c>
      <c r="D127" s="37"/>
      <c r="E127" s="37"/>
      <c r="F127" s="37"/>
      <c r="G127" s="37"/>
      <c r="H127" s="37"/>
      <c r="I127" s="37"/>
      <c r="J127" s="214">
        <f>BK127</f>
        <v>0</v>
      </c>
      <c r="K127" s="37"/>
      <c r="L127" s="41"/>
      <c r="M127" s="106"/>
      <c r="N127" s="215"/>
      <c r="O127" s="107"/>
      <c r="P127" s="216">
        <f>P128</f>
        <v>0</v>
      </c>
      <c r="Q127" s="107"/>
      <c r="R127" s="216">
        <f>R128</f>
        <v>0.0025600000000000002</v>
      </c>
      <c r="S127" s="107"/>
      <c r="T127" s="217">
        <f>T128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4" t="s">
        <v>77</v>
      </c>
      <c r="AU127" s="14" t="s">
        <v>227</v>
      </c>
      <c r="BK127" s="218">
        <f>BK128</f>
        <v>0</v>
      </c>
    </row>
    <row r="128" s="12" customFormat="1" ht="25.92" customHeight="1">
      <c r="A128" s="12"/>
      <c r="B128" s="219"/>
      <c r="C128" s="220"/>
      <c r="D128" s="221" t="s">
        <v>77</v>
      </c>
      <c r="E128" s="222" t="s">
        <v>2580</v>
      </c>
      <c r="F128" s="222" t="s">
        <v>2581</v>
      </c>
      <c r="G128" s="220"/>
      <c r="H128" s="220"/>
      <c r="I128" s="223"/>
      <c r="J128" s="224">
        <f>BK128</f>
        <v>0</v>
      </c>
      <c r="K128" s="220"/>
      <c r="L128" s="225"/>
      <c r="M128" s="226"/>
      <c r="N128" s="227"/>
      <c r="O128" s="227"/>
      <c r="P128" s="228">
        <f>P129+P137</f>
        <v>0</v>
      </c>
      <c r="Q128" s="227"/>
      <c r="R128" s="228">
        <f>R129+R137</f>
        <v>0.0025600000000000002</v>
      </c>
      <c r="S128" s="227"/>
      <c r="T128" s="229">
        <f>T129+T137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0" t="s">
        <v>85</v>
      </c>
      <c r="AT128" s="231" t="s">
        <v>77</v>
      </c>
      <c r="AU128" s="231" t="s">
        <v>78</v>
      </c>
      <c r="AY128" s="230" t="s">
        <v>263</v>
      </c>
      <c r="BK128" s="232">
        <f>BK129+BK137</f>
        <v>0</v>
      </c>
    </row>
    <row r="129" s="12" customFormat="1" ht="22.8" customHeight="1">
      <c r="A129" s="12"/>
      <c r="B129" s="219"/>
      <c r="C129" s="220"/>
      <c r="D129" s="221" t="s">
        <v>77</v>
      </c>
      <c r="E129" s="247" t="s">
        <v>2582</v>
      </c>
      <c r="F129" s="247" t="s">
        <v>2583</v>
      </c>
      <c r="G129" s="220"/>
      <c r="H129" s="220"/>
      <c r="I129" s="223"/>
      <c r="J129" s="248">
        <f>BK129</f>
        <v>0</v>
      </c>
      <c r="K129" s="220"/>
      <c r="L129" s="225"/>
      <c r="M129" s="226"/>
      <c r="N129" s="227"/>
      <c r="O129" s="227"/>
      <c r="P129" s="228">
        <f>SUM(P130:P136)</f>
        <v>0</v>
      </c>
      <c r="Q129" s="227"/>
      <c r="R129" s="228">
        <f>SUM(R130:R136)</f>
        <v>0</v>
      </c>
      <c r="S129" s="227"/>
      <c r="T129" s="229">
        <f>SUM(T130:T136)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30" t="s">
        <v>85</v>
      </c>
      <c r="AT129" s="231" t="s">
        <v>77</v>
      </c>
      <c r="AU129" s="231" t="s">
        <v>85</v>
      </c>
      <c r="AY129" s="230" t="s">
        <v>263</v>
      </c>
      <c r="BK129" s="232">
        <f>SUM(BK130:BK136)</f>
        <v>0</v>
      </c>
    </row>
    <row r="130" s="2" customFormat="1" ht="24.15" customHeight="1">
      <c r="A130" s="35"/>
      <c r="B130" s="36"/>
      <c r="C130" s="233" t="s">
        <v>85</v>
      </c>
      <c r="D130" s="233" t="s">
        <v>264</v>
      </c>
      <c r="E130" s="234" t="s">
        <v>2757</v>
      </c>
      <c r="F130" s="235" t="s">
        <v>2758</v>
      </c>
      <c r="G130" s="236" t="s">
        <v>569</v>
      </c>
      <c r="H130" s="237">
        <v>28</v>
      </c>
      <c r="I130" s="238"/>
      <c r="J130" s="237">
        <f>ROUND(I130*H130,3)</f>
        <v>0</v>
      </c>
      <c r="K130" s="239"/>
      <c r="L130" s="41"/>
      <c r="M130" s="240" t="s">
        <v>1</v>
      </c>
      <c r="N130" s="241" t="s">
        <v>44</v>
      </c>
      <c r="O130" s="94"/>
      <c r="P130" s="242">
        <f>O130*H130</f>
        <v>0</v>
      </c>
      <c r="Q130" s="242">
        <v>0</v>
      </c>
      <c r="R130" s="242">
        <f>Q130*H130</f>
        <v>0</v>
      </c>
      <c r="S130" s="242">
        <v>0</v>
      </c>
      <c r="T130" s="243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4" t="s">
        <v>101</v>
      </c>
      <c r="AT130" s="244" t="s">
        <v>264</v>
      </c>
      <c r="AU130" s="244" t="s">
        <v>89</v>
      </c>
      <c r="AY130" s="14" t="s">
        <v>263</v>
      </c>
      <c r="BE130" s="245">
        <f>IF(N130="základná",J130,0)</f>
        <v>0</v>
      </c>
      <c r="BF130" s="245">
        <f>IF(N130="znížená",J130,0)</f>
        <v>0</v>
      </c>
      <c r="BG130" s="245">
        <f>IF(N130="zákl. prenesená",J130,0)</f>
        <v>0</v>
      </c>
      <c r="BH130" s="245">
        <f>IF(N130="zníž. prenesená",J130,0)</f>
        <v>0</v>
      </c>
      <c r="BI130" s="245">
        <f>IF(N130="nulová",J130,0)</f>
        <v>0</v>
      </c>
      <c r="BJ130" s="14" t="s">
        <v>89</v>
      </c>
      <c r="BK130" s="246">
        <f>ROUND(I130*H130,3)</f>
        <v>0</v>
      </c>
      <c r="BL130" s="14" t="s">
        <v>101</v>
      </c>
      <c r="BM130" s="244" t="s">
        <v>2759</v>
      </c>
    </row>
    <row r="131" s="2" customFormat="1" ht="33" customHeight="1">
      <c r="A131" s="35"/>
      <c r="B131" s="36"/>
      <c r="C131" s="249" t="s">
        <v>89</v>
      </c>
      <c r="D131" s="249" t="s">
        <v>612</v>
      </c>
      <c r="E131" s="250" t="s">
        <v>2760</v>
      </c>
      <c r="F131" s="251" t="s">
        <v>2761</v>
      </c>
      <c r="G131" s="252" t="s">
        <v>569</v>
      </c>
      <c r="H131" s="253">
        <v>28</v>
      </c>
      <c r="I131" s="254"/>
      <c r="J131" s="253">
        <f>ROUND(I131*H131,3)</f>
        <v>0</v>
      </c>
      <c r="K131" s="255"/>
      <c r="L131" s="256"/>
      <c r="M131" s="257" t="s">
        <v>1</v>
      </c>
      <c r="N131" s="258" t="s">
        <v>44</v>
      </c>
      <c r="O131" s="94"/>
      <c r="P131" s="242">
        <f>O131*H131</f>
        <v>0</v>
      </c>
      <c r="Q131" s="242">
        <v>0</v>
      </c>
      <c r="R131" s="242">
        <f>Q131*H131</f>
        <v>0</v>
      </c>
      <c r="S131" s="242">
        <v>0</v>
      </c>
      <c r="T131" s="24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4" t="s">
        <v>290</v>
      </c>
      <c r="AT131" s="244" t="s">
        <v>612</v>
      </c>
      <c r="AU131" s="244" t="s">
        <v>89</v>
      </c>
      <c r="AY131" s="14" t="s">
        <v>263</v>
      </c>
      <c r="BE131" s="245">
        <f>IF(N131="základná",J131,0)</f>
        <v>0</v>
      </c>
      <c r="BF131" s="245">
        <f>IF(N131="znížená",J131,0)</f>
        <v>0</v>
      </c>
      <c r="BG131" s="245">
        <f>IF(N131="zákl. prenesená",J131,0)</f>
        <v>0</v>
      </c>
      <c r="BH131" s="245">
        <f>IF(N131="zníž. prenesená",J131,0)</f>
        <v>0</v>
      </c>
      <c r="BI131" s="245">
        <f>IF(N131="nulová",J131,0)</f>
        <v>0</v>
      </c>
      <c r="BJ131" s="14" t="s">
        <v>89</v>
      </c>
      <c r="BK131" s="246">
        <f>ROUND(I131*H131,3)</f>
        <v>0</v>
      </c>
      <c r="BL131" s="14" t="s">
        <v>101</v>
      </c>
      <c r="BM131" s="244" t="s">
        <v>2762</v>
      </c>
    </row>
    <row r="132" s="2" customFormat="1" ht="24.15" customHeight="1">
      <c r="A132" s="35"/>
      <c r="B132" s="36"/>
      <c r="C132" s="249" t="s">
        <v>96</v>
      </c>
      <c r="D132" s="249" t="s">
        <v>612</v>
      </c>
      <c r="E132" s="250" t="s">
        <v>2763</v>
      </c>
      <c r="F132" s="251" t="s">
        <v>2764</v>
      </c>
      <c r="G132" s="252" t="s">
        <v>2598</v>
      </c>
      <c r="H132" s="253">
        <v>6</v>
      </c>
      <c r="I132" s="254"/>
      <c r="J132" s="253">
        <f>ROUND(I132*H132,3)</f>
        <v>0</v>
      </c>
      <c r="K132" s="255"/>
      <c r="L132" s="256"/>
      <c r="M132" s="257" t="s">
        <v>1</v>
      </c>
      <c r="N132" s="258" t="s">
        <v>44</v>
      </c>
      <c r="O132" s="94"/>
      <c r="P132" s="242">
        <f>O132*H132</f>
        <v>0</v>
      </c>
      <c r="Q132" s="242">
        <v>0</v>
      </c>
      <c r="R132" s="242">
        <f>Q132*H132</f>
        <v>0</v>
      </c>
      <c r="S132" s="242">
        <v>0</v>
      </c>
      <c r="T132" s="24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4" t="s">
        <v>290</v>
      </c>
      <c r="AT132" s="244" t="s">
        <v>612</v>
      </c>
      <c r="AU132" s="244" t="s">
        <v>89</v>
      </c>
      <c r="AY132" s="14" t="s">
        <v>263</v>
      </c>
      <c r="BE132" s="245">
        <f>IF(N132="základná",J132,0)</f>
        <v>0</v>
      </c>
      <c r="BF132" s="245">
        <f>IF(N132="znížená",J132,0)</f>
        <v>0</v>
      </c>
      <c r="BG132" s="245">
        <f>IF(N132="zákl. prenesená",J132,0)</f>
        <v>0</v>
      </c>
      <c r="BH132" s="245">
        <f>IF(N132="zníž. prenesená",J132,0)</f>
        <v>0</v>
      </c>
      <c r="BI132" s="245">
        <f>IF(N132="nulová",J132,0)</f>
        <v>0</v>
      </c>
      <c r="BJ132" s="14" t="s">
        <v>89</v>
      </c>
      <c r="BK132" s="246">
        <f>ROUND(I132*H132,3)</f>
        <v>0</v>
      </c>
      <c r="BL132" s="14" t="s">
        <v>101</v>
      </c>
      <c r="BM132" s="244" t="s">
        <v>2765</v>
      </c>
    </row>
    <row r="133" s="2" customFormat="1" ht="37.8" customHeight="1">
      <c r="A133" s="35"/>
      <c r="B133" s="36"/>
      <c r="C133" s="249" t="s">
        <v>101</v>
      </c>
      <c r="D133" s="249" t="s">
        <v>612</v>
      </c>
      <c r="E133" s="250" t="s">
        <v>2766</v>
      </c>
      <c r="F133" s="251" t="s">
        <v>2767</v>
      </c>
      <c r="G133" s="252" t="s">
        <v>2598</v>
      </c>
      <c r="H133" s="253">
        <v>6</v>
      </c>
      <c r="I133" s="254"/>
      <c r="J133" s="253">
        <f>ROUND(I133*H133,3)</f>
        <v>0</v>
      </c>
      <c r="K133" s="255"/>
      <c r="L133" s="256"/>
      <c r="M133" s="257" t="s">
        <v>1</v>
      </c>
      <c r="N133" s="258" t="s">
        <v>44</v>
      </c>
      <c r="O133" s="94"/>
      <c r="P133" s="242">
        <f>O133*H133</f>
        <v>0</v>
      </c>
      <c r="Q133" s="242">
        <v>0</v>
      </c>
      <c r="R133" s="242">
        <f>Q133*H133</f>
        <v>0</v>
      </c>
      <c r="S133" s="242">
        <v>0</v>
      </c>
      <c r="T133" s="24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4" t="s">
        <v>290</v>
      </c>
      <c r="AT133" s="244" t="s">
        <v>612</v>
      </c>
      <c r="AU133" s="244" t="s">
        <v>89</v>
      </c>
      <c r="AY133" s="14" t="s">
        <v>263</v>
      </c>
      <c r="BE133" s="245">
        <f>IF(N133="základná",J133,0)</f>
        <v>0</v>
      </c>
      <c r="BF133" s="245">
        <f>IF(N133="znížená",J133,0)</f>
        <v>0</v>
      </c>
      <c r="BG133" s="245">
        <f>IF(N133="zákl. prenesená",J133,0)</f>
        <v>0</v>
      </c>
      <c r="BH133" s="245">
        <f>IF(N133="zníž. prenesená",J133,0)</f>
        <v>0</v>
      </c>
      <c r="BI133" s="245">
        <f>IF(N133="nulová",J133,0)</f>
        <v>0</v>
      </c>
      <c r="BJ133" s="14" t="s">
        <v>89</v>
      </c>
      <c r="BK133" s="246">
        <f>ROUND(I133*H133,3)</f>
        <v>0</v>
      </c>
      <c r="BL133" s="14" t="s">
        <v>101</v>
      </c>
      <c r="BM133" s="244" t="s">
        <v>2768</v>
      </c>
    </row>
    <row r="134" s="2" customFormat="1" ht="16.5" customHeight="1">
      <c r="A134" s="35"/>
      <c r="B134" s="36"/>
      <c r="C134" s="233" t="s">
        <v>278</v>
      </c>
      <c r="D134" s="233" t="s">
        <v>264</v>
      </c>
      <c r="E134" s="234" t="s">
        <v>2769</v>
      </c>
      <c r="F134" s="235" t="s">
        <v>2770</v>
      </c>
      <c r="G134" s="236" t="s">
        <v>2598</v>
      </c>
      <c r="H134" s="237">
        <v>2</v>
      </c>
      <c r="I134" s="238"/>
      <c r="J134" s="237">
        <f>ROUND(I134*H134,3)</f>
        <v>0</v>
      </c>
      <c r="K134" s="239"/>
      <c r="L134" s="41"/>
      <c r="M134" s="240" t="s">
        <v>1</v>
      </c>
      <c r="N134" s="241" t="s">
        <v>44</v>
      </c>
      <c r="O134" s="94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101</v>
      </c>
      <c r="AT134" s="244" t="s">
        <v>264</v>
      </c>
      <c r="AU134" s="244" t="s">
        <v>89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101</v>
      </c>
      <c r="BM134" s="244" t="s">
        <v>2771</v>
      </c>
    </row>
    <row r="135" s="2" customFormat="1" ht="24.15" customHeight="1">
      <c r="A135" s="35"/>
      <c r="B135" s="36"/>
      <c r="C135" s="233" t="s">
        <v>282</v>
      </c>
      <c r="D135" s="233" t="s">
        <v>264</v>
      </c>
      <c r="E135" s="234" t="s">
        <v>2772</v>
      </c>
      <c r="F135" s="235" t="s">
        <v>2773</v>
      </c>
      <c r="G135" s="236" t="s">
        <v>569</v>
      </c>
      <c r="H135" s="237">
        <v>360</v>
      </c>
      <c r="I135" s="238"/>
      <c r="J135" s="237">
        <f>ROUND(I135*H135,3)</f>
        <v>0</v>
      </c>
      <c r="K135" s="239"/>
      <c r="L135" s="41"/>
      <c r="M135" s="240" t="s">
        <v>1</v>
      </c>
      <c r="N135" s="241" t="s">
        <v>44</v>
      </c>
      <c r="O135" s="94"/>
      <c r="P135" s="242">
        <f>O135*H135</f>
        <v>0</v>
      </c>
      <c r="Q135" s="242">
        <v>0</v>
      </c>
      <c r="R135" s="242">
        <f>Q135*H135</f>
        <v>0</v>
      </c>
      <c r="S135" s="242">
        <v>0</v>
      </c>
      <c r="T135" s="24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4" t="s">
        <v>101</v>
      </c>
      <c r="AT135" s="244" t="s">
        <v>264</v>
      </c>
      <c r="AU135" s="244" t="s">
        <v>89</v>
      </c>
      <c r="AY135" s="14" t="s">
        <v>263</v>
      </c>
      <c r="BE135" s="245">
        <f>IF(N135="základná",J135,0)</f>
        <v>0</v>
      </c>
      <c r="BF135" s="245">
        <f>IF(N135="znížená",J135,0)</f>
        <v>0</v>
      </c>
      <c r="BG135" s="245">
        <f>IF(N135="zákl. prenesená",J135,0)</f>
        <v>0</v>
      </c>
      <c r="BH135" s="245">
        <f>IF(N135="zníž. prenesená",J135,0)</f>
        <v>0</v>
      </c>
      <c r="BI135" s="245">
        <f>IF(N135="nulová",J135,0)</f>
        <v>0</v>
      </c>
      <c r="BJ135" s="14" t="s">
        <v>89</v>
      </c>
      <c r="BK135" s="246">
        <f>ROUND(I135*H135,3)</f>
        <v>0</v>
      </c>
      <c r="BL135" s="14" t="s">
        <v>101</v>
      </c>
      <c r="BM135" s="244" t="s">
        <v>2774</v>
      </c>
    </row>
    <row r="136" s="2" customFormat="1" ht="16.5" customHeight="1">
      <c r="A136" s="35"/>
      <c r="B136" s="36"/>
      <c r="C136" s="249" t="s">
        <v>286</v>
      </c>
      <c r="D136" s="249" t="s">
        <v>612</v>
      </c>
      <c r="E136" s="250" t="s">
        <v>2775</v>
      </c>
      <c r="F136" s="251" t="s">
        <v>2776</v>
      </c>
      <c r="G136" s="252" t="s">
        <v>410</v>
      </c>
      <c r="H136" s="253">
        <v>2</v>
      </c>
      <c r="I136" s="254"/>
      <c r="J136" s="253">
        <f>ROUND(I136*H136,3)</f>
        <v>0</v>
      </c>
      <c r="K136" s="255"/>
      <c r="L136" s="256"/>
      <c r="M136" s="257" t="s">
        <v>1</v>
      </c>
      <c r="N136" s="258" t="s">
        <v>44</v>
      </c>
      <c r="O136" s="94"/>
      <c r="P136" s="242">
        <f>O136*H136</f>
        <v>0</v>
      </c>
      <c r="Q136" s="242">
        <v>0</v>
      </c>
      <c r="R136" s="242">
        <f>Q136*H136</f>
        <v>0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290</v>
      </c>
      <c r="AT136" s="244" t="s">
        <v>612</v>
      </c>
      <c r="AU136" s="244" t="s">
        <v>89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101</v>
      </c>
      <c r="BM136" s="244" t="s">
        <v>2777</v>
      </c>
    </row>
    <row r="137" s="12" customFormat="1" ht="22.8" customHeight="1">
      <c r="A137" s="12"/>
      <c r="B137" s="219"/>
      <c r="C137" s="220"/>
      <c r="D137" s="221" t="s">
        <v>77</v>
      </c>
      <c r="E137" s="247" t="s">
        <v>2737</v>
      </c>
      <c r="F137" s="247" t="s">
        <v>2738</v>
      </c>
      <c r="G137" s="220"/>
      <c r="H137" s="220"/>
      <c r="I137" s="223"/>
      <c r="J137" s="248">
        <f>BK137</f>
        <v>0</v>
      </c>
      <c r="K137" s="220"/>
      <c r="L137" s="225"/>
      <c r="M137" s="226"/>
      <c r="N137" s="227"/>
      <c r="O137" s="227"/>
      <c r="P137" s="228">
        <f>SUM(P138:P153)</f>
        <v>0</v>
      </c>
      <c r="Q137" s="227"/>
      <c r="R137" s="228">
        <f>SUM(R138:R153)</f>
        <v>0.0025600000000000002</v>
      </c>
      <c r="S137" s="227"/>
      <c r="T137" s="229">
        <f>SUM(T138:T153)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30" t="s">
        <v>85</v>
      </c>
      <c r="AT137" s="231" t="s">
        <v>77</v>
      </c>
      <c r="AU137" s="231" t="s">
        <v>85</v>
      </c>
      <c r="AY137" s="230" t="s">
        <v>263</v>
      </c>
      <c r="BK137" s="232">
        <f>SUM(BK138:BK153)</f>
        <v>0</v>
      </c>
    </row>
    <row r="138" s="2" customFormat="1" ht="16.5" customHeight="1">
      <c r="A138" s="35"/>
      <c r="B138" s="36"/>
      <c r="C138" s="233" t="s">
        <v>290</v>
      </c>
      <c r="D138" s="233" t="s">
        <v>264</v>
      </c>
      <c r="E138" s="234" t="s">
        <v>2778</v>
      </c>
      <c r="F138" s="235" t="s">
        <v>2779</v>
      </c>
      <c r="G138" s="236" t="s">
        <v>2598</v>
      </c>
      <c r="H138" s="237">
        <v>2</v>
      </c>
      <c r="I138" s="238"/>
      <c r="J138" s="237">
        <f>ROUND(I138*H138,3)</f>
        <v>0</v>
      </c>
      <c r="K138" s="239"/>
      <c r="L138" s="41"/>
      <c r="M138" s="240" t="s">
        <v>1</v>
      </c>
      <c r="N138" s="241" t="s">
        <v>44</v>
      </c>
      <c r="O138" s="94"/>
      <c r="P138" s="242">
        <f>O138*H138</f>
        <v>0</v>
      </c>
      <c r="Q138" s="242">
        <v>0</v>
      </c>
      <c r="R138" s="242">
        <f>Q138*H138</f>
        <v>0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101</v>
      </c>
      <c r="AT138" s="244" t="s">
        <v>264</v>
      </c>
      <c r="AU138" s="244" t="s">
        <v>89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101</v>
      </c>
      <c r="BM138" s="244" t="s">
        <v>2780</v>
      </c>
    </row>
    <row r="139" s="2" customFormat="1" ht="21.75" customHeight="1">
      <c r="A139" s="35"/>
      <c r="B139" s="36"/>
      <c r="C139" s="249" t="s">
        <v>294</v>
      </c>
      <c r="D139" s="249" t="s">
        <v>612</v>
      </c>
      <c r="E139" s="250" t="s">
        <v>2781</v>
      </c>
      <c r="F139" s="251" t="s">
        <v>2782</v>
      </c>
      <c r="G139" s="252" t="s">
        <v>2598</v>
      </c>
      <c r="H139" s="253">
        <v>2</v>
      </c>
      <c r="I139" s="254"/>
      <c r="J139" s="253">
        <f>ROUND(I139*H139,3)</f>
        <v>0</v>
      </c>
      <c r="K139" s="255"/>
      <c r="L139" s="256"/>
      <c r="M139" s="257" t="s">
        <v>1</v>
      </c>
      <c r="N139" s="258" t="s">
        <v>44</v>
      </c>
      <c r="O139" s="94"/>
      <c r="P139" s="242">
        <f>O139*H139</f>
        <v>0</v>
      </c>
      <c r="Q139" s="242">
        <v>0</v>
      </c>
      <c r="R139" s="242">
        <f>Q139*H139</f>
        <v>0</v>
      </c>
      <c r="S139" s="242">
        <v>0</v>
      </c>
      <c r="T139" s="24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4" t="s">
        <v>290</v>
      </c>
      <c r="AT139" s="244" t="s">
        <v>612</v>
      </c>
      <c r="AU139" s="244" t="s">
        <v>89</v>
      </c>
      <c r="AY139" s="14" t="s">
        <v>263</v>
      </c>
      <c r="BE139" s="245">
        <f>IF(N139="základná",J139,0)</f>
        <v>0</v>
      </c>
      <c r="BF139" s="245">
        <f>IF(N139="znížená",J139,0)</f>
        <v>0</v>
      </c>
      <c r="BG139" s="245">
        <f>IF(N139="zákl. prenesená",J139,0)</f>
        <v>0</v>
      </c>
      <c r="BH139" s="245">
        <f>IF(N139="zníž. prenesená",J139,0)</f>
        <v>0</v>
      </c>
      <c r="BI139" s="245">
        <f>IF(N139="nulová",J139,0)</f>
        <v>0</v>
      </c>
      <c r="BJ139" s="14" t="s">
        <v>89</v>
      </c>
      <c r="BK139" s="246">
        <f>ROUND(I139*H139,3)</f>
        <v>0</v>
      </c>
      <c r="BL139" s="14" t="s">
        <v>101</v>
      </c>
      <c r="BM139" s="244" t="s">
        <v>2783</v>
      </c>
    </row>
    <row r="140" s="2" customFormat="1" ht="16.5" customHeight="1">
      <c r="A140" s="35"/>
      <c r="B140" s="36"/>
      <c r="C140" s="233" t="s">
        <v>298</v>
      </c>
      <c r="D140" s="233" t="s">
        <v>264</v>
      </c>
      <c r="E140" s="234" t="s">
        <v>2784</v>
      </c>
      <c r="F140" s="235" t="s">
        <v>2785</v>
      </c>
      <c r="G140" s="236" t="s">
        <v>2598</v>
      </c>
      <c r="H140" s="237">
        <v>2</v>
      </c>
      <c r="I140" s="238"/>
      <c r="J140" s="237">
        <f>ROUND(I140*H140,3)</f>
        <v>0</v>
      </c>
      <c r="K140" s="239"/>
      <c r="L140" s="41"/>
      <c r="M140" s="240" t="s">
        <v>1</v>
      </c>
      <c r="N140" s="241" t="s">
        <v>44</v>
      </c>
      <c r="O140" s="94"/>
      <c r="P140" s="242">
        <f>O140*H140</f>
        <v>0</v>
      </c>
      <c r="Q140" s="242">
        <v>0</v>
      </c>
      <c r="R140" s="242">
        <f>Q140*H140</f>
        <v>0</v>
      </c>
      <c r="S140" s="242">
        <v>0</v>
      </c>
      <c r="T140" s="24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4" t="s">
        <v>101</v>
      </c>
      <c r="AT140" s="244" t="s">
        <v>264</v>
      </c>
      <c r="AU140" s="244" t="s">
        <v>89</v>
      </c>
      <c r="AY140" s="14" t="s">
        <v>263</v>
      </c>
      <c r="BE140" s="245">
        <f>IF(N140="základná",J140,0)</f>
        <v>0</v>
      </c>
      <c r="BF140" s="245">
        <f>IF(N140="znížená",J140,0)</f>
        <v>0</v>
      </c>
      <c r="BG140" s="245">
        <f>IF(N140="zákl. prenesená",J140,0)</f>
        <v>0</v>
      </c>
      <c r="BH140" s="245">
        <f>IF(N140="zníž. prenesená",J140,0)</f>
        <v>0</v>
      </c>
      <c r="BI140" s="245">
        <f>IF(N140="nulová",J140,0)</f>
        <v>0</v>
      </c>
      <c r="BJ140" s="14" t="s">
        <v>89</v>
      </c>
      <c r="BK140" s="246">
        <f>ROUND(I140*H140,3)</f>
        <v>0</v>
      </c>
      <c r="BL140" s="14" t="s">
        <v>101</v>
      </c>
      <c r="BM140" s="244" t="s">
        <v>2786</v>
      </c>
    </row>
    <row r="141" s="2" customFormat="1" ht="16.5" customHeight="1">
      <c r="A141" s="35"/>
      <c r="B141" s="36"/>
      <c r="C141" s="249" t="s">
        <v>302</v>
      </c>
      <c r="D141" s="249" t="s">
        <v>612</v>
      </c>
      <c r="E141" s="250" t="s">
        <v>2787</v>
      </c>
      <c r="F141" s="251" t="s">
        <v>2788</v>
      </c>
      <c r="G141" s="252" t="s">
        <v>2598</v>
      </c>
      <c r="H141" s="253">
        <v>2</v>
      </c>
      <c r="I141" s="254"/>
      <c r="J141" s="253">
        <f>ROUND(I141*H141,3)</f>
        <v>0</v>
      </c>
      <c r="K141" s="255"/>
      <c r="L141" s="256"/>
      <c r="M141" s="257" t="s">
        <v>1</v>
      </c>
      <c r="N141" s="258" t="s">
        <v>44</v>
      </c>
      <c r="O141" s="94"/>
      <c r="P141" s="242">
        <f>O141*H141</f>
        <v>0</v>
      </c>
      <c r="Q141" s="242">
        <v>0</v>
      </c>
      <c r="R141" s="242">
        <f>Q141*H141</f>
        <v>0</v>
      </c>
      <c r="S141" s="242">
        <v>0</v>
      </c>
      <c r="T141" s="24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4" t="s">
        <v>290</v>
      </c>
      <c r="AT141" s="244" t="s">
        <v>612</v>
      </c>
      <c r="AU141" s="244" t="s">
        <v>89</v>
      </c>
      <c r="AY141" s="14" t="s">
        <v>263</v>
      </c>
      <c r="BE141" s="245">
        <f>IF(N141="základná",J141,0)</f>
        <v>0</v>
      </c>
      <c r="BF141" s="245">
        <f>IF(N141="znížená",J141,0)</f>
        <v>0</v>
      </c>
      <c r="BG141" s="245">
        <f>IF(N141="zákl. prenesená",J141,0)</f>
        <v>0</v>
      </c>
      <c r="BH141" s="245">
        <f>IF(N141="zníž. prenesená",J141,0)</f>
        <v>0</v>
      </c>
      <c r="BI141" s="245">
        <f>IF(N141="nulová",J141,0)</f>
        <v>0</v>
      </c>
      <c r="BJ141" s="14" t="s">
        <v>89</v>
      </c>
      <c r="BK141" s="246">
        <f>ROUND(I141*H141,3)</f>
        <v>0</v>
      </c>
      <c r="BL141" s="14" t="s">
        <v>101</v>
      </c>
      <c r="BM141" s="244" t="s">
        <v>2789</v>
      </c>
    </row>
    <row r="142" s="2" customFormat="1" ht="16.5" customHeight="1">
      <c r="A142" s="35"/>
      <c r="B142" s="36"/>
      <c r="C142" s="249" t="s">
        <v>306</v>
      </c>
      <c r="D142" s="249" t="s">
        <v>612</v>
      </c>
      <c r="E142" s="250" t="s">
        <v>2790</v>
      </c>
      <c r="F142" s="251" t="s">
        <v>2791</v>
      </c>
      <c r="G142" s="252" t="s">
        <v>2598</v>
      </c>
      <c r="H142" s="253">
        <v>2</v>
      </c>
      <c r="I142" s="254"/>
      <c r="J142" s="253">
        <f>ROUND(I142*H142,3)</f>
        <v>0</v>
      </c>
      <c r="K142" s="255"/>
      <c r="L142" s="256"/>
      <c r="M142" s="257" t="s">
        <v>1</v>
      </c>
      <c r="N142" s="258" t="s">
        <v>44</v>
      </c>
      <c r="O142" s="94"/>
      <c r="P142" s="242">
        <f>O142*H142</f>
        <v>0</v>
      </c>
      <c r="Q142" s="242">
        <v>0</v>
      </c>
      <c r="R142" s="242">
        <f>Q142*H142</f>
        <v>0</v>
      </c>
      <c r="S142" s="242">
        <v>0</v>
      </c>
      <c r="T142" s="24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4" t="s">
        <v>290</v>
      </c>
      <c r="AT142" s="244" t="s">
        <v>612</v>
      </c>
      <c r="AU142" s="244" t="s">
        <v>89</v>
      </c>
      <c r="AY142" s="14" t="s">
        <v>263</v>
      </c>
      <c r="BE142" s="245">
        <f>IF(N142="základná",J142,0)</f>
        <v>0</v>
      </c>
      <c r="BF142" s="245">
        <f>IF(N142="znížená",J142,0)</f>
        <v>0</v>
      </c>
      <c r="BG142" s="245">
        <f>IF(N142="zákl. prenesená",J142,0)</f>
        <v>0</v>
      </c>
      <c r="BH142" s="245">
        <f>IF(N142="zníž. prenesená",J142,0)</f>
        <v>0</v>
      </c>
      <c r="BI142" s="245">
        <f>IF(N142="nulová",J142,0)</f>
        <v>0</v>
      </c>
      <c r="BJ142" s="14" t="s">
        <v>89</v>
      </c>
      <c r="BK142" s="246">
        <f>ROUND(I142*H142,3)</f>
        <v>0</v>
      </c>
      <c r="BL142" s="14" t="s">
        <v>101</v>
      </c>
      <c r="BM142" s="244" t="s">
        <v>2792</v>
      </c>
    </row>
    <row r="143" s="2" customFormat="1" ht="16.5" customHeight="1">
      <c r="A143" s="35"/>
      <c r="B143" s="36"/>
      <c r="C143" s="249" t="s">
        <v>310</v>
      </c>
      <c r="D143" s="249" t="s">
        <v>612</v>
      </c>
      <c r="E143" s="250" t="s">
        <v>2793</v>
      </c>
      <c r="F143" s="251" t="s">
        <v>2794</v>
      </c>
      <c r="G143" s="252" t="s">
        <v>2598</v>
      </c>
      <c r="H143" s="253">
        <v>2</v>
      </c>
      <c r="I143" s="254"/>
      <c r="J143" s="253">
        <f>ROUND(I143*H143,3)</f>
        <v>0</v>
      </c>
      <c r="K143" s="255"/>
      <c r="L143" s="256"/>
      <c r="M143" s="257" t="s">
        <v>1</v>
      </c>
      <c r="N143" s="258" t="s">
        <v>44</v>
      </c>
      <c r="O143" s="94"/>
      <c r="P143" s="242">
        <f>O143*H143</f>
        <v>0</v>
      </c>
      <c r="Q143" s="242">
        <v>0</v>
      </c>
      <c r="R143" s="242">
        <f>Q143*H143</f>
        <v>0</v>
      </c>
      <c r="S143" s="242">
        <v>0</v>
      </c>
      <c r="T143" s="24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4" t="s">
        <v>290</v>
      </c>
      <c r="AT143" s="244" t="s">
        <v>612</v>
      </c>
      <c r="AU143" s="244" t="s">
        <v>89</v>
      </c>
      <c r="AY143" s="14" t="s">
        <v>263</v>
      </c>
      <c r="BE143" s="245">
        <f>IF(N143="základná",J143,0)</f>
        <v>0</v>
      </c>
      <c r="BF143" s="245">
        <f>IF(N143="znížená",J143,0)</f>
        <v>0</v>
      </c>
      <c r="BG143" s="245">
        <f>IF(N143="zákl. prenesená",J143,0)</f>
        <v>0</v>
      </c>
      <c r="BH143" s="245">
        <f>IF(N143="zníž. prenesená",J143,0)</f>
        <v>0</v>
      </c>
      <c r="BI143" s="245">
        <f>IF(N143="nulová",J143,0)</f>
        <v>0</v>
      </c>
      <c r="BJ143" s="14" t="s">
        <v>89</v>
      </c>
      <c r="BK143" s="246">
        <f>ROUND(I143*H143,3)</f>
        <v>0</v>
      </c>
      <c r="BL143" s="14" t="s">
        <v>101</v>
      </c>
      <c r="BM143" s="244" t="s">
        <v>2795</v>
      </c>
    </row>
    <row r="144" s="2" customFormat="1" ht="21.75" customHeight="1">
      <c r="A144" s="35"/>
      <c r="B144" s="36"/>
      <c r="C144" s="249" t="s">
        <v>315</v>
      </c>
      <c r="D144" s="249" t="s">
        <v>612</v>
      </c>
      <c r="E144" s="250" t="s">
        <v>2796</v>
      </c>
      <c r="F144" s="251" t="s">
        <v>2797</v>
      </c>
      <c r="G144" s="252" t="s">
        <v>2598</v>
      </c>
      <c r="H144" s="253">
        <v>2</v>
      </c>
      <c r="I144" s="254"/>
      <c r="J144" s="253">
        <f>ROUND(I144*H144,3)</f>
        <v>0</v>
      </c>
      <c r="K144" s="255"/>
      <c r="L144" s="256"/>
      <c r="M144" s="257" t="s">
        <v>1</v>
      </c>
      <c r="N144" s="258" t="s">
        <v>44</v>
      </c>
      <c r="O144" s="94"/>
      <c r="P144" s="242">
        <f>O144*H144</f>
        <v>0</v>
      </c>
      <c r="Q144" s="242">
        <v>0</v>
      </c>
      <c r="R144" s="242">
        <f>Q144*H144</f>
        <v>0</v>
      </c>
      <c r="S144" s="242">
        <v>0</v>
      </c>
      <c r="T144" s="24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4" t="s">
        <v>290</v>
      </c>
      <c r="AT144" s="244" t="s">
        <v>612</v>
      </c>
      <c r="AU144" s="244" t="s">
        <v>89</v>
      </c>
      <c r="AY144" s="14" t="s">
        <v>263</v>
      </c>
      <c r="BE144" s="245">
        <f>IF(N144="základná",J144,0)</f>
        <v>0</v>
      </c>
      <c r="BF144" s="245">
        <f>IF(N144="znížená",J144,0)</f>
        <v>0</v>
      </c>
      <c r="BG144" s="245">
        <f>IF(N144="zákl. prenesená",J144,0)</f>
        <v>0</v>
      </c>
      <c r="BH144" s="245">
        <f>IF(N144="zníž. prenesená",J144,0)</f>
        <v>0</v>
      </c>
      <c r="BI144" s="245">
        <f>IF(N144="nulová",J144,0)</f>
        <v>0</v>
      </c>
      <c r="BJ144" s="14" t="s">
        <v>89</v>
      </c>
      <c r="BK144" s="246">
        <f>ROUND(I144*H144,3)</f>
        <v>0</v>
      </c>
      <c r="BL144" s="14" t="s">
        <v>101</v>
      </c>
      <c r="BM144" s="244" t="s">
        <v>2798</v>
      </c>
    </row>
    <row r="145" s="2" customFormat="1" ht="16.5" customHeight="1">
      <c r="A145" s="35"/>
      <c r="B145" s="36"/>
      <c r="C145" s="249" t="s">
        <v>319</v>
      </c>
      <c r="D145" s="249" t="s">
        <v>612</v>
      </c>
      <c r="E145" s="250" t="s">
        <v>2799</v>
      </c>
      <c r="F145" s="251" t="s">
        <v>2800</v>
      </c>
      <c r="G145" s="252" t="s">
        <v>2598</v>
      </c>
      <c r="H145" s="253">
        <v>2</v>
      </c>
      <c r="I145" s="254"/>
      <c r="J145" s="253">
        <f>ROUND(I145*H145,3)</f>
        <v>0</v>
      </c>
      <c r="K145" s="255"/>
      <c r="L145" s="256"/>
      <c r="M145" s="257" t="s">
        <v>1</v>
      </c>
      <c r="N145" s="258" t="s">
        <v>44</v>
      </c>
      <c r="O145" s="94"/>
      <c r="P145" s="242">
        <f>O145*H145</f>
        <v>0</v>
      </c>
      <c r="Q145" s="242">
        <v>0</v>
      </c>
      <c r="R145" s="242">
        <f>Q145*H145</f>
        <v>0</v>
      </c>
      <c r="S145" s="242">
        <v>0</v>
      </c>
      <c r="T145" s="24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4" t="s">
        <v>290</v>
      </c>
      <c r="AT145" s="244" t="s">
        <v>612</v>
      </c>
      <c r="AU145" s="244" t="s">
        <v>89</v>
      </c>
      <c r="AY145" s="14" t="s">
        <v>263</v>
      </c>
      <c r="BE145" s="245">
        <f>IF(N145="základná",J145,0)</f>
        <v>0</v>
      </c>
      <c r="BF145" s="245">
        <f>IF(N145="znížená",J145,0)</f>
        <v>0</v>
      </c>
      <c r="BG145" s="245">
        <f>IF(N145="zákl. prenesená",J145,0)</f>
        <v>0</v>
      </c>
      <c r="BH145" s="245">
        <f>IF(N145="zníž. prenesená",J145,0)</f>
        <v>0</v>
      </c>
      <c r="BI145" s="245">
        <f>IF(N145="nulová",J145,0)</f>
        <v>0</v>
      </c>
      <c r="BJ145" s="14" t="s">
        <v>89</v>
      </c>
      <c r="BK145" s="246">
        <f>ROUND(I145*H145,3)</f>
        <v>0</v>
      </c>
      <c r="BL145" s="14" t="s">
        <v>101</v>
      </c>
      <c r="BM145" s="244" t="s">
        <v>2801</v>
      </c>
    </row>
    <row r="146" s="2" customFormat="1" ht="16.5" customHeight="1">
      <c r="A146" s="35"/>
      <c r="B146" s="36"/>
      <c r="C146" s="249" t="s">
        <v>327</v>
      </c>
      <c r="D146" s="249" t="s">
        <v>612</v>
      </c>
      <c r="E146" s="250" t="s">
        <v>2802</v>
      </c>
      <c r="F146" s="251" t="s">
        <v>2803</v>
      </c>
      <c r="G146" s="252" t="s">
        <v>2598</v>
      </c>
      <c r="H146" s="253">
        <v>4</v>
      </c>
      <c r="I146" s="254"/>
      <c r="J146" s="253">
        <f>ROUND(I146*H146,3)</f>
        <v>0</v>
      </c>
      <c r="K146" s="255"/>
      <c r="L146" s="256"/>
      <c r="M146" s="257" t="s">
        <v>1</v>
      </c>
      <c r="N146" s="258" t="s">
        <v>44</v>
      </c>
      <c r="O146" s="94"/>
      <c r="P146" s="242">
        <f>O146*H146</f>
        <v>0</v>
      </c>
      <c r="Q146" s="242">
        <v>0.00032000000000000003</v>
      </c>
      <c r="R146" s="242">
        <f>Q146*H146</f>
        <v>0.0012800000000000001</v>
      </c>
      <c r="S146" s="242">
        <v>0</v>
      </c>
      <c r="T146" s="24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4" t="s">
        <v>290</v>
      </c>
      <c r="AT146" s="244" t="s">
        <v>612</v>
      </c>
      <c r="AU146" s="244" t="s">
        <v>89</v>
      </c>
      <c r="AY146" s="14" t="s">
        <v>263</v>
      </c>
      <c r="BE146" s="245">
        <f>IF(N146="základná",J146,0)</f>
        <v>0</v>
      </c>
      <c r="BF146" s="245">
        <f>IF(N146="znížená",J146,0)</f>
        <v>0</v>
      </c>
      <c r="BG146" s="245">
        <f>IF(N146="zákl. prenesená",J146,0)</f>
        <v>0</v>
      </c>
      <c r="BH146" s="245">
        <f>IF(N146="zníž. prenesená",J146,0)</f>
        <v>0</v>
      </c>
      <c r="BI146" s="245">
        <f>IF(N146="nulová",J146,0)</f>
        <v>0</v>
      </c>
      <c r="BJ146" s="14" t="s">
        <v>89</v>
      </c>
      <c r="BK146" s="246">
        <f>ROUND(I146*H146,3)</f>
        <v>0</v>
      </c>
      <c r="BL146" s="14" t="s">
        <v>101</v>
      </c>
      <c r="BM146" s="244" t="s">
        <v>2804</v>
      </c>
    </row>
    <row r="147" s="2" customFormat="1" ht="16.5" customHeight="1">
      <c r="A147" s="35"/>
      <c r="B147" s="36"/>
      <c r="C147" s="249" t="s">
        <v>331</v>
      </c>
      <c r="D147" s="249" t="s">
        <v>612</v>
      </c>
      <c r="E147" s="250" t="s">
        <v>2805</v>
      </c>
      <c r="F147" s="251" t="s">
        <v>2806</v>
      </c>
      <c r="G147" s="252" t="s">
        <v>2598</v>
      </c>
      <c r="H147" s="253">
        <v>2</v>
      </c>
      <c r="I147" s="254"/>
      <c r="J147" s="253">
        <f>ROUND(I147*H147,3)</f>
        <v>0</v>
      </c>
      <c r="K147" s="255"/>
      <c r="L147" s="256"/>
      <c r="M147" s="257" t="s">
        <v>1</v>
      </c>
      <c r="N147" s="258" t="s">
        <v>44</v>
      </c>
      <c r="O147" s="94"/>
      <c r="P147" s="242">
        <f>O147*H147</f>
        <v>0</v>
      </c>
      <c r="Q147" s="242">
        <v>0</v>
      </c>
      <c r="R147" s="242">
        <f>Q147*H147</f>
        <v>0</v>
      </c>
      <c r="S147" s="242">
        <v>0</v>
      </c>
      <c r="T147" s="24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4" t="s">
        <v>290</v>
      </c>
      <c r="AT147" s="244" t="s">
        <v>612</v>
      </c>
      <c r="AU147" s="244" t="s">
        <v>89</v>
      </c>
      <c r="AY147" s="14" t="s">
        <v>263</v>
      </c>
      <c r="BE147" s="245">
        <f>IF(N147="základná",J147,0)</f>
        <v>0</v>
      </c>
      <c r="BF147" s="245">
        <f>IF(N147="znížená",J147,0)</f>
        <v>0</v>
      </c>
      <c r="BG147" s="245">
        <f>IF(N147="zákl. prenesená",J147,0)</f>
        <v>0</v>
      </c>
      <c r="BH147" s="245">
        <f>IF(N147="zníž. prenesená",J147,0)</f>
        <v>0</v>
      </c>
      <c r="BI147" s="245">
        <f>IF(N147="nulová",J147,0)</f>
        <v>0</v>
      </c>
      <c r="BJ147" s="14" t="s">
        <v>89</v>
      </c>
      <c r="BK147" s="246">
        <f>ROUND(I147*H147,3)</f>
        <v>0</v>
      </c>
      <c r="BL147" s="14" t="s">
        <v>101</v>
      </c>
      <c r="BM147" s="244" t="s">
        <v>2807</v>
      </c>
    </row>
    <row r="148" s="2" customFormat="1" ht="16.5" customHeight="1">
      <c r="A148" s="35"/>
      <c r="B148" s="36"/>
      <c r="C148" s="249" t="s">
        <v>1455</v>
      </c>
      <c r="D148" s="249" t="s">
        <v>612</v>
      </c>
      <c r="E148" s="250" t="s">
        <v>2808</v>
      </c>
      <c r="F148" s="251" t="s">
        <v>2809</v>
      </c>
      <c r="G148" s="252" t="s">
        <v>2598</v>
      </c>
      <c r="H148" s="253">
        <v>2</v>
      </c>
      <c r="I148" s="254"/>
      <c r="J148" s="253">
        <f>ROUND(I148*H148,3)</f>
        <v>0</v>
      </c>
      <c r="K148" s="255"/>
      <c r="L148" s="256"/>
      <c r="M148" s="257" t="s">
        <v>1</v>
      </c>
      <c r="N148" s="258" t="s">
        <v>44</v>
      </c>
      <c r="O148" s="94"/>
      <c r="P148" s="242">
        <f>O148*H148</f>
        <v>0</v>
      </c>
      <c r="Q148" s="242">
        <v>0</v>
      </c>
      <c r="R148" s="242">
        <f>Q148*H148</f>
        <v>0</v>
      </c>
      <c r="S148" s="242">
        <v>0</v>
      </c>
      <c r="T148" s="24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4" t="s">
        <v>290</v>
      </c>
      <c r="AT148" s="244" t="s">
        <v>612</v>
      </c>
      <c r="AU148" s="244" t="s">
        <v>89</v>
      </c>
      <c r="AY148" s="14" t="s">
        <v>263</v>
      </c>
      <c r="BE148" s="245">
        <f>IF(N148="základná",J148,0)</f>
        <v>0</v>
      </c>
      <c r="BF148" s="245">
        <f>IF(N148="znížená",J148,0)</f>
        <v>0</v>
      </c>
      <c r="BG148" s="245">
        <f>IF(N148="zákl. prenesená",J148,0)</f>
        <v>0</v>
      </c>
      <c r="BH148" s="245">
        <f>IF(N148="zníž. prenesená",J148,0)</f>
        <v>0</v>
      </c>
      <c r="BI148" s="245">
        <f>IF(N148="nulová",J148,0)</f>
        <v>0</v>
      </c>
      <c r="BJ148" s="14" t="s">
        <v>89</v>
      </c>
      <c r="BK148" s="246">
        <f>ROUND(I148*H148,3)</f>
        <v>0</v>
      </c>
      <c r="BL148" s="14" t="s">
        <v>101</v>
      </c>
      <c r="BM148" s="244" t="s">
        <v>2810</v>
      </c>
    </row>
    <row r="149" s="2" customFormat="1" ht="16.5" customHeight="1">
      <c r="A149" s="35"/>
      <c r="B149" s="36"/>
      <c r="C149" s="233" t="s">
        <v>339</v>
      </c>
      <c r="D149" s="233" t="s">
        <v>264</v>
      </c>
      <c r="E149" s="234" t="s">
        <v>2811</v>
      </c>
      <c r="F149" s="235" t="s">
        <v>2812</v>
      </c>
      <c r="G149" s="236" t="s">
        <v>2598</v>
      </c>
      <c r="H149" s="237">
        <v>2</v>
      </c>
      <c r="I149" s="238"/>
      <c r="J149" s="237">
        <f>ROUND(I149*H149,3)</f>
        <v>0</v>
      </c>
      <c r="K149" s="239"/>
      <c r="L149" s="41"/>
      <c r="M149" s="240" t="s">
        <v>1</v>
      </c>
      <c r="N149" s="241" t="s">
        <v>44</v>
      </c>
      <c r="O149" s="94"/>
      <c r="P149" s="242">
        <f>O149*H149</f>
        <v>0</v>
      </c>
      <c r="Q149" s="242">
        <v>0</v>
      </c>
      <c r="R149" s="242">
        <f>Q149*H149</f>
        <v>0</v>
      </c>
      <c r="S149" s="242">
        <v>0</v>
      </c>
      <c r="T149" s="24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4" t="s">
        <v>101</v>
      </c>
      <c r="AT149" s="244" t="s">
        <v>264</v>
      </c>
      <c r="AU149" s="244" t="s">
        <v>89</v>
      </c>
      <c r="AY149" s="14" t="s">
        <v>263</v>
      </c>
      <c r="BE149" s="245">
        <f>IF(N149="základná",J149,0)</f>
        <v>0</v>
      </c>
      <c r="BF149" s="245">
        <f>IF(N149="znížená",J149,0)</f>
        <v>0</v>
      </c>
      <c r="BG149" s="245">
        <f>IF(N149="zákl. prenesená",J149,0)</f>
        <v>0</v>
      </c>
      <c r="BH149" s="245">
        <f>IF(N149="zníž. prenesená",J149,0)</f>
        <v>0</v>
      </c>
      <c r="BI149" s="245">
        <f>IF(N149="nulová",J149,0)</f>
        <v>0</v>
      </c>
      <c r="BJ149" s="14" t="s">
        <v>89</v>
      </c>
      <c r="BK149" s="246">
        <f>ROUND(I149*H149,3)</f>
        <v>0</v>
      </c>
      <c r="BL149" s="14" t="s">
        <v>101</v>
      </c>
      <c r="BM149" s="244" t="s">
        <v>2813</v>
      </c>
    </row>
    <row r="150" s="2" customFormat="1" ht="16.5" customHeight="1">
      <c r="A150" s="35"/>
      <c r="B150" s="36"/>
      <c r="C150" s="233" t="s">
        <v>7</v>
      </c>
      <c r="D150" s="233" t="s">
        <v>264</v>
      </c>
      <c r="E150" s="234" t="s">
        <v>2814</v>
      </c>
      <c r="F150" s="235" t="s">
        <v>2815</v>
      </c>
      <c r="G150" s="236" t="s">
        <v>2598</v>
      </c>
      <c r="H150" s="237">
        <v>4</v>
      </c>
      <c r="I150" s="238"/>
      <c r="J150" s="237">
        <f>ROUND(I150*H150,3)</f>
        <v>0</v>
      </c>
      <c r="K150" s="239"/>
      <c r="L150" s="41"/>
      <c r="M150" s="240" t="s">
        <v>1</v>
      </c>
      <c r="N150" s="241" t="s">
        <v>44</v>
      </c>
      <c r="O150" s="94"/>
      <c r="P150" s="242">
        <f>O150*H150</f>
        <v>0</v>
      </c>
      <c r="Q150" s="242">
        <v>0</v>
      </c>
      <c r="R150" s="242">
        <f>Q150*H150</f>
        <v>0</v>
      </c>
      <c r="S150" s="242">
        <v>0</v>
      </c>
      <c r="T150" s="24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4" t="s">
        <v>101</v>
      </c>
      <c r="AT150" s="244" t="s">
        <v>264</v>
      </c>
      <c r="AU150" s="244" t="s">
        <v>89</v>
      </c>
      <c r="AY150" s="14" t="s">
        <v>263</v>
      </c>
      <c r="BE150" s="245">
        <f>IF(N150="základná",J150,0)</f>
        <v>0</v>
      </c>
      <c r="BF150" s="245">
        <f>IF(N150="znížená",J150,0)</f>
        <v>0</v>
      </c>
      <c r="BG150" s="245">
        <f>IF(N150="zákl. prenesená",J150,0)</f>
        <v>0</v>
      </c>
      <c r="BH150" s="245">
        <f>IF(N150="zníž. prenesená",J150,0)</f>
        <v>0</v>
      </c>
      <c r="BI150" s="245">
        <f>IF(N150="nulová",J150,0)</f>
        <v>0</v>
      </c>
      <c r="BJ150" s="14" t="s">
        <v>89</v>
      </c>
      <c r="BK150" s="246">
        <f>ROUND(I150*H150,3)</f>
        <v>0</v>
      </c>
      <c r="BL150" s="14" t="s">
        <v>101</v>
      </c>
      <c r="BM150" s="244" t="s">
        <v>2816</v>
      </c>
    </row>
    <row r="151" s="2" customFormat="1" ht="16.5" customHeight="1">
      <c r="A151" s="35"/>
      <c r="B151" s="36"/>
      <c r="C151" s="249" t="s">
        <v>350</v>
      </c>
      <c r="D151" s="249" t="s">
        <v>612</v>
      </c>
      <c r="E151" s="250" t="s">
        <v>2817</v>
      </c>
      <c r="F151" s="251" t="s">
        <v>2818</v>
      </c>
      <c r="G151" s="252" t="s">
        <v>2598</v>
      </c>
      <c r="H151" s="253">
        <v>4</v>
      </c>
      <c r="I151" s="254"/>
      <c r="J151" s="253">
        <f>ROUND(I151*H151,3)</f>
        <v>0</v>
      </c>
      <c r="K151" s="255"/>
      <c r="L151" s="256"/>
      <c r="M151" s="257" t="s">
        <v>1</v>
      </c>
      <c r="N151" s="258" t="s">
        <v>44</v>
      </c>
      <c r="O151" s="94"/>
      <c r="P151" s="242">
        <f>O151*H151</f>
        <v>0</v>
      </c>
      <c r="Q151" s="242">
        <v>0.00032000000000000003</v>
      </c>
      <c r="R151" s="242">
        <f>Q151*H151</f>
        <v>0.0012800000000000001</v>
      </c>
      <c r="S151" s="242">
        <v>0</v>
      </c>
      <c r="T151" s="24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4" t="s">
        <v>290</v>
      </c>
      <c r="AT151" s="244" t="s">
        <v>612</v>
      </c>
      <c r="AU151" s="244" t="s">
        <v>89</v>
      </c>
      <c r="AY151" s="14" t="s">
        <v>263</v>
      </c>
      <c r="BE151" s="245">
        <f>IF(N151="základná",J151,0)</f>
        <v>0</v>
      </c>
      <c r="BF151" s="245">
        <f>IF(N151="znížená",J151,0)</f>
        <v>0</v>
      </c>
      <c r="BG151" s="245">
        <f>IF(N151="zákl. prenesená",J151,0)</f>
        <v>0</v>
      </c>
      <c r="BH151" s="245">
        <f>IF(N151="zníž. prenesená",J151,0)</f>
        <v>0</v>
      </c>
      <c r="BI151" s="245">
        <f>IF(N151="nulová",J151,0)</f>
        <v>0</v>
      </c>
      <c r="BJ151" s="14" t="s">
        <v>89</v>
      </c>
      <c r="BK151" s="246">
        <f>ROUND(I151*H151,3)</f>
        <v>0</v>
      </c>
      <c r="BL151" s="14" t="s">
        <v>101</v>
      </c>
      <c r="BM151" s="244" t="s">
        <v>2819</v>
      </c>
    </row>
    <row r="152" s="2" customFormat="1" ht="16.5" customHeight="1">
      <c r="A152" s="35"/>
      <c r="B152" s="36"/>
      <c r="C152" s="233" t="s">
        <v>1468</v>
      </c>
      <c r="D152" s="233" t="s">
        <v>264</v>
      </c>
      <c r="E152" s="234" t="s">
        <v>2820</v>
      </c>
      <c r="F152" s="235" t="s">
        <v>2691</v>
      </c>
      <c r="G152" s="236" t="s">
        <v>1445</v>
      </c>
      <c r="H152" s="238"/>
      <c r="I152" s="238"/>
      <c r="J152" s="237">
        <f>ROUND(I152*H152,3)</f>
        <v>0</v>
      </c>
      <c r="K152" s="239"/>
      <c r="L152" s="41"/>
      <c r="M152" s="240" t="s">
        <v>1</v>
      </c>
      <c r="N152" s="241" t="s">
        <v>44</v>
      </c>
      <c r="O152" s="94"/>
      <c r="P152" s="242">
        <f>O152*H152</f>
        <v>0</v>
      </c>
      <c r="Q152" s="242">
        <v>0</v>
      </c>
      <c r="R152" s="242">
        <f>Q152*H152</f>
        <v>0</v>
      </c>
      <c r="S152" s="242">
        <v>0</v>
      </c>
      <c r="T152" s="24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4" t="s">
        <v>101</v>
      </c>
      <c r="AT152" s="244" t="s">
        <v>264</v>
      </c>
      <c r="AU152" s="244" t="s">
        <v>89</v>
      </c>
      <c r="AY152" s="14" t="s">
        <v>263</v>
      </c>
      <c r="BE152" s="245">
        <f>IF(N152="základná",J152,0)</f>
        <v>0</v>
      </c>
      <c r="BF152" s="245">
        <f>IF(N152="znížená",J152,0)</f>
        <v>0</v>
      </c>
      <c r="BG152" s="245">
        <f>IF(N152="zákl. prenesená",J152,0)</f>
        <v>0</v>
      </c>
      <c r="BH152" s="245">
        <f>IF(N152="zníž. prenesená",J152,0)</f>
        <v>0</v>
      </c>
      <c r="BI152" s="245">
        <f>IF(N152="nulová",J152,0)</f>
        <v>0</v>
      </c>
      <c r="BJ152" s="14" t="s">
        <v>89</v>
      </c>
      <c r="BK152" s="246">
        <f>ROUND(I152*H152,3)</f>
        <v>0</v>
      </c>
      <c r="BL152" s="14" t="s">
        <v>101</v>
      </c>
      <c r="BM152" s="244" t="s">
        <v>2821</v>
      </c>
    </row>
    <row r="153" s="2" customFormat="1" ht="16.5" customHeight="1">
      <c r="A153" s="35"/>
      <c r="B153" s="36"/>
      <c r="C153" s="249" t="s">
        <v>1472</v>
      </c>
      <c r="D153" s="249" t="s">
        <v>612</v>
      </c>
      <c r="E153" s="250" t="s">
        <v>2696</v>
      </c>
      <c r="F153" s="251" t="s">
        <v>2464</v>
      </c>
      <c r="G153" s="252" t="s">
        <v>1445</v>
      </c>
      <c r="H153" s="254"/>
      <c r="I153" s="254"/>
      <c r="J153" s="253">
        <f>ROUND(I153*H153,3)</f>
        <v>0</v>
      </c>
      <c r="K153" s="255"/>
      <c r="L153" s="256"/>
      <c r="M153" s="265" t="s">
        <v>1</v>
      </c>
      <c r="N153" s="266" t="s">
        <v>44</v>
      </c>
      <c r="O153" s="261"/>
      <c r="P153" s="262">
        <f>O153*H153</f>
        <v>0</v>
      </c>
      <c r="Q153" s="262">
        <v>0</v>
      </c>
      <c r="R153" s="262">
        <f>Q153*H153</f>
        <v>0</v>
      </c>
      <c r="S153" s="262">
        <v>0</v>
      </c>
      <c r="T153" s="26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4" t="s">
        <v>290</v>
      </c>
      <c r="AT153" s="244" t="s">
        <v>612</v>
      </c>
      <c r="AU153" s="244" t="s">
        <v>89</v>
      </c>
      <c r="AY153" s="14" t="s">
        <v>263</v>
      </c>
      <c r="BE153" s="245">
        <f>IF(N153="základná",J153,0)</f>
        <v>0</v>
      </c>
      <c r="BF153" s="245">
        <f>IF(N153="znížená",J153,0)</f>
        <v>0</v>
      </c>
      <c r="BG153" s="245">
        <f>IF(N153="zákl. prenesená",J153,0)</f>
        <v>0</v>
      </c>
      <c r="BH153" s="245">
        <f>IF(N153="zníž. prenesená",J153,0)</f>
        <v>0</v>
      </c>
      <c r="BI153" s="245">
        <f>IF(N153="nulová",J153,0)</f>
        <v>0</v>
      </c>
      <c r="BJ153" s="14" t="s">
        <v>89</v>
      </c>
      <c r="BK153" s="246">
        <f>ROUND(I153*H153,3)</f>
        <v>0</v>
      </c>
      <c r="BL153" s="14" t="s">
        <v>101</v>
      </c>
      <c r="BM153" s="244" t="s">
        <v>2822</v>
      </c>
    </row>
    <row r="154" s="2" customFormat="1" ht="6.96" customHeight="1">
      <c r="A154" s="35"/>
      <c r="B154" s="69"/>
      <c r="C154" s="70"/>
      <c r="D154" s="70"/>
      <c r="E154" s="70"/>
      <c r="F154" s="70"/>
      <c r="G154" s="70"/>
      <c r="H154" s="70"/>
      <c r="I154" s="70"/>
      <c r="J154" s="70"/>
      <c r="K154" s="70"/>
      <c r="L154" s="41"/>
      <c r="M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</row>
  </sheetData>
  <sheetProtection sheet="1" autoFilter="0" formatColumns="0" formatRows="0" objects="1" scenarios="1" spinCount="100000" saltValue="7Tv/MY2+LJARWCvzuXKDkL2MXPD22P3k5RaAAbI2c+gFlAS9gYLjYtCkGDcq+uMqdmFsKlzi9QSfVTnroTG1ig==" hashValue="ElgAb7BnisaRJ2LSVNeLo90NSOGk6E1ar0soq4QlbGax0GpT5D7JPxQGLoGr3Jcjyq+7FJlhkZUicsqXfgsWgQ==" algorithmName="SHA-512" password="CC35"/>
  <autoFilter ref="C126:K153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3:H113"/>
    <mergeCell ref="E117:H117"/>
    <mergeCell ref="E115:H115"/>
    <mergeCell ref="E119:H11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131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>
      <c r="B8" s="17"/>
      <c r="D8" s="154" t="s">
        <v>221</v>
      </c>
      <c r="L8" s="17"/>
    </row>
    <row r="9" s="1" customFormat="1" ht="16.5" customHeight="1">
      <c r="B9" s="17"/>
      <c r="E9" s="155" t="s">
        <v>222</v>
      </c>
      <c r="F9" s="1"/>
      <c r="G9" s="1"/>
      <c r="H9" s="1"/>
      <c r="L9" s="17"/>
    </row>
    <row r="10" s="1" customFormat="1" ht="12" customHeight="1">
      <c r="B10" s="17"/>
      <c r="D10" s="154" t="s">
        <v>1380</v>
      </c>
      <c r="L10" s="17"/>
    </row>
    <row r="11" s="2" customFormat="1" ht="16.5" customHeight="1">
      <c r="A11" s="35"/>
      <c r="B11" s="41"/>
      <c r="C11" s="35"/>
      <c r="D11" s="35"/>
      <c r="E11" s="166" t="s">
        <v>2576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1382</v>
      </c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6" t="s">
        <v>2823</v>
      </c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54" t="s">
        <v>16</v>
      </c>
      <c r="E15" s="35"/>
      <c r="F15" s="144" t="s">
        <v>1</v>
      </c>
      <c r="G15" s="35"/>
      <c r="H15" s="35"/>
      <c r="I15" s="154" t="s">
        <v>17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4" t="s">
        <v>18</v>
      </c>
      <c r="E16" s="35"/>
      <c r="F16" s="144" t="s">
        <v>19</v>
      </c>
      <c r="G16" s="35"/>
      <c r="H16" s="35"/>
      <c r="I16" s="154" t="s">
        <v>20</v>
      </c>
      <c r="J16" s="157" t="str">
        <f>'Rekapitulácia stavby'!AN8</f>
        <v>20. 7. 2022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54" t="s">
        <v>22</v>
      </c>
      <c r="E18" s="35"/>
      <c r="F18" s="35"/>
      <c r="G18" s="35"/>
      <c r="H18" s="35"/>
      <c r="I18" s="154" t="s">
        <v>23</v>
      </c>
      <c r="J18" s="144" t="s">
        <v>24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44" t="s">
        <v>25</v>
      </c>
      <c r="F19" s="35"/>
      <c r="G19" s="35"/>
      <c r="H19" s="35"/>
      <c r="I19" s="154" t="s">
        <v>26</v>
      </c>
      <c r="J19" s="144" t="s">
        <v>1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54" t="s">
        <v>27</v>
      </c>
      <c r="E21" s="35"/>
      <c r="F21" s="35"/>
      <c r="G21" s="35"/>
      <c r="H21" s="35"/>
      <c r="I21" s="154" t="s">
        <v>23</v>
      </c>
      <c r="J21" s="30" t="str">
        <f>'Rekapitulácia stavby'!AN13</f>
        <v>Vyplň údaj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'Rekapitulácia stavby'!E14</f>
        <v>Vyplň údaj</v>
      </c>
      <c r="F22" s="144"/>
      <c r="G22" s="144"/>
      <c r="H22" s="144"/>
      <c r="I22" s="154" t="s">
        <v>26</v>
      </c>
      <c r="J22" s="30" t="str">
        <f>'Rekapitulácia stavby'!AN14</f>
        <v>Vyplň údaj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54" t="s">
        <v>29</v>
      </c>
      <c r="E24" s="35"/>
      <c r="F24" s="35"/>
      <c r="G24" s="35"/>
      <c r="H24" s="35"/>
      <c r="I24" s="154" t="s">
        <v>23</v>
      </c>
      <c r="J24" s="144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44" t="s">
        <v>30</v>
      </c>
      <c r="F25" s="35"/>
      <c r="G25" s="35"/>
      <c r="H25" s="35"/>
      <c r="I25" s="154" t="s">
        <v>26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54" t="s">
        <v>33</v>
      </c>
      <c r="E27" s="35"/>
      <c r="F27" s="35"/>
      <c r="G27" s="35"/>
      <c r="H27" s="35"/>
      <c r="I27" s="154" t="s">
        <v>23</v>
      </c>
      <c r="J27" s="144" t="s">
        <v>34</v>
      </c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44" t="s">
        <v>35</v>
      </c>
      <c r="F28" s="35"/>
      <c r="G28" s="35"/>
      <c r="H28" s="35"/>
      <c r="I28" s="154" t="s">
        <v>26</v>
      </c>
      <c r="J28" s="144" t="s">
        <v>36</v>
      </c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54" t="s">
        <v>37</v>
      </c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8"/>
      <c r="B31" s="159"/>
      <c r="C31" s="158"/>
      <c r="D31" s="158"/>
      <c r="E31" s="160" t="s">
        <v>1</v>
      </c>
      <c r="F31" s="160"/>
      <c r="G31" s="160"/>
      <c r="H31" s="160"/>
      <c r="I31" s="158"/>
      <c r="J31" s="158"/>
      <c r="K31" s="158"/>
      <c r="L31" s="161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2"/>
      <c r="E33" s="162"/>
      <c r="F33" s="162"/>
      <c r="G33" s="162"/>
      <c r="H33" s="162"/>
      <c r="I33" s="162"/>
      <c r="J33" s="162"/>
      <c r="K33" s="162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63" t="s">
        <v>38</v>
      </c>
      <c r="E34" s="35"/>
      <c r="F34" s="35"/>
      <c r="G34" s="35"/>
      <c r="H34" s="35"/>
      <c r="I34" s="35"/>
      <c r="J34" s="164">
        <f>ROUND(J127,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62"/>
      <c r="E35" s="162"/>
      <c r="F35" s="162"/>
      <c r="G35" s="162"/>
      <c r="H35" s="162"/>
      <c r="I35" s="162"/>
      <c r="J35" s="162"/>
      <c r="K35" s="162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5" t="s">
        <v>40</v>
      </c>
      <c r="G36" s="35"/>
      <c r="H36" s="35"/>
      <c r="I36" s="165" t="s">
        <v>39</v>
      </c>
      <c r="J36" s="165" t="s">
        <v>41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6" t="s">
        <v>42</v>
      </c>
      <c r="E37" s="167" t="s">
        <v>43</v>
      </c>
      <c r="F37" s="168">
        <f>ROUND((SUM(BE127:BE187)),  2)</f>
        <v>0</v>
      </c>
      <c r="G37" s="169"/>
      <c r="H37" s="169"/>
      <c r="I37" s="170">
        <v>0.20000000000000001</v>
      </c>
      <c r="J37" s="168">
        <f>ROUND(((SUM(BE127:BE187))*I37),  2)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67" t="s">
        <v>44</v>
      </c>
      <c r="F38" s="168">
        <f>ROUND((SUM(BF127:BF187)),  2)</f>
        <v>0</v>
      </c>
      <c r="G38" s="169"/>
      <c r="H38" s="169"/>
      <c r="I38" s="170">
        <v>0.20000000000000001</v>
      </c>
      <c r="J38" s="168">
        <f>ROUND(((SUM(BF127:BF187))*I38),  2)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54" t="s">
        <v>45</v>
      </c>
      <c r="F39" s="171">
        <f>ROUND((SUM(BG127:BG187)),  2)</f>
        <v>0</v>
      </c>
      <c r="G39" s="35"/>
      <c r="H39" s="35"/>
      <c r="I39" s="172">
        <v>0.20000000000000001</v>
      </c>
      <c r="J39" s="171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54" t="s">
        <v>46</v>
      </c>
      <c r="F40" s="171">
        <f>ROUND((SUM(BH127:BH187)),  2)</f>
        <v>0</v>
      </c>
      <c r="G40" s="35"/>
      <c r="H40" s="35"/>
      <c r="I40" s="172">
        <v>0.20000000000000001</v>
      </c>
      <c r="J40" s="171">
        <f>0</f>
        <v>0</v>
      </c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67" t="s">
        <v>47</v>
      </c>
      <c r="F41" s="168">
        <f>ROUND((SUM(BI127:BI187)),  2)</f>
        <v>0</v>
      </c>
      <c r="G41" s="169"/>
      <c r="H41" s="169"/>
      <c r="I41" s="170">
        <v>0</v>
      </c>
      <c r="J41" s="168">
        <f>0</f>
        <v>0</v>
      </c>
      <c r="K41" s="35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73"/>
      <c r="D43" s="174" t="s">
        <v>48</v>
      </c>
      <c r="E43" s="175"/>
      <c r="F43" s="175"/>
      <c r="G43" s="176" t="s">
        <v>49</v>
      </c>
      <c r="H43" s="177" t="s">
        <v>50</v>
      </c>
      <c r="I43" s="175"/>
      <c r="J43" s="178">
        <f>SUM(J34:J41)</f>
        <v>0</v>
      </c>
      <c r="K43" s="179"/>
      <c r="L43" s="66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221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91" t="s">
        <v>222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1380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264" t="s">
        <v>2576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1382</v>
      </c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9" t="str">
        <f>E13</f>
        <v>SO-1.1.2.4 - Káblové rozvody</v>
      </c>
      <c r="F91" s="37"/>
      <c r="G91" s="37"/>
      <c r="H91" s="37"/>
      <c r="I91" s="37"/>
      <c r="J91" s="37"/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18</v>
      </c>
      <c r="D93" s="37"/>
      <c r="E93" s="37"/>
      <c r="F93" s="24" t="str">
        <f>F16</f>
        <v>Svit</v>
      </c>
      <c r="G93" s="37"/>
      <c r="H93" s="37"/>
      <c r="I93" s="29" t="s">
        <v>20</v>
      </c>
      <c r="J93" s="82" t="str">
        <f>IF(J16="","",J16)</f>
        <v>20. 7. 2022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22</v>
      </c>
      <c r="D95" s="37"/>
      <c r="E95" s="37"/>
      <c r="F95" s="24" t="str">
        <f>E19</f>
        <v>Mesto Svit</v>
      </c>
      <c r="G95" s="37"/>
      <c r="H95" s="37"/>
      <c r="I95" s="29" t="s">
        <v>29</v>
      </c>
      <c r="J95" s="33" t="str">
        <f>E25</f>
        <v>Ing. arch. Martin Baloga, PhD. a kolektív EnviArch</v>
      </c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33</v>
      </c>
      <c r="J96" s="33" t="str">
        <f>E28</f>
        <v>Structures, s.r.o.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92" t="s">
        <v>224</v>
      </c>
      <c r="D98" s="193"/>
      <c r="E98" s="193"/>
      <c r="F98" s="193"/>
      <c r="G98" s="193"/>
      <c r="H98" s="193"/>
      <c r="I98" s="193"/>
      <c r="J98" s="194" t="s">
        <v>225</v>
      </c>
      <c r="K98" s="193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95" t="s">
        <v>226</v>
      </c>
      <c r="D100" s="37"/>
      <c r="E100" s="37"/>
      <c r="F100" s="37"/>
      <c r="G100" s="37"/>
      <c r="H100" s="37"/>
      <c r="I100" s="37"/>
      <c r="J100" s="113">
        <f>J127</f>
        <v>0</v>
      </c>
      <c r="K100" s="37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227</v>
      </c>
    </row>
    <row r="101" s="9" customFormat="1" ht="24.96" customHeight="1">
      <c r="A101" s="9"/>
      <c r="B101" s="196"/>
      <c r="C101" s="197"/>
      <c r="D101" s="198" t="s">
        <v>2578</v>
      </c>
      <c r="E101" s="199"/>
      <c r="F101" s="199"/>
      <c r="G101" s="199"/>
      <c r="H101" s="199"/>
      <c r="I101" s="199"/>
      <c r="J101" s="200">
        <f>J128</f>
        <v>0</v>
      </c>
      <c r="K101" s="197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202"/>
      <c r="C102" s="136"/>
      <c r="D102" s="203" t="s">
        <v>2824</v>
      </c>
      <c r="E102" s="204"/>
      <c r="F102" s="204"/>
      <c r="G102" s="204"/>
      <c r="H102" s="204"/>
      <c r="I102" s="204"/>
      <c r="J102" s="205">
        <f>J129</f>
        <v>0</v>
      </c>
      <c r="K102" s="136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2"/>
      <c r="C103" s="136"/>
      <c r="D103" s="203" t="s">
        <v>2579</v>
      </c>
      <c r="E103" s="204"/>
      <c r="F103" s="204"/>
      <c r="G103" s="204"/>
      <c r="H103" s="204"/>
      <c r="I103" s="204"/>
      <c r="J103" s="205">
        <f>J135</f>
        <v>0</v>
      </c>
      <c r="K103" s="136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2" customFormat="1" ht="21.84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="2" customFormat="1" ht="6.96" customHeight="1">
      <c r="A105" s="35"/>
      <c r="B105" s="69"/>
      <c r="C105" s="70"/>
      <c r="D105" s="70"/>
      <c r="E105" s="70"/>
      <c r="F105" s="70"/>
      <c r="G105" s="70"/>
      <c r="H105" s="70"/>
      <c r="I105" s="70"/>
      <c r="J105" s="70"/>
      <c r="K105" s="70"/>
      <c r="L105" s="66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="2" customFormat="1" ht="6.96" customHeight="1">
      <c r="A109" s="35"/>
      <c r="B109" s="71"/>
      <c r="C109" s="72"/>
      <c r="D109" s="72"/>
      <c r="E109" s="72"/>
      <c r="F109" s="72"/>
      <c r="G109" s="72"/>
      <c r="H109" s="72"/>
      <c r="I109" s="72"/>
      <c r="J109" s="72"/>
      <c r="K109" s="72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24.96" customHeight="1">
      <c r="A110" s="35"/>
      <c r="B110" s="36"/>
      <c r="C110" s="20" t="s">
        <v>250</v>
      </c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6.96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2" customHeight="1">
      <c r="A112" s="35"/>
      <c r="B112" s="36"/>
      <c r="C112" s="29" t="s">
        <v>14</v>
      </c>
      <c r="D112" s="37"/>
      <c r="E112" s="37"/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6.5" customHeight="1">
      <c r="A113" s="35"/>
      <c r="B113" s="36"/>
      <c r="C113" s="37"/>
      <c r="D113" s="37"/>
      <c r="E113" s="191" t="str">
        <f>E7</f>
        <v>Materská škola Svit - ZMNENA</v>
      </c>
      <c r="F113" s="29"/>
      <c r="G113" s="29"/>
      <c r="H113" s="29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1" customFormat="1" ht="12" customHeight="1">
      <c r="B114" s="18"/>
      <c r="C114" s="29" t="s">
        <v>221</v>
      </c>
      <c r="D114" s="19"/>
      <c r="E114" s="19"/>
      <c r="F114" s="19"/>
      <c r="G114" s="19"/>
      <c r="H114" s="19"/>
      <c r="I114" s="19"/>
      <c r="J114" s="19"/>
      <c r="K114" s="19"/>
      <c r="L114" s="17"/>
    </row>
    <row r="115" s="1" customFormat="1" ht="16.5" customHeight="1">
      <c r="B115" s="18"/>
      <c r="C115" s="19"/>
      <c r="D115" s="19"/>
      <c r="E115" s="191" t="s">
        <v>222</v>
      </c>
      <c r="F115" s="19"/>
      <c r="G115" s="19"/>
      <c r="H115" s="19"/>
      <c r="I115" s="19"/>
      <c r="J115" s="19"/>
      <c r="K115" s="19"/>
      <c r="L115" s="17"/>
    </row>
    <row r="116" s="1" customFormat="1" ht="12" customHeight="1">
      <c r="B116" s="18"/>
      <c r="C116" s="29" t="s">
        <v>1380</v>
      </c>
      <c r="D116" s="19"/>
      <c r="E116" s="19"/>
      <c r="F116" s="19"/>
      <c r="G116" s="19"/>
      <c r="H116" s="19"/>
      <c r="I116" s="19"/>
      <c r="J116" s="19"/>
      <c r="K116" s="19"/>
      <c r="L116" s="17"/>
    </row>
    <row r="117" s="2" customFormat="1" ht="16.5" customHeight="1">
      <c r="A117" s="35"/>
      <c r="B117" s="36"/>
      <c r="C117" s="37"/>
      <c r="D117" s="37"/>
      <c r="E117" s="264" t="s">
        <v>2576</v>
      </c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2" customHeight="1">
      <c r="A118" s="35"/>
      <c r="B118" s="36"/>
      <c r="C118" s="29" t="s">
        <v>1382</v>
      </c>
      <c r="D118" s="37"/>
      <c r="E118" s="37"/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6.5" customHeight="1">
      <c r="A119" s="35"/>
      <c r="B119" s="36"/>
      <c r="C119" s="37"/>
      <c r="D119" s="37"/>
      <c r="E119" s="79" t="str">
        <f>E13</f>
        <v>SO-1.1.2.4 - Káblové rozvody</v>
      </c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6.96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2" customHeight="1">
      <c r="A121" s="35"/>
      <c r="B121" s="36"/>
      <c r="C121" s="29" t="s">
        <v>18</v>
      </c>
      <c r="D121" s="37"/>
      <c r="E121" s="37"/>
      <c r="F121" s="24" t="str">
        <f>F16</f>
        <v>Svit</v>
      </c>
      <c r="G121" s="37"/>
      <c r="H121" s="37"/>
      <c r="I121" s="29" t="s">
        <v>20</v>
      </c>
      <c r="J121" s="82" t="str">
        <f>IF(J16="","",J16)</f>
        <v>20. 7. 2022</v>
      </c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6.96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40.05" customHeight="1">
      <c r="A123" s="35"/>
      <c r="B123" s="36"/>
      <c r="C123" s="29" t="s">
        <v>22</v>
      </c>
      <c r="D123" s="37"/>
      <c r="E123" s="37"/>
      <c r="F123" s="24" t="str">
        <f>E19</f>
        <v>Mesto Svit</v>
      </c>
      <c r="G123" s="37"/>
      <c r="H123" s="37"/>
      <c r="I123" s="29" t="s">
        <v>29</v>
      </c>
      <c r="J123" s="33" t="str">
        <f>E25</f>
        <v>Ing. arch. Martin Baloga, PhD. a kolektív EnviArch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5.15" customHeight="1">
      <c r="A124" s="35"/>
      <c r="B124" s="36"/>
      <c r="C124" s="29" t="s">
        <v>27</v>
      </c>
      <c r="D124" s="37"/>
      <c r="E124" s="37"/>
      <c r="F124" s="24" t="str">
        <f>IF(E22="","",E22)</f>
        <v>Vyplň údaj</v>
      </c>
      <c r="G124" s="37"/>
      <c r="H124" s="37"/>
      <c r="I124" s="29" t="s">
        <v>33</v>
      </c>
      <c r="J124" s="33" t="str">
        <f>E28</f>
        <v>Structures, s.r.o.</v>
      </c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0.32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11" customFormat="1" ht="29.28" customHeight="1">
      <c r="A126" s="207"/>
      <c r="B126" s="208"/>
      <c r="C126" s="209" t="s">
        <v>251</v>
      </c>
      <c r="D126" s="210" t="s">
        <v>63</v>
      </c>
      <c r="E126" s="210" t="s">
        <v>59</v>
      </c>
      <c r="F126" s="210" t="s">
        <v>60</v>
      </c>
      <c r="G126" s="210" t="s">
        <v>252</v>
      </c>
      <c r="H126" s="210" t="s">
        <v>253</v>
      </c>
      <c r="I126" s="210" t="s">
        <v>254</v>
      </c>
      <c r="J126" s="211" t="s">
        <v>225</v>
      </c>
      <c r="K126" s="212" t="s">
        <v>255</v>
      </c>
      <c r="L126" s="213"/>
      <c r="M126" s="103" t="s">
        <v>1</v>
      </c>
      <c r="N126" s="104" t="s">
        <v>42</v>
      </c>
      <c r="O126" s="104" t="s">
        <v>256</v>
      </c>
      <c r="P126" s="104" t="s">
        <v>257</v>
      </c>
      <c r="Q126" s="104" t="s">
        <v>258</v>
      </c>
      <c r="R126" s="104" t="s">
        <v>259</v>
      </c>
      <c r="S126" s="104" t="s">
        <v>260</v>
      </c>
      <c r="T126" s="105" t="s">
        <v>261</v>
      </c>
      <c r="U126" s="207"/>
      <c r="V126" s="207"/>
      <c r="W126" s="207"/>
      <c r="X126" s="207"/>
      <c r="Y126" s="207"/>
      <c r="Z126" s="207"/>
      <c r="AA126" s="207"/>
      <c r="AB126" s="207"/>
      <c r="AC126" s="207"/>
      <c r="AD126" s="207"/>
      <c r="AE126" s="207"/>
    </row>
    <row r="127" s="2" customFormat="1" ht="22.8" customHeight="1">
      <c r="A127" s="35"/>
      <c r="B127" s="36"/>
      <c r="C127" s="110" t="s">
        <v>226</v>
      </c>
      <c r="D127" s="37"/>
      <c r="E127" s="37"/>
      <c r="F127" s="37"/>
      <c r="G127" s="37"/>
      <c r="H127" s="37"/>
      <c r="I127" s="37"/>
      <c r="J127" s="214">
        <f>BK127</f>
        <v>0</v>
      </c>
      <c r="K127" s="37"/>
      <c r="L127" s="41"/>
      <c r="M127" s="106"/>
      <c r="N127" s="215"/>
      <c r="O127" s="107"/>
      <c r="P127" s="216">
        <f>P128</f>
        <v>0</v>
      </c>
      <c r="Q127" s="107"/>
      <c r="R127" s="216">
        <f>R128</f>
        <v>0.51144999999999996</v>
      </c>
      <c r="S127" s="107"/>
      <c r="T127" s="217">
        <f>T128</f>
        <v>2.3129999999999997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4" t="s">
        <v>77</v>
      </c>
      <c r="AU127" s="14" t="s">
        <v>227</v>
      </c>
      <c r="BK127" s="218">
        <f>BK128</f>
        <v>0</v>
      </c>
    </row>
    <row r="128" s="12" customFormat="1" ht="25.92" customHeight="1">
      <c r="A128" s="12"/>
      <c r="B128" s="219"/>
      <c r="C128" s="220"/>
      <c r="D128" s="221" t="s">
        <v>77</v>
      </c>
      <c r="E128" s="222" t="s">
        <v>2580</v>
      </c>
      <c r="F128" s="222" t="s">
        <v>2581</v>
      </c>
      <c r="G128" s="220"/>
      <c r="H128" s="220"/>
      <c r="I128" s="223"/>
      <c r="J128" s="224">
        <f>BK128</f>
        <v>0</v>
      </c>
      <c r="K128" s="220"/>
      <c r="L128" s="225"/>
      <c r="M128" s="226"/>
      <c r="N128" s="227"/>
      <c r="O128" s="227"/>
      <c r="P128" s="228">
        <f>P129+P135</f>
        <v>0</v>
      </c>
      <c r="Q128" s="227"/>
      <c r="R128" s="228">
        <f>R129+R135</f>
        <v>0.51144999999999996</v>
      </c>
      <c r="S128" s="227"/>
      <c r="T128" s="229">
        <f>T129+T135</f>
        <v>2.3129999999999997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0" t="s">
        <v>85</v>
      </c>
      <c r="AT128" s="231" t="s">
        <v>77</v>
      </c>
      <c r="AU128" s="231" t="s">
        <v>78</v>
      </c>
      <c r="AY128" s="230" t="s">
        <v>263</v>
      </c>
      <c r="BK128" s="232">
        <f>BK129+BK135</f>
        <v>0</v>
      </c>
    </row>
    <row r="129" s="12" customFormat="1" ht="22.8" customHeight="1">
      <c r="A129" s="12"/>
      <c r="B129" s="219"/>
      <c r="C129" s="220"/>
      <c r="D129" s="221" t="s">
        <v>77</v>
      </c>
      <c r="E129" s="247" t="s">
        <v>294</v>
      </c>
      <c r="F129" s="247" t="s">
        <v>2825</v>
      </c>
      <c r="G129" s="220"/>
      <c r="H129" s="220"/>
      <c r="I129" s="223"/>
      <c r="J129" s="248">
        <f>BK129</f>
        <v>0</v>
      </c>
      <c r="K129" s="220"/>
      <c r="L129" s="225"/>
      <c r="M129" s="226"/>
      <c r="N129" s="227"/>
      <c r="O129" s="227"/>
      <c r="P129" s="228">
        <f>SUM(P130:P134)</f>
        <v>0</v>
      </c>
      <c r="Q129" s="227"/>
      <c r="R129" s="228">
        <f>SUM(R130:R134)</f>
        <v>0.47314999999999996</v>
      </c>
      <c r="S129" s="227"/>
      <c r="T129" s="229">
        <f>SUM(T130:T134)</f>
        <v>2.3129999999999997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30" t="s">
        <v>85</v>
      </c>
      <c r="AT129" s="231" t="s">
        <v>77</v>
      </c>
      <c r="AU129" s="231" t="s">
        <v>85</v>
      </c>
      <c r="AY129" s="230" t="s">
        <v>263</v>
      </c>
      <c r="BK129" s="232">
        <f>SUM(BK130:BK134)</f>
        <v>0</v>
      </c>
    </row>
    <row r="130" s="2" customFormat="1" ht="24.15" customHeight="1">
      <c r="A130" s="35"/>
      <c r="B130" s="36"/>
      <c r="C130" s="233" t="s">
        <v>85</v>
      </c>
      <c r="D130" s="233" t="s">
        <v>264</v>
      </c>
      <c r="E130" s="234" t="s">
        <v>2826</v>
      </c>
      <c r="F130" s="235" t="s">
        <v>2827</v>
      </c>
      <c r="G130" s="236" t="s">
        <v>2598</v>
      </c>
      <c r="H130" s="237">
        <v>40</v>
      </c>
      <c r="I130" s="238"/>
      <c r="J130" s="237">
        <f>ROUND(I130*H130,3)</f>
        <v>0</v>
      </c>
      <c r="K130" s="239"/>
      <c r="L130" s="41"/>
      <c r="M130" s="240" t="s">
        <v>1</v>
      </c>
      <c r="N130" s="241" t="s">
        <v>44</v>
      </c>
      <c r="O130" s="94"/>
      <c r="P130" s="242">
        <f>O130*H130</f>
        <v>0</v>
      </c>
      <c r="Q130" s="242">
        <v>0</v>
      </c>
      <c r="R130" s="242">
        <f>Q130*H130</f>
        <v>0</v>
      </c>
      <c r="S130" s="242">
        <v>0.001</v>
      </c>
      <c r="T130" s="243">
        <f>S130*H130</f>
        <v>0.040000000000000001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4" t="s">
        <v>101</v>
      </c>
      <c r="AT130" s="244" t="s">
        <v>264</v>
      </c>
      <c r="AU130" s="244" t="s">
        <v>89</v>
      </c>
      <c r="AY130" s="14" t="s">
        <v>263</v>
      </c>
      <c r="BE130" s="245">
        <f>IF(N130="základná",J130,0)</f>
        <v>0</v>
      </c>
      <c r="BF130" s="245">
        <f>IF(N130="znížená",J130,0)</f>
        <v>0</v>
      </c>
      <c r="BG130" s="245">
        <f>IF(N130="zákl. prenesená",J130,0)</f>
        <v>0</v>
      </c>
      <c r="BH130" s="245">
        <f>IF(N130="zníž. prenesená",J130,0)</f>
        <v>0</v>
      </c>
      <c r="BI130" s="245">
        <f>IF(N130="nulová",J130,0)</f>
        <v>0</v>
      </c>
      <c r="BJ130" s="14" t="s">
        <v>89</v>
      </c>
      <c r="BK130" s="246">
        <f>ROUND(I130*H130,3)</f>
        <v>0</v>
      </c>
      <c r="BL130" s="14" t="s">
        <v>101</v>
      </c>
      <c r="BM130" s="244" t="s">
        <v>2828</v>
      </c>
    </row>
    <row r="131" s="2" customFormat="1" ht="21.75" customHeight="1">
      <c r="A131" s="35"/>
      <c r="B131" s="36"/>
      <c r="C131" s="233" t="s">
        <v>89</v>
      </c>
      <c r="D131" s="233" t="s">
        <v>264</v>
      </c>
      <c r="E131" s="234" t="s">
        <v>2829</v>
      </c>
      <c r="F131" s="235" t="s">
        <v>2830</v>
      </c>
      <c r="G131" s="236" t="s">
        <v>569</v>
      </c>
      <c r="H131" s="237">
        <v>607</v>
      </c>
      <c r="I131" s="238"/>
      <c r="J131" s="237">
        <f>ROUND(I131*H131,3)</f>
        <v>0</v>
      </c>
      <c r="K131" s="239"/>
      <c r="L131" s="41"/>
      <c r="M131" s="240" t="s">
        <v>1</v>
      </c>
      <c r="N131" s="241" t="s">
        <v>44</v>
      </c>
      <c r="O131" s="94"/>
      <c r="P131" s="242">
        <f>O131*H131</f>
        <v>0</v>
      </c>
      <c r="Q131" s="242">
        <v>0.00050000000000000001</v>
      </c>
      <c r="R131" s="242">
        <f>Q131*H131</f>
        <v>0.30349999999999999</v>
      </c>
      <c r="S131" s="242">
        <v>0.002</v>
      </c>
      <c r="T131" s="243">
        <f>S131*H131</f>
        <v>1.214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4" t="s">
        <v>101</v>
      </c>
      <c r="AT131" s="244" t="s">
        <v>264</v>
      </c>
      <c r="AU131" s="244" t="s">
        <v>89</v>
      </c>
      <c r="AY131" s="14" t="s">
        <v>263</v>
      </c>
      <c r="BE131" s="245">
        <f>IF(N131="základná",J131,0)</f>
        <v>0</v>
      </c>
      <c r="BF131" s="245">
        <f>IF(N131="znížená",J131,0)</f>
        <v>0</v>
      </c>
      <c r="BG131" s="245">
        <f>IF(N131="zákl. prenesená",J131,0)</f>
        <v>0</v>
      </c>
      <c r="BH131" s="245">
        <f>IF(N131="zníž. prenesená",J131,0)</f>
        <v>0</v>
      </c>
      <c r="BI131" s="245">
        <f>IF(N131="nulová",J131,0)</f>
        <v>0</v>
      </c>
      <c r="BJ131" s="14" t="s">
        <v>89</v>
      </c>
      <c r="BK131" s="246">
        <f>ROUND(I131*H131,3)</f>
        <v>0</v>
      </c>
      <c r="BL131" s="14" t="s">
        <v>101</v>
      </c>
      <c r="BM131" s="244" t="s">
        <v>2831</v>
      </c>
    </row>
    <row r="132" s="2" customFormat="1" ht="21.75" customHeight="1">
      <c r="A132" s="35"/>
      <c r="B132" s="36"/>
      <c r="C132" s="233" t="s">
        <v>96</v>
      </c>
      <c r="D132" s="233" t="s">
        <v>264</v>
      </c>
      <c r="E132" s="234" t="s">
        <v>2832</v>
      </c>
      <c r="F132" s="235" t="s">
        <v>2833</v>
      </c>
      <c r="G132" s="236" t="s">
        <v>569</v>
      </c>
      <c r="H132" s="237">
        <v>221</v>
      </c>
      <c r="I132" s="238"/>
      <c r="J132" s="237">
        <f>ROUND(I132*H132,3)</f>
        <v>0</v>
      </c>
      <c r="K132" s="239"/>
      <c r="L132" s="41"/>
      <c r="M132" s="240" t="s">
        <v>1</v>
      </c>
      <c r="N132" s="241" t="s">
        <v>44</v>
      </c>
      <c r="O132" s="94"/>
      <c r="P132" s="242">
        <f>O132*H132</f>
        <v>0</v>
      </c>
      <c r="Q132" s="242">
        <v>0.00050000000000000001</v>
      </c>
      <c r="R132" s="242">
        <f>Q132*H132</f>
        <v>0.1105</v>
      </c>
      <c r="S132" s="242">
        <v>0.0040000000000000001</v>
      </c>
      <c r="T132" s="243">
        <f>S132*H132</f>
        <v>0.88400000000000001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4" t="s">
        <v>101</v>
      </c>
      <c r="AT132" s="244" t="s">
        <v>264</v>
      </c>
      <c r="AU132" s="244" t="s">
        <v>89</v>
      </c>
      <c r="AY132" s="14" t="s">
        <v>263</v>
      </c>
      <c r="BE132" s="245">
        <f>IF(N132="základná",J132,0)</f>
        <v>0</v>
      </c>
      <c r="BF132" s="245">
        <f>IF(N132="znížená",J132,0)</f>
        <v>0</v>
      </c>
      <c r="BG132" s="245">
        <f>IF(N132="zákl. prenesená",J132,0)</f>
        <v>0</v>
      </c>
      <c r="BH132" s="245">
        <f>IF(N132="zníž. prenesená",J132,0)</f>
        <v>0</v>
      </c>
      <c r="BI132" s="245">
        <f>IF(N132="nulová",J132,0)</f>
        <v>0</v>
      </c>
      <c r="BJ132" s="14" t="s">
        <v>89</v>
      </c>
      <c r="BK132" s="246">
        <f>ROUND(I132*H132,3)</f>
        <v>0</v>
      </c>
      <c r="BL132" s="14" t="s">
        <v>101</v>
      </c>
      <c r="BM132" s="244" t="s">
        <v>2834</v>
      </c>
    </row>
    <row r="133" s="2" customFormat="1" ht="24.15" customHeight="1">
      <c r="A133" s="35"/>
      <c r="B133" s="36"/>
      <c r="C133" s="233" t="s">
        <v>101</v>
      </c>
      <c r="D133" s="233" t="s">
        <v>264</v>
      </c>
      <c r="E133" s="234" t="s">
        <v>2835</v>
      </c>
      <c r="F133" s="235" t="s">
        <v>2836</v>
      </c>
      <c r="G133" s="236" t="s">
        <v>569</v>
      </c>
      <c r="H133" s="237">
        <v>5</v>
      </c>
      <c r="I133" s="238"/>
      <c r="J133" s="237">
        <f>ROUND(I133*H133,3)</f>
        <v>0</v>
      </c>
      <c r="K133" s="239"/>
      <c r="L133" s="41"/>
      <c r="M133" s="240" t="s">
        <v>1</v>
      </c>
      <c r="N133" s="241" t="s">
        <v>44</v>
      </c>
      <c r="O133" s="94"/>
      <c r="P133" s="242">
        <f>O133*H133</f>
        <v>0</v>
      </c>
      <c r="Q133" s="242">
        <v>0.00050000000000000001</v>
      </c>
      <c r="R133" s="242">
        <f>Q133*H133</f>
        <v>0.0025000000000000001</v>
      </c>
      <c r="S133" s="242">
        <v>0.012999999999999999</v>
      </c>
      <c r="T133" s="243">
        <f>S133*H133</f>
        <v>0.065000000000000002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4" t="s">
        <v>101</v>
      </c>
      <c r="AT133" s="244" t="s">
        <v>264</v>
      </c>
      <c r="AU133" s="244" t="s">
        <v>89</v>
      </c>
      <c r="AY133" s="14" t="s">
        <v>263</v>
      </c>
      <c r="BE133" s="245">
        <f>IF(N133="základná",J133,0)</f>
        <v>0</v>
      </c>
      <c r="BF133" s="245">
        <f>IF(N133="znížená",J133,0)</f>
        <v>0</v>
      </c>
      <c r="BG133" s="245">
        <f>IF(N133="zákl. prenesená",J133,0)</f>
        <v>0</v>
      </c>
      <c r="BH133" s="245">
        <f>IF(N133="zníž. prenesená",J133,0)</f>
        <v>0</v>
      </c>
      <c r="BI133" s="245">
        <f>IF(N133="nulová",J133,0)</f>
        <v>0</v>
      </c>
      <c r="BJ133" s="14" t="s">
        <v>89</v>
      </c>
      <c r="BK133" s="246">
        <f>ROUND(I133*H133,3)</f>
        <v>0</v>
      </c>
      <c r="BL133" s="14" t="s">
        <v>101</v>
      </c>
      <c r="BM133" s="244" t="s">
        <v>2837</v>
      </c>
    </row>
    <row r="134" s="2" customFormat="1" ht="24.15" customHeight="1">
      <c r="A134" s="35"/>
      <c r="B134" s="36"/>
      <c r="C134" s="233" t="s">
        <v>278</v>
      </c>
      <c r="D134" s="233" t="s">
        <v>264</v>
      </c>
      <c r="E134" s="234" t="s">
        <v>2838</v>
      </c>
      <c r="F134" s="235" t="s">
        <v>2839</v>
      </c>
      <c r="G134" s="236" t="s">
        <v>569</v>
      </c>
      <c r="H134" s="237">
        <v>55</v>
      </c>
      <c r="I134" s="238"/>
      <c r="J134" s="237">
        <f>ROUND(I134*H134,3)</f>
        <v>0</v>
      </c>
      <c r="K134" s="239"/>
      <c r="L134" s="41"/>
      <c r="M134" s="240" t="s">
        <v>1</v>
      </c>
      <c r="N134" s="241" t="s">
        <v>44</v>
      </c>
      <c r="O134" s="94"/>
      <c r="P134" s="242">
        <f>O134*H134</f>
        <v>0</v>
      </c>
      <c r="Q134" s="242">
        <v>0.0010300000000000001</v>
      </c>
      <c r="R134" s="242">
        <f>Q134*H134</f>
        <v>0.056650000000000006</v>
      </c>
      <c r="S134" s="242">
        <v>0.002</v>
      </c>
      <c r="T134" s="243">
        <f>S134*H134</f>
        <v>0.11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101</v>
      </c>
      <c r="AT134" s="244" t="s">
        <v>264</v>
      </c>
      <c r="AU134" s="244" t="s">
        <v>89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101</v>
      </c>
      <c r="BM134" s="244" t="s">
        <v>2840</v>
      </c>
    </row>
    <row r="135" s="12" customFormat="1" ht="22.8" customHeight="1">
      <c r="A135" s="12"/>
      <c r="B135" s="219"/>
      <c r="C135" s="220"/>
      <c r="D135" s="221" t="s">
        <v>77</v>
      </c>
      <c r="E135" s="247" t="s">
        <v>2582</v>
      </c>
      <c r="F135" s="247" t="s">
        <v>2583</v>
      </c>
      <c r="G135" s="220"/>
      <c r="H135" s="220"/>
      <c r="I135" s="223"/>
      <c r="J135" s="248">
        <f>BK135</f>
        <v>0</v>
      </c>
      <c r="K135" s="220"/>
      <c r="L135" s="225"/>
      <c r="M135" s="226"/>
      <c r="N135" s="227"/>
      <c r="O135" s="227"/>
      <c r="P135" s="228">
        <f>SUM(P136:P187)</f>
        <v>0</v>
      </c>
      <c r="Q135" s="227"/>
      <c r="R135" s="228">
        <f>SUM(R136:R187)</f>
        <v>0.038300000000000001</v>
      </c>
      <c r="S135" s="227"/>
      <c r="T135" s="229">
        <f>SUM(T136:T187)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30" t="s">
        <v>85</v>
      </c>
      <c r="AT135" s="231" t="s">
        <v>77</v>
      </c>
      <c r="AU135" s="231" t="s">
        <v>85</v>
      </c>
      <c r="AY135" s="230" t="s">
        <v>263</v>
      </c>
      <c r="BK135" s="232">
        <f>SUM(BK136:BK187)</f>
        <v>0</v>
      </c>
    </row>
    <row r="136" s="2" customFormat="1" ht="24.15" customHeight="1">
      <c r="A136" s="35"/>
      <c r="B136" s="36"/>
      <c r="C136" s="233" t="s">
        <v>282</v>
      </c>
      <c r="D136" s="233" t="s">
        <v>264</v>
      </c>
      <c r="E136" s="234" t="s">
        <v>2841</v>
      </c>
      <c r="F136" s="235" t="s">
        <v>2842</v>
      </c>
      <c r="G136" s="236" t="s">
        <v>2598</v>
      </c>
      <c r="H136" s="237">
        <v>21</v>
      </c>
      <c r="I136" s="238"/>
      <c r="J136" s="237">
        <f>ROUND(I136*H136,3)</f>
        <v>0</v>
      </c>
      <c r="K136" s="239"/>
      <c r="L136" s="41"/>
      <c r="M136" s="240" t="s">
        <v>1</v>
      </c>
      <c r="N136" s="241" t="s">
        <v>44</v>
      </c>
      <c r="O136" s="94"/>
      <c r="P136" s="242">
        <f>O136*H136</f>
        <v>0</v>
      </c>
      <c r="Q136" s="242">
        <v>0</v>
      </c>
      <c r="R136" s="242">
        <f>Q136*H136</f>
        <v>0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101</v>
      </c>
      <c r="AT136" s="244" t="s">
        <v>264</v>
      </c>
      <c r="AU136" s="244" t="s">
        <v>89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101</v>
      </c>
      <c r="BM136" s="244" t="s">
        <v>2843</v>
      </c>
    </row>
    <row r="137" s="2" customFormat="1" ht="33" customHeight="1">
      <c r="A137" s="35"/>
      <c r="B137" s="36"/>
      <c r="C137" s="249" t="s">
        <v>286</v>
      </c>
      <c r="D137" s="249" t="s">
        <v>612</v>
      </c>
      <c r="E137" s="250" t="s">
        <v>2844</v>
      </c>
      <c r="F137" s="251" t="s">
        <v>2845</v>
      </c>
      <c r="G137" s="252" t="s">
        <v>2598</v>
      </c>
      <c r="H137" s="253">
        <v>21</v>
      </c>
      <c r="I137" s="254"/>
      <c r="J137" s="253">
        <f>ROUND(I137*H137,3)</f>
        <v>0</v>
      </c>
      <c r="K137" s="255"/>
      <c r="L137" s="256"/>
      <c r="M137" s="257" t="s">
        <v>1</v>
      </c>
      <c r="N137" s="258" t="s">
        <v>44</v>
      </c>
      <c r="O137" s="94"/>
      <c r="P137" s="242">
        <f>O137*H137</f>
        <v>0</v>
      </c>
      <c r="Q137" s="242">
        <v>0</v>
      </c>
      <c r="R137" s="242">
        <f>Q137*H137</f>
        <v>0</v>
      </c>
      <c r="S137" s="242">
        <v>0</v>
      </c>
      <c r="T137" s="24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4" t="s">
        <v>290</v>
      </c>
      <c r="AT137" s="244" t="s">
        <v>612</v>
      </c>
      <c r="AU137" s="244" t="s">
        <v>89</v>
      </c>
      <c r="AY137" s="14" t="s">
        <v>263</v>
      </c>
      <c r="BE137" s="245">
        <f>IF(N137="základná",J137,0)</f>
        <v>0</v>
      </c>
      <c r="BF137" s="245">
        <f>IF(N137="znížená",J137,0)</f>
        <v>0</v>
      </c>
      <c r="BG137" s="245">
        <f>IF(N137="zákl. prenesená",J137,0)</f>
        <v>0</v>
      </c>
      <c r="BH137" s="245">
        <f>IF(N137="zníž. prenesená",J137,0)</f>
        <v>0</v>
      </c>
      <c r="BI137" s="245">
        <f>IF(N137="nulová",J137,0)</f>
        <v>0</v>
      </c>
      <c r="BJ137" s="14" t="s">
        <v>89</v>
      </c>
      <c r="BK137" s="246">
        <f>ROUND(I137*H137,3)</f>
        <v>0</v>
      </c>
      <c r="BL137" s="14" t="s">
        <v>101</v>
      </c>
      <c r="BM137" s="244" t="s">
        <v>2846</v>
      </c>
    </row>
    <row r="138" s="2" customFormat="1" ht="33" customHeight="1">
      <c r="A138" s="35"/>
      <c r="B138" s="36"/>
      <c r="C138" s="233" t="s">
        <v>290</v>
      </c>
      <c r="D138" s="233" t="s">
        <v>264</v>
      </c>
      <c r="E138" s="234" t="s">
        <v>2710</v>
      </c>
      <c r="F138" s="235" t="s">
        <v>2711</v>
      </c>
      <c r="G138" s="236" t="s">
        <v>569</v>
      </c>
      <c r="H138" s="237">
        <v>50</v>
      </c>
      <c r="I138" s="238"/>
      <c r="J138" s="237">
        <f>ROUND(I138*H138,3)</f>
        <v>0</v>
      </c>
      <c r="K138" s="239"/>
      <c r="L138" s="41"/>
      <c r="M138" s="240" t="s">
        <v>1</v>
      </c>
      <c r="N138" s="241" t="s">
        <v>44</v>
      </c>
      <c r="O138" s="94"/>
      <c r="P138" s="242">
        <f>O138*H138</f>
        <v>0</v>
      </c>
      <c r="Q138" s="242">
        <v>0</v>
      </c>
      <c r="R138" s="242">
        <f>Q138*H138</f>
        <v>0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101</v>
      </c>
      <c r="AT138" s="244" t="s">
        <v>264</v>
      </c>
      <c r="AU138" s="244" t="s">
        <v>89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101</v>
      </c>
      <c r="BM138" s="244" t="s">
        <v>2847</v>
      </c>
    </row>
    <row r="139" s="2" customFormat="1" ht="16.5" customHeight="1">
      <c r="A139" s="35"/>
      <c r="B139" s="36"/>
      <c r="C139" s="249" t="s">
        <v>294</v>
      </c>
      <c r="D139" s="249" t="s">
        <v>612</v>
      </c>
      <c r="E139" s="250" t="s">
        <v>2713</v>
      </c>
      <c r="F139" s="251" t="s">
        <v>2714</v>
      </c>
      <c r="G139" s="252" t="s">
        <v>569</v>
      </c>
      <c r="H139" s="253">
        <v>50</v>
      </c>
      <c r="I139" s="254"/>
      <c r="J139" s="253">
        <f>ROUND(I139*H139,3)</f>
        <v>0</v>
      </c>
      <c r="K139" s="255"/>
      <c r="L139" s="256"/>
      <c r="M139" s="257" t="s">
        <v>1</v>
      </c>
      <c r="N139" s="258" t="s">
        <v>44</v>
      </c>
      <c r="O139" s="94"/>
      <c r="P139" s="242">
        <f>O139*H139</f>
        <v>0</v>
      </c>
      <c r="Q139" s="242">
        <v>0</v>
      </c>
      <c r="R139" s="242">
        <f>Q139*H139</f>
        <v>0</v>
      </c>
      <c r="S139" s="242">
        <v>0</v>
      </c>
      <c r="T139" s="24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4" t="s">
        <v>290</v>
      </c>
      <c r="AT139" s="244" t="s">
        <v>612</v>
      </c>
      <c r="AU139" s="244" t="s">
        <v>89</v>
      </c>
      <c r="AY139" s="14" t="s">
        <v>263</v>
      </c>
      <c r="BE139" s="245">
        <f>IF(N139="základná",J139,0)</f>
        <v>0</v>
      </c>
      <c r="BF139" s="245">
        <f>IF(N139="znížená",J139,0)</f>
        <v>0</v>
      </c>
      <c r="BG139" s="245">
        <f>IF(N139="zákl. prenesená",J139,0)</f>
        <v>0</v>
      </c>
      <c r="BH139" s="245">
        <f>IF(N139="zníž. prenesená",J139,0)</f>
        <v>0</v>
      </c>
      <c r="BI139" s="245">
        <f>IF(N139="nulová",J139,0)</f>
        <v>0</v>
      </c>
      <c r="BJ139" s="14" t="s">
        <v>89</v>
      </c>
      <c r="BK139" s="246">
        <f>ROUND(I139*H139,3)</f>
        <v>0</v>
      </c>
      <c r="BL139" s="14" t="s">
        <v>101</v>
      </c>
      <c r="BM139" s="244" t="s">
        <v>2848</v>
      </c>
    </row>
    <row r="140" s="2" customFormat="1" ht="21.75" customHeight="1">
      <c r="A140" s="35"/>
      <c r="B140" s="36"/>
      <c r="C140" s="249" t="s">
        <v>298</v>
      </c>
      <c r="D140" s="249" t="s">
        <v>612</v>
      </c>
      <c r="E140" s="250" t="s">
        <v>2716</v>
      </c>
      <c r="F140" s="251" t="s">
        <v>2717</v>
      </c>
      <c r="G140" s="252" t="s">
        <v>2598</v>
      </c>
      <c r="H140" s="253">
        <v>33</v>
      </c>
      <c r="I140" s="254"/>
      <c r="J140" s="253">
        <f>ROUND(I140*H140,3)</f>
        <v>0</v>
      </c>
      <c r="K140" s="255"/>
      <c r="L140" s="256"/>
      <c r="M140" s="257" t="s">
        <v>1</v>
      </c>
      <c r="N140" s="258" t="s">
        <v>44</v>
      </c>
      <c r="O140" s="94"/>
      <c r="P140" s="242">
        <f>O140*H140</f>
        <v>0</v>
      </c>
      <c r="Q140" s="242">
        <v>0</v>
      </c>
      <c r="R140" s="242">
        <f>Q140*H140</f>
        <v>0</v>
      </c>
      <c r="S140" s="242">
        <v>0</v>
      </c>
      <c r="T140" s="24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4" t="s">
        <v>290</v>
      </c>
      <c r="AT140" s="244" t="s">
        <v>612</v>
      </c>
      <c r="AU140" s="244" t="s">
        <v>89</v>
      </c>
      <c r="AY140" s="14" t="s">
        <v>263</v>
      </c>
      <c r="BE140" s="245">
        <f>IF(N140="základná",J140,0)</f>
        <v>0</v>
      </c>
      <c r="BF140" s="245">
        <f>IF(N140="znížená",J140,0)</f>
        <v>0</v>
      </c>
      <c r="BG140" s="245">
        <f>IF(N140="zákl. prenesená",J140,0)</f>
        <v>0</v>
      </c>
      <c r="BH140" s="245">
        <f>IF(N140="zníž. prenesená",J140,0)</f>
        <v>0</v>
      </c>
      <c r="BI140" s="245">
        <f>IF(N140="nulová",J140,0)</f>
        <v>0</v>
      </c>
      <c r="BJ140" s="14" t="s">
        <v>89</v>
      </c>
      <c r="BK140" s="246">
        <f>ROUND(I140*H140,3)</f>
        <v>0</v>
      </c>
      <c r="BL140" s="14" t="s">
        <v>101</v>
      </c>
      <c r="BM140" s="244" t="s">
        <v>2849</v>
      </c>
    </row>
    <row r="141" s="2" customFormat="1" ht="16.5" customHeight="1">
      <c r="A141" s="35"/>
      <c r="B141" s="36"/>
      <c r="C141" s="249" t="s">
        <v>302</v>
      </c>
      <c r="D141" s="249" t="s">
        <v>612</v>
      </c>
      <c r="E141" s="250" t="s">
        <v>2719</v>
      </c>
      <c r="F141" s="251" t="s">
        <v>2720</v>
      </c>
      <c r="G141" s="252" t="s">
        <v>2598</v>
      </c>
      <c r="H141" s="253">
        <v>33</v>
      </c>
      <c r="I141" s="254"/>
      <c r="J141" s="253">
        <f>ROUND(I141*H141,3)</f>
        <v>0</v>
      </c>
      <c r="K141" s="255"/>
      <c r="L141" s="256"/>
      <c r="M141" s="257" t="s">
        <v>1</v>
      </c>
      <c r="N141" s="258" t="s">
        <v>44</v>
      </c>
      <c r="O141" s="94"/>
      <c r="P141" s="242">
        <f>O141*H141</f>
        <v>0</v>
      </c>
      <c r="Q141" s="242">
        <v>0</v>
      </c>
      <c r="R141" s="242">
        <f>Q141*H141</f>
        <v>0</v>
      </c>
      <c r="S141" s="242">
        <v>0</v>
      </c>
      <c r="T141" s="24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4" t="s">
        <v>290</v>
      </c>
      <c r="AT141" s="244" t="s">
        <v>612</v>
      </c>
      <c r="AU141" s="244" t="s">
        <v>89</v>
      </c>
      <c r="AY141" s="14" t="s">
        <v>263</v>
      </c>
      <c r="BE141" s="245">
        <f>IF(N141="základná",J141,0)</f>
        <v>0</v>
      </c>
      <c r="BF141" s="245">
        <f>IF(N141="znížená",J141,0)</f>
        <v>0</v>
      </c>
      <c r="BG141" s="245">
        <f>IF(N141="zákl. prenesená",J141,0)</f>
        <v>0</v>
      </c>
      <c r="BH141" s="245">
        <f>IF(N141="zníž. prenesená",J141,0)</f>
        <v>0</v>
      </c>
      <c r="BI141" s="245">
        <f>IF(N141="nulová",J141,0)</f>
        <v>0</v>
      </c>
      <c r="BJ141" s="14" t="s">
        <v>89</v>
      </c>
      <c r="BK141" s="246">
        <f>ROUND(I141*H141,3)</f>
        <v>0</v>
      </c>
      <c r="BL141" s="14" t="s">
        <v>101</v>
      </c>
      <c r="BM141" s="244" t="s">
        <v>2850</v>
      </c>
    </row>
    <row r="142" s="2" customFormat="1" ht="21.75" customHeight="1">
      <c r="A142" s="35"/>
      <c r="B142" s="36"/>
      <c r="C142" s="249" t="s">
        <v>306</v>
      </c>
      <c r="D142" s="249" t="s">
        <v>612</v>
      </c>
      <c r="E142" s="250" t="s">
        <v>2722</v>
      </c>
      <c r="F142" s="251" t="s">
        <v>2723</v>
      </c>
      <c r="G142" s="252" t="s">
        <v>2598</v>
      </c>
      <c r="H142" s="253">
        <v>100</v>
      </c>
      <c r="I142" s="254"/>
      <c r="J142" s="253">
        <f>ROUND(I142*H142,3)</f>
        <v>0</v>
      </c>
      <c r="K142" s="255"/>
      <c r="L142" s="256"/>
      <c r="M142" s="257" t="s">
        <v>1</v>
      </c>
      <c r="N142" s="258" t="s">
        <v>44</v>
      </c>
      <c r="O142" s="94"/>
      <c r="P142" s="242">
        <f>O142*H142</f>
        <v>0</v>
      </c>
      <c r="Q142" s="242">
        <v>0</v>
      </c>
      <c r="R142" s="242">
        <f>Q142*H142</f>
        <v>0</v>
      </c>
      <c r="S142" s="242">
        <v>0</v>
      </c>
      <c r="T142" s="24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4" t="s">
        <v>290</v>
      </c>
      <c r="AT142" s="244" t="s">
        <v>612</v>
      </c>
      <c r="AU142" s="244" t="s">
        <v>89</v>
      </c>
      <c r="AY142" s="14" t="s">
        <v>263</v>
      </c>
      <c r="BE142" s="245">
        <f>IF(N142="základná",J142,0)</f>
        <v>0</v>
      </c>
      <c r="BF142" s="245">
        <f>IF(N142="znížená",J142,0)</f>
        <v>0</v>
      </c>
      <c r="BG142" s="245">
        <f>IF(N142="zákl. prenesená",J142,0)</f>
        <v>0</v>
      </c>
      <c r="BH142" s="245">
        <f>IF(N142="zníž. prenesená",J142,0)</f>
        <v>0</v>
      </c>
      <c r="BI142" s="245">
        <f>IF(N142="nulová",J142,0)</f>
        <v>0</v>
      </c>
      <c r="BJ142" s="14" t="s">
        <v>89</v>
      </c>
      <c r="BK142" s="246">
        <f>ROUND(I142*H142,3)</f>
        <v>0</v>
      </c>
      <c r="BL142" s="14" t="s">
        <v>101</v>
      </c>
      <c r="BM142" s="244" t="s">
        <v>2851</v>
      </c>
    </row>
    <row r="143" s="2" customFormat="1" ht="16.5" customHeight="1">
      <c r="A143" s="35"/>
      <c r="B143" s="36"/>
      <c r="C143" s="249" t="s">
        <v>310</v>
      </c>
      <c r="D143" s="249" t="s">
        <v>612</v>
      </c>
      <c r="E143" s="250" t="s">
        <v>2725</v>
      </c>
      <c r="F143" s="251" t="s">
        <v>2726</v>
      </c>
      <c r="G143" s="252" t="s">
        <v>2598</v>
      </c>
      <c r="H143" s="253">
        <v>4</v>
      </c>
      <c r="I143" s="254"/>
      <c r="J143" s="253">
        <f>ROUND(I143*H143,3)</f>
        <v>0</v>
      </c>
      <c r="K143" s="255"/>
      <c r="L143" s="256"/>
      <c r="M143" s="257" t="s">
        <v>1</v>
      </c>
      <c r="N143" s="258" t="s">
        <v>44</v>
      </c>
      <c r="O143" s="94"/>
      <c r="P143" s="242">
        <f>O143*H143</f>
        <v>0</v>
      </c>
      <c r="Q143" s="242">
        <v>0</v>
      </c>
      <c r="R143" s="242">
        <f>Q143*H143</f>
        <v>0</v>
      </c>
      <c r="S143" s="242">
        <v>0</v>
      </c>
      <c r="T143" s="24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4" t="s">
        <v>290</v>
      </c>
      <c r="AT143" s="244" t="s">
        <v>612</v>
      </c>
      <c r="AU143" s="244" t="s">
        <v>89</v>
      </c>
      <c r="AY143" s="14" t="s">
        <v>263</v>
      </c>
      <c r="BE143" s="245">
        <f>IF(N143="základná",J143,0)</f>
        <v>0</v>
      </c>
      <c r="BF143" s="245">
        <f>IF(N143="znížená",J143,0)</f>
        <v>0</v>
      </c>
      <c r="BG143" s="245">
        <f>IF(N143="zákl. prenesená",J143,0)</f>
        <v>0</v>
      </c>
      <c r="BH143" s="245">
        <f>IF(N143="zníž. prenesená",J143,0)</f>
        <v>0</v>
      </c>
      <c r="BI143" s="245">
        <f>IF(N143="nulová",J143,0)</f>
        <v>0</v>
      </c>
      <c r="BJ143" s="14" t="s">
        <v>89</v>
      </c>
      <c r="BK143" s="246">
        <f>ROUND(I143*H143,3)</f>
        <v>0</v>
      </c>
      <c r="BL143" s="14" t="s">
        <v>101</v>
      </c>
      <c r="BM143" s="244" t="s">
        <v>2852</v>
      </c>
    </row>
    <row r="144" s="2" customFormat="1" ht="16.5" customHeight="1">
      <c r="A144" s="35"/>
      <c r="B144" s="36"/>
      <c r="C144" s="249" t="s">
        <v>315</v>
      </c>
      <c r="D144" s="249" t="s">
        <v>612</v>
      </c>
      <c r="E144" s="250" t="s">
        <v>2728</v>
      </c>
      <c r="F144" s="251" t="s">
        <v>2729</v>
      </c>
      <c r="G144" s="252" t="s">
        <v>2598</v>
      </c>
      <c r="H144" s="253">
        <v>1</v>
      </c>
      <c r="I144" s="254"/>
      <c r="J144" s="253">
        <f>ROUND(I144*H144,3)</f>
        <v>0</v>
      </c>
      <c r="K144" s="255"/>
      <c r="L144" s="256"/>
      <c r="M144" s="257" t="s">
        <v>1</v>
      </c>
      <c r="N144" s="258" t="s">
        <v>44</v>
      </c>
      <c r="O144" s="94"/>
      <c r="P144" s="242">
        <f>O144*H144</f>
        <v>0</v>
      </c>
      <c r="Q144" s="242">
        <v>0.00080000000000000004</v>
      </c>
      <c r="R144" s="242">
        <f>Q144*H144</f>
        <v>0.00080000000000000004</v>
      </c>
      <c r="S144" s="242">
        <v>0</v>
      </c>
      <c r="T144" s="24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4" t="s">
        <v>290</v>
      </c>
      <c r="AT144" s="244" t="s">
        <v>612</v>
      </c>
      <c r="AU144" s="244" t="s">
        <v>89</v>
      </c>
      <c r="AY144" s="14" t="s">
        <v>263</v>
      </c>
      <c r="BE144" s="245">
        <f>IF(N144="základná",J144,0)</f>
        <v>0</v>
      </c>
      <c r="BF144" s="245">
        <f>IF(N144="znížená",J144,0)</f>
        <v>0</v>
      </c>
      <c r="BG144" s="245">
        <f>IF(N144="zákl. prenesená",J144,0)</f>
        <v>0</v>
      </c>
      <c r="BH144" s="245">
        <f>IF(N144="zníž. prenesená",J144,0)</f>
        <v>0</v>
      </c>
      <c r="BI144" s="245">
        <f>IF(N144="nulová",J144,0)</f>
        <v>0</v>
      </c>
      <c r="BJ144" s="14" t="s">
        <v>89</v>
      </c>
      <c r="BK144" s="246">
        <f>ROUND(I144*H144,3)</f>
        <v>0</v>
      </c>
      <c r="BL144" s="14" t="s">
        <v>101</v>
      </c>
      <c r="BM144" s="244" t="s">
        <v>2853</v>
      </c>
    </row>
    <row r="145" s="2" customFormat="1" ht="24.15" customHeight="1">
      <c r="A145" s="35"/>
      <c r="B145" s="36"/>
      <c r="C145" s="233" t="s">
        <v>319</v>
      </c>
      <c r="D145" s="233" t="s">
        <v>264</v>
      </c>
      <c r="E145" s="234" t="s">
        <v>2731</v>
      </c>
      <c r="F145" s="235" t="s">
        <v>2732</v>
      </c>
      <c r="G145" s="236" t="s">
        <v>322</v>
      </c>
      <c r="H145" s="237">
        <v>0.40000000000000002</v>
      </c>
      <c r="I145" s="238"/>
      <c r="J145" s="237">
        <f>ROUND(I145*H145,3)</f>
        <v>0</v>
      </c>
      <c r="K145" s="239"/>
      <c r="L145" s="41"/>
      <c r="M145" s="240" t="s">
        <v>1</v>
      </c>
      <c r="N145" s="241" t="s">
        <v>44</v>
      </c>
      <c r="O145" s="94"/>
      <c r="P145" s="242">
        <f>O145*H145</f>
        <v>0</v>
      </c>
      <c r="Q145" s="242">
        <v>0</v>
      </c>
      <c r="R145" s="242">
        <f>Q145*H145</f>
        <v>0</v>
      </c>
      <c r="S145" s="242">
        <v>0</v>
      </c>
      <c r="T145" s="24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4" t="s">
        <v>101</v>
      </c>
      <c r="AT145" s="244" t="s">
        <v>264</v>
      </c>
      <c r="AU145" s="244" t="s">
        <v>89</v>
      </c>
      <c r="AY145" s="14" t="s">
        <v>263</v>
      </c>
      <c r="BE145" s="245">
        <f>IF(N145="základná",J145,0)</f>
        <v>0</v>
      </c>
      <c r="BF145" s="245">
        <f>IF(N145="znížená",J145,0)</f>
        <v>0</v>
      </c>
      <c r="BG145" s="245">
        <f>IF(N145="zákl. prenesená",J145,0)</f>
        <v>0</v>
      </c>
      <c r="BH145" s="245">
        <f>IF(N145="zníž. prenesená",J145,0)</f>
        <v>0</v>
      </c>
      <c r="BI145" s="245">
        <f>IF(N145="nulová",J145,0)</f>
        <v>0</v>
      </c>
      <c r="BJ145" s="14" t="s">
        <v>89</v>
      </c>
      <c r="BK145" s="246">
        <f>ROUND(I145*H145,3)</f>
        <v>0</v>
      </c>
      <c r="BL145" s="14" t="s">
        <v>101</v>
      </c>
      <c r="BM145" s="244" t="s">
        <v>2854</v>
      </c>
    </row>
    <row r="146" s="2" customFormat="1" ht="24.15" customHeight="1">
      <c r="A146" s="35"/>
      <c r="B146" s="36"/>
      <c r="C146" s="233" t="s">
        <v>327</v>
      </c>
      <c r="D146" s="233" t="s">
        <v>264</v>
      </c>
      <c r="E146" s="234" t="s">
        <v>2855</v>
      </c>
      <c r="F146" s="235" t="s">
        <v>2856</v>
      </c>
      <c r="G146" s="236" t="s">
        <v>2598</v>
      </c>
      <c r="H146" s="237">
        <v>153</v>
      </c>
      <c r="I146" s="238"/>
      <c r="J146" s="237">
        <f>ROUND(I146*H146,3)</f>
        <v>0</v>
      </c>
      <c r="K146" s="239"/>
      <c r="L146" s="41"/>
      <c r="M146" s="240" t="s">
        <v>1</v>
      </c>
      <c r="N146" s="241" t="s">
        <v>44</v>
      </c>
      <c r="O146" s="94"/>
      <c r="P146" s="242">
        <f>O146*H146</f>
        <v>0</v>
      </c>
      <c r="Q146" s="242">
        <v>0</v>
      </c>
      <c r="R146" s="242">
        <f>Q146*H146</f>
        <v>0</v>
      </c>
      <c r="S146" s="242">
        <v>0</v>
      </c>
      <c r="T146" s="24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4" t="s">
        <v>101</v>
      </c>
      <c r="AT146" s="244" t="s">
        <v>264</v>
      </c>
      <c r="AU146" s="244" t="s">
        <v>89</v>
      </c>
      <c r="AY146" s="14" t="s">
        <v>263</v>
      </c>
      <c r="BE146" s="245">
        <f>IF(N146="základná",J146,0)</f>
        <v>0</v>
      </c>
      <c r="BF146" s="245">
        <f>IF(N146="znížená",J146,0)</f>
        <v>0</v>
      </c>
      <c r="BG146" s="245">
        <f>IF(N146="zákl. prenesená",J146,0)</f>
        <v>0</v>
      </c>
      <c r="BH146" s="245">
        <f>IF(N146="zníž. prenesená",J146,0)</f>
        <v>0</v>
      </c>
      <c r="BI146" s="245">
        <f>IF(N146="nulová",J146,0)</f>
        <v>0</v>
      </c>
      <c r="BJ146" s="14" t="s">
        <v>89</v>
      </c>
      <c r="BK146" s="246">
        <f>ROUND(I146*H146,3)</f>
        <v>0</v>
      </c>
      <c r="BL146" s="14" t="s">
        <v>101</v>
      </c>
      <c r="BM146" s="244" t="s">
        <v>2857</v>
      </c>
    </row>
    <row r="147" s="2" customFormat="1" ht="24.15" customHeight="1">
      <c r="A147" s="35"/>
      <c r="B147" s="36"/>
      <c r="C147" s="233" t="s">
        <v>331</v>
      </c>
      <c r="D147" s="233" t="s">
        <v>264</v>
      </c>
      <c r="E147" s="234" t="s">
        <v>2858</v>
      </c>
      <c r="F147" s="235" t="s">
        <v>2859</v>
      </c>
      <c r="G147" s="236" t="s">
        <v>2598</v>
      </c>
      <c r="H147" s="237">
        <v>5</v>
      </c>
      <c r="I147" s="238"/>
      <c r="J147" s="237">
        <f>ROUND(I147*H147,3)</f>
        <v>0</v>
      </c>
      <c r="K147" s="239"/>
      <c r="L147" s="41"/>
      <c r="M147" s="240" t="s">
        <v>1</v>
      </c>
      <c r="N147" s="241" t="s">
        <v>44</v>
      </c>
      <c r="O147" s="94"/>
      <c r="P147" s="242">
        <f>O147*H147</f>
        <v>0</v>
      </c>
      <c r="Q147" s="242">
        <v>0</v>
      </c>
      <c r="R147" s="242">
        <f>Q147*H147</f>
        <v>0</v>
      </c>
      <c r="S147" s="242">
        <v>0</v>
      </c>
      <c r="T147" s="24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4" t="s">
        <v>101</v>
      </c>
      <c r="AT147" s="244" t="s">
        <v>264</v>
      </c>
      <c r="AU147" s="244" t="s">
        <v>89</v>
      </c>
      <c r="AY147" s="14" t="s">
        <v>263</v>
      </c>
      <c r="BE147" s="245">
        <f>IF(N147="základná",J147,0)</f>
        <v>0</v>
      </c>
      <c r="BF147" s="245">
        <f>IF(N147="znížená",J147,0)</f>
        <v>0</v>
      </c>
      <c r="BG147" s="245">
        <f>IF(N147="zákl. prenesená",J147,0)</f>
        <v>0</v>
      </c>
      <c r="BH147" s="245">
        <f>IF(N147="zníž. prenesená",J147,0)</f>
        <v>0</v>
      </c>
      <c r="BI147" s="245">
        <f>IF(N147="nulová",J147,0)</f>
        <v>0</v>
      </c>
      <c r="BJ147" s="14" t="s">
        <v>89</v>
      </c>
      <c r="BK147" s="246">
        <f>ROUND(I147*H147,3)</f>
        <v>0</v>
      </c>
      <c r="BL147" s="14" t="s">
        <v>101</v>
      </c>
      <c r="BM147" s="244" t="s">
        <v>2860</v>
      </c>
    </row>
    <row r="148" s="2" customFormat="1" ht="24.15" customHeight="1">
      <c r="A148" s="35"/>
      <c r="B148" s="36"/>
      <c r="C148" s="233" t="s">
        <v>1455</v>
      </c>
      <c r="D148" s="233" t="s">
        <v>264</v>
      </c>
      <c r="E148" s="234" t="s">
        <v>2861</v>
      </c>
      <c r="F148" s="235" t="s">
        <v>2862</v>
      </c>
      <c r="G148" s="236" t="s">
        <v>2598</v>
      </c>
      <c r="H148" s="237">
        <v>93</v>
      </c>
      <c r="I148" s="238"/>
      <c r="J148" s="237">
        <f>ROUND(I148*H148,3)</f>
        <v>0</v>
      </c>
      <c r="K148" s="239"/>
      <c r="L148" s="41"/>
      <c r="M148" s="240" t="s">
        <v>1</v>
      </c>
      <c r="N148" s="241" t="s">
        <v>44</v>
      </c>
      <c r="O148" s="94"/>
      <c r="P148" s="242">
        <f>O148*H148</f>
        <v>0</v>
      </c>
      <c r="Q148" s="242">
        <v>0</v>
      </c>
      <c r="R148" s="242">
        <f>Q148*H148</f>
        <v>0</v>
      </c>
      <c r="S148" s="242">
        <v>0</v>
      </c>
      <c r="T148" s="24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4" t="s">
        <v>101</v>
      </c>
      <c r="AT148" s="244" t="s">
        <v>264</v>
      </c>
      <c r="AU148" s="244" t="s">
        <v>89</v>
      </c>
      <c r="AY148" s="14" t="s">
        <v>263</v>
      </c>
      <c r="BE148" s="245">
        <f>IF(N148="základná",J148,0)</f>
        <v>0</v>
      </c>
      <c r="BF148" s="245">
        <f>IF(N148="znížená",J148,0)</f>
        <v>0</v>
      </c>
      <c r="BG148" s="245">
        <f>IF(N148="zákl. prenesená",J148,0)</f>
        <v>0</v>
      </c>
      <c r="BH148" s="245">
        <f>IF(N148="zníž. prenesená",J148,0)</f>
        <v>0</v>
      </c>
      <c r="BI148" s="245">
        <f>IF(N148="nulová",J148,0)</f>
        <v>0</v>
      </c>
      <c r="BJ148" s="14" t="s">
        <v>89</v>
      </c>
      <c r="BK148" s="246">
        <f>ROUND(I148*H148,3)</f>
        <v>0</v>
      </c>
      <c r="BL148" s="14" t="s">
        <v>101</v>
      </c>
      <c r="BM148" s="244" t="s">
        <v>2863</v>
      </c>
    </row>
    <row r="149" s="2" customFormat="1" ht="24.15" customHeight="1">
      <c r="A149" s="35"/>
      <c r="B149" s="36"/>
      <c r="C149" s="233" t="s">
        <v>339</v>
      </c>
      <c r="D149" s="233" t="s">
        <v>264</v>
      </c>
      <c r="E149" s="234" t="s">
        <v>2864</v>
      </c>
      <c r="F149" s="235" t="s">
        <v>2865</v>
      </c>
      <c r="G149" s="236" t="s">
        <v>2598</v>
      </c>
      <c r="H149" s="237">
        <v>6</v>
      </c>
      <c r="I149" s="238"/>
      <c r="J149" s="237">
        <f>ROUND(I149*H149,3)</f>
        <v>0</v>
      </c>
      <c r="K149" s="239"/>
      <c r="L149" s="41"/>
      <c r="M149" s="240" t="s">
        <v>1</v>
      </c>
      <c r="N149" s="241" t="s">
        <v>44</v>
      </c>
      <c r="O149" s="94"/>
      <c r="P149" s="242">
        <f>O149*H149</f>
        <v>0</v>
      </c>
      <c r="Q149" s="242">
        <v>0</v>
      </c>
      <c r="R149" s="242">
        <f>Q149*H149</f>
        <v>0</v>
      </c>
      <c r="S149" s="242">
        <v>0</v>
      </c>
      <c r="T149" s="24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4" t="s">
        <v>101</v>
      </c>
      <c r="AT149" s="244" t="s">
        <v>264</v>
      </c>
      <c r="AU149" s="244" t="s">
        <v>89</v>
      </c>
      <c r="AY149" s="14" t="s">
        <v>263</v>
      </c>
      <c r="BE149" s="245">
        <f>IF(N149="základná",J149,0)</f>
        <v>0</v>
      </c>
      <c r="BF149" s="245">
        <f>IF(N149="znížená",J149,0)</f>
        <v>0</v>
      </c>
      <c r="BG149" s="245">
        <f>IF(N149="zákl. prenesená",J149,0)</f>
        <v>0</v>
      </c>
      <c r="BH149" s="245">
        <f>IF(N149="zníž. prenesená",J149,0)</f>
        <v>0</v>
      </c>
      <c r="BI149" s="245">
        <f>IF(N149="nulová",J149,0)</f>
        <v>0</v>
      </c>
      <c r="BJ149" s="14" t="s">
        <v>89</v>
      </c>
      <c r="BK149" s="246">
        <f>ROUND(I149*H149,3)</f>
        <v>0</v>
      </c>
      <c r="BL149" s="14" t="s">
        <v>101</v>
      </c>
      <c r="BM149" s="244" t="s">
        <v>2866</v>
      </c>
    </row>
    <row r="150" s="2" customFormat="1" ht="24.15" customHeight="1">
      <c r="A150" s="35"/>
      <c r="B150" s="36"/>
      <c r="C150" s="233" t="s">
        <v>7</v>
      </c>
      <c r="D150" s="233" t="s">
        <v>264</v>
      </c>
      <c r="E150" s="234" t="s">
        <v>2867</v>
      </c>
      <c r="F150" s="235" t="s">
        <v>2868</v>
      </c>
      <c r="G150" s="236" t="s">
        <v>2598</v>
      </c>
      <c r="H150" s="237">
        <v>1</v>
      </c>
      <c r="I150" s="238"/>
      <c r="J150" s="237">
        <f>ROUND(I150*H150,3)</f>
        <v>0</v>
      </c>
      <c r="K150" s="239"/>
      <c r="L150" s="41"/>
      <c r="M150" s="240" t="s">
        <v>1</v>
      </c>
      <c r="N150" s="241" t="s">
        <v>44</v>
      </c>
      <c r="O150" s="94"/>
      <c r="P150" s="242">
        <f>O150*H150</f>
        <v>0</v>
      </c>
      <c r="Q150" s="242">
        <v>0</v>
      </c>
      <c r="R150" s="242">
        <f>Q150*H150</f>
        <v>0</v>
      </c>
      <c r="S150" s="242">
        <v>0</v>
      </c>
      <c r="T150" s="24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4" t="s">
        <v>101</v>
      </c>
      <c r="AT150" s="244" t="s">
        <v>264</v>
      </c>
      <c r="AU150" s="244" t="s">
        <v>89</v>
      </c>
      <c r="AY150" s="14" t="s">
        <v>263</v>
      </c>
      <c r="BE150" s="245">
        <f>IF(N150="základná",J150,0)</f>
        <v>0</v>
      </c>
      <c r="BF150" s="245">
        <f>IF(N150="znížená",J150,0)</f>
        <v>0</v>
      </c>
      <c r="BG150" s="245">
        <f>IF(N150="zákl. prenesená",J150,0)</f>
        <v>0</v>
      </c>
      <c r="BH150" s="245">
        <f>IF(N150="zníž. prenesená",J150,0)</f>
        <v>0</v>
      </c>
      <c r="BI150" s="245">
        <f>IF(N150="nulová",J150,0)</f>
        <v>0</v>
      </c>
      <c r="BJ150" s="14" t="s">
        <v>89</v>
      </c>
      <c r="BK150" s="246">
        <f>ROUND(I150*H150,3)</f>
        <v>0</v>
      </c>
      <c r="BL150" s="14" t="s">
        <v>101</v>
      </c>
      <c r="BM150" s="244" t="s">
        <v>2869</v>
      </c>
    </row>
    <row r="151" s="2" customFormat="1" ht="24.15" customHeight="1">
      <c r="A151" s="35"/>
      <c r="B151" s="36"/>
      <c r="C151" s="233" t="s">
        <v>350</v>
      </c>
      <c r="D151" s="233" t="s">
        <v>264</v>
      </c>
      <c r="E151" s="234" t="s">
        <v>2870</v>
      </c>
      <c r="F151" s="235" t="s">
        <v>2871</v>
      </c>
      <c r="G151" s="236" t="s">
        <v>2598</v>
      </c>
      <c r="H151" s="237">
        <v>5</v>
      </c>
      <c r="I151" s="238"/>
      <c r="J151" s="237">
        <f>ROUND(I151*H151,3)</f>
        <v>0</v>
      </c>
      <c r="K151" s="239"/>
      <c r="L151" s="41"/>
      <c r="M151" s="240" t="s">
        <v>1</v>
      </c>
      <c r="N151" s="241" t="s">
        <v>44</v>
      </c>
      <c r="O151" s="94"/>
      <c r="P151" s="242">
        <f>O151*H151</f>
        <v>0</v>
      </c>
      <c r="Q151" s="242">
        <v>0</v>
      </c>
      <c r="R151" s="242">
        <f>Q151*H151</f>
        <v>0</v>
      </c>
      <c r="S151" s="242">
        <v>0</v>
      </c>
      <c r="T151" s="24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4" t="s">
        <v>101</v>
      </c>
      <c r="AT151" s="244" t="s">
        <v>264</v>
      </c>
      <c r="AU151" s="244" t="s">
        <v>89</v>
      </c>
      <c r="AY151" s="14" t="s">
        <v>263</v>
      </c>
      <c r="BE151" s="245">
        <f>IF(N151="základná",J151,0)</f>
        <v>0</v>
      </c>
      <c r="BF151" s="245">
        <f>IF(N151="znížená",J151,0)</f>
        <v>0</v>
      </c>
      <c r="BG151" s="245">
        <f>IF(N151="zákl. prenesená",J151,0)</f>
        <v>0</v>
      </c>
      <c r="BH151" s="245">
        <f>IF(N151="zníž. prenesená",J151,0)</f>
        <v>0</v>
      </c>
      <c r="BI151" s="245">
        <f>IF(N151="nulová",J151,0)</f>
        <v>0</v>
      </c>
      <c r="BJ151" s="14" t="s">
        <v>89</v>
      </c>
      <c r="BK151" s="246">
        <f>ROUND(I151*H151,3)</f>
        <v>0</v>
      </c>
      <c r="BL151" s="14" t="s">
        <v>101</v>
      </c>
      <c r="BM151" s="244" t="s">
        <v>2872</v>
      </c>
    </row>
    <row r="152" s="2" customFormat="1" ht="16.5" customHeight="1">
      <c r="A152" s="35"/>
      <c r="B152" s="36"/>
      <c r="C152" s="233" t="s">
        <v>1468</v>
      </c>
      <c r="D152" s="233" t="s">
        <v>264</v>
      </c>
      <c r="E152" s="234" t="s">
        <v>2873</v>
      </c>
      <c r="F152" s="235" t="s">
        <v>2874</v>
      </c>
      <c r="G152" s="236" t="s">
        <v>2598</v>
      </c>
      <c r="H152" s="237">
        <v>5</v>
      </c>
      <c r="I152" s="238"/>
      <c r="J152" s="237">
        <f>ROUND(I152*H152,3)</f>
        <v>0</v>
      </c>
      <c r="K152" s="239"/>
      <c r="L152" s="41"/>
      <c r="M152" s="240" t="s">
        <v>1</v>
      </c>
      <c r="N152" s="241" t="s">
        <v>44</v>
      </c>
      <c r="O152" s="94"/>
      <c r="P152" s="242">
        <f>O152*H152</f>
        <v>0</v>
      </c>
      <c r="Q152" s="242">
        <v>0</v>
      </c>
      <c r="R152" s="242">
        <f>Q152*H152</f>
        <v>0</v>
      </c>
      <c r="S152" s="242">
        <v>0</v>
      </c>
      <c r="T152" s="24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4" t="s">
        <v>101</v>
      </c>
      <c r="AT152" s="244" t="s">
        <v>264</v>
      </c>
      <c r="AU152" s="244" t="s">
        <v>89</v>
      </c>
      <c r="AY152" s="14" t="s">
        <v>263</v>
      </c>
      <c r="BE152" s="245">
        <f>IF(N152="základná",J152,0)</f>
        <v>0</v>
      </c>
      <c r="BF152" s="245">
        <f>IF(N152="znížená",J152,0)</f>
        <v>0</v>
      </c>
      <c r="BG152" s="245">
        <f>IF(N152="zákl. prenesená",J152,0)</f>
        <v>0</v>
      </c>
      <c r="BH152" s="245">
        <f>IF(N152="zníž. prenesená",J152,0)</f>
        <v>0</v>
      </c>
      <c r="BI152" s="245">
        <f>IF(N152="nulová",J152,0)</f>
        <v>0</v>
      </c>
      <c r="BJ152" s="14" t="s">
        <v>89</v>
      </c>
      <c r="BK152" s="246">
        <f>ROUND(I152*H152,3)</f>
        <v>0</v>
      </c>
      <c r="BL152" s="14" t="s">
        <v>101</v>
      </c>
      <c r="BM152" s="244" t="s">
        <v>2875</v>
      </c>
    </row>
    <row r="153" s="2" customFormat="1" ht="16.5" customHeight="1">
      <c r="A153" s="35"/>
      <c r="B153" s="36"/>
      <c r="C153" s="233" t="s">
        <v>1472</v>
      </c>
      <c r="D153" s="233" t="s">
        <v>264</v>
      </c>
      <c r="E153" s="234" t="s">
        <v>2876</v>
      </c>
      <c r="F153" s="235" t="s">
        <v>2877</v>
      </c>
      <c r="G153" s="236" t="s">
        <v>2598</v>
      </c>
      <c r="H153" s="237">
        <v>5</v>
      </c>
      <c r="I153" s="238"/>
      <c r="J153" s="237">
        <f>ROUND(I153*H153,3)</f>
        <v>0</v>
      </c>
      <c r="K153" s="239"/>
      <c r="L153" s="41"/>
      <c r="M153" s="240" t="s">
        <v>1</v>
      </c>
      <c r="N153" s="241" t="s">
        <v>44</v>
      </c>
      <c r="O153" s="94"/>
      <c r="P153" s="242">
        <f>O153*H153</f>
        <v>0</v>
      </c>
      <c r="Q153" s="242">
        <v>0</v>
      </c>
      <c r="R153" s="242">
        <f>Q153*H153</f>
        <v>0</v>
      </c>
      <c r="S153" s="242">
        <v>0</v>
      </c>
      <c r="T153" s="24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4" t="s">
        <v>101</v>
      </c>
      <c r="AT153" s="244" t="s">
        <v>264</v>
      </c>
      <c r="AU153" s="244" t="s">
        <v>89</v>
      </c>
      <c r="AY153" s="14" t="s">
        <v>263</v>
      </c>
      <c r="BE153" s="245">
        <f>IF(N153="základná",J153,0)</f>
        <v>0</v>
      </c>
      <c r="BF153" s="245">
        <f>IF(N153="znížená",J153,0)</f>
        <v>0</v>
      </c>
      <c r="BG153" s="245">
        <f>IF(N153="zákl. prenesená",J153,0)</f>
        <v>0</v>
      </c>
      <c r="BH153" s="245">
        <f>IF(N153="zníž. prenesená",J153,0)</f>
        <v>0</v>
      </c>
      <c r="BI153" s="245">
        <f>IF(N153="nulová",J153,0)</f>
        <v>0</v>
      </c>
      <c r="BJ153" s="14" t="s">
        <v>89</v>
      </c>
      <c r="BK153" s="246">
        <f>ROUND(I153*H153,3)</f>
        <v>0</v>
      </c>
      <c r="BL153" s="14" t="s">
        <v>101</v>
      </c>
      <c r="BM153" s="244" t="s">
        <v>2878</v>
      </c>
    </row>
    <row r="154" s="2" customFormat="1" ht="21.75" customHeight="1">
      <c r="A154" s="35"/>
      <c r="B154" s="36"/>
      <c r="C154" s="233" t="s">
        <v>366</v>
      </c>
      <c r="D154" s="233" t="s">
        <v>264</v>
      </c>
      <c r="E154" s="234" t="s">
        <v>2645</v>
      </c>
      <c r="F154" s="235" t="s">
        <v>2879</v>
      </c>
      <c r="G154" s="236" t="s">
        <v>2598</v>
      </c>
      <c r="H154" s="237">
        <v>128</v>
      </c>
      <c r="I154" s="238"/>
      <c r="J154" s="237">
        <f>ROUND(I154*H154,3)</f>
        <v>0</v>
      </c>
      <c r="K154" s="239"/>
      <c r="L154" s="41"/>
      <c r="M154" s="240" t="s">
        <v>1</v>
      </c>
      <c r="N154" s="241" t="s">
        <v>44</v>
      </c>
      <c r="O154" s="94"/>
      <c r="P154" s="242">
        <f>O154*H154</f>
        <v>0</v>
      </c>
      <c r="Q154" s="242">
        <v>0</v>
      </c>
      <c r="R154" s="242">
        <f>Q154*H154</f>
        <v>0</v>
      </c>
      <c r="S154" s="242">
        <v>0</v>
      </c>
      <c r="T154" s="243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4" t="s">
        <v>101</v>
      </c>
      <c r="AT154" s="244" t="s">
        <v>264</v>
      </c>
      <c r="AU154" s="244" t="s">
        <v>89</v>
      </c>
      <c r="AY154" s="14" t="s">
        <v>263</v>
      </c>
      <c r="BE154" s="245">
        <f>IF(N154="základná",J154,0)</f>
        <v>0</v>
      </c>
      <c r="BF154" s="245">
        <f>IF(N154="znížená",J154,0)</f>
        <v>0</v>
      </c>
      <c r="BG154" s="245">
        <f>IF(N154="zákl. prenesená",J154,0)</f>
        <v>0</v>
      </c>
      <c r="BH154" s="245">
        <f>IF(N154="zníž. prenesená",J154,0)</f>
        <v>0</v>
      </c>
      <c r="BI154" s="245">
        <f>IF(N154="nulová",J154,0)</f>
        <v>0</v>
      </c>
      <c r="BJ154" s="14" t="s">
        <v>89</v>
      </c>
      <c r="BK154" s="246">
        <f>ROUND(I154*H154,3)</f>
        <v>0</v>
      </c>
      <c r="BL154" s="14" t="s">
        <v>101</v>
      </c>
      <c r="BM154" s="244" t="s">
        <v>2880</v>
      </c>
    </row>
    <row r="155" s="2" customFormat="1" ht="16.5" customHeight="1">
      <c r="A155" s="35"/>
      <c r="B155" s="36"/>
      <c r="C155" s="249" t="s">
        <v>370</v>
      </c>
      <c r="D155" s="249" t="s">
        <v>612</v>
      </c>
      <c r="E155" s="250" t="s">
        <v>2881</v>
      </c>
      <c r="F155" s="251" t="s">
        <v>2882</v>
      </c>
      <c r="G155" s="252" t="s">
        <v>2598</v>
      </c>
      <c r="H155" s="253">
        <v>128</v>
      </c>
      <c r="I155" s="254"/>
      <c r="J155" s="253">
        <f>ROUND(I155*H155,3)</f>
        <v>0</v>
      </c>
      <c r="K155" s="255"/>
      <c r="L155" s="256"/>
      <c r="M155" s="257" t="s">
        <v>1</v>
      </c>
      <c r="N155" s="258" t="s">
        <v>44</v>
      </c>
      <c r="O155" s="94"/>
      <c r="P155" s="242">
        <f>O155*H155</f>
        <v>0</v>
      </c>
      <c r="Q155" s="242">
        <v>0</v>
      </c>
      <c r="R155" s="242">
        <f>Q155*H155</f>
        <v>0</v>
      </c>
      <c r="S155" s="242">
        <v>0</v>
      </c>
      <c r="T155" s="243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4" t="s">
        <v>290</v>
      </c>
      <c r="AT155" s="244" t="s">
        <v>612</v>
      </c>
      <c r="AU155" s="244" t="s">
        <v>89</v>
      </c>
      <c r="AY155" s="14" t="s">
        <v>263</v>
      </c>
      <c r="BE155" s="245">
        <f>IF(N155="základná",J155,0)</f>
        <v>0</v>
      </c>
      <c r="BF155" s="245">
        <f>IF(N155="znížená",J155,0)</f>
        <v>0</v>
      </c>
      <c r="BG155" s="245">
        <f>IF(N155="zákl. prenesená",J155,0)</f>
        <v>0</v>
      </c>
      <c r="BH155" s="245">
        <f>IF(N155="zníž. prenesená",J155,0)</f>
        <v>0</v>
      </c>
      <c r="BI155" s="245">
        <f>IF(N155="nulová",J155,0)</f>
        <v>0</v>
      </c>
      <c r="BJ155" s="14" t="s">
        <v>89</v>
      </c>
      <c r="BK155" s="246">
        <f>ROUND(I155*H155,3)</f>
        <v>0</v>
      </c>
      <c r="BL155" s="14" t="s">
        <v>101</v>
      </c>
      <c r="BM155" s="244" t="s">
        <v>2883</v>
      </c>
    </row>
    <row r="156" s="2" customFormat="1" ht="21.75" customHeight="1">
      <c r="A156" s="35"/>
      <c r="B156" s="36"/>
      <c r="C156" s="233" t="s">
        <v>374</v>
      </c>
      <c r="D156" s="233" t="s">
        <v>264</v>
      </c>
      <c r="E156" s="234" t="s">
        <v>2884</v>
      </c>
      <c r="F156" s="235" t="s">
        <v>2885</v>
      </c>
      <c r="G156" s="236" t="s">
        <v>2598</v>
      </c>
      <c r="H156" s="237">
        <v>25</v>
      </c>
      <c r="I156" s="238"/>
      <c r="J156" s="237">
        <f>ROUND(I156*H156,3)</f>
        <v>0</v>
      </c>
      <c r="K156" s="239"/>
      <c r="L156" s="41"/>
      <c r="M156" s="240" t="s">
        <v>1</v>
      </c>
      <c r="N156" s="241" t="s">
        <v>44</v>
      </c>
      <c r="O156" s="94"/>
      <c r="P156" s="242">
        <f>O156*H156</f>
        <v>0</v>
      </c>
      <c r="Q156" s="242">
        <v>0</v>
      </c>
      <c r="R156" s="242">
        <f>Q156*H156</f>
        <v>0</v>
      </c>
      <c r="S156" s="242">
        <v>0</v>
      </c>
      <c r="T156" s="243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4" t="s">
        <v>101</v>
      </c>
      <c r="AT156" s="244" t="s">
        <v>264</v>
      </c>
      <c r="AU156" s="244" t="s">
        <v>89</v>
      </c>
      <c r="AY156" s="14" t="s">
        <v>263</v>
      </c>
      <c r="BE156" s="245">
        <f>IF(N156="základná",J156,0)</f>
        <v>0</v>
      </c>
      <c r="BF156" s="245">
        <f>IF(N156="znížená",J156,0)</f>
        <v>0</v>
      </c>
      <c r="BG156" s="245">
        <f>IF(N156="zákl. prenesená",J156,0)</f>
        <v>0</v>
      </c>
      <c r="BH156" s="245">
        <f>IF(N156="zníž. prenesená",J156,0)</f>
        <v>0</v>
      </c>
      <c r="BI156" s="245">
        <f>IF(N156="nulová",J156,0)</f>
        <v>0</v>
      </c>
      <c r="BJ156" s="14" t="s">
        <v>89</v>
      </c>
      <c r="BK156" s="246">
        <f>ROUND(I156*H156,3)</f>
        <v>0</v>
      </c>
      <c r="BL156" s="14" t="s">
        <v>101</v>
      </c>
      <c r="BM156" s="244" t="s">
        <v>2886</v>
      </c>
    </row>
    <row r="157" s="2" customFormat="1" ht="16.5" customHeight="1">
      <c r="A157" s="35"/>
      <c r="B157" s="36"/>
      <c r="C157" s="249" t="s">
        <v>1482</v>
      </c>
      <c r="D157" s="249" t="s">
        <v>612</v>
      </c>
      <c r="E157" s="250" t="s">
        <v>2887</v>
      </c>
      <c r="F157" s="251" t="s">
        <v>2888</v>
      </c>
      <c r="G157" s="252" t="s">
        <v>2598</v>
      </c>
      <c r="H157" s="253">
        <v>25</v>
      </c>
      <c r="I157" s="254"/>
      <c r="J157" s="253">
        <f>ROUND(I157*H157,3)</f>
        <v>0</v>
      </c>
      <c r="K157" s="255"/>
      <c r="L157" s="256"/>
      <c r="M157" s="257" t="s">
        <v>1</v>
      </c>
      <c r="N157" s="258" t="s">
        <v>44</v>
      </c>
      <c r="O157" s="94"/>
      <c r="P157" s="242">
        <f>O157*H157</f>
        <v>0</v>
      </c>
      <c r="Q157" s="242">
        <v>0.00075000000000000002</v>
      </c>
      <c r="R157" s="242">
        <f>Q157*H157</f>
        <v>0.018749999999999999</v>
      </c>
      <c r="S157" s="242">
        <v>0</v>
      </c>
      <c r="T157" s="24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4" t="s">
        <v>290</v>
      </c>
      <c r="AT157" s="244" t="s">
        <v>612</v>
      </c>
      <c r="AU157" s="244" t="s">
        <v>89</v>
      </c>
      <c r="AY157" s="14" t="s">
        <v>263</v>
      </c>
      <c r="BE157" s="245">
        <f>IF(N157="základná",J157,0)</f>
        <v>0</v>
      </c>
      <c r="BF157" s="245">
        <f>IF(N157="znížená",J157,0)</f>
        <v>0</v>
      </c>
      <c r="BG157" s="245">
        <f>IF(N157="zákl. prenesená",J157,0)</f>
        <v>0</v>
      </c>
      <c r="BH157" s="245">
        <f>IF(N157="zníž. prenesená",J157,0)</f>
        <v>0</v>
      </c>
      <c r="BI157" s="245">
        <f>IF(N157="nulová",J157,0)</f>
        <v>0</v>
      </c>
      <c r="BJ157" s="14" t="s">
        <v>89</v>
      </c>
      <c r="BK157" s="246">
        <f>ROUND(I157*H157,3)</f>
        <v>0</v>
      </c>
      <c r="BL157" s="14" t="s">
        <v>101</v>
      </c>
      <c r="BM157" s="244" t="s">
        <v>2889</v>
      </c>
    </row>
    <row r="158" s="2" customFormat="1" ht="16.5" customHeight="1">
      <c r="A158" s="35"/>
      <c r="B158" s="36"/>
      <c r="C158" s="249" t="s">
        <v>1486</v>
      </c>
      <c r="D158" s="249" t="s">
        <v>612</v>
      </c>
      <c r="E158" s="250" t="s">
        <v>2890</v>
      </c>
      <c r="F158" s="251" t="s">
        <v>2891</v>
      </c>
      <c r="G158" s="252" t="s">
        <v>2598</v>
      </c>
      <c r="H158" s="253">
        <v>25</v>
      </c>
      <c r="I158" s="254"/>
      <c r="J158" s="253">
        <f>ROUND(I158*H158,3)</f>
        <v>0</v>
      </c>
      <c r="K158" s="255"/>
      <c r="L158" s="256"/>
      <c r="M158" s="257" t="s">
        <v>1</v>
      </c>
      <c r="N158" s="258" t="s">
        <v>44</v>
      </c>
      <c r="O158" s="94"/>
      <c r="P158" s="242">
        <f>O158*H158</f>
        <v>0</v>
      </c>
      <c r="Q158" s="242">
        <v>0.00075000000000000002</v>
      </c>
      <c r="R158" s="242">
        <f>Q158*H158</f>
        <v>0.018749999999999999</v>
      </c>
      <c r="S158" s="242">
        <v>0</v>
      </c>
      <c r="T158" s="243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4" t="s">
        <v>290</v>
      </c>
      <c r="AT158" s="244" t="s">
        <v>612</v>
      </c>
      <c r="AU158" s="244" t="s">
        <v>89</v>
      </c>
      <c r="AY158" s="14" t="s">
        <v>263</v>
      </c>
      <c r="BE158" s="245">
        <f>IF(N158="základná",J158,0)</f>
        <v>0</v>
      </c>
      <c r="BF158" s="245">
        <f>IF(N158="znížená",J158,0)</f>
        <v>0</v>
      </c>
      <c r="BG158" s="245">
        <f>IF(N158="zákl. prenesená",J158,0)</f>
        <v>0</v>
      </c>
      <c r="BH158" s="245">
        <f>IF(N158="zníž. prenesená",J158,0)</f>
        <v>0</v>
      </c>
      <c r="BI158" s="245">
        <f>IF(N158="nulová",J158,0)</f>
        <v>0</v>
      </c>
      <c r="BJ158" s="14" t="s">
        <v>89</v>
      </c>
      <c r="BK158" s="246">
        <f>ROUND(I158*H158,3)</f>
        <v>0</v>
      </c>
      <c r="BL158" s="14" t="s">
        <v>101</v>
      </c>
      <c r="BM158" s="244" t="s">
        <v>2892</v>
      </c>
    </row>
    <row r="159" s="2" customFormat="1" ht="16.5" customHeight="1">
      <c r="A159" s="35"/>
      <c r="B159" s="36"/>
      <c r="C159" s="233" t="s">
        <v>390</v>
      </c>
      <c r="D159" s="233" t="s">
        <v>264</v>
      </c>
      <c r="E159" s="234" t="s">
        <v>2893</v>
      </c>
      <c r="F159" s="235" t="s">
        <v>2894</v>
      </c>
      <c r="G159" s="236" t="s">
        <v>2598</v>
      </c>
      <c r="H159" s="237">
        <v>8</v>
      </c>
      <c r="I159" s="238"/>
      <c r="J159" s="237">
        <f>ROUND(I159*H159,3)</f>
        <v>0</v>
      </c>
      <c r="K159" s="239"/>
      <c r="L159" s="41"/>
      <c r="M159" s="240" t="s">
        <v>1</v>
      </c>
      <c r="N159" s="241" t="s">
        <v>44</v>
      </c>
      <c r="O159" s="94"/>
      <c r="P159" s="242">
        <f>O159*H159</f>
        <v>0</v>
      </c>
      <c r="Q159" s="242">
        <v>0</v>
      </c>
      <c r="R159" s="242">
        <f>Q159*H159</f>
        <v>0</v>
      </c>
      <c r="S159" s="242">
        <v>0</v>
      </c>
      <c r="T159" s="243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4" t="s">
        <v>101</v>
      </c>
      <c r="AT159" s="244" t="s">
        <v>264</v>
      </c>
      <c r="AU159" s="244" t="s">
        <v>89</v>
      </c>
      <c r="AY159" s="14" t="s">
        <v>263</v>
      </c>
      <c r="BE159" s="245">
        <f>IF(N159="základná",J159,0)</f>
        <v>0</v>
      </c>
      <c r="BF159" s="245">
        <f>IF(N159="znížená",J159,0)</f>
        <v>0</v>
      </c>
      <c r="BG159" s="245">
        <f>IF(N159="zákl. prenesená",J159,0)</f>
        <v>0</v>
      </c>
      <c r="BH159" s="245">
        <f>IF(N159="zníž. prenesená",J159,0)</f>
        <v>0</v>
      </c>
      <c r="BI159" s="245">
        <f>IF(N159="nulová",J159,0)</f>
        <v>0</v>
      </c>
      <c r="BJ159" s="14" t="s">
        <v>89</v>
      </c>
      <c r="BK159" s="246">
        <f>ROUND(I159*H159,3)</f>
        <v>0</v>
      </c>
      <c r="BL159" s="14" t="s">
        <v>101</v>
      </c>
      <c r="BM159" s="244" t="s">
        <v>2895</v>
      </c>
    </row>
    <row r="160" s="2" customFormat="1" ht="24.15" customHeight="1">
      <c r="A160" s="35"/>
      <c r="B160" s="36"/>
      <c r="C160" s="233" t="s">
        <v>403</v>
      </c>
      <c r="D160" s="233" t="s">
        <v>264</v>
      </c>
      <c r="E160" s="234" t="s">
        <v>2896</v>
      </c>
      <c r="F160" s="235" t="s">
        <v>2897</v>
      </c>
      <c r="G160" s="236" t="s">
        <v>2598</v>
      </c>
      <c r="H160" s="237">
        <v>1</v>
      </c>
      <c r="I160" s="238"/>
      <c r="J160" s="237">
        <f>ROUND(I160*H160,3)</f>
        <v>0</v>
      </c>
      <c r="K160" s="239"/>
      <c r="L160" s="41"/>
      <c r="M160" s="240" t="s">
        <v>1</v>
      </c>
      <c r="N160" s="241" t="s">
        <v>44</v>
      </c>
      <c r="O160" s="94"/>
      <c r="P160" s="242">
        <f>O160*H160</f>
        <v>0</v>
      </c>
      <c r="Q160" s="242">
        <v>0</v>
      </c>
      <c r="R160" s="242">
        <f>Q160*H160</f>
        <v>0</v>
      </c>
      <c r="S160" s="242">
        <v>0</v>
      </c>
      <c r="T160" s="243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4" t="s">
        <v>101</v>
      </c>
      <c r="AT160" s="244" t="s">
        <v>264</v>
      </c>
      <c r="AU160" s="244" t="s">
        <v>89</v>
      </c>
      <c r="AY160" s="14" t="s">
        <v>263</v>
      </c>
      <c r="BE160" s="245">
        <f>IF(N160="základná",J160,0)</f>
        <v>0</v>
      </c>
      <c r="BF160" s="245">
        <f>IF(N160="znížená",J160,0)</f>
        <v>0</v>
      </c>
      <c r="BG160" s="245">
        <f>IF(N160="zákl. prenesená",J160,0)</f>
        <v>0</v>
      </c>
      <c r="BH160" s="245">
        <f>IF(N160="zníž. prenesená",J160,0)</f>
        <v>0</v>
      </c>
      <c r="BI160" s="245">
        <f>IF(N160="nulová",J160,0)</f>
        <v>0</v>
      </c>
      <c r="BJ160" s="14" t="s">
        <v>89</v>
      </c>
      <c r="BK160" s="246">
        <f>ROUND(I160*H160,3)</f>
        <v>0</v>
      </c>
      <c r="BL160" s="14" t="s">
        <v>101</v>
      </c>
      <c r="BM160" s="244" t="s">
        <v>2898</v>
      </c>
    </row>
    <row r="161" s="2" customFormat="1" ht="24.15" customHeight="1">
      <c r="A161" s="35"/>
      <c r="B161" s="36"/>
      <c r="C161" s="233" t="s">
        <v>1496</v>
      </c>
      <c r="D161" s="233" t="s">
        <v>264</v>
      </c>
      <c r="E161" s="234" t="s">
        <v>2899</v>
      </c>
      <c r="F161" s="235" t="s">
        <v>2900</v>
      </c>
      <c r="G161" s="236" t="s">
        <v>2598</v>
      </c>
      <c r="H161" s="237">
        <v>9</v>
      </c>
      <c r="I161" s="238"/>
      <c r="J161" s="237">
        <f>ROUND(I161*H161,3)</f>
        <v>0</v>
      </c>
      <c r="K161" s="239"/>
      <c r="L161" s="41"/>
      <c r="M161" s="240" t="s">
        <v>1</v>
      </c>
      <c r="N161" s="241" t="s">
        <v>44</v>
      </c>
      <c r="O161" s="94"/>
      <c r="P161" s="242">
        <f>O161*H161</f>
        <v>0</v>
      </c>
      <c r="Q161" s="242">
        <v>0</v>
      </c>
      <c r="R161" s="242">
        <f>Q161*H161</f>
        <v>0</v>
      </c>
      <c r="S161" s="242">
        <v>0</v>
      </c>
      <c r="T161" s="243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4" t="s">
        <v>101</v>
      </c>
      <c r="AT161" s="244" t="s">
        <v>264</v>
      </c>
      <c r="AU161" s="244" t="s">
        <v>89</v>
      </c>
      <c r="AY161" s="14" t="s">
        <v>263</v>
      </c>
      <c r="BE161" s="245">
        <f>IF(N161="základná",J161,0)</f>
        <v>0</v>
      </c>
      <c r="BF161" s="245">
        <f>IF(N161="znížená",J161,0)</f>
        <v>0</v>
      </c>
      <c r="BG161" s="245">
        <f>IF(N161="zákl. prenesená",J161,0)</f>
        <v>0</v>
      </c>
      <c r="BH161" s="245">
        <f>IF(N161="zníž. prenesená",J161,0)</f>
        <v>0</v>
      </c>
      <c r="BI161" s="245">
        <f>IF(N161="nulová",J161,0)</f>
        <v>0</v>
      </c>
      <c r="BJ161" s="14" t="s">
        <v>89</v>
      </c>
      <c r="BK161" s="246">
        <f>ROUND(I161*H161,3)</f>
        <v>0</v>
      </c>
      <c r="BL161" s="14" t="s">
        <v>101</v>
      </c>
      <c r="BM161" s="244" t="s">
        <v>2901</v>
      </c>
    </row>
    <row r="162" s="2" customFormat="1" ht="21.75" customHeight="1">
      <c r="A162" s="35"/>
      <c r="B162" s="36"/>
      <c r="C162" s="233" t="s">
        <v>717</v>
      </c>
      <c r="D162" s="233" t="s">
        <v>264</v>
      </c>
      <c r="E162" s="234" t="s">
        <v>2902</v>
      </c>
      <c r="F162" s="235" t="s">
        <v>2903</v>
      </c>
      <c r="G162" s="236" t="s">
        <v>2598</v>
      </c>
      <c r="H162" s="237">
        <v>14</v>
      </c>
      <c r="I162" s="238"/>
      <c r="J162" s="237">
        <f>ROUND(I162*H162,3)</f>
        <v>0</v>
      </c>
      <c r="K162" s="239"/>
      <c r="L162" s="41"/>
      <c r="M162" s="240" t="s">
        <v>1</v>
      </c>
      <c r="N162" s="241" t="s">
        <v>44</v>
      </c>
      <c r="O162" s="94"/>
      <c r="P162" s="242">
        <f>O162*H162</f>
        <v>0</v>
      </c>
      <c r="Q162" s="242">
        <v>0</v>
      </c>
      <c r="R162" s="242">
        <f>Q162*H162</f>
        <v>0</v>
      </c>
      <c r="S162" s="242">
        <v>0</v>
      </c>
      <c r="T162" s="243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4" t="s">
        <v>101</v>
      </c>
      <c r="AT162" s="244" t="s">
        <v>264</v>
      </c>
      <c r="AU162" s="244" t="s">
        <v>89</v>
      </c>
      <c r="AY162" s="14" t="s">
        <v>263</v>
      </c>
      <c r="BE162" s="245">
        <f>IF(N162="základná",J162,0)</f>
        <v>0</v>
      </c>
      <c r="BF162" s="245">
        <f>IF(N162="znížená",J162,0)</f>
        <v>0</v>
      </c>
      <c r="BG162" s="245">
        <f>IF(N162="zákl. prenesená",J162,0)</f>
        <v>0</v>
      </c>
      <c r="BH162" s="245">
        <f>IF(N162="zníž. prenesená",J162,0)</f>
        <v>0</v>
      </c>
      <c r="BI162" s="245">
        <f>IF(N162="nulová",J162,0)</f>
        <v>0</v>
      </c>
      <c r="BJ162" s="14" t="s">
        <v>89</v>
      </c>
      <c r="BK162" s="246">
        <f>ROUND(I162*H162,3)</f>
        <v>0</v>
      </c>
      <c r="BL162" s="14" t="s">
        <v>101</v>
      </c>
      <c r="BM162" s="244" t="s">
        <v>2904</v>
      </c>
    </row>
    <row r="163" s="2" customFormat="1" ht="24.15" customHeight="1">
      <c r="A163" s="35"/>
      <c r="B163" s="36"/>
      <c r="C163" s="233" t="s">
        <v>407</v>
      </c>
      <c r="D163" s="233" t="s">
        <v>264</v>
      </c>
      <c r="E163" s="234" t="s">
        <v>2905</v>
      </c>
      <c r="F163" s="235" t="s">
        <v>2906</v>
      </c>
      <c r="G163" s="236" t="s">
        <v>569</v>
      </c>
      <c r="H163" s="237">
        <v>138</v>
      </c>
      <c r="I163" s="238"/>
      <c r="J163" s="237">
        <f>ROUND(I163*H163,3)</f>
        <v>0</v>
      </c>
      <c r="K163" s="239"/>
      <c r="L163" s="41"/>
      <c r="M163" s="240" t="s">
        <v>1</v>
      </c>
      <c r="N163" s="241" t="s">
        <v>44</v>
      </c>
      <c r="O163" s="94"/>
      <c r="P163" s="242">
        <f>O163*H163</f>
        <v>0</v>
      </c>
      <c r="Q163" s="242">
        <v>0</v>
      </c>
      <c r="R163" s="242">
        <f>Q163*H163</f>
        <v>0</v>
      </c>
      <c r="S163" s="242">
        <v>0</v>
      </c>
      <c r="T163" s="243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4" t="s">
        <v>101</v>
      </c>
      <c r="AT163" s="244" t="s">
        <v>264</v>
      </c>
      <c r="AU163" s="244" t="s">
        <v>89</v>
      </c>
      <c r="AY163" s="14" t="s">
        <v>263</v>
      </c>
      <c r="BE163" s="245">
        <f>IF(N163="základná",J163,0)</f>
        <v>0</v>
      </c>
      <c r="BF163" s="245">
        <f>IF(N163="znížená",J163,0)</f>
        <v>0</v>
      </c>
      <c r="BG163" s="245">
        <f>IF(N163="zákl. prenesená",J163,0)</f>
        <v>0</v>
      </c>
      <c r="BH163" s="245">
        <f>IF(N163="zníž. prenesená",J163,0)</f>
        <v>0</v>
      </c>
      <c r="BI163" s="245">
        <f>IF(N163="nulová",J163,0)</f>
        <v>0</v>
      </c>
      <c r="BJ163" s="14" t="s">
        <v>89</v>
      </c>
      <c r="BK163" s="246">
        <f>ROUND(I163*H163,3)</f>
        <v>0</v>
      </c>
      <c r="BL163" s="14" t="s">
        <v>101</v>
      </c>
      <c r="BM163" s="244" t="s">
        <v>2907</v>
      </c>
    </row>
    <row r="164" s="2" customFormat="1" ht="21.75" customHeight="1">
      <c r="A164" s="35"/>
      <c r="B164" s="36"/>
      <c r="C164" s="249" t="s">
        <v>1506</v>
      </c>
      <c r="D164" s="249" t="s">
        <v>612</v>
      </c>
      <c r="E164" s="250" t="s">
        <v>2908</v>
      </c>
      <c r="F164" s="251" t="s">
        <v>2909</v>
      </c>
      <c r="G164" s="252" t="s">
        <v>569</v>
      </c>
      <c r="H164" s="253">
        <v>82</v>
      </c>
      <c r="I164" s="254"/>
      <c r="J164" s="253">
        <f>ROUND(I164*H164,3)</f>
        <v>0</v>
      </c>
      <c r="K164" s="255"/>
      <c r="L164" s="256"/>
      <c r="M164" s="257" t="s">
        <v>1</v>
      </c>
      <c r="N164" s="258" t="s">
        <v>44</v>
      </c>
      <c r="O164" s="94"/>
      <c r="P164" s="242">
        <f>O164*H164</f>
        <v>0</v>
      </c>
      <c r="Q164" s="242">
        <v>0</v>
      </c>
      <c r="R164" s="242">
        <f>Q164*H164</f>
        <v>0</v>
      </c>
      <c r="S164" s="242">
        <v>0</v>
      </c>
      <c r="T164" s="243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4" t="s">
        <v>290</v>
      </c>
      <c r="AT164" s="244" t="s">
        <v>612</v>
      </c>
      <c r="AU164" s="244" t="s">
        <v>89</v>
      </c>
      <c r="AY164" s="14" t="s">
        <v>263</v>
      </c>
      <c r="BE164" s="245">
        <f>IF(N164="základná",J164,0)</f>
        <v>0</v>
      </c>
      <c r="BF164" s="245">
        <f>IF(N164="znížená",J164,0)</f>
        <v>0</v>
      </c>
      <c r="BG164" s="245">
        <f>IF(N164="zákl. prenesená",J164,0)</f>
        <v>0</v>
      </c>
      <c r="BH164" s="245">
        <f>IF(N164="zníž. prenesená",J164,0)</f>
        <v>0</v>
      </c>
      <c r="BI164" s="245">
        <f>IF(N164="nulová",J164,0)</f>
        <v>0</v>
      </c>
      <c r="BJ164" s="14" t="s">
        <v>89</v>
      </c>
      <c r="BK164" s="246">
        <f>ROUND(I164*H164,3)</f>
        <v>0</v>
      </c>
      <c r="BL164" s="14" t="s">
        <v>101</v>
      </c>
      <c r="BM164" s="244" t="s">
        <v>2910</v>
      </c>
    </row>
    <row r="165" s="2" customFormat="1" ht="21.75" customHeight="1">
      <c r="A165" s="35"/>
      <c r="B165" s="36"/>
      <c r="C165" s="249" t="s">
        <v>416</v>
      </c>
      <c r="D165" s="249" t="s">
        <v>612</v>
      </c>
      <c r="E165" s="250" t="s">
        <v>2911</v>
      </c>
      <c r="F165" s="251" t="s">
        <v>2912</v>
      </c>
      <c r="G165" s="252" t="s">
        <v>569</v>
      </c>
      <c r="H165" s="253">
        <v>56</v>
      </c>
      <c r="I165" s="254"/>
      <c r="J165" s="253">
        <f>ROUND(I165*H165,3)</f>
        <v>0</v>
      </c>
      <c r="K165" s="255"/>
      <c r="L165" s="256"/>
      <c r="M165" s="257" t="s">
        <v>1</v>
      </c>
      <c r="N165" s="258" t="s">
        <v>44</v>
      </c>
      <c r="O165" s="94"/>
      <c r="P165" s="242">
        <f>O165*H165</f>
        <v>0</v>
      </c>
      <c r="Q165" s="242">
        <v>0</v>
      </c>
      <c r="R165" s="242">
        <f>Q165*H165</f>
        <v>0</v>
      </c>
      <c r="S165" s="242">
        <v>0</v>
      </c>
      <c r="T165" s="243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4" t="s">
        <v>290</v>
      </c>
      <c r="AT165" s="244" t="s">
        <v>612</v>
      </c>
      <c r="AU165" s="244" t="s">
        <v>89</v>
      </c>
      <c r="AY165" s="14" t="s">
        <v>263</v>
      </c>
      <c r="BE165" s="245">
        <f>IF(N165="základná",J165,0)</f>
        <v>0</v>
      </c>
      <c r="BF165" s="245">
        <f>IF(N165="znížená",J165,0)</f>
        <v>0</v>
      </c>
      <c r="BG165" s="245">
        <f>IF(N165="zákl. prenesená",J165,0)</f>
        <v>0</v>
      </c>
      <c r="BH165" s="245">
        <f>IF(N165="zníž. prenesená",J165,0)</f>
        <v>0</v>
      </c>
      <c r="BI165" s="245">
        <f>IF(N165="nulová",J165,0)</f>
        <v>0</v>
      </c>
      <c r="BJ165" s="14" t="s">
        <v>89</v>
      </c>
      <c r="BK165" s="246">
        <f>ROUND(I165*H165,3)</f>
        <v>0</v>
      </c>
      <c r="BL165" s="14" t="s">
        <v>101</v>
      </c>
      <c r="BM165" s="244" t="s">
        <v>2913</v>
      </c>
    </row>
    <row r="166" s="2" customFormat="1" ht="24.15" customHeight="1">
      <c r="A166" s="35"/>
      <c r="B166" s="36"/>
      <c r="C166" s="233" t="s">
        <v>420</v>
      </c>
      <c r="D166" s="233" t="s">
        <v>264</v>
      </c>
      <c r="E166" s="234" t="s">
        <v>2914</v>
      </c>
      <c r="F166" s="235" t="s">
        <v>2915</v>
      </c>
      <c r="G166" s="236" t="s">
        <v>569</v>
      </c>
      <c r="H166" s="237">
        <v>2893</v>
      </c>
      <c r="I166" s="238"/>
      <c r="J166" s="237">
        <f>ROUND(I166*H166,3)</f>
        <v>0</v>
      </c>
      <c r="K166" s="239"/>
      <c r="L166" s="41"/>
      <c r="M166" s="240" t="s">
        <v>1</v>
      </c>
      <c r="N166" s="241" t="s">
        <v>44</v>
      </c>
      <c r="O166" s="94"/>
      <c r="P166" s="242">
        <f>O166*H166</f>
        <v>0</v>
      </c>
      <c r="Q166" s="242">
        <v>0</v>
      </c>
      <c r="R166" s="242">
        <f>Q166*H166</f>
        <v>0</v>
      </c>
      <c r="S166" s="242">
        <v>0</v>
      </c>
      <c r="T166" s="243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4" t="s">
        <v>101</v>
      </c>
      <c r="AT166" s="244" t="s">
        <v>264</v>
      </c>
      <c r="AU166" s="244" t="s">
        <v>89</v>
      </c>
      <c r="AY166" s="14" t="s">
        <v>263</v>
      </c>
      <c r="BE166" s="245">
        <f>IF(N166="základná",J166,0)</f>
        <v>0</v>
      </c>
      <c r="BF166" s="245">
        <f>IF(N166="znížená",J166,0)</f>
        <v>0</v>
      </c>
      <c r="BG166" s="245">
        <f>IF(N166="zákl. prenesená",J166,0)</f>
        <v>0</v>
      </c>
      <c r="BH166" s="245">
        <f>IF(N166="zníž. prenesená",J166,0)</f>
        <v>0</v>
      </c>
      <c r="BI166" s="245">
        <f>IF(N166="nulová",J166,0)</f>
        <v>0</v>
      </c>
      <c r="BJ166" s="14" t="s">
        <v>89</v>
      </c>
      <c r="BK166" s="246">
        <f>ROUND(I166*H166,3)</f>
        <v>0</v>
      </c>
      <c r="BL166" s="14" t="s">
        <v>101</v>
      </c>
      <c r="BM166" s="244" t="s">
        <v>2916</v>
      </c>
    </row>
    <row r="167" s="2" customFormat="1" ht="21.75" customHeight="1">
      <c r="A167" s="35"/>
      <c r="B167" s="36"/>
      <c r="C167" s="249" t="s">
        <v>424</v>
      </c>
      <c r="D167" s="249" t="s">
        <v>612</v>
      </c>
      <c r="E167" s="250" t="s">
        <v>2917</v>
      </c>
      <c r="F167" s="251" t="s">
        <v>2918</v>
      </c>
      <c r="G167" s="252" t="s">
        <v>569</v>
      </c>
      <c r="H167" s="253">
        <v>2485</v>
      </c>
      <c r="I167" s="254"/>
      <c r="J167" s="253">
        <f>ROUND(I167*H167,3)</f>
        <v>0</v>
      </c>
      <c r="K167" s="255"/>
      <c r="L167" s="256"/>
      <c r="M167" s="257" t="s">
        <v>1</v>
      </c>
      <c r="N167" s="258" t="s">
        <v>44</v>
      </c>
      <c r="O167" s="94"/>
      <c r="P167" s="242">
        <f>O167*H167</f>
        <v>0</v>
      </c>
      <c r="Q167" s="242">
        <v>0</v>
      </c>
      <c r="R167" s="242">
        <f>Q167*H167</f>
        <v>0</v>
      </c>
      <c r="S167" s="242">
        <v>0</v>
      </c>
      <c r="T167" s="243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4" t="s">
        <v>290</v>
      </c>
      <c r="AT167" s="244" t="s">
        <v>612</v>
      </c>
      <c r="AU167" s="244" t="s">
        <v>89</v>
      </c>
      <c r="AY167" s="14" t="s">
        <v>263</v>
      </c>
      <c r="BE167" s="245">
        <f>IF(N167="základná",J167,0)</f>
        <v>0</v>
      </c>
      <c r="BF167" s="245">
        <f>IF(N167="znížená",J167,0)</f>
        <v>0</v>
      </c>
      <c r="BG167" s="245">
        <f>IF(N167="zákl. prenesená",J167,0)</f>
        <v>0</v>
      </c>
      <c r="BH167" s="245">
        <f>IF(N167="zníž. prenesená",J167,0)</f>
        <v>0</v>
      </c>
      <c r="BI167" s="245">
        <f>IF(N167="nulová",J167,0)</f>
        <v>0</v>
      </c>
      <c r="BJ167" s="14" t="s">
        <v>89</v>
      </c>
      <c r="BK167" s="246">
        <f>ROUND(I167*H167,3)</f>
        <v>0</v>
      </c>
      <c r="BL167" s="14" t="s">
        <v>101</v>
      </c>
      <c r="BM167" s="244" t="s">
        <v>2919</v>
      </c>
    </row>
    <row r="168" s="2" customFormat="1" ht="21.75" customHeight="1">
      <c r="A168" s="35"/>
      <c r="B168" s="36"/>
      <c r="C168" s="249" t="s">
        <v>1519</v>
      </c>
      <c r="D168" s="249" t="s">
        <v>612</v>
      </c>
      <c r="E168" s="250" t="s">
        <v>2920</v>
      </c>
      <c r="F168" s="251" t="s">
        <v>2921</v>
      </c>
      <c r="G168" s="252" t="s">
        <v>569</v>
      </c>
      <c r="H168" s="253">
        <v>411</v>
      </c>
      <c r="I168" s="254"/>
      <c r="J168" s="253">
        <f>ROUND(I168*H168,3)</f>
        <v>0</v>
      </c>
      <c r="K168" s="255"/>
      <c r="L168" s="256"/>
      <c r="M168" s="257" t="s">
        <v>1</v>
      </c>
      <c r="N168" s="258" t="s">
        <v>44</v>
      </c>
      <c r="O168" s="94"/>
      <c r="P168" s="242">
        <f>O168*H168</f>
        <v>0</v>
      </c>
      <c r="Q168" s="242">
        <v>0</v>
      </c>
      <c r="R168" s="242">
        <f>Q168*H168</f>
        <v>0</v>
      </c>
      <c r="S168" s="242">
        <v>0</v>
      </c>
      <c r="T168" s="243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4" t="s">
        <v>290</v>
      </c>
      <c r="AT168" s="244" t="s">
        <v>612</v>
      </c>
      <c r="AU168" s="244" t="s">
        <v>89</v>
      </c>
      <c r="AY168" s="14" t="s">
        <v>263</v>
      </c>
      <c r="BE168" s="245">
        <f>IF(N168="základná",J168,0)</f>
        <v>0</v>
      </c>
      <c r="BF168" s="245">
        <f>IF(N168="znížená",J168,0)</f>
        <v>0</v>
      </c>
      <c r="BG168" s="245">
        <f>IF(N168="zákl. prenesená",J168,0)</f>
        <v>0</v>
      </c>
      <c r="BH168" s="245">
        <f>IF(N168="zníž. prenesená",J168,0)</f>
        <v>0</v>
      </c>
      <c r="BI168" s="245">
        <f>IF(N168="nulová",J168,0)</f>
        <v>0</v>
      </c>
      <c r="BJ168" s="14" t="s">
        <v>89</v>
      </c>
      <c r="BK168" s="246">
        <f>ROUND(I168*H168,3)</f>
        <v>0</v>
      </c>
      <c r="BL168" s="14" t="s">
        <v>101</v>
      </c>
      <c r="BM168" s="244" t="s">
        <v>2922</v>
      </c>
    </row>
    <row r="169" s="2" customFormat="1" ht="24.15" customHeight="1">
      <c r="A169" s="35"/>
      <c r="B169" s="36"/>
      <c r="C169" s="233" t="s">
        <v>432</v>
      </c>
      <c r="D169" s="233" t="s">
        <v>264</v>
      </c>
      <c r="E169" s="234" t="s">
        <v>2923</v>
      </c>
      <c r="F169" s="235" t="s">
        <v>2924</v>
      </c>
      <c r="G169" s="236" t="s">
        <v>569</v>
      </c>
      <c r="H169" s="237">
        <v>2006</v>
      </c>
      <c r="I169" s="238"/>
      <c r="J169" s="237">
        <f>ROUND(I169*H169,3)</f>
        <v>0</v>
      </c>
      <c r="K169" s="239"/>
      <c r="L169" s="41"/>
      <c r="M169" s="240" t="s">
        <v>1</v>
      </c>
      <c r="N169" s="241" t="s">
        <v>44</v>
      </c>
      <c r="O169" s="94"/>
      <c r="P169" s="242">
        <f>O169*H169</f>
        <v>0</v>
      </c>
      <c r="Q169" s="242">
        <v>0</v>
      </c>
      <c r="R169" s="242">
        <f>Q169*H169</f>
        <v>0</v>
      </c>
      <c r="S169" s="242">
        <v>0</v>
      </c>
      <c r="T169" s="243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4" t="s">
        <v>101</v>
      </c>
      <c r="AT169" s="244" t="s">
        <v>264</v>
      </c>
      <c r="AU169" s="244" t="s">
        <v>89</v>
      </c>
      <c r="AY169" s="14" t="s">
        <v>263</v>
      </c>
      <c r="BE169" s="245">
        <f>IF(N169="základná",J169,0)</f>
        <v>0</v>
      </c>
      <c r="BF169" s="245">
        <f>IF(N169="znížená",J169,0)</f>
        <v>0</v>
      </c>
      <c r="BG169" s="245">
        <f>IF(N169="zákl. prenesená",J169,0)</f>
        <v>0</v>
      </c>
      <c r="BH169" s="245">
        <f>IF(N169="zníž. prenesená",J169,0)</f>
        <v>0</v>
      </c>
      <c r="BI169" s="245">
        <f>IF(N169="nulová",J169,0)</f>
        <v>0</v>
      </c>
      <c r="BJ169" s="14" t="s">
        <v>89</v>
      </c>
      <c r="BK169" s="246">
        <f>ROUND(I169*H169,3)</f>
        <v>0</v>
      </c>
      <c r="BL169" s="14" t="s">
        <v>101</v>
      </c>
      <c r="BM169" s="244" t="s">
        <v>2925</v>
      </c>
    </row>
    <row r="170" s="2" customFormat="1" ht="21.75" customHeight="1">
      <c r="A170" s="35"/>
      <c r="B170" s="36"/>
      <c r="C170" s="249" t="s">
        <v>436</v>
      </c>
      <c r="D170" s="249" t="s">
        <v>612</v>
      </c>
      <c r="E170" s="250" t="s">
        <v>2926</v>
      </c>
      <c r="F170" s="251" t="s">
        <v>2927</v>
      </c>
      <c r="G170" s="252" t="s">
        <v>569</v>
      </c>
      <c r="H170" s="253">
        <v>2006</v>
      </c>
      <c r="I170" s="254"/>
      <c r="J170" s="253">
        <f>ROUND(I170*H170,3)</f>
        <v>0</v>
      </c>
      <c r="K170" s="255"/>
      <c r="L170" s="256"/>
      <c r="M170" s="257" t="s">
        <v>1</v>
      </c>
      <c r="N170" s="258" t="s">
        <v>44</v>
      </c>
      <c r="O170" s="94"/>
      <c r="P170" s="242">
        <f>O170*H170</f>
        <v>0</v>
      </c>
      <c r="Q170" s="242">
        <v>0</v>
      </c>
      <c r="R170" s="242">
        <f>Q170*H170</f>
        <v>0</v>
      </c>
      <c r="S170" s="242">
        <v>0</v>
      </c>
      <c r="T170" s="243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4" t="s">
        <v>290</v>
      </c>
      <c r="AT170" s="244" t="s">
        <v>612</v>
      </c>
      <c r="AU170" s="244" t="s">
        <v>89</v>
      </c>
      <c r="AY170" s="14" t="s">
        <v>263</v>
      </c>
      <c r="BE170" s="245">
        <f>IF(N170="základná",J170,0)</f>
        <v>0</v>
      </c>
      <c r="BF170" s="245">
        <f>IF(N170="znížená",J170,0)</f>
        <v>0</v>
      </c>
      <c r="BG170" s="245">
        <f>IF(N170="zákl. prenesená",J170,0)</f>
        <v>0</v>
      </c>
      <c r="BH170" s="245">
        <f>IF(N170="zníž. prenesená",J170,0)</f>
        <v>0</v>
      </c>
      <c r="BI170" s="245">
        <f>IF(N170="nulová",J170,0)</f>
        <v>0</v>
      </c>
      <c r="BJ170" s="14" t="s">
        <v>89</v>
      </c>
      <c r="BK170" s="246">
        <f>ROUND(I170*H170,3)</f>
        <v>0</v>
      </c>
      <c r="BL170" s="14" t="s">
        <v>101</v>
      </c>
      <c r="BM170" s="244" t="s">
        <v>2928</v>
      </c>
    </row>
    <row r="171" s="2" customFormat="1" ht="24.15" customHeight="1">
      <c r="A171" s="35"/>
      <c r="B171" s="36"/>
      <c r="C171" s="233" t="s">
        <v>440</v>
      </c>
      <c r="D171" s="233" t="s">
        <v>264</v>
      </c>
      <c r="E171" s="234" t="s">
        <v>2929</v>
      </c>
      <c r="F171" s="235" t="s">
        <v>2930</v>
      </c>
      <c r="G171" s="236" t="s">
        <v>569</v>
      </c>
      <c r="H171" s="237">
        <v>231</v>
      </c>
      <c r="I171" s="238"/>
      <c r="J171" s="237">
        <f>ROUND(I171*H171,3)</f>
        <v>0</v>
      </c>
      <c r="K171" s="239"/>
      <c r="L171" s="41"/>
      <c r="M171" s="240" t="s">
        <v>1</v>
      </c>
      <c r="N171" s="241" t="s">
        <v>44</v>
      </c>
      <c r="O171" s="94"/>
      <c r="P171" s="242">
        <f>O171*H171</f>
        <v>0</v>
      </c>
      <c r="Q171" s="242">
        <v>0</v>
      </c>
      <c r="R171" s="242">
        <f>Q171*H171</f>
        <v>0</v>
      </c>
      <c r="S171" s="242">
        <v>0</v>
      </c>
      <c r="T171" s="243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4" t="s">
        <v>101</v>
      </c>
      <c r="AT171" s="244" t="s">
        <v>264</v>
      </c>
      <c r="AU171" s="244" t="s">
        <v>89</v>
      </c>
      <c r="AY171" s="14" t="s">
        <v>263</v>
      </c>
      <c r="BE171" s="245">
        <f>IF(N171="základná",J171,0)</f>
        <v>0</v>
      </c>
      <c r="BF171" s="245">
        <f>IF(N171="znížená",J171,0)</f>
        <v>0</v>
      </c>
      <c r="BG171" s="245">
        <f>IF(N171="zákl. prenesená",J171,0)</f>
        <v>0</v>
      </c>
      <c r="BH171" s="245">
        <f>IF(N171="zníž. prenesená",J171,0)</f>
        <v>0</v>
      </c>
      <c r="BI171" s="245">
        <f>IF(N171="nulová",J171,0)</f>
        <v>0</v>
      </c>
      <c r="BJ171" s="14" t="s">
        <v>89</v>
      </c>
      <c r="BK171" s="246">
        <f>ROUND(I171*H171,3)</f>
        <v>0</v>
      </c>
      <c r="BL171" s="14" t="s">
        <v>101</v>
      </c>
      <c r="BM171" s="244" t="s">
        <v>2931</v>
      </c>
    </row>
    <row r="172" s="2" customFormat="1" ht="21.75" customHeight="1">
      <c r="A172" s="35"/>
      <c r="B172" s="36"/>
      <c r="C172" s="249" t="s">
        <v>444</v>
      </c>
      <c r="D172" s="249" t="s">
        <v>612</v>
      </c>
      <c r="E172" s="250" t="s">
        <v>2932</v>
      </c>
      <c r="F172" s="251" t="s">
        <v>2933</v>
      </c>
      <c r="G172" s="252" t="s">
        <v>569</v>
      </c>
      <c r="H172" s="253">
        <v>231</v>
      </c>
      <c r="I172" s="254"/>
      <c r="J172" s="253">
        <f>ROUND(I172*H172,3)</f>
        <v>0</v>
      </c>
      <c r="K172" s="255"/>
      <c r="L172" s="256"/>
      <c r="M172" s="257" t="s">
        <v>1</v>
      </c>
      <c r="N172" s="258" t="s">
        <v>44</v>
      </c>
      <c r="O172" s="94"/>
      <c r="P172" s="242">
        <f>O172*H172</f>
        <v>0</v>
      </c>
      <c r="Q172" s="242">
        <v>0</v>
      </c>
      <c r="R172" s="242">
        <f>Q172*H172</f>
        <v>0</v>
      </c>
      <c r="S172" s="242">
        <v>0</v>
      </c>
      <c r="T172" s="243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44" t="s">
        <v>290</v>
      </c>
      <c r="AT172" s="244" t="s">
        <v>612</v>
      </c>
      <c r="AU172" s="244" t="s">
        <v>89</v>
      </c>
      <c r="AY172" s="14" t="s">
        <v>263</v>
      </c>
      <c r="BE172" s="245">
        <f>IF(N172="základná",J172,0)</f>
        <v>0</v>
      </c>
      <c r="BF172" s="245">
        <f>IF(N172="znížená",J172,0)</f>
        <v>0</v>
      </c>
      <c r="BG172" s="245">
        <f>IF(N172="zákl. prenesená",J172,0)</f>
        <v>0</v>
      </c>
      <c r="BH172" s="245">
        <f>IF(N172="zníž. prenesená",J172,0)</f>
        <v>0</v>
      </c>
      <c r="BI172" s="245">
        <f>IF(N172="nulová",J172,0)</f>
        <v>0</v>
      </c>
      <c r="BJ172" s="14" t="s">
        <v>89</v>
      </c>
      <c r="BK172" s="246">
        <f>ROUND(I172*H172,3)</f>
        <v>0</v>
      </c>
      <c r="BL172" s="14" t="s">
        <v>101</v>
      </c>
      <c r="BM172" s="244" t="s">
        <v>2934</v>
      </c>
    </row>
    <row r="173" s="2" customFormat="1" ht="24.15" customHeight="1">
      <c r="A173" s="35"/>
      <c r="B173" s="36"/>
      <c r="C173" s="233" t="s">
        <v>456</v>
      </c>
      <c r="D173" s="233" t="s">
        <v>264</v>
      </c>
      <c r="E173" s="234" t="s">
        <v>2935</v>
      </c>
      <c r="F173" s="235" t="s">
        <v>2936</v>
      </c>
      <c r="G173" s="236" t="s">
        <v>569</v>
      </c>
      <c r="H173" s="237">
        <v>37</v>
      </c>
      <c r="I173" s="238"/>
      <c r="J173" s="237">
        <f>ROUND(I173*H173,3)</f>
        <v>0</v>
      </c>
      <c r="K173" s="239"/>
      <c r="L173" s="41"/>
      <c r="M173" s="240" t="s">
        <v>1</v>
      </c>
      <c r="N173" s="241" t="s">
        <v>44</v>
      </c>
      <c r="O173" s="94"/>
      <c r="P173" s="242">
        <f>O173*H173</f>
        <v>0</v>
      </c>
      <c r="Q173" s="242">
        <v>0</v>
      </c>
      <c r="R173" s="242">
        <f>Q173*H173</f>
        <v>0</v>
      </c>
      <c r="S173" s="242">
        <v>0</v>
      </c>
      <c r="T173" s="243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44" t="s">
        <v>101</v>
      </c>
      <c r="AT173" s="244" t="s">
        <v>264</v>
      </c>
      <c r="AU173" s="244" t="s">
        <v>89</v>
      </c>
      <c r="AY173" s="14" t="s">
        <v>263</v>
      </c>
      <c r="BE173" s="245">
        <f>IF(N173="základná",J173,0)</f>
        <v>0</v>
      </c>
      <c r="BF173" s="245">
        <f>IF(N173="znížená",J173,0)</f>
        <v>0</v>
      </c>
      <c r="BG173" s="245">
        <f>IF(N173="zákl. prenesená",J173,0)</f>
        <v>0</v>
      </c>
      <c r="BH173" s="245">
        <f>IF(N173="zníž. prenesená",J173,0)</f>
        <v>0</v>
      </c>
      <c r="BI173" s="245">
        <f>IF(N173="nulová",J173,0)</f>
        <v>0</v>
      </c>
      <c r="BJ173" s="14" t="s">
        <v>89</v>
      </c>
      <c r="BK173" s="246">
        <f>ROUND(I173*H173,3)</f>
        <v>0</v>
      </c>
      <c r="BL173" s="14" t="s">
        <v>101</v>
      </c>
      <c r="BM173" s="244" t="s">
        <v>2937</v>
      </c>
    </row>
    <row r="174" s="2" customFormat="1" ht="21.75" customHeight="1">
      <c r="A174" s="35"/>
      <c r="B174" s="36"/>
      <c r="C174" s="249" t="s">
        <v>460</v>
      </c>
      <c r="D174" s="249" t="s">
        <v>612</v>
      </c>
      <c r="E174" s="250" t="s">
        <v>2938</v>
      </c>
      <c r="F174" s="251" t="s">
        <v>2939</v>
      </c>
      <c r="G174" s="252" t="s">
        <v>569</v>
      </c>
      <c r="H174" s="253">
        <v>37</v>
      </c>
      <c r="I174" s="254"/>
      <c r="J174" s="253">
        <f>ROUND(I174*H174,3)</f>
        <v>0</v>
      </c>
      <c r="K174" s="255"/>
      <c r="L174" s="256"/>
      <c r="M174" s="257" t="s">
        <v>1</v>
      </c>
      <c r="N174" s="258" t="s">
        <v>44</v>
      </c>
      <c r="O174" s="94"/>
      <c r="P174" s="242">
        <f>O174*H174</f>
        <v>0</v>
      </c>
      <c r="Q174" s="242">
        <v>0</v>
      </c>
      <c r="R174" s="242">
        <f>Q174*H174</f>
        <v>0</v>
      </c>
      <c r="S174" s="242">
        <v>0</v>
      </c>
      <c r="T174" s="243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44" t="s">
        <v>290</v>
      </c>
      <c r="AT174" s="244" t="s">
        <v>612</v>
      </c>
      <c r="AU174" s="244" t="s">
        <v>89</v>
      </c>
      <c r="AY174" s="14" t="s">
        <v>263</v>
      </c>
      <c r="BE174" s="245">
        <f>IF(N174="základná",J174,0)</f>
        <v>0</v>
      </c>
      <c r="BF174" s="245">
        <f>IF(N174="znížená",J174,0)</f>
        <v>0</v>
      </c>
      <c r="BG174" s="245">
        <f>IF(N174="zákl. prenesená",J174,0)</f>
        <v>0</v>
      </c>
      <c r="BH174" s="245">
        <f>IF(N174="zníž. prenesená",J174,0)</f>
        <v>0</v>
      </c>
      <c r="BI174" s="245">
        <f>IF(N174="nulová",J174,0)</f>
        <v>0</v>
      </c>
      <c r="BJ174" s="14" t="s">
        <v>89</v>
      </c>
      <c r="BK174" s="246">
        <f>ROUND(I174*H174,3)</f>
        <v>0</v>
      </c>
      <c r="BL174" s="14" t="s">
        <v>101</v>
      </c>
      <c r="BM174" s="244" t="s">
        <v>2940</v>
      </c>
    </row>
    <row r="175" s="2" customFormat="1" ht="21.75" customHeight="1">
      <c r="A175" s="35"/>
      <c r="B175" s="36"/>
      <c r="C175" s="233" t="s">
        <v>464</v>
      </c>
      <c r="D175" s="233" t="s">
        <v>264</v>
      </c>
      <c r="E175" s="234" t="s">
        <v>2941</v>
      </c>
      <c r="F175" s="235" t="s">
        <v>2942</v>
      </c>
      <c r="G175" s="236" t="s">
        <v>569</v>
      </c>
      <c r="H175" s="237">
        <v>5</v>
      </c>
      <c r="I175" s="238"/>
      <c r="J175" s="237">
        <f>ROUND(I175*H175,3)</f>
        <v>0</v>
      </c>
      <c r="K175" s="239"/>
      <c r="L175" s="41"/>
      <c r="M175" s="240" t="s">
        <v>1</v>
      </c>
      <c r="N175" s="241" t="s">
        <v>44</v>
      </c>
      <c r="O175" s="94"/>
      <c r="P175" s="242">
        <f>O175*H175</f>
        <v>0</v>
      </c>
      <c r="Q175" s="242">
        <v>0</v>
      </c>
      <c r="R175" s="242">
        <f>Q175*H175</f>
        <v>0</v>
      </c>
      <c r="S175" s="242">
        <v>0</v>
      </c>
      <c r="T175" s="243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44" t="s">
        <v>101</v>
      </c>
      <c r="AT175" s="244" t="s">
        <v>264</v>
      </c>
      <c r="AU175" s="244" t="s">
        <v>89</v>
      </c>
      <c r="AY175" s="14" t="s">
        <v>263</v>
      </c>
      <c r="BE175" s="245">
        <f>IF(N175="základná",J175,0)</f>
        <v>0</v>
      </c>
      <c r="BF175" s="245">
        <f>IF(N175="znížená",J175,0)</f>
        <v>0</v>
      </c>
      <c r="BG175" s="245">
        <f>IF(N175="zákl. prenesená",J175,0)</f>
        <v>0</v>
      </c>
      <c r="BH175" s="245">
        <f>IF(N175="zníž. prenesená",J175,0)</f>
        <v>0</v>
      </c>
      <c r="BI175" s="245">
        <f>IF(N175="nulová",J175,0)</f>
        <v>0</v>
      </c>
      <c r="BJ175" s="14" t="s">
        <v>89</v>
      </c>
      <c r="BK175" s="246">
        <f>ROUND(I175*H175,3)</f>
        <v>0</v>
      </c>
      <c r="BL175" s="14" t="s">
        <v>101</v>
      </c>
      <c r="BM175" s="244" t="s">
        <v>2943</v>
      </c>
    </row>
    <row r="176" s="2" customFormat="1" ht="16.5" customHeight="1">
      <c r="A176" s="35"/>
      <c r="B176" s="36"/>
      <c r="C176" s="249" t="s">
        <v>468</v>
      </c>
      <c r="D176" s="249" t="s">
        <v>612</v>
      </c>
      <c r="E176" s="250" t="s">
        <v>2944</v>
      </c>
      <c r="F176" s="251" t="s">
        <v>2945</v>
      </c>
      <c r="G176" s="252" t="s">
        <v>569</v>
      </c>
      <c r="H176" s="253">
        <v>5</v>
      </c>
      <c r="I176" s="254"/>
      <c r="J176" s="253">
        <f>ROUND(I176*H176,3)</f>
        <v>0</v>
      </c>
      <c r="K176" s="255"/>
      <c r="L176" s="256"/>
      <c r="M176" s="257" t="s">
        <v>1</v>
      </c>
      <c r="N176" s="258" t="s">
        <v>44</v>
      </c>
      <c r="O176" s="94"/>
      <c r="P176" s="242">
        <f>O176*H176</f>
        <v>0</v>
      </c>
      <c r="Q176" s="242">
        <v>0</v>
      </c>
      <c r="R176" s="242">
        <f>Q176*H176</f>
        <v>0</v>
      </c>
      <c r="S176" s="242">
        <v>0</v>
      </c>
      <c r="T176" s="243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44" t="s">
        <v>290</v>
      </c>
      <c r="AT176" s="244" t="s">
        <v>612</v>
      </c>
      <c r="AU176" s="244" t="s">
        <v>89</v>
      </c>
      <c r="AY176" s="14" t="s">
        <v>263</v>
      </c>
      <c r="BE176" s="245">
        <f>IF(N176="základná",J176,0)</f>
        <v>0</v>
      </c>
      <c r="BF176" s="245">
        <f>IF(N176="znížená",J176,0)</f>
        <v>0</v>
      </c>
      <c r="BG176" s="245">
        <f>IF(N176="zákl. prenesená",J176,0)</f>
        <v>0</v>
      </c>
      <c r="BH176" s="245">
        <f>IF(N176="zníž. prenesená",J176,0)</f>
        <v>0</v>
      </c>
      <c r="BI176" s="245">
        <f>IF(N176="nulová",J176,0)</f>
        <v>0</v>
      </c>
      <c r="BJ176" s="14" t="s">
        <v>89</v>
      </c>
      <c r="BK176" s="246">
        <f>ROUND(I176*H176,3)</f>
        <v>0</v>
      </c>
      <c r="BL176" s="14" t="s">
        <v>101</v>
      </c>
      <c r="BM176" s="244" t="s">
        <v>2946</v>
      </c>
    </row>
    <row r="177" s="2" customFormat="1" ht="24.15" customHeight="1">
      <c r="A177" s="35"/>
      <c r="B177" s="36"/>
      <c r="C177" s="233" t="s">
        <v>472</v>
      </c>
      <c r="D177" s="233" t="s">
        <v>264</v>
      </c>
      <c r="E177" s="234" t="s">
        <v>2947</v>
      </c>
      <c r="F177" s="235" t="s">
        <v>2948</v>
      </c>
      <c r="G177" s="236" t="s">
        <v>569</v>
      </c>
      <c r="H177" s="237">
        <v>175</v>
      </c>
      <c r="I177" s="238"/>
      <c r="J177" s="237">
        <f>ROUND(I177*H177,3)</f>
        <v>0</v>
      </c>
      <c r="K177" s="239"/>
      <c r="L177" s="41"/>
      <c r="M177" s="240" t="s">
        <v>1</v>
      </c>
      <c r="N177" s="241" t="s">
        <v>44</v>
      </c>
      <c r="O177" s="94"/>
      <c r="P177" s="242">
        <f>O177*H177</f>
        <v>0</v>
      </c>
      <c r="Q177" s="242">
        <v>0</v>
      </c>
      <c r="R177" s="242">
        <f>Q177*H177</f>
        <v>0</v>
      </c>
      <c r="S177" s="242">
        <v>0</v>
      </c>
      <c r="T177" s="243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44" t="s">
        <v>101</v>
      </c>
      <c r="AT177" s="244" t="s">
        <v>264</v>
      </c>
      <c r="AU177" s="244" t="s">
        <v>89</v>
      </c>
      <c r="AY177" s="14" t="s">
        <v>263</v>
      </c>
      <c r="BE177" s="245">
        <f>IF(N177="základná",J177,0)</f>
        <v>0</v>
      </c>
      <c r="BF177" s="245">
        <f>IF(N177="znížená",J177,0)</f>
        <v>0</v>
      </c>
      <c r="BG177" s="245">
        <f>IF(N177="zákl. prenesená",J177,0)</f>
        <v>0</v>
      </c>
      <c r="BH177" s="245">
        <f>IF(N177="zníž. prenesená",J177,0)</f>
        <v>0</v>
      </c>
      <c r="BI177" s="245">
        <f>IF(N177="nulová",J177,0)</f>
        <v>0</v>
      </c>
      <c r="BJ177" s="14" t="s">
        <v>89</v>
      </c>
      <c r="BK177" s="246">
        <f>ROUND(I177*H177,3)</f>
        <v>0</v>
      </c>
      <c r="BL177" s="14" t="s">
        <v>101</v>
      </c>
      <c r="BM177" s="244" t="s">
        <v>2949</v>
      </c>
    </row>
    <row r="178" s="2" customFormat="1" ht="16.5" customHeight="1">
      <c r="A178" s="35"/>
      <c r="B178" s="36"/>
      <c r="C178" s="249" t="s">
        <v>480</v>
      </c>
      <c r="D178" s="249" t="s">
        <v>612</v>
      </c>
      <c r="E178" s="250" t="s">
        <v>2950</v>
      </c>
      <c r="F178" s="251" t="s">
        <v>2951</v>
      </c>
      <c r="G178" s="252" t="s">
        <v>569</v>
      </c>
      <c r="H178" s="253">
        <v>175</v>
      </c>
      <c r="I178" s="254"/>
      <c r="J178" s="253">
        <f>ROUND(I178*H178,3)</f>
        <v>0</v>
      </c>
      <c r="K178" s="255"/>
      <c r="L178" s="256"/>
      <c r="M178" s="257" t="s">
        <v>1</v>
      </c>
      <c r="N178" s="258" t="s">
        <v>44</v>
      </c>
      <c r="O178" s="94"/>
      <c r="P178" s="242">
        <f>O178*H178</f>
        <v>0</v>
      </c>
      <c r="Q178" s="242">
        <v>0</v>
      </c>
      <c r="R178" s="242">
        <f>Q178*H178</f>
        <v>0</v>
      </c>
      <c r="S178" s="242">
        <v>0</v>
      </c>
      <c r="T178" s="243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44" t="s">
        <v>290</v>
      </c>
      <c r="AT178" s="244" t="s">
        <v>612</v>
      </c>
      <c r="AU178" s="244" t="s">
        <v>89</v>
      </c>
      <c r="AY178" s="14" t="s">
        <v>263</v>
      </c>
      <c r="BE178" s="245">
        <f>IF(N178="základná",J178,0)</f>
        <v>0</v>
      </c>
      <c r="BF178" s="245">
        <f>IF(N178="znížená",J178,0)</f>
        <v>0</v>
      </c>
      <c r="BG178" s="245">
        <f>IF(N178="zákl. prenesená",J178,0)</f>
        <v>0</v>
      </c>
      <c r="BH178" s="245">
        <f>IF(N178="zníž. prenesená",J178,0)</f>
        <v>0</v>
      </c>
      <c r="BI178" s="245">
        <f>IF(N178="nulová",J178,0)</f>
        <v>0</v>
      </c>
      <c r="BJ178" s="14" t="s">
        <v>89</v>
      </c>
      <c r="BK178" s="246">
        <f>ROUND(I178*H178,3)</f>
        <v>0</v>
      </c>
      <c r="BL178" s="14" t="s">
        <v>101</v>
      </c>
      <c r="BM178" s="244" t="s">
        <v>2952</v>
      </c>
    </row>
    <row r="179" s="2" customFormat="1" ht="24.15" customHeight="1">
      <c r="A179" s="35"/>
      <c r="B179" s="36"/>
      <c r="C179" s="233" t="s">
        <v>484</v>
      </c>
      <c r="D179" s="233" t="s">
        <v>264</v>
      </c>
      <c r="E179" s="234" t="s">
        <v>2953</v>
      </c>
      <c r="F179" s="235" t="s">
        <v>2954</v>
      </c>
      <c r="G179" s="236" t="s">
        <v>569</v>
      </c>
      <c r="H179" s="237">
        <v>1305</v>
      </c>
      <c r="I179" s="238"/>
      <c r="J179" s="237">
        <f>ROUND(I179*H179,3)</f>
        <v>0</v>
      </c>
      <c r="K179" s="239"/>
      <c r="L179" s="41"/>
      <c r="M179" s="240" t="s">
        <v>1</v>
      </c>
      <c r="N179" s="241" t="s">
        <v>44</v>
      </c>
      <c r="O179" s="94"/>
      <c r="P179" s="242">
        <f>O179*H179</f>
        <v>0</v>
      </c>
      <c r="Q179" s="242">
        <v>0</v>
      </c>
      <c r="R179" s="242">
        <f>Q179*H179</f>
        <v>0</v>
      </c>
      <c r="S179" s="242">
        <v>0</v>
      </c>
      <c r="T179" s="243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44" t="s">
        <v>101</v>
      </c>
      <c r="AT179" s="244" t="s">
        <v>264</v>
      </c>
      <c r="AU179" s="244" t="s">
        <v>89</v>
      </c>
      <c r="AY179" s="14" t="s">
        <v>263</v>
      </c>
      <c r="BE179" s="245">
        <f>IF(N179="základná",J179,0)</f>
        <v>0</v>
      </c>
      <c r="BF179" s="245">
        <f>IF(N179="znížená",J179,0)</f>
        <v>0</v>
      </c>
      <c r="BG179" s="245">
        <f>IF(N179="zákl. prenesená",J179,0)</f>
        <v>0</v>
      </c>
      <c r="BH179" s="245">
        <f>IF(N179="zníž. prenesená",J179,0)</f>
        <v>0</v>
      </c>
      <c r="BI179" s="245">
        <f>IF(N179="nulová",J179,0)</f>
        <v>0</v>
      </c>
      <c r="BJ179" s="14" t="s">
        <v>89</v>
      </c>
      <c r="BK179" s="246">
        <f>ROUND(I179*H179,3)</f>
        <v>0</v>
      </c>
      <c r="BL179" s="14" t="s">
        <v>101</v>
      </c>
      <c r="BM179" s="244" t="s">
        <v>2955</v>
      </c>
    </row>
    <row r="180" s="2" customFormat="1" ht="21.75" customHeight="1">
      <c r="A180" s="35"/>
      <c r="B180" s="36"/>
      <c r="C180" s="249" t="s">
        <v>488</v>
      </c>
      <c r="D180" s="249" t="s">
        <v>612</v>
      </c>
      <c r="E180" s="250" t="s">
        <v>2956</v>
      </c>
      <c r="F180" s="251" t="s">
        <v>2957</v>
      </c>
      <c r="G180" s="252" t="s">
        <v>569</v>
      </c>
      <c r="H180" s="253">
        <v>996</v>
      </c>
      <c r="I180" s="254"/>
      <c r="J180" s="253">
        <f>ROUND(I180*H180,3)</f>
        <v>0</v>
      </c>
      <c r="K180" s="255"/>
      <c r="L180" s="256"/>
      <c r="M180" s="257" t="s">
        <v>1</v>
      </c>
      <c r="N180" s="258" t="s">
        <v>44</v>
      </c>
      <c r="O180" s="94"/>
      <c r="P180" s="242">
        <f>O180*H180</f>
        <v>0</v>
      </c>
      <c r="Q180" s="242">
        <v>0</v>
      </c>
      <c r="R180" s="242">
        <f>Q180*H180</f>
        <v>0</v>
      </c>
      <c r="S180" s="242">
        <v>0</v>
      </c>
      <c r="T180" s="243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44" t="s">
        <v>290</v>
      </c>
      <c r="AT180" s="244" t="s">
        <v>612</v>
      </c>
      <c r="AU180" s="244" t="s">
        <v>89</v>
      </c>
      <c r="AY180" s="14" t="s">
        <v>263</v>
      </c>
      <c r="BE180" s="245">
        <f>IF(N180="základná",J180,0)</f>
        <v>0</v>
      </c>
      <c r="BF180" s="245">
        <f>IF(N180="znížená",J180,0)</f>
        <v>0</v>
      </c>
      <c r="BG180" s="245">
        <f>IF(N180="zákl. prenesená",J180,0)</f>
        <v>0</v>
      </c>
      <c r="BH180" s="245">
        <f>IF(N180="zníž. prenesená",J180,0)</f>
        <v>0</v>
      </c>
      <c r="BI180" s="245">
        <f>IF(N180="nulová",J180,0)</f>
        <v>0</v>
      </c>
      <c r="BJ180" s="14" t="s">
        <v>89</v>
      </c>
      <c r="BK180" s="246">
        <f>ROUND(I180*H180,3)</f>
        <v>0</v>
      </c>
      <c r="BL180" s="14" t="s">
        <v>101</v>
      </c>
      <c r="BM180" s="244" t="s">
        <v>2958</v>
      </c>
    </row>
    <row r="181" s="2" customFormat="1" ht="21.75" customHeight="1">
      <c r="A181" s="35"/>
      <c r="B181" s="36"/>
      <c r="C181" s="249" t="s">
        <v>1561</v>
      </c>
      <c r="D181" s="249" t="s">
        <v>612</v>
      </c>
      <c r="E181" s="250" t="s">
        <v>2959</v>
      </c>
      <c r="F181" s="251" t="s">
        <v>2960</v>
      </c>
      <c r="G181" s="252" t="s">
        <v>569</v>
      </c>
      <c r="H181" s="253">
        <v>309</v>
      </c>
      <c r="I181" s="254"/>
      <c r="J181" s="253">
        <f>ROUND(I181*H181,3)</f>
        <v>0</v>
      </c>
      <c r="K181" s="255"/>
      <c r="L181" s="256"/>
      <c r="M181" s="257" t="s">
        <v>1</v>
      </c>
      <c r="N181" s="258" t="s">
        <v>44</v>
      </c>
      <c r="O181" s="94"/>
      <c r="P181" s="242">
        <f>O181*H181</f>
        <v>0</v>
      </c>
      <c r="Q181" s="242">
        <v>0</v>
      </c>
      <c r="R181" s="242">
        <f>Q181*H181</f>
        <v>0</v>
      </c>
      <c r="S181" s="242">
        <v>0</v>
      </c>
      <c r="T181" s="243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44" t="s">
        <v>290</v>
      </c>
      <c r="AT181" s="244" t="s">
        <v>612</v>
      </c>
      <c r="AU181" s="244" t="s">
        <v>89</v>
      </c>
      <c r="AY181" s="14" t="s">
        <v>263</v>
      </c>
      <c r="BE181" s="245">
        <f>IF(N181="základná",J181,0)</f>
        <v>0</v>
      </c>
      <c r="BF181" s="245">
        <f>IF(N181="znížená",J181,0)</f>
        <v>0</v>
      </c>
      <c r="BG181" s="245">
        <f>IF(N181="zákl. prenesená",J181,0)</f>
        <v>0</v>
      </c>
      <c r="BH181" s="245">
        <f>IF(N181="zníž. prenesená",J181,0)</f>
        <v>0</v>
      </c>
      <c r="BI181" s="245">
        <f>IF(N181="nulová",J181,0)</f>
        <v>0</v>
      </c>
      <c r="BJ181" s="14" t="s">
        <v>89</v>
      </c>
      <c r="BK181" s="246">
        <f>ROUND(I181*H181,3)</f>
        <v>0</v>
      </c>
      <c r="BL181" s="14" t="s">
        <v>101</v>
      </c>
      <c r="BM181" s="244" t="s">
        <v>2961</v>
      </c>
    </row>
    <row r="182" s="2" customFormat="1" ht="24.15" customHeight="1">
      <c r="A182" s="35"/>
      <c r="B182" s="36"/>
      <c r="C182" s="233" t="s">
        <v>1565</v>
      </c>
      <c r="D182" s="233" t="s">
        <v>264</v>
      </c>
      <c r="E182" s="234" t="s">
        <v>2962</v>
      </c>
      <c r="F182" s="235" t="s">
        <v>2963</v>
      </c>
      <c r="G182" s="236" t="s">
        <v>569</v>
      </c>
      <c r="H182" s="237">
        <v>189</v>
      </c>
      <c r="I182" s="238"/>
      <c r="J182" s="237">
        <f>ROUND(I182*H182,3)</f>
        <v>0</v>
      </c>
      <c r="K182" s="239"/>
      <c r="L182" s="41"/>
      <c r="M182" s="240" t="s">
        <v>1</v>
      </c>
      <c r="N182" s="241" t="s">
        <v>44</v>
      </c>
      <c r="O182" s="94"/>
      <c r="P182" s="242">
        <f>O182*H182</f>
        <v>0</v>
      </c>
      <c r="Q182" s="242">
        <v>0</v>
      </c>
      <c r="R182" s="242">
        <f>Q182*H182</f>
        <v>0</v>
      </c>
      <c r="S182" s="242">
        <v>0</v>
      </c>
      <c r="T182" s="243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44" t="s">
        <v>101</v>
      </c>
      <c r="AT182" s="244" t="s">
        <v>264</v>
      </c>
      <c r="AU182" s="244" t="s">
        <v>89</v>
      </c>
      <c r="AY182" s="14" t="s">
        <v>263</v>
      </c>
      <c r="BE182" s="245">
        <f>IF(N182="základná",J182,0)</f>
        <v>0</v>
      </c>
      <c r="BF182" s="245">
        <f>IF(N182="znížená",J182,0)</f>
        <v>0</v>
      </c>
      <c r="BG182" s="245">
        <f>IF(N182="zákl. prenesená",J182,0)</f>
        <v>0</v>
      </c>
      <c r="BH182" s="245">
        <f>IF(N182="zníž. prenesená",J182,0)</f>
        <v>0</v>
      </c>
      <c r="BI182" s="245">
        <f>IF(N182="nulová",J182,0)</f>
        <v>0</v>
      </c>
      <c r="BJ182" s="14" t="s">
        <v>89</v>
      </c>
      <c r="BK182" s="246">
        <f>ROUND(I182*H182,3)</f>
        <v>0</v>
      </c>
      <c r="BL182" s="14" t="s">
        <v>101</v>
      </c>
      <c r="BM182" s="244" t="s">
        <v>2964</v>
      </c>
    </row>
    <row r="183" s="2" customFormat="1" ht="21.75" customHeight="1">
      <c r="A183" s="35"/>
      <c r="B183" s="36"/>
      <c r="C183" s="249" t="s">
        <v>493</v>
      </c>
      <c r="D183" s="249" t="s">
        <v>612</v>
      </c>
      <c r="E183" s="250" t="s">
        <v>2965</v>
      </c>
      <c r="F183" s="251" t="s">
        <v>2966</v>
      </c>
      <c r="G183" s="252" t="s">
        <v>569</v>
      </c>
      <c r="H183" s="253">
        <v>189</v>
      </c>
      <c r="I183" s="254"/>
      <c r="J183" s="253">
        <f>ROUND(I183*H183,3)</f>
        <v>0</v>
      </c>
      <c r="K183" s="255"/>
      <c r="L183" s="256"/>
      <c r="M183" s="257" t="s">
        <v>1</v>
      </c>
      <c r="N183" s="258" t="s">
        <v>44</v>
      </c>
      <c r="O183" s="94"/>
      <c r="P183" s="242">
        <f>O183*H183</f>
        <v>0</v>
      </c>
      <c r="Q183" s="242">
        <v>0</v>
      </c>
      <c r="R183" s="242">
        <f>Q183*H183</f>
        <v>0</v>
      </c>
      <c r="S183" s="242">
        <v>0</v>
      </c>
      <c r="T183" s="243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44" t="s">
        <v>290</v>
      </c>
      <c r="AT183" s="244" t="s">
        <v>612</v>
      </c>
      <c r="AU183" s="244" t="s">
        <v>89</v>
      </c>
      <c r="AY183" s="14" t="s">
        <v>263</v>
      </c>
      <c r="BE183" s="245">
        <f>IF(N183="základná",J183,0)</f>
        <v>0</v>
      </c>
      <c r="BF183" s="245">
        <f>IF(N183="znížená",J183,0)</f>
        <v>0</v>
      </c>
      <c r="BG183" s="245">
        <f>IF(N183="zákl. prenesená",J183,0)</f>
        <v>0</v>
      </c>
      <c r="BH183" s="245">
        <f>IF(N183="zníž. prenesená",J183,0)</f>
        <v>0</v>
      </c>
      <c r="BI183" s="245">
        <f>IF(N183="nulová",J183,0)</f>
        <v>0</v>
      </c>
      <c r="BJ183" s="14" t="s">
        <v>89</v>
      </c>
      <c r="BK183" s="246">
        <f>ROUND(I183*H183,3)</f>
        <v>0</v>
      </c>
      <c r="BL183" s="14" t="s">
        <v>101</v>
      </c>
      <c r="BM183" s="244" t="s">
        <v>2967</v>
      </c>
    </row>
    <row r="184" s="2" customFormat="1" ht="16.5" customHeight="1">
      <c r="A184" s="35"/>
      <c r="B184" s="36"/>
      <c r="C184" s="249" t="s">
        <v>501</v>
      </c>
      <c r="D184" s="249" t="s">
        <v>612</v>
      </c>
      <c r="E184" s="250" t="s">
        <v>2696</v>
      </c>
      <c r="F184" s="251" t="s">
        <v>2464</v>
      </c>
      <c r="G184" s="252" t="s">
        <v>1445</v>
      </c>
      <c r="H184" s="254"/>
      <c r="I184" s="254"/>
      <c r="J184" s="253">
        <f>ROUND(I184*H184,3)</f>
        <v>0</v>
      </c>
      <c r="K184" s="255"/>
      <c r="L184" s="256"/>
      <c r="M184" s="257" t="s">
        <v>1</v>
      </c>
      <c r="N184" s="258" t="s">
        <v>44</v>
      </c>
      <c r="O184" s="94"/>
      <c r="P184" s="242">
        <f>O184*H184</f>
        <v>0</v>
      </c>
      <c r="Q184" s="242">
        <v>0</v>
      </c>
      <c r="R184" s="242">
        <f>Q184*H184</f>
        <v>0</v>
      </c>
      <c r="S184" s="242">
        <v>0</v>
      </c>
      <c r="T184" s="243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44" t="s">
        <v>290</v>
      </c>
      <c r="AT184" s="244" t="s">
        <v>612</v>
      </c>
      <c r="AU184" s="244" t="s">
        <v>89</v>
      </c>
      <c r="AY184" s="14" t="s">
        <v>263</v>
      </c>
      <c r="BE184" s="245">
        <f>IF(N184="základná",J184,0)</f>
        <v>0</v>
      </c>
      <c r="BF184" s="245">
        <f>IF(N184="znížená",J184,0)</f>
        <v>0</v>
      </c>
      <c r="BG184" s="245">
        <f>IF(N184="zákl. prenesená",J184,0)</f>
        <v>0</v>
      </c>
      <c r="BH184" s="245">
        <f>IF(N184="zníž. prenesená",J184,0)</f>
        <v>0</v>
      </c>
      <c r="BI184" s="245">
        <f>IF(N184="nulová",J184,0)</f>
        <v>0</v>
      </c>
      <c r="BJ184" s="14" t="s">
        <v>89</v>
      </c>
      <c r="BK184" s="246">
        <f>ROUND(I184*H184,3)</f>
        <v>0</v>
      </c>
      <c r="BL184" s="14" t="s">
        <v>101</v>
      </c>
      <c r="BM184" s="244" t="s">
        <v>2968</v>
      </c>
    </row>
    <row r="185" s="2" customFormat="1" ht="16.5" customHeight="1">
      <c r="A185" s="35"/>
      <c r="B185" s="36"/>
      <c r="C185" s="249" t="s">
        <v>505</v>
      </c>
      <c r="D185" s="249" t="s">
        <v>612</v>
      </c>
      <c r="E185" s="250" t="s">
        <v>2698</v>
      </c>
      <c r="F185" s="251" t="s">
        <v>2699</v>
      </c>
      <c r="G185" s="252" t="s">
        <v>1445</v>
      </c>
      <c r="H185" s="254"/>
      <c r="I185" s="254"/>
      <c r="J185" s="253">
        <f>ROUND(I185*H185,3)</f>
        <v>0</v>
      </c>
      <c r="K185" s="255"/>
      <c r="L185" s="256"/>
      <c r="M185" s="257" t="s">
        <v>1</v>
      </c>
      <c r="N185" s="258" t="s">
        <v>44</v>
      </c>
      <c r="O185" s="94"/>
      <c r="P185" s="242">
        <f>O185*H185</f>
        <v>0</v>
      </c>
      <c r="Q185" s="242">
        <v>0</v>
      </c>
      <c r="R185" s="242">
        <f>Q185*H185</f>
        <v>0</v>
      </c>
      <c r="S185" s="242">
        <v>0</v>
      </c>
      <c r="T185" s="243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44" t="s">
        <v>290</v>
      </c>
      <c r="AT185" s="244" t="s">
        <v>612</v>
      </c>
      <c r="AU185" s="244" t="s">
        <v>89</v>
      </c>
      <c r="AY185" s="14" t="s">
        <v>263</v>
      </c>
      <c r="BE185" s="245">
        <f>IF(N185="základná",J185,0)</f>
        <v>0</v>
      </c>
      <c r="BF185" s="245">
        <f>IF(N185="znížená",J185,0)</f>
        <v>0</v>
      </c>
      <c r="BG185" s="245">
        <f>IF(N185="zákl. prenesená",J185,0)</f>
        <v>0</v>
      </c>
      <c r="BH185" s="245">
        <f>IF(N185="zníž. prenesená",J185,0)</f>
        <v>0</v>
      </c>
      <c r="BI185" s="245">
        <f>IF(N185="nulová",J185,0)</f>
        <v>0</v>
      </c>
      <c r="BJ185" s="14" t="s">
        <v>89</v>
      </c>
      <c r="BK185" s="246">
        <f>ROUND(I185*H185,3)</f>
        <v>0</v>
      </c>
      <c r="BL185" s="14" t="s">
        <v>101</v>
      </c>
      <c r="BM185" s="244" t="s">
        <v>2969</v>
      </c>
    </row>
    <row r="186" s="2" customFormat="1" ht="16.5" customHeight="1">
      <c r="A186" s="35"/>
      <c r="B186" s="36"/>
      <c r="C186" s="233" t="s">
        <v>509</v>
      </c>
      <c r="D186" s="233" t="s">
        <v>264</v>
      </c>
      <c r="E186" s="234" t="s">
        <v>2690</v>
      </c>
      <c r="F186" s="235" t="s">
        <v>2691</v>
      </c>
      <c r="G186" s="236" t="s">
        <v>1445</v>
      </c>
      <c r="H186" s="238"/>
      <c r="I186" s="238"/>
      <c r="J186" s="237">
        <f>ROUND(I186*H186,3)</f>
        <v>0</v>
      </c>
      <c r="K186" s="239"/>
      <c r="L186" s="41"/>
      <c r="M186" s="240" t="s">
        <v>1</v>
      </c>
      <c r="N186" s="241" t="s">
        <v>44</v>
      </c>
      <c r="O186" s="94"/>
      <c r="P186" s="242">
        <f>O186*H186</f>
        <v>0</v>
      </c>
      <c r="Q186" s="242">
        <v>0</v>
      </c>
      <c r="R186" s="242">
        <f>Q186*H186</f>
        <v>0</v>
      </c>
      <c r="S186" s="242">
        <v>0</v>
      </c>
      <c r="T186" s="243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44" t="s">
        <v>101</v>
      </c>
      <c r="AT186" s="244" t="s">
        <v>264</v>
      </c>
      <c r="AU186" s="244" t="s">
        <v>89</v>
      </c>
      <c r="AY186" s="14" t="s">
        <v>263</v>
      </c>
      <c r="BE186" s="245">
        <f>IF(N186="základná",J186,0)</f>
        <v>0</v>
      </c>
      <c r="BF186" s="245">
        <f>IF(N186="znížená",J186,0)</f>
        <v>0</v>
      </c>
      <c r="BG186" s="245">
        <f>IF(N186="zákl. prenesená",J186,0)</f>
        <v>0</v>
      </c>
      <c r="BH186" s="245">
        <f>IF(N186="zníž. prenesená",J186,0)</f>
        <v>0</v>
      </c>
      <c r="BI186" s="245">
        <f>IF(N186="nulová",J186,0)</f>
        <v>0</v>
      </c>
      <c r="BJ186" s="14" t="s">
        <v>89</v>
      </c>
      <c r="BK186" s="246">
        <f>ROUND(I186*H186,3)</f>
        <v>0</v>
      </c>
      <c r="BL186" s="14" t="s">
        <v>101</v>
      </c>
      <c r="BM186" s="244" t="s">
        <v>2970</v>
      </c>
    </row>
    <row r="187" s="2" customFormat="1" ht="24.15" customHeight="1">
      <c r="A187" s="35"/>
      <c r="B187" s="36"/>
      <c r="C187" s="233" t="s">
        <v>513</v>
      </c>
      <c r="D187" s="233" t="s">
        <v>264</v>
      </c>
      <c r="E187" s="234" t="s">
        <v>2971</v>
      </c>
      <c r="F187" s="235" t="s">
        <v>2972</v>
      </c>
      <c r="G187" s="236" t="s">
        <v>410</v>
      </c>
      <c r="H187" s="237">
        <v>0.52200000000000002</v>
      </c>
      <c r="I187" s="238"/>
      <c r="J187" s="237">
        <f>ROUND(I187*H187,3)</f>
        <v>0</v>
      </c>
      <c r="K187" s="239"/>
      <c r="L187" s="41"/>
      <c r="M187" s="259" t="s">
        <v>1</v>
      </c>
      <c r="N187" s="260" t="s">
        <v>44</v>
      </c>
      <c r="O187" s="261"/>
      <c r="P187" s="262">
        <f>O187*H187</f>
        <v>0</v>
      </c>
      <c r="Q187" s="262">
        <v>0</v>
      </c>
      <c r="R187" s="262">
        <f>Q187*H187</f>
        <v>0</v>
      </c>
      <c r="S187" s="262">
        <v>0</v>
      </c>
      <c r="T187" s="263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44" t="s">
        <v>101</v>
      </c>
      <c r="AT187" s="244" t="s">
        <v>264</v>
      </c>
      <c r="AU187" s="244" t="s">
        <v>89</v>
      </c>
      <c r="AY187" s="14" t="s">
        <v>263</v>
      </c>
      <c r="BE187" s="245">
        <f>IF(N187="základná",J187,0)</f>
        <v>0</v>
      </c>
      <c r="BF187" s="245">
        <f>IF(N187="znížená",J187,0)</f>
        <v>0</v>
      </c>
      <c r="BG187" s="245">
        <f>IF(N187="zákl. prenesená",J187,0)</f>
        <v>0</v>
      </c>
      <c r="BH187" s="245">
        <f>IF(N187="zníž. prenesená",J187,0)</f>
        <v>0</v>
      </c>
      <c r="BI187" s="245">
        <f>IF(N187="nulová",J187,0)</f>
        <v>0</v>
      </c>
      <c r="BJ187" s="14" t="s">
        <v>89</v>
      </c>
      <c r="BK187" s="246">
        <f>ROUND(I187*H187,3)</f>
        <v>0</v>
      </c>
      <c r="BL187" s="14" t="s">
        <v>101</v>
      </c>
      <c r="BM187" s="244" t="s">
        <v>2973</v>
      </c>
    </row>
    <row r="188" s="2" customFormat="1" ht="6.96" customHeight="1">
      <c r="A188" s="35"/>
      <c r="B188" s="69"/>
      <c r="C188" s="70"/>
      <c r="D188" s="70"/>
      <c r="E188" s="70"/>
      <c r="F188" s="70"/>
      <c r="G188" s="70"/>
      <c r="H188" s="70"/>
      <c r="I188" s="70"/>
      <c r="J188" s="70"/>
      <c r="K188" s="70"/>
      <c r="L188" s="41"/>
      <c r="M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</row>
  </sheetData>
  <sheetProtection sheet="1" autoFilter="0" formatColumns="0" formatRows="0" objects="1" scenarios="1" spinCount="100000" saltValue="uOflVieSRclmUlX45hT3fMkMtVDF8EA0SKyjrfGF+sZcyw5NW0ZiLGOOCjZLIXuSZVGe0WmwKxUU9xgS7kLeTA==" hashValue="ZkC9BhBrns+XuWmPeNL8rEWMxZMxlFIA+tlXKix6M6LI123bVBupPjC4HvUo4bypFhjDXDXjIRP+WJI25MjLog==" algorithmName="SHA-512" password="CC35"/>
  <autoFilter ref="C126:K187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3:H113"/>
    <mergeCell ref="E117:H117"/>
    <mergeCell ref="E115:H115"/>
    <mergeCell ref="E119:H11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134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>
      <c r="B8" s="17"/>
      <c r="D8" s="154" t="s">
        <v>221</v>
      </c>
      <c r="L8" s="17"/>
    </row>
    <row r="9" s="1" customFormat="1" ht="16.5" customHeight="1">
      <c r="B9" s="17"/>
      <c r="E9" s="155" t="s">
        <v>222</v>
      </c>
      <c r="F9" s="1"/>
      <c r="G9" s="1"/>
      <c r="H9" s="1"/>
      <c r="L9" s="17"/>
    </row>
    <row r="10" s="1" customFormat="1" ht="12" customHeight="1">
      <c r="B10" s="17"/>
      <c r="D10" s="154" t="s">
        <v>1380</v>
      </c>
      <c r="L10" s="17"/>
    </row>
    <row r="11" s="2" customFormat="1" ht="16.5" customHeight="1">
      <c r="A11" s="35"/>
      <c r="B11" s="41"/>
      <c r="C11" s="35"/>
      <c r="D11" s="35"/>
      <c r="E11" s="166" t="s">
        <v>2576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1382</v>
      </c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6" t="s">
        <v>2974</v>
      </c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54" t="s">
        <v>16</v>
      </c>
      <c r="E15" s="35"/>
      <c r="F15" s="144" t="s">
        <v>1</v>
      </c>
      <c r="G15" s="35"/>
      <c r="H15" s="35"/>
      <c r="I15" s="154" t="s">
        <v>17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4" t="s">
        <v>18</v>
      </c>
      <c r="E16" s="35"/>
      <c r="F16" s="144" t="s">
        <v>19</v>
      </c>
      <c r="G16" s="35"/>
      <c r="H16" s="35"/>
      <c r="I16" s="154" t="s">
        <v>20</v>
      </c>
      <c r="J16" s="157" t="str">
        <f>'Rekapitulácia stavby'!AN8</f>
        <v>20. 7. 2022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54" t="s">
        <v>22</v>
      </c>
      <c r="E18" s="35"/>
      <c r="F18" s="35"/>
      <c r="G18" s="35"/>
      <c r="H18" s="35"/>
      <c r="I18" s="154" t="s">
        <v>23</v>
      </c>
      <c r="J18" s="144" t="s">
        <v>24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44" t="s">
        <v>25</v>
      </c>
      <c r="F19" s="35"/>
      <c r="G19" s="35"/>
      <c r="H19" s="35"/>
      <c r="I19" s="154" t="s">
        <v>26</v>
      </c>
      <c r="J19" s="144" t="s">
        <v>1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54" t="s">
        <v>27</v>
      </c>
      <c r="E21" s="35"/>
      <c r="F21" s="35"/>
      <c r="G21" s="35"/>
      <c r="H21" s="35"/>
      <c r="I21" s="154" t="s">
        <v>23</v>
      </c>
      <c r="J21" s="30" t="str">
        <f>'Rekapitulácia stavby'!AN13</f>
        <v>Vyplň údaj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'Rekapitulácia stavby'!E14</f>
        <v>Vyplň údaj</v>
      </c>
      <c r="F22" s="144"/>
      <c r="G22" s="144"/>
      <c r="H22" s="144"/>
      <c r="I22" s="154" t="s">
        <v>26</v>
      </c>
      <c r="J22" s="30" t="str">
        <f>'Rekapitulácia stavby'!AN14</f>
        <v>Vyplň údaj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54" t="s">
        <v>29</v>
      </c>
      <c r="E24" s="35"/>
      <c r="F24" s="35"/>
      <c r="G24" s="35"/>
      <c r="H24" s="35"/>
      <c r="I24" s="154" t="s">
        <v>23</v>
      </c>
      <c r="J24" s="144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44" t="s">
        <v>30</v>
      </c>
      <c r="F25" s="35"/>
      <c r="G25" s="35"/>
      <c r="H25" s="35"/>
      <c r="I25" s="154" t="s">
        <v>26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54" t="s">
        <v>33</v>
      </c>
      <c r="E27" s="35"/>
      <c r="F27" s="35"/>
      <c r="G27" s="35"/>
      <c r="H27" s="35"/>
      <c r="I27" s="154" t="s">
        <v>23</v>
      </c>
      <c r="J27" s="144" t="s">
        <v>34</v>
      </c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44" t="s">
        <v>35</v>
      </c>
      <c r="F28" s="35"/>
      <c r="G28" s="35"/>
      <c r="H28" s="35"/>
      <c r="I28" s="154" t="s">
        <v>26</v>
      </c>
      <c r="J28" s="144" t="s">
        <v>36</v>
      </c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54" t="s">
        <v>37</v>
      </c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8"/>
      <c r="B31" s="159"/>
      <c r="C31" s="158"/>
      <c r="D31" s="158"/>
      <c r="E31" s="160" t="s">
        <v>1</v>
      </c>
      <c r="F31" s="160"/>
      <c r="G31" s="160"/>
      <c r="H31" s="160"/>
      <c r="I31" s="158"/>
      <c r="J31" s="158"/>
      <c r="K31" s="158"/>
      <c r="L31" s="161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2"/>
      <c r="E33" s="162"/>
      <c r="F33" s="162"/>
      <c r="G33" s="162"/>
      <c r="H33" s="162"/>
      <c r="I33" s="162"/>
      <c r="J33" s="162"/>
      <c r="K33" s="162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63" t="s">
        <v>38</v>
      </c>
      <c r="E34" s="35"/>
      <c r="F34" s="35"/>
      <c r="G34" s="35"/>
      <c r="H34" s="35"/>
      <c r="I34" s="35"/>
      <c r="J34" s="164">
        <f>ROUND(J126,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62"/>
      <c r="E35" s="162"/>
      <c r="F35" s="162"/>
      <c r="G35" s="162"/>
      <c r="H35" s="162"/>
      <c r="I35" s="162"/>
      <c r="J35" s="162"/>
      <c r="K35" s="162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5" t="s">
        <v>40</v>
      </c>
      <c r="G36" s="35"/>
      <c r="H36" s="35"/>
      <c r="I36" s="165" t="s">
        <v>39</v>
      </c>
      <c r="J36" s="165" t="s">
        <v>41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6" t="s">
        <v>42</v>
      </c>
      <c r="E37" s="167" t="s">
        <v>43</v>
      </c>
      <c r="F37" s="168">
        <f>ROUND((SUM(BE126:BE141)),  2)</f>
        <v>0</v>
      </c>
      <c r="G37" s="169"/>
      <c r="H37" s="169"/>
      <c r="I37" s="170">
        <v>0.20000000000000001</v>
      </c>
      <c r="J37" s="168">
        <f>ROUND(((SUM(BE126:BE141))*I37),  2)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67" t="s">
        <v>44</v>
      </c>
      <c r="F38" s="168">
        <f>ROUND((SUM(BF126:BF141)),  2)</f>
        <v>0</v>
      </c>
      <c r="G38" s="169"/>
      <c r="H38" s="169"/>
      <c r="I38" s="170">
        <v>0.20000000000000001</v>
      </c>
      <c r="J38" s="168">
        <f>ROUND(((SUM(BF126:BF141))*I38),  2)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54" t="s">
        <v>45</v>
      </c>
      <c r="F39" s="171">
        <f>ROUND((SUM(BG126:BG141)),  2)</f>
        <v>0</v>
      </c>
      <c r="G39" s="35"/>
      <c r="H39" s="35"/>
      <c r="I39" s="172">
        <v>0.20000000000000001</v>
      </c>
      <c r="J39" s="171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54" t="s">
        <v>46</v>
      </c>
      <c r="F40" s="171">
        <f>ROUND((SUM(BH126:BH141)),  2)</f>
        <v>0</v>
      </c>
      <c r="G40" s="35"/>
      <c r="H40" s="35"/>
      <c r="I40" s="172">
        <v>0.20000000000000001</v>
      </c>
      <c r="J40" s="171">
        <f>0</f>
        <v>0</v>
      </c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67" t="s">
        <v>47</v>
      </c>
      <c r="F41" s="168">
        <f>ROUND((SUM(BI126:BI141)),  2)</f>
        <v>0</v>
      </c>
      <c r="G41" s="169"/>
      <c r="H41" s="169"/>
      <c r="I41" s="170">
        <v>0</v>
      </c>
      <c r="J41" s="168">
        <f>0</f>
        <v>0</v>
      </c>
      <c r="K41" s="35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73"/>
      <c r="D43" s="174" t="s">
        <v>48</v>
      </c>
      <c r="E43" s="175"/>
      <c r="F43" s="175"/>
      <c r="G43" s="176" t="s">
        <v>49</v>
      </c>
      <c r="H43" s="177" t="s">
        <v>50</v>
      </c>
      <c r="I43" s="175"/>
      <c r="J43" s="178">
        <f>SUM(J34:J41)</f>
        <v>0</v>
      </c>
      <c r="K43" s="179"/>
      <c r="L43" s="66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221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91" t="s">
        <v>222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1380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264" t="s">
        <v>2576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1382</v>
      </c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9" t="str">
        <f>E13</f>
        <v>SO-1.1.2.5 - Rozvádzač r011 administratíva</v>
      </c>
      <c r="F91" s="37"/>
      <c r="G91" s="37"/>
      <c r="H91" s="37"/>
      <c r="I91" s="37"/>
      <c r="J91" s="37"/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18</v>
      </c>
      <c r="D93" s="37"/>
      <c r="E93" s="37"/>
      <c r="F93" s="24" t="str">
        <f>F16</f>
        <v>Svit</v>
      </c>
      <c r="G93" s="37"/>
      <c r="H93" s="37"/>
      <c r="I93" s="29" t="s">
        <v>20</v>
      </c>
      <c r="J93" s="82" t="str">
        <f>IF(J16="","",J16)</f>
        <v>20. 7. 2022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22</v>
      </c>
      <c r="D95" s="37"/>
      <c r="E95" s="37"/>
      <c r="F95" s="24" t="str">
        <f>E19</f>
        <v>Mesto Svit</v>
      </c>
      <c r="G95" s="37"/>
      <c r="H95" s="37"/>
      <c r="I95" s="29" t="s">
        <v>29</v>
      </c>
      <c r="J95" s="33" t="str">
        <f>E25</f>
        <v>Ing. arch. Martin Baloga, PhD. a kolektív EnviArch</v>
      </c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33</v>
      </c>
      <c r="J96" s="33" t="str">
        <f>E28</f>
        <v>Structures, s.r.o.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92" t="s">
        <v>224</v>
      </c>
      <c r="D98" s="193"/>
      <c r="E98" s="193"/>
      <c r="F98" s="193"/>
      <c r="G98" s="193"/>
      <c r="H98" s="193"/>
      <c r="I98" s="193"/>
      <c r="J98" s="194" t="s">
        <v>225</v>
      </c>
      <c r="K98" s="193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95" t="s">
        <v>226</v>
      </c>
      <c r="D100" s="37"/>
      <c r="E100" s="37"/>
      <c r="F100" s="37"/>
      <c r="G100" s="37"/>
      <c r="H100" s="37"/>
      <c r="I100" s="37"/>
      <c r="J100" s="113">
        <f>J126</f>
        <v>0</v>
      </c>
      <c r="K100" s="37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227</v>
      </c>
    </row>
    <row r="101" s="9" customFormat="1" ht="24.96" customHeight="1">
      <c r="A101" s="9"/>
      <c r="B101" s="196"/>
      <c r="C101" s="197"/>
      <c r="D101" s="198" t="s">
        <v>2975</v>
      </c>
      <c r="E101" s="199"/>
      <c r="F101" s="199"/>
      <c r="G101" s="199"/>
      <c r="H101" s="199"/>
      <c r="I101" s="199"/>
      <c r="J101" s="200">
        <f>J127</f>
        <v>0</v>
      </c>
      <c r="K101" s="197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202"/>
      <c r="C102" s="136"/>
      <c r="D102" s="203" t="s">
        <v>2579</v>
      </c>
      <c r="E102" s="204"/>
      <c r="F102" s="204"/>
      <c r="G102" s="204"/>
      <c r="H102" s="204"/>
      <c r="I102" s="204"/>
      <c r="J102" s="205">
        <f>J140</f>
        <v>0</v>
      </c>
      <c r="K102" s="136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66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="2" customFormat="1" ht="6.96" customHeight="1">
      <c r="A104" s="35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="2" customFormat="1" ht="6.96" customHeight="1">
      <c r="A108" s="35"/>
      <c r="B108" s="71"/>
      <c r="C108" s="72"/>
      <c r="D108" s="72"/>
      <c r="E108" s="72"/>
      <c r="F108" s="72"/>
      <c r="G108" s="72"/>
      <c r="H108" s="72"/>
      <c r="I108" s="72"/>
      <c r="J108" s="72"/>
      <c r="K108" s="72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24.96" customHeight="1">
      <c r="A109" s="35"/>
      <c r="B109" s="36"/>
      <c r="C109" s="20" t="s">
        <v>250</v>
      </c>
      <c r="D109" s="37"/>
      <c r="E109" s="37"/>
      <c r="F109" s="37"/>
      <c r="G109" s="37"/>
      <c r="H109" s="37"/>
      <c r="I109" s="37"/>
      <c r="J109" s="37"/>
      <c r="K109" s="37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6.96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2" customHeight="1">
      <c r="A111" s="35"/>
      <c r="B111" s="36"/>
      <c r="C111" s="29" t="s">
        <v>14</v>
      </c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6.5" customHeight="1">
      <c r="A112" s="35"/>
      <c r="B112" s="36"/>
      <c r="C112" s="37"/>
      <c r="D112" s="37"/>
      <c r="E112" s="191" t="str">
        <f>E7</f>
        <v>Materská škola Svit - ZMNENA</v>
      </c>
      <c r="F112" s="29"/>
      <c r="G112" s="29"/>
      <c r="H112" s="29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1" customFormat="1" ht="12" customHeight="1">
      <c r="B113" s="18"/>
      <c r="C113" s="29" t="s">
        <v>221</v>
      </c>
      <c r="D113" s="19"/>
      <c r="E113" s="19"/>
      <c r="F113" s="19"/>
      <c r="G113" s="19"/>
      <c r="H113" s="19"/>
      <c r="I113" s="19"/>
      <c r="J113" s="19"/>
      <c r="K113" s="19"/>
      <c r="L113" s="17"/>
    </row>
    <row r="114" s="1" customFormat="1" ht="16.5" customHeight="1">
      <c r="B114" s="18"/>
      <c r="C114" s="19"/>
      <c r="D114" s="19"/>
      <c r="E114" s="191" t="s">
        <v>222</v>
      </c>
      <c r="F114" s="19"/>
      <c r="G114" s="19"/>
      <c r="H114" s="19"/>
      <c r="I114" s="19"/>
      <c r="J114" s="19"/>
      <c r="K114" s="19"/>
      <c r="L114" s="17"/>
    </row>
    <row r="115" s="1" customFormat="1" ht="12" customHeight="1">
      <c r="B115" s="18"/>
      <c r="C115" s="29" t="s">
        <v>1380</v>
      </c>
      <c r="D115" s="19"/>
      <c r="E115" s="19"/>
      <c r="F115" s="19"/>
      <c r="G115" s="19"/>
      <c r="H115" s="19"/>
      <c r="I115" s="19"/>
      <c r="J115" s="19"/>
      <c r="K115" s="19"/>
      <c r="L115" s="17"/>
    </row>
    <row r="116" s="2" customFormat="1" ht="16.5" customHeight="1">
      <c r="A116" s="35"/>
      <c r="B116" s="36"/>
      <c r="C116" s="37"/>
      <c r="D116" s="37"/>
      <c r="E116" s="264" t="s">
        <v>2576</v>
      </c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2" customHeight="1">
      <c r="A117" s="35"/>
      <c r="B117" s="36"/>
      <c r="C117" s="29" t="s">
        <v>1382</v>
      </c>
      <c r="D117" s="37"/>
      <c r="E117" s="37"/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6.5" customHeight="1">
      <c r="A118" s="35"/>
      <c r="B118" s="36"/>
      <c r="C118" s="37"/>
      <c r="D118" s="37"/>
      <c r="E118" s="79" t="str">
        <f>E13</f>
        <v>SO-1.1.2.5 - Rozvádzač r011 administratíva</v>
      </c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6.96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2" customHeight="1">
      <c r="A120" s="35"/>
      <c r="B120" s="36"/>
      <c r="C120" s="29" t="s">
        <v>18</v>
      </c>
      <c r="D120" s="37"/>
      <c r="E120" s="37"/>
      <c r="F120" s="24" t="str">
        <f>F16</f>
        <v>Svit</v>
      </c>
      <c r="G120" s="37"/>
      <c r="H120" s="37"/>
      <c r="I120" s="29" t="s">
        <v>20</v>
      </c>
      <c r="J120" s="82" t="str">
        <f>IF(J16="","",J16)</f>
        <v>20. 7. 2022</v>
      </c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6.96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40.05" customHeight="1">
      <c r="A122" s="35"/>
      <c r="B122" s="36"/>
      <c r="C122" s="29" t="s">
        <v>22</v>
      </c>
      <c r="D122" s="37"/>
      <c r="E122" s="37"/>
      <c r="F122" s="24" t="str">
        <f>E19</f>
        <v>Mesto Svit</v>
      </c>
      <c r="G122" s="37"/>
      <c r="H122" s="37"/>
      <c r="I122" s="29" t="s">
        <v>29</v>
      </c>
      <c r="J122" s="33" t="str">
        <f>E25</f>
        <v>Ing. arch. Martin Baloga, PhD. a kolektív EnviArch</v>
      </c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5.15" customHeight="1">
      <c r="A123" s="35"/>
      <c r="B123" s="36"/>
      <c r="C123" s="29" t="s">
        <v>27</v>
      </c>
      <c r="D123" s="37"/>
      <c r="E123" s="37"/>
      <c r="F123" s="24" t="str">
        <f>IF(E22="","",E22)</f>
        <v>Vyplň údaj</v>
      </c>
      <c r="G123" s="37"/>
      <c r="H123" s="37"/>
      <c r="I123" s="29" t="s">
        <v>33</v>
      </c>
      <c r="J123" s="33" t="str">
        <f>E28</f>
        <v>Structures, s.r.o.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0.32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11" customFormat="1" ht="29.28" customHeight="1">
      <c r="A125" s="207"/>
      <c r="B125" s="208"/>
      <c r="C125" s="209" t="s">
        <v>251</v>
      </c>
      <c r="D125" s="210" t="s">
        <v>63</v>
      </c>
      <c r="E125" s="210" t="s">
        <v>59</v>
      </c>
      <c r="F125" s="210" t="s">
        <v>60</v>
      </c>
      <c r="G125" s="210" t="s">
        <v>252</v>
      </c>
      <c r="H125" s="210" t="s">
        <v>253</v>
      </c>
      <c r="I125" s="210" t="s">
        <v>254</v>
      </c>
      <c r="J125" s="211" t="s">
        <v>225</v>
      </c>
      <c r="K125" s="212" t="s">
        <v>255</v>
      </c>
      <c r="L125" s="213"/>
      <c r="M125" s="103" t="s">
        <v>1</v>
      </c>
      <c r="N125" s="104" t="s">
        <v>42</v>
      </c>
      <c r="O125" s="104" t="s">
        <v>256</v>
      </c>
      <c r="P125" s="104" t="s">
        <v>257</v>
      </c>
      <c r="Q125" s="104" t="s">
        <v>258</v>
      </c>
      <c r="R125" s="104" t="s">
        <v>259</v>
      </c>
      <c r="S125" s="104" t="s">
        <v>260</v>
      </c>
      <c r="T125" s="105" t="s">
        <v>261</v>
      </c>
      <c r="U125" s="207"/>
      <c r="V125" s="207"/>
      <c r="W125" s="207"/>
      <c r="X125" s="207"/>
      <c r="Y125" s="207"/>
      <c r="Z125" s="207"/>
      <c r="AA125" s="207"/>
      <c r="AB125" s="207"/>
      <c r="AC125" s="207"/>
      <c r="AD125" s="207"/>
      <c r="AE125" s="207"/>
    </row>
    <row r="126" s="2" customFormat="1" ht="22.8" customHeight="1">
      <c r="A126" s="35"/>
      <c r="B126" s="36"/>
      <c r="C126" s="110" t="s">
        <v>226</v>
      </c>
      <c r="D126" s="37"/>
      <c r="E126" s="37"/>
      <c r="F126" s="37"/>
      <c r="G126" s="37"/>
      <c r="H126" s="37"/>
      <c r="I126" s="37"/>
      <c r="J126" s="214">
        <f>BK126</f>
        <v>0</v>
      </c>
      <c r="K126" s="37"/>
      <c r="L126" s="41"/>
      <c r="M126" s="106"/>
      <c r="N126" s="215"/>
      <c r="O126" s="107"/>
      <c r="P126" s="216">
        <f>P127</f>
        <v>0</v>
      </c>
      <c r="Q126" s="107"/>
      <c r="R126" s="216">
        <f>R127</f>
        <v>0</v>
      </c>
      <c r="S126" s="107"/>
      <c r="T126" s="217">
        <f>T127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77</v>
      </c>
      <c r="AU126" s="14" t="s">
        <v>227</v>
      </c>
      <c r="BK126" s="218">
        <f>BK127</f>
        <v>0</v>
      </c>
    </row>
    <row r="127" s="12" customFormat="1" ht="25.92" customHeight="1">
      <c r="A127" s="12"/>
      <c r="B127" s="219"/>
      <c r="C127" s="220"/>
      <c r="D127" s="221" t="s">
        <v>77</v>
      </c>
      <c r="E127" s="222" t="s">
        <v>2580</v>
      </c>
      <c r="F127" s="222" t="s">
        <v>2976</v>
      </c>
      <c r="G127" s="220"/>
      <c r="H127" s="220"/>
      <c r="I127" s="223"/>
      <c r="J127" s="224">
        <f>BK127</f>
        <v>0</v>
      </c>
      <c r="K127" s="220"/>
      <c r="L127" s="225"/>
      <c r="M127" s="226"/>
      <c r="N127" s="227"/>
      <c r="O127" s="227"/>
      <c r="P127" s="228">
        <f>P128+SUM(P129:P140)</f>
        <v>0</v>
      </c>
      <c r="Q127" s="227"/>
      <c r="R127" s="228">
        <f>R128+SUM(R129:R140)</f>
        <v>0</v>
      </c>
      <c r="S127" s="227"/>
      <c r="T127" s="229">
        <f>T128+SUM(T129:T140)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0" t="s">
        <v>85</v>
      </c>
      <c r="AT127" s="231" t="s">
        <v>77</v>
      </c>
      <c r="AU127" s="231" t="s">
        <v>78</v>
      </c>
      <c r="AY127" s="230" t="s">
        <v>263</v>
      </c>
      <c r="BK127" s="232">
        <f>BK128+SUM(BK129:BK140)</f>
        <v>0</v>
      </c>
    </row>
    <row r="128" s="2" customFormat="1" ht="24.15" customHeight="1">
      <c r="A128" s="35"/>
      <c r="B128" s="36"/>
      <c r="C128" s="249" t="s">
        <v>85</v>
      </c>
      <c r="D128" s="249" t="s">
        <v>612</v>
      </c>
      <c r="E128" s="250" t="s">
        <v>2977</v>
      </c>
      <c r="F128" s="251" t="s">
        <v>2978</v>
      </c>
      <c r="G128" s="252" t="s">
        <v>2598</v>
      </c>
      <c r="H128" s="253">
        <v>1</v>
      </c>
      <c r="I128" s="254"/>
      <c r="J128" s="253">
        <f>ROUND(I128*H128,3)</f>
        <v>0</v>
      </c>
      <c r="K128" s="255"/>
      <c r="L128" s="256"/>
      <c r="M128" s="257" t="s">
        <v>1</v>
      </c>
      <c r="N128" s="258" t="s">
        <v>44</v>
      </c>
      <c r="O128" s="94"/>
      <c r="P128" s="242">
        <f>O128*H128</f>
        <v>0</v>
      </c>
      <c r="Q128" s="242">
        <v>0</v>
      </c>
      <c r="R128" s="242">
        <f>Q128*H128</f>
        <v>0</v>
      </c>
      <c r="S128" s="242">
        <v>0</v>
      </c>
      <c r="T128" s="243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44" t="s">
        <v>290</v>
      </c>
      <c r="AT128" s="244" t="s">
        <v>612</v>
      </c>
      <c r="AU128" s="244" t="s">
        <v>85</v>
      </c>
      <c r="AY128" s="14" t="s">
        <v>263</v>
      </c>
      <c r="BE128" s="245">
        <f>IF(N128="základná",J128,0)</f>
        <v>0</v>
      </c>
      <c r="BF128" s="245">
        <f>IF(N128="znížená",J128,0)</f>
        <v>0</v>
      </c>
      <c r="BG128" s="245">
        <f>IF(N128="zákl. prenesená",J128,0)</f>
        <v>0</v>
      </c>
      <c r="BH128" s="245">
        <f>IF(N128="zníž. prenesená",J128,0)</f>
        <v>0</v>
      </c>
      <c r="BI128" s="245">
        <f>IF(N128="nulová",J128,0)</f>
        <v>0</v>
      </c>
      <c r="BJ128" s="14" t="s">
        <v>89</v>
      </c>
      <c r="BK128" s="246">
        <f>ROUND(I128*H128,3)</f>
        <v>0</v>
      </c>
      <c r="BL128" s="14" t="s">
        <v>101</v>
      </c>
      <c r="BM128" s="244" t="s">
        <v>2979</v>
      </c>
    </row>
    <row r="129" s="2" customFormat="1" ht="33" customHeight="1">
      <c r="A129" s="35"/>
      <c r="B129" s="36"/>
      <c r="C129" s="249" t="s">
        <v>89</v>
      </c>
      <c r="D129" s="249" t="s">
        <v>612</v>
      </c>
      <c r="E129" s="250" t="s">
        <v>2980</v>
      </c>
      <c r="F129" s="251" t="s">
        <v>2981</v>
      </c>
      <c r="G129" s="252" t="s">
        <v>2598</v>
      </c>
      <c r="H129" s="253">
        <v>1</v>
      </c>
      <c r="I129" s="254"/>
      <c r="J129" s="253">
        <f>ROUND(I129*H129,3)</f>
        <v>0</v>
      </c>
      <c r="K129" s="255"/>
      <c r="L129" s="256"/>
      <c r="M129" s="257" t="s">
        <v>1</v>
      </c>
      <c r="N129" s="258" t="s">
        <v>44</v>
      </c>
      <c r="O129" s="94"/>
      <c r="P129" s="242">
        <f>O129*H129</f>
        <v>0</v>
      </c>
      <c r="Q129" s="242">
        <v>0</v>
      </c>
      <c r="R129" s="242">
        <f>Q129*H129</f>
        <v>0</v>
      </c>
      <c r="S129" s="242">
        <v>0</v>
      </c>
      <c r="T129" s="243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4" t="s">
        <v>290</v>
      </c>
      <c r="AT129" s="244" t="s">
        <v>612</v>
      </c>
      <c r="AU129" s="244" t="s">
        <v>85</v>
      </c>
      <c r="AY129" s="14" t="s">
        <v>263</v>
      </c>
      <c r="BE129" s="245">
        <f>IF(N129="základná",J129,0)</f>
        <v>0</v>
      </c>
      <c r="BF129" s="245">
        <f>IF(N129="znížená",J129,0)</f>
        <v>0</v>
      </c>
      <c r="BG129" s="245">
        <f>IF(N129="zákl. prenesená",J129,0)</f>
        <v>0</v>
      </c>
      <c r="BH129" s="245">
        <f>IF(N129="zníž. prenesená",J129,0)</f>
        <v>0</v>
      </c>
      <c r="BI129" s="245">
        <f>IF(N129="nulová",J129,0)</f>
        <v>0</v>
      </c>
      <c r="BJ129" s="14" t="s">
        <v>89</v>
      </c>
      <c r="BK129" s="246">
        <f>ROUND(I129*H129,3)</f>
        <v>0</v>
      </c>
      <c r="BL129" s="14" t="s">
        <v>101</v>
      </c>
      <c r="BM129" s="244" t="s">
        <v>2982</v>
      </c>
    </row>
    <row r="130" s="2" customFormat="1" ht="16.5" customHeight="1">
      <c r="A130" s="35"/>
      <c r="B130" s="36"/>
      <c r="C130" s="249" t="s">
        <v>96</v>
      </c>
      <c r="D130" s="249" t="s">
        <v>612</v>
      </c>
      <c r="E130" s="250" t="s">
        <v>2983</v>
      </c>
      <c r="F130" s="251" t="s">
        <v>2984</v>
      </c>
      <c r="G130" s="252" t="s">
        <v>2598</v>
      </c>
      <c r="H130" s="253">
        <v>1</v>
      </c>
      <c r="I130" s="254"/>
      <c r="J130" s="253">
        <f>ROUND(I130*H130,3)</f>
        <v>0</v>
      </c>
      <c r="K130" s="255"/>
      <c r="L130" s="256"/>
      <c r="M130" s="257" t="s">
        <v>1</v>
      </c>
      <c r="N130" s="258" t="s">
        <v>44</v>
      </c>
      <c r="O130" s="94"/>
      <c r="P130" s="242">
        <f>O130*H130</f>
        <v>0</v>
      </c>
      <c r="Q130" s="242">
        <v>0</v>
      </c>
      <c r="R130" s="242">
        <f>Q130*H130</f>
        <v>0</v>
      </c>
      <c r="S130" s="242">
        <v>0</v>
      </c>
      <c r="T130" s="243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4" t="s">
        <v>290</v>
      </c>
      <c r="AT130" s="244" t="s">
        <v>612</v>
      </c>
      <c r="AU130" s="244" t="s">
        <v>85</v>
      </c>
      <c r="AY130" s="14" t="s">
        <v>263</v>
      </c>
      <c r="BE130" s="245">
        <f>IF(N130="základná",J130,0)</f>
        <v>0</v>
      </c>
      <c r="BF130" s="245">
        <f>IF(N130="znížená",J130,0)</f>
        <v>0</v>
      </c>
      <c r="BG130" s="245">
        <f>IF(N130="zákl. prenesená",J130,0)</f>
        <v>0</v>
      </c>
      <c r="BH130" s="245">
        <f>IF(N130="zníž. prenesená",J130,0)</f>
        <v>0</v>
      </c>
      <c r="BI130" s="245">
        <f>IF(N130="nulová",J130,0)</f>
        <v>0</v>
      </c>
      <c r="BJ130" s="14" t="s">
        <v>89</v>
      </c>
      <c r="BK130" s="246">
        <f>ROUND(I130*H130,3)</f>
        <v>0</v>
      </c>
      <c r="BL130" s="14" t="s">
        <v>101</v>
      </c>
      <c r="BM130" s="244" t="s">
        <v>2985</v>
      </c>
    </row>
    <row r="131" s="2" customFormat="1" ht="21.75" customHeight="1">
      <c r="A131" s="35"/>
      <c r="B131" s="36"/>
      <c r="C131" s="249" t="s">
        <v>101</v>
      </c>
      <c r="D131" s="249" t="s">
        <v>612</v>
      </c>
      <c r="E131" s="250" t="s">
        <v>2986</v>
      </c>
      <c r="F131" s="251" t="s">
        <v>2987</v>
      </c>
      <c r="G131" s="252" t="s">
        <v>2598</v>
      </c>
      <c r="H131" s="253">
        <v>1</v>
      </c>
      <c r="I131" s="254"/>
      <c r="J131" s="253">
        <f>ROUND(I131*H131,3)</f>
        <v>0</v>
      </c>
      <c r="K131" s="255"/>
      <c r="L131" s="256"/>
      <c r="M131" s="257" t="s">
        <v>1</v>
      </c>
      <c r="N131" s="258" t="s">
        <v>44</v>
      </c>
      <c r="O131" s="94"/>
      <c r="P131" s="242">
        <f>O131*H131</f>
        <v>0</v>
      </c>
      <c r="Q131" s="242">
        <v>0</v>
      </c>
      <c r="R131" s="242">
        <f>Q131*H131</f>
        <v>0</v>
      </c>
      <c r="S131" s="242">
        <v>0</v>
      </c>
      <c r="T131" s="24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4" t="s">
        <v>290</v>
      </c>
      <c r="AT131" s="244" t="s">
        <v>612</v>
      </c>
      <c r="AU131" s="244" t="s">
        <v>85</v>
      </c>
      <c r="AY131" s="14" t="s">
        <v>263</v>
      </c>
      <c r="BE131" s="245">
        <f>IF(N131="základná",J131,0)</f>
        <v>0</v>
      </c>
      <c r="BF131" s="245">
        <f>IF(N131="znížená",J131,0)</f>
        <v>0</v>
      </c>
      <c r="BG131" s="245">
        <f>IF(N131="zákl. prenesená",J131,0)</f>
        <v>0</v>
      </c>
      <c r="BH131" s="245">
        <f>IF(N131="zníž. prenesená",J131,0)</f>
        <v>0</v>
      </c>
      <c r="BI131" s="245">
        <f>IF(N131="nulová",J131,0)</f>
        <v>0</v>
      </c>
      <c r="BJ131" s="14" t="s">
        <v>89</v>
      </c>
      <c r="BK131" s="246">
        <f>ROUND(I131*H131,3)</f>
        <v>0</v>
      </c>
      <c r="BL131" s="14" t="s">
        <v>101</v>
      </c>
      <c r="BM131" s="244" t="s">
        <v>2988</v>
      </c>
    </row>
    <row r="132" s="2" customFormat="1" ht="16.5" customHeight="1">
      <c r="A132" s="35"/>
      <c r="B132" s="36"/>
      <c r="C132" s="249" t="s">
        <v>278</v>
      </c>
      <c r="D132" s="249" t="s">
        <v>612</v>
      </c>
      <c r="E132" s="250" t="s">
        <v>2989</v>
      </c>
      <c r="F132" s="251" t="s">
        <v>2990</v>
      </c>
      <c r="G132" s="252" t="s">
        <v>2598</v>
      </c>
      <c r="H132" s="253">
        <v>7</v>
      </c>
      <c r="I132" s="254"/>
      <c r="J132" s="253">
        <f>ROUND(I132*H132,3)</f>
        <v>0</v>
      </c>
      <c r="K132" s="255"/>
      <c r="L132" s="256"/>
      <c r="M132" s="257" t="s">
        <v>1</v>
      </c>
      <c r="N132" s="258" t="s">
        <v>44</v>
      </c>
      <c r="O132" s="94"/>
      <c r="P132" s="242">
        <f>O132*H132</f>
        <v>0</v>
      </c>
      <c r="Q132" s="242">
        <v>0</v>
      </c>
      <c r="R132" s="242">
        <f>Q132*H132</f>
        <v>0</v>
      </c>
      <c r="S132" s="242">
        <v>0</v>
      </c>
      <c r="T132" s="24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4" t="s">
        <v>290</v>
      </c>
      <c r="AT132" s="244" t="s">
        <v>612</v>
      </c>
      <c r="AU132" s="244" t="s">
        <v>85</v>
      </c>
      <c r="AY132" s="14" t="s">
        <v>263</v>
      </c>
      <c r="BE132" s="245">
        <f>IF(N132="základná",J132,0)</f>
        <v>0</v>
      </c>
      <c r="BF132" s="245">
        <f>IF(N132="znížená",J132,0)</f>
        <v>0</v>
      </c>
      <c r="BG132" s="245">
        <f>IF(N132="zákl. prenesená",J132,0)</f>
        <v>0</v>
      </c>
      <c r="BH132" s="245">
        <f>IF(N132="zníž. prenesená",J132,0)</f>
        <v>0</v>
      </c>
      <c r="BI132" s="245">
        <f>IF(N132="nulová",J132,0)</f>
        <v>0</v>
      </c>
      <c r="BJ132" s="14" t="s">
        <v>89</v>
      </c>
      <c r="BK132" s="246">
        <f>ROUND(I132*H132,3)</f>
        <v>0</v>
      </c>
      <c r="BL132" s="14" t="s">
        <v>101</v>
      </c>
      <c r="BM132" s="244" t="s">
        <v>2991</v>
      </c>
    </row>
    <row r="133" s="2" customFormat="1" ht="21.75" customHeight="1">
      <c r="A133" s="35"/>
      <c r="B133" s="36"/>
      <c r="C133" s="249" t="s">
        <v>282</v>
      </c>
      <c r="D133" s="249" t="s">
        <v>612</v>
      </c>
      <c r="E133" s="250" t="s">
        <v>2992</v>
      </c>
      <c r="F133" s="251" t="s">
        <v>2993</v>
      </c>
      <c r="G133" s="252" t="s">
        <v>2598</v>
      </c>
      <c r="H133" s="253">
        <v>2</v>
      </c>
      <c r="I133" s="254"/>
      <c r="J133" s="253">
        <f>ROUND(I133*H133,3)</f>
        <v>0</v>
      </c>
      <c r="K133" s="255"/>
      <c r="L133" s="256"/>
      <c r="M133" s="257" t="s">
        <v>1</v>
      </c>
      <c r="N133" s="258" t="s">
        <v>44</v>
      </c>
      <c r="O133" s="94"/>
      <c r="P133" s="242">
        <f>O133*H133</f>
        <v>0</v>
      </c>
      <c r="Q133" s="242">
        <v>0</v>
      </c>
      <c r="R133" s="242">
        <f>Q133*H133</f>
        <v>0</v>
      </c>
      <c r="S133" s="242">
        <v>0</v>
      </c>
      <c r="T133" s="24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4" t="s">
        <v>290</v>
      </c>
      <c r="AT133" s="244" t="s">
        <v>612</v>
      </c>
      <c r="AU133" s="244" t="s">
        <v>85</v>
      </c>
      <c r="AY133" s="14" t="s">
        <v>263</v>
      </c>
      <c r="BE133" s="245">
        <f>IF(N133="základná",J133,0)</f>
        <v>0</v>
      </c>
      <c r="BF133" s="245">
        <f>IF(N133="znížená",J133,0)</f>
        <v>0</v>
      </c>
      <c r="BG133" s="245">
        <f>IF(N133="zákl. prenesená",J133,0)</f>
        <v>0</v>
      </c>
      <c r="BH133" s="245">
        <f>IF(N133="zníž. prenesená",J133,0)</f>
        <v>0</v>
      </c>
      <c r="BI133" s="245">
        <f>IF(N133="nulová",J133,0)</f>
        <v>0</v>
      </c>
      <c r="BJ133" s="14" t="s">
        <v>89</v>
      </c>
      <c r="BK133" s="246">
        <f>ROUND(I133*H133,3)</f>
        <v>0</v>
      </c>
      <c r="BL133" s="14" t="s">
        <v>101</v>
      </c>
      <c r="BM133" s="244" t="s">
        <v>2994</v>
      </c>
    </row>
    <row r="134" s="2" customFormat="1" ht="24.15" customHeight="1">
      <c r="A134" s="35"/>
      <c r="B134" s="36"/>
      <c r="C134" s="249" t="s">
        <v>286</v>
      </c>
      <c r="D134" s="249" t="s">
        <v>612</v>
      </c>
      <c r="E134" s="250" t="s">
        <v>2995</v>
      </c>
      <c r="F134" s="251" t="s">
        <v>2996</v>
      </c>
      <c r="G134" s="252" t="s">
        <v>2598</v>
      </c>
      <c r="H134" s="253">
        <v>22</v>
      </c>
      <c r="I134" s="254"/>
      <c r="J134" s="253">
        <f>ROUND(I134*H134,3)</f>
        <v>0</v>
      </c>
      <c r="K134" s="255"/>
      <c r="L134" s="256"/>
      <c r="M134" s="257" t="s">
        <v>1</v>
      </c>
      <c r="N134" s="258" t="s">
        <v>44</v>
      </c>
      <c r="O134" s="94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290</v>
      </c>
      <c r="AT134" s="244" t="s">
        <v>612</v>
      </c>
      <c r="AU134" s="244" t="s">
        <v>85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101</v>
      </c>
      <c r="BM134" s="244" t="s">
        <v>2997</v>
      </c>
    </row>
    <row r="135" s="2" customFormat="1" ht="24.15" customHeight="1">
      <c r="A135" s="35"/>
      <c r="B135" s="36"/>
      <c r="C135" s="249" t="s">
        <v>290</v>
      </c>
      <c r="D135" s="249" t="s">
        <v>612</v>
      </c>
      <c r="E135" s="250" t="s">
        <v>2998</v>
      </c>
      <c r="F135" s="251" t="s">
        <v>2999</v>
      </c>
      <c r="G135" s="252" t="s">
        <v>2598</v>
      </c>
      <c r="H135" s="253">
        <v>8</v>
      </c>
      <c r="I135" s="254"/>
      <c r="J135" s="253">
        <f>ROUND(I135*H135,3)</f>
        <v>0</v>
      </c>
      <c r="K135" s="255"/>
      <c r="L135" s="256"/>
      <c r="M135" s="257" t="s">
        <v>1</v>
      </c>
      <c r="N135" s="258" t="s">
        <v>44</v>
      </c>
      <c r="O135" s="94"/>
      <c r="P135" s="242">
        <f>O135*H135</f>
        <v>0</v>
      </c>
      <c r="Q135" s="242">
        <v>0</v>
      </c>
      <c r="R135" s="242">
        <f>Q135*H135</f>
        <v>0</v>
      </c>
      <c r="S135" s="242">
        <v>0</v>
      </c>
      <c r="T135" s="24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4" t="s">
        <v>290</v>
      </c>
      <c r="AT135" s="244" t="s">
        <v>612</v>
      </c>
      <c r="AU135" s="244" t="s">
        <v>85</v>
      </c>
      <c r="AY135" s="14" t="s">
        <v>263</v>
      </c>
      <c r="BE135" s="245">
        <f>IF(N135="základná",J135,0)</f>
        <v>0</v>
      </c>
      <c r="BF135" s="245">
        <f>IF(N135="znížená",J135,0)</f>
        <v>0</v>
      </c>
      <c r="BG135" s="245">
        <f>IF(N135="zákl. prenesená",J135,0)</f>
        <v>0</v>
      </c>
      <c r="BH135" s="245">
        <f>IF(N135="zníž. prenesená",J135,0)</f>
        <v>0</v>
      </c>
      <c r="BI135" s="245">
        <f>IF(N135="nulová",J135,0)</f>
        <v>0</v>
      </c>
      <c r="BJ135" s="14" t="s">
        <v>89</v>
      </c>
      <c r="BK135" s="246">
        <f>ROUND(I135*H135,3)</f>
        <v>0</v>
      </c>
      <c r="BL135" s="14" t="s">
        <v>101</v>
      </c>
      <c r="BM135" s="244" t="s">
        <v>3000</v>
      </c>
    </row>
    <row r="136" s="2" customFormat="1" ht="16.5" customHeight="1">
      <c r="A136" s="35"/>
      <c r="B136" s="36"/>
      <c r="C136" s="249" t="s">
        <v>294</v>
      </c>
      <c r="D136" s="249" t="s">
        <v>612</v>
      </c>
      <c r="E136" s="250" t="s">
        <v>3001</v>
      </c>
      <c r="F136" s="251" t="s">
        <v>3002</v>
      </c>
      <c r="G136" s="252" t="s">
        <v>2598</v>
      </c>
      <c r="H136" s="253">
        <v>1</v>
      </c>
      <c r="I136" s="254"/>
      <c r="J136" s="253">
        <f>ROUND(I136*H136,3)</f>
        <v>0</v>
      </c>
      <c r="K136" s="255"/>
      <c r="L136" s="256"/>
      <c r="M136" s="257" t="s">
        <v>1</v>
      </c>
      <c r="N136" s="258" t="s">
        <v>44</v>
      </c>
      <c r="O136" s="94"/>
      <c r="P136" s="242">
        <f>O136*H136</f>
        <v>0</v>
      </c>
      <c r="Q136" s="242">
        <v>0</v>
      </c>
      <c r="R136" s="242">
        <f>Q136*H136</f>
        <v>0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290</v>
      </c>
      <c r="AT136" s="244" t="s">
        <v>612</v>
      </c>
      <c r="AU136" s="244" t="s">
        <v>85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101</v>
      </c>
      <c r="BM136" s="244" t="s">
        <v>3003</v>
      </c>
    </row>
    <row r="137" s="2" customFormat="1" ht="16.5" customHeight="1">
      <c r="A137" s="35"/>
      <c r="B137" s="36"/>
      <c r="C137" s="249" t="s">
        <v>298</v>
      </c>
      <c r="D137" s="249" t="s">
        <v>612</v>
      </c>
      <c r="E137" s="250" t="s">
        <v>3004</v>
      </c>
      <c r="F137" s="251" t="s">
        <v>3005</v>
      </c>
      <c r="G137" s="252" t="s">
        <v>2598</v>
      </c>
      <c r="H137" s="253">
        <v>1</v>
      </c>
      <c r="I137" s="254"/>
      <c r="J137" s="253">
        <f>ROUND(I137*H137,3)</f>
        <v>0</v>
      </c>
      <c r="K137" s="255"/>
      <c r="L137" s="256"/>
      <c r="M137" s="257" t="s">
        <v>1</v>
      </c>
      <c r="N137" s="258" t="s">
        <v>44</v>
      </c>
      <c r="O137" s="94"/>
      <c r="P137" s="242">
        <f>O137*H137</f>
        <v>0</v>
      </c>
      <c r="Q137" s="242">
        <v>0</v>
      </c>
      <c r="R137" s="242">
        <f>Q137*H137</f>
        <v>0</v>
      </c>
      <c r="S137" s="242">
        <v>0</v>
      </c>
      <c r="T137" s="24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4" t="s">
        <v>290</v>
      </c>
      <c r="AT137" s="244" t="s">
        <v>612</v>
      </c>
      <c r="AU137" s="244" t="s">
        <v>85</v>
      </c>
      <c r="AY137" s="14" t="s">
        <v>263</v>
      </c>
      <c r="BE137" s="245">
        <f>IF(N137="základná",J137,0)</f>
        <v>0</v>
      </c>
      <c r="BF137" s="245">
        <f>IF(N137="znížená",J137,0)</f>
        <v>0</v>
      </c>
      <c r="BG137" s="245">
        <f>IF(N137="zákl. prenesená",J137,0)</f>
        <v>0</v>
      </c>
      <c r="BH137" s="245">
        <f>IF(N137="zníž. prenesená",J137,0)</f>
        <v>0</v>
      </c>
      <c r="BI137" s="245">
        <f>IF(N137="nulová",J137,0)</f>
        <v>0</v>
      </c>
      <c r="BJ137" s="14" t="s">
        <v>89</v>
      </c>
      <c r="BK137" s="246">
        <f>ROUND(I137*H137,3)</f>
        <v>0</v>
      </c>
      <c r="BL137" s="14" t="s">
        <v>101</v>
      </c>
      <c r="BM137" s="244" t="s">
        <v>3006</v>
      </c>
    </row>
    <row r="138" s="2" customFormat="1" ht="16.5" customHeight="1">
      <c r="A138" s="35"/>
      <c r="B138" s="36"/>
      <c r="C138" s="249" t="s">
        <v>302</v>
      </c>
      <c r="D138" s="249" t="s">
        <v>612</v>
      </c>
      <c r="E138" s="250" t="s">
        <v>3007</v>
      </c>
      <c r="F138" s="251" t="s">
        <v>3008</v>
      </c>
      <c r="G138" s="252" t="s">
        <v>2598</v>
      </c>
      <c r="H138" s="253">
        <v>4</v>
      </c>
      <c r="I138" s="254"/>
      <c r="J138" s="253">
        <f>ROUND(I138*H138,3)</f>
        <v>0</v>
      </c>
      <c r="K138" s="255"/>
      <c r="L138" s="256"/>
      <c r="M138" s="257" t="s">
        <v>1</v>
      </c>
      <c r="N138" s="258" t="s">
        <v>44</v>
      </c>
      <c r="O138" s="94"/>
      <c r="P138" s="242">
        <f>O138*H138</f>
        <v>0</v>
      </c>
      <c r="Q138" s="242">
        <v>0</v>
      </c>
      <c r="R138" s="242">
        <f>Q138*H138</f>
        <v>0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290</v>
      </c>
      <c r="AT138" s="244" t="s">
        <v>612</v>
      </c>
      <c r="AU138" s="244" t="s">
        <v>85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101</v>
      </c>
      <c r="BM138" s="244" t="s">
        <v>3009</v>
      </c>
    </row>
    <row r="139" s="2" customFormat="1" ht="16.5" customHeight="1">
      <c r="A139" s="35"/>
      <c r="B139" s="36"/>
      <c r="C139" s="249" t="s">
        <v>306</v>
      </c>
      <c r="D139" s="249" t="s">
        <v>612</v>
      </c>
      <c r="E139" s="250" t="s">
        <v>2696</v>
      </c>
      <c r="F139" s="251" t="s">
        <v>2464</v>
      </c>
      <c r="G139" s="252" t="s">
        <v>1445</v>
      </c>
      <c r="H139" s="254"/>
      <c r="I139" s="254"/>
      <c r="J139" s="253">
        <f>ROUND(I139*H139,3)</f>
        <v>0</v>
      </c>
      <c r="K139" s="255"/>
      <c r="L139" s="256"/>
      <c r="M139" s="257" t="s">
        <v>1</v>
      </c>
      <c r="N139" s="258" t="s">
        <v>44</v>
      </c>
      <c r="O139" s="94"/>
      <c r="P139" s="242">
        <f>O139*H139</f>
        <v>0</v>
      </c>
      <c r="Q139" s="242">
        <v>0</v>
      </c>
      <c r="R139" s="242">
        <f>Q139*H139</f>
        <v>0</v>
      </c>
      <c r="S139" s="242">
        <v>0</v>
      </c>
      <c r="T139" s="24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4" t="s">
        <v>290</v>
      </c>
      <c r="AT139" s="244" t="s">
        <v>612</v>
      </c>
      <c r="AU139" s="244" t="s">
        <v>85</v>
      </c>
      <c r="AY139" s="14" t="s">
        <v>263</v>
      </c>
      <c r="BE139" s="245">
        <f>IF(N139="základná",J139,0)</f>
        <v>0</v>
      </c>
      <c r="BF139" s="245">
        <f>IF(N139="znížená",J139,0)</f>
        <v>0</v>
      </c>
      <c r="BG139" s="245">
        <f>IF(N139="zákl. prenesená",J139,0)</f>
        <v>0</v>
      </c>
      <c r="BH139" s="245">
        <f>IF(N139="zníž. prenesená",J139,0)</f>
        <v>0</v>
      </c>
      <c r="BI139" s="245">
        <f>IF(N139="nulová",J139,0)</f>
        <v>0</v>
      </c>
      <c r="BJ139" s="14" t="s">
        <v>89</v>
      </c>
      <c r="BK139" s="246">
        <f>ROUND(I139*H139,3)</f>
        <v>0</v>
      </c>
      <c r="BL139" s="14" t="s">
        <v>101</v>
      </c>
      <c r="BM139" s="244" t="s">
        <v>3010</v>
      </c>
    </row>
    <row r="140" s="12" customFormat="1" ht="22.8" customHeight="1">
      <c r="A140" s="12"/>
      <c r="B140" s="219"/>
      <c r="C140" s="220"/>
      <c r="D140" s="221" t="s">
        <v>77</v>
      </c>
      <c r="E140" s="247" t="s">
        <v>2582</v>
      </c>
      <c r="F140" s="247" t="s">
        <v>2583</v>
      </c>
      <c r="G140" s="220"/>
      <c r="H140" s="220"/>
      <c r="I140" s="223"/>
      <c r="J140" s="248">
        <f>BK140</f>
        <v>0</v>
      </c>
      <c r="K140" s="220"/>
      <c r="L140" s="225"/>
      <c r="M140" s="226"/>
      <c r="N140" s="227"/>
      <c r="O140" s="227"/>
      <c r="P140" s="228">
        <f>P141</f>
        <v>0</v>
      </c>
      <c r="Q140" s="227"/>
      <c r="R140" s="228">
        <f>R141</f>
        <v>0</v>
      </c>
      <c r="S140" s="227"/>
      <c r="T140" s="229">
        <f>T141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30" t="s">
        <v>85</v>
      </c>
      <c r="AT140" s="231" t="s">
        <v>77</v>
      </c>
      <c r="AU140" s="231" t="s">
        <v>85</v>
      </c>
      <c r="AY140" s="230" t="s">
        <v>263</v>
      </c>
      <c r="BK140" s="232">
        <f>BK141</f>
        <v>0</v>
      </c>
    </row>
    <row r="141" s="2" customFormat="1" ht="16.5" customHeight="1">
      <c r="A141" s="35"/>
      <c r="B141" s="36"/>
      <c r="C141" s="233" t="s">
        <v>310</v>
      </c>
      <c r="D141" s="233" t="s">
        <v>264</v>
      </c>
      <c r="E141" s="234" t="s">
        <v>2690</v>
      </c>
      <c r="F141" s="235" t="s">
        <v>3011</v>
      </c>
      <c r="G141" s="236" t="s">
        <v>1445</v>
      </c>
      <c r="H141" s="238"/>
      <c r="I141" s="238"/>
      <c r="J141" s="237">
        <f>ROUND(I141*H141,3)</f>
        <v>0</v>
      </c>
      <c r="K141" s="239"/>
      <c r="L141" s="41"/>
      <c r="M141" s="259" t="s">
        <v>1</v>
      </c>
      <c r="N141" s="260" t="s">
        <v>44</v>
      </c>
      <c r="O141" s="261"/>
      <c r="P141" s="262">
        <f>O141*H141</f>
        <v>0</v>
      </c>
      <c r="Q141" s="262">
        <v>0</v>
      </c>
      <c r="R141" s="262">
        <f>Q141*H141</f>
        <v>0</v>
      </c>
      <c r="S141" s="262">
        <v>0</v>
      </c>
      <c r="T141" s="26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4" t="s">
        <v>101</v>
      </c>
      <c r="AT141" s="244" t="s">
        <v>264</v>
      </c>
      <c r="AU141" s="244" t="s">
        <v>89</v>
      </c>
      <c r="AY141" s="14" t="s">
        <v>263</v>
      </c>
      <c r="BE141" s="245">
        <f>IF(N141="základná",J141,0)</f>
        <v>0</v>
      </c>
      <c r="BF141" s="245">
        <f>IF(N141="znížená",J141,0)</f>
        <v>0</v>
      </c>
      <c r="BG141" s="245">
        <f>IF(N141="zákl. prenesená",J141,0)</f>
        <v>0</v>
      </c>
      <c r="BH141" s="245">
        <f>IF(N141="zníž. prenesená",J141,0)</f>
        <v>0</v>
      </c>
      <c r="BI141" s="245">
        <f>IF(N141="nulová",J141,0)</f>
        <v>0</v>
      </c>
      <c r="BJ141" s="14" t="s">
        <v>89</v>
      </c>
      <c r="BK141" s="246">
        <f>ROUND(I141*H141,3)</f>
        <v>0</v>
      </c>
      <c r="BL141" s="14" t="s">
        <v>101</v>
      </c>
      <c r="BM141" s="244" t="s">
        <v>3012</v>
      </c>
    </row>
    <row r="142" s="2" customFormat="1" ht="6.96" customHeight="1">
      <c r="A142" s="35"/>
      <c r="B142" s="69"/>
      <c r="C142" s="70"/>
      <c r="D142" s="70"/>
      <c r="E142" s="70"/>
      <c r="F142" s="70"/>
      <c r="G142" s="70"/>
      <c r="H142" s="70"/>
      <c r="I142" s="70"/>
      <c r="J142" s="70"/>
      <c r="K142" s="70"/>
      <c r="L142" s="41"/>
      <c r="M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</row>
  </sheetData>
  <sheetProtection sheet="1" autoFilter="0" formatColumns="0" formatRows="0" objects="1" scenarios="1" spinCount="100000" saltValue="cUI1bpcE6tQR/MoRbwUdg6IXaB3bw/fsNk9KFNR0am44HwMwThdpvWMPyhXJKILb8s2NsOv9Ot4c1uB09ZNKIg==" hashValue="xKX1WaguUt/+dmlApvbIWk/daXNQF5aHsHGwAnw8OIodWROltFXi9R8Rgx7wbfwJHxKkjcSmSQ9EtvrfsxiLKA==" algorithmName="SHA-512" password="CC35"/>
  <autoFilter ref="C125:K141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2:H112"/>
    <mergeCell ref="E116:H116"/>
    <mergeCell ref="E114:H114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137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>
      <c r="B8" s="17"/>
      <c r="D8" s="154" t="s">
        <v>221</v>
      </c>
      <c r="L8" s="17"/>
    </row>
    <row r="9" s="1" customFormat="1" ht="16.5" customHeight="1">
      <c r="B9" s="17"/>
      <c r="E9" s="155" t="s">
        <v>222</v>
      </c>
      <c r="F9" s="1"/>
      <c r="G9" s="1"/>
      <c r="H9" s="1"/>
      <c r="L9" s="17"/>
    </row>
    <row r="10" s="1" customFormat="1" ht="12" customHeight="1">
      <c r="B10" s="17"/>
      <c r="D10" s="154" t="s">
        <v>1380</v>
      </c>
      <c r="L10" s="17"/>
    </row>
    <row r="11" s="2" customFormat="1" ht="16.5" customHeight="1">
      <c r="A11" s="35"/>
      <c r="B11" s="41"/>
      <c r="C11" s="35"/>
      <c r="D11" s="35"/>
      <c r="E11" s="166" t="s">
        <v>2576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1382</v>
      </c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6" t="s">
        <v>3013</v>
      </c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54" t="s">
        <v>16</v>
      </c>
      <c r="E15" s="35"/>
      <c r="F15" s="144" t="s">
        <v>1</v>
      </c>
      <c r="G15" s="35"/>
      <c r="H15" s="35"/>
      <c r="I15" s="154" t="s">
        <v>17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4" t="s">
        <v>18</v>
      </c>
      <c r="E16" s="35"/>
      <c r="F16" s="144" t="s">
        <v>19</v>
      </c>
      <c r="G16" s="35"/>
      <c r="H16" s="35"/>
      <c r="I16" s="154" t="s">
        <v>20</v>
      </c>
      <c r="J16" s="157" t="str">
        <f>'Rekapitulácia stavby'!AN8</f>
        <v>20. 7. 2022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54" t="s">
        <v>22</v>
      </c>
      <c r="E18" s="35"/>
      <c r="F18" s="35"/>
      <c r="G18" s="35"/>
      <c r="H18" s="35"/>
      <c r="I18" s="154" t="s">
        <v>23</v>
      </c>
      <c r="J18" s="144" t="s">
        <v>24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44" t="s">
        <v>25</v>
      </c>
      <c r="F19" s="35"/>
      <c r="G19" s="35"/>
      <c r="H19" s="35"/>
      <c r="I19" s="154" t="s">
        <v>26</v>
      </c>
      <c r="J19" s="144" t="s">
        <v>1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54" t="s">
        <v>27</v>
      </c>
      <c r="E21" s="35"/>
      <c r="F21" s="35"/>
      <c r="G21" s="35"/>
      <c r="H21" s="35"/>
      <c r="I21" s="154" t="s">
        <v>23</v>
      </c>
      <c r="J21" s="30" t="str">
        <f>'Rekapitulácia stavby'!AN13</f>
        <v>Vyplň údaj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'Rekapitulácia stavby'!E14</f>
        <v>Vyplň údaj</v>
      </c>
      <c r="F22" s="144"/>
      <c r="G22" s="144"/>
      <c r="H22" s="144"/>
      <c r="I22" s="154" t="s">
        <v>26</v>
      </c>
      <c r="J22" s="30" t="str">
        <f>'Rekapitulácia stavby'!AN14</f>
        <v>Vyplň údaj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54" t="s">
        <v>29</v>
      </c>
      <c r="E24" s="35"/>
      <c r="F24" s="35"/>
      <c r="G24" s="35"/>
      <c r="H24" s="35"/>
      <c r="I24" s="154" t="s">
        <v>23</v>
      </c>
      <c r="J24" s="144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44" t="s">
        <v>30</v>
      </c>
      <c r="F25" s="35"/>
      <c r="G25" s="35"/>
      <c r="H25" s="35"/>
      <c r="I25" s="154" t="s">
        <v>26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54" t="s">
        <v>33</v>
      </c>
      <c r="E27" s="35"/>
      <c r="F27" s="35"/>
      <c r="G27" s="35"/>
      <c r="H27" s="35"/>
      <c r="I27" s="154" t="s">
        <v>23</v>
      </c>
      <c r="J27" s="144" t="s">
        <v>34</v>
      </c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44" t="s">
        <v>35</v>
      </c>
      <c r="F28" s="35"/>
      <c r="G28" s="35"/>
      <c r="H28" s="35"/>
      <c r="I28" s="154" t="s">
        <v>26</v>
      </c>
      <c r="J28" s="144" t="s">
        <v>36</v>
      </c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54" t="s">
        <v>37</v>
      </c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8"/>
      <c r="B31" s="159"/>
      <c r="C31" s="158"/>
      <c r="D31" s="158"/>
      <c r="E31" s="160" t="s">
        <v>1</v>
      </c>
      <c r="F31" s="160"/>
      <c r="G31" s="160"/>
      <c r="H31" s="160"/>
      <c r="I31" s="158"/>
      <c r="J31" s="158"/>
      <c r="K31" s="158"/>
      <c r="L31" s="161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2"/>
      <c r="E33" s="162"/>
      <c r="F33" s="162"/>
      <c r="G33" s="162"/>
      <c r="H33" s="162"/>
      <c r="I33" s="162"/>
      <c r="J33" s="162"/>
      <c r="K33" s="162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63" t="s">
        <v>38</v>
      </c>
      <c r="E34" s="35"/>
      <c r="F34" s="35"/>
      <c r="G34" s="35"/>
      <c r="H34" s="35"/>
      <c r="I34" s="35"/>
      <c r="J34" s="164">
        <f>ROUND(J126,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62"/>
      <c r="E35" s="162"/>
      <c r="F35" s="162"/>
      <c r="G35" s="162"/>
      <c r="H35" s="162"/>
      <c r="I35" s="162"/>
      <c r="J35" s="162"/>
      <c r="K35" s="162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5" t="s">
        <v>40</v>
      </c>
      <c r="G36" s="35"/>
      <c r="H36" s="35"/>
      <c r="I36" s="165" t="s">
        <v>39</v>
      </c>
      <c r="J36" s="165" t="s">
        <v>41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6" t="s">
        <v>42</v>
      </c>
      <c r="E37" s="167" t="s">
        <v>43</v>
      </c>
      <c r="F37" s="168">
        <f>ROUND((SUM(BE126:BE140)),  2)</f>
        <v>0</v>
      </c>
      <c r="G37" s="169"/>
      <c r="H37" s="169"/>
      <c r="I37" s="170">
        <v>0.20000000000000001</v>
      </c>
      <c r="J37" s="168">
        <f>ROUND(((SUM(BE126:BE140))*I37),  2)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67" t="s">
        <v>44</v>
      </c>
      <c r="F38" s="168">
        <f>ROUND((SUM(BF126:BF140)),  2)</f>
        <v>0</v>
      </c>
      <c r="G38" s="169"/>
      <c r="H38" s="169"/>
      <c r="I38" s="170">
        <v>0.20000000000000001</v>
      </c>
      <c r="J38" s="168">
        <f>ROUND(((SUM(BF126:BF140))*I38),  2)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54" t="s">
        <v>45</v>
      </c>
      <c r="F39" s="171">
        <f>ROUND((SUM(BG126:BG140)),  2)</f>
        <v>0</v>
      </c>
      <c r="G39" s="35"/>
      <c r="H39" s="35"/>
      <c r="I39" s="172">
        <v>0.20000000000000001</v>
      </c>
      <c r="J39" s="171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54" t="s">
        <v>46</v>
      </c>
      <c r="F40" s="171">
        <f>ROUND((SUM(BH126:BH140)),  2)</f>
        <v>0</v>
      </c>
      <c r="G40" s="35"/>
      <c r="H40" s="35"/>
      <c r="I40" s="172">
        <v>0.20000000000000001</v>
      </c>
      <c r="J40" s="171">
        <f>0</f>
        <v>0</v>
      </c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67" t="s">
        <v>47</v>
      </c>
      <c r="F41" s="168">
        <f>ROUND((SUM(BI126:BI140)),  2)</f>
        <v>0</v>
      </c>
      <c r="G41" s="169"/>
      <c r="H41" s="169"/>
      <c r="I41" s="170">
        <v>0</v>
      </c>
      <c r="J41" s="168">
        <f>0</f>
        <v>0</v>
      </c>
      <c r="K41" s="35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73"/>
      <c r="D43" s="174" t="s">
        <v>48</v>
      </c>
      <c r="E43" s="175"/>
      <c r="F43" s="175"/>
      <c r="G43" s="176" t="s">
        <v>49</v>
      </c>
      <c r="H43" s="177" t="s">
        <v>50</v>
      </c>
      <c r="I43" s="175"/>
      <c r="J43" s="178">
        <f>SUM(J34:J41)</f>
        <v>0</v>
      </c>
      <c r="K43" s="179"/>
      <c r="L43" s="66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221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91" t="s">
        <v>222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1380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264" t="s">
        <v>2576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1382</v>
      </c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9" t="str">
        <f>E13</f>
        <v>SO-1.1.2.6 - Rozvádzač r016 trieda</v>
      </c>
      <c r="F91" s="37"/>
      <c r="G91" s="37"/>
      <c r="H91" s="37"/>
      <c r="I91" s="37"/>
      <c r="J91" s="37"/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18</v>
      </c>
      <c r="D93" s="37"/>
      <c r="E93" s="37"/>
      <c r="F93" s="24" t="str">
        <f>F16</f>
        <v>Svit</v>
      </c>
      <c r="G93" s="37"/>
      <c r="H93" s="37"/>
      <c r="I93" s="29" t="s">
        <v>20</v>
      </c>
      <c r="J93" s="82" t="str">
        <f>IF(J16="","",J16)</f>
        <v>20. 7. 2022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22</v>
      </c>
      <c r="D95" s="37"/>
      <c r="E95" s="37"/>
      <c r="F95" s="24" t="str">
        <f>E19</f>
        <v>Mesto Svit</v>
      </c>
      <c r="G95" s="37"/>
      <c r="H95" s="37"/>
      <c r="I95" s="29" t="s">
        <v>29</v>
      </c>
      <c r="J95" s="33" t="str">
        <f>E25</f>
        <v>Ing. arch. Martin Baloga, PhD. a kolektív EnviArch</v>
      </c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33</v>
      </c>
      <c r="J96" s="33" t="str">
        <f>E28</f>
        <v>Structures, s.r.o.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92" t="s">
        <v>224</v>
      </c>
      <c r="D98" s="193"/>
      <c r="E98" s="193"/>
      <c r="F98" s="193"/>
      <c r="G98" s="193"/>
      <c r="H98" s="193"/>
      <c r="I98" s="193"/>
      <c r="J98" s="194" t="s">
        <v>225</v>
      </c>
      <c r="K98" s="193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95" t="s">
        <v>226</v>
      </c>
      <c r="D100" s="37"/>
      <c r="E100" s="37"/>
      <c r="F100" s="37"/>
      <c r="G100" s="37"/>
      <c r="H100" s="37"/>
      <c r="I100" s="37"/>
      <c r="J100" s="113">
        <f>J126</f>
        <v>0</v>
      </c>
      <c r="K100" s="37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227</v>
      </c>
    </row>
    <row r="101" s="9" customFormat="1" ht="24.96" customHeight="1">
      <c r="A101" s="9"/>
      <c r="B101" s="196"/>
      <c r="C101" s="197"/>
      <c r="D101" s="198" t="s">
        <v>2975</v>
      </c>
      <c r="E101" s="199"/>
      <c r="F101" s="199"/>
      <c r="G101" s="199"/>
      <c r="H101" s="199"/>
      <c r="I101" s="199"/>
      <c r="J101" s="200">
        <f>J127</f>
        <v>0</v>
      </c>
      <c r="K101" s="197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202"/>
      <c r="C102" s="136"/>
      <c r="D102" s="203" t="s">
        <v>2579</v>
      </c>
      <c r="E102" s="204"/>
      <c r="F102" s="204"/>
      <c r="G102" s="204"/>
      <c r="H102" s="204"/>
      <c r="I102" s="204"/>
      <c r="J102" s="205">
        <f>J139</f>
        <v>0</v>
      </c>
      <c r="K102" s="136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66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="2" customFormat="1" ht="6.96" customHeight="1">
      <c r="A104" s="35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="2" customFormat="1" ht="6.96" customHeight="1">
      <c r="A108" s="35"/>
      <c r="B108" s="71"/>
      <c r="C108" s="72"/>
      <c r="D108" s="72"/>
      <c r="E108" s="72"/>
      <c r="F108" s="72"/>
      <c r="G108" s="72"/>
      <c r="H108" s="72"/>
      <c r="I108" s="72"/>
      <c r="J108" s="72"/>
      <c r="K108" s="72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24.96" customHeight="1">
      <c r="A109" s="35"/>
      <c r="B109" s="36"/>
      <c r="C109" s="20" t="s">
        <v>250</v>
      </c>
      <c r="D109" s="37"/>
      <c r="E109" s="37"/>
      <c r="F109" s="37"/>
      <c r="G109" s="37"/>
      <c r="H109" s="37"/>
      <c r="I109" s="37"/>
      <c r="J109" s="37"/>
      <c r="K109" s="37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6.96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2" customHeight="1">
      <c r="A111" s="35"/>
      <c r="B111" s="36"/>
      <c r="C111" s="29" t="s">
        <v>14</v>
      </c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6.5" customHeight="1">
      <c r="A112" s="35"/>
      <c r="B112" s="36"/>
      <c r="C112" s="37"/>
      <c r="D112" s="37"/>
      <c r="E112" s="191" t="str">
        <f>E7</f>
        <v>Materská škola Svit - ZMNENA</v>
      </c>
      <c r="F112" s="29"/>
      <c r="G112" s="29"/>
      <c r="H112" s="29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1" customFormat="1" ht="12" customHeight="1">
      <c r="B113" s="18"/>
      <c r="C113" s="29" t="s">
        <v>221</v>
      </c>
      <c r="D113" s="19"/>
      <c r="E113" s="19"/>
      <c r="F113" s="19"/>
      <c r="G113" s="19"/>
      <c r="H113" s="19"/>
      <c r="I113" s="19"/>
      <c r="J113" s="19"/>
      <c r="K113" s="19"/>
      <c r="L113" s="17"/>
    </row>
    <row r="114" s="1" customFormat="1" ht="16.5" customHeight="1">
      <c r="B114" s="18"/>
      <c r="C114" s="19"/>
      <c r="D114" s="19"/>
      <c r="E114" s="191" t="s">
        <v>222</v>
      </c>
      <c r="F114" s="19"/>
      <c r="G114" s="19"/>
      <c r="H114" s="19"/>
      <c r="I114" s="19"/>
      <c r="J114" s="19"/>
      <c r="K114" s="19"/>
      <c r="L114" s="17"/>
    </row>
    <row r="115" s="1" customFormat="1" ht="12" customHeight="1">
      <c r="B115" s="18"/>
      <c r="C115" s="29" t="s">
        <v>1380</v>
      </c>
      <c r="D115" s="19"/>
      <c r="E115" s="19"/>
      <c r="F115" s="19"/>
      <c r="G115" s="19"/>
      <c r="H115" s="19"/>
      <c r="I115" s="19"/>
      <c r="J115" s="19"/>
      <c r="K115" s="19"/>
      <c r="L115" s="17"/>
    </row>
    <row r="116" s="2" customFormat="1" ht="16.5" customHeight="1">
      <c r="A116" s="35"/>
      <c r="B116" s="36"/>
      <c r="C116" s="37"/>
      <c r="D116" s="37"/>
      <c r="E116" s="264" t="s">
        <v>2576</v>
      </c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2" customHeight="1">
      <c r="A117" s="35"/>
      <c r="B117" s="36"/>
      <c r="C117" s="29" t="s">
        <v>1382</v>
      </c>
      <c r="D117" s="37"/>
      <c r="E117" s="37"/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6.5" customHeight="1">
      <c r="A118" s="35"/>
      <c r="B118" s="36"/>
      <c r="C118" s="37"/>
      <c r="D118" s="37"/>
      <c r="E118" s="79" t="str">
        <f>E13</f>
        <v>SO-1.1.2.6 - Rozvádzač r016 trieda</v>
      </c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6.96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2" customHeight="1">
      <c r="A120" s="35"/>
      <c r="B120" s="36"/>
      <c r="C120" s="29" t="s">
        <v>18</v>
      </c>
      <c r="D120" s="37"/>
      <c r="E120" s="37"/>
      <c r="F120" s="24" t="str">
        <f>F16</f>
        <v>Svit</v>
      </c>
      <c r="G120" s="37"/>
      <c r="H120" s="37"/>
      <c r="I120" s="29" t="s">
        <v>20</v>
      </c>
      <c r="J120" s="82" t="str">
        <f>IF(J16="","",J16)</f>
        <v>20. 7. 2022</v>
      </c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6.96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40.05" customHeight="1">
      <c r="A122" s="35"/>
      <c r="B122" s="36"/>
      <c r="C122" s="29" t="s">
        <v>22</v>
      </c>
      <c r="D122" s="37"/>
      <c r="E122" s="37"/>
      <c r="F122" s="24" t="str">
        <f>E19</f>
        <v>Mesto Svit</v>
      </c>
      <c r="G122" s="37"/>
      <c r="H122" s="37"/>
      <c r="I122" s="29" t="s">
        <v>29</v>
      </c>
      <c r="J122" s="33" t="str">
        <f>E25</f>
        <v>Ing. arch. Martin Baloga, PhD. a kolektív EnviArch</v>
      </c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5.15" customHeight="1">
      <c r="A123" s="35"/>
      <c r="B123" s="36"/>
      <c r="C123" s="29" t="s">
        <v>27</v>
      </c>
      <c r="D123" s="37"/>
      <c r="E123" s="37"/>
      <c r="F123" s="24" t="str">
        <f>IF(E22="","",E22)</f>
        <v>Vyplň údaj</v>
      </c>
      <c r="G123" s="37"/>
      <c r="H123" s="37"/>
      <c r="I123" s="29" t="s">
        <v>33</v>
      </c>
      <c r="J123" s="33" t="str">
        <f>E28</f>
        <v>Structures, s.r.o.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0.32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11" customFormat="1" ht="29.28" customHeight="1">
      <c r="A125" s="207"/>
      <c r="B125" s="208"/>
      <c r="C125" s="209" t="s">
        <v>251</v>
      </c>
      <c r="D125" s="210" t="s">
        <v>63</v>
      </c>
      <c r="E125" s="210" t="s">
        <v>59</v>
      </c>
      <c r="F125" s="210" t="s">
        <v>60</v>
      </c>
      <c r="G125" s="210" t="s">
        <v>252</v>
      </c>
      <c r="H125" s="210" t="s">
        <v>253</v>
      </c>
      <c r="I125" s="210" t="s">
        <v>254</v>
      </c>
      <c r="J125" s="211" t="s">
        <v>225</v>
      </c>
      <c r="K125" s="212" t="s">
        <v>255</v>
      </c>
      <c r="L125" s="213"/>
      <c r="M125" s="103" t="s">
        <v>1</v>
      </c>
      <c r="N125" s="104" t="s">
        <v>42</v>
      </c>
      <c r="O125" s="104" t="s">
        <v>256</v>
      </c>
      <c r="P125" s="104" t="s">
        <v>257</v>
      </c>
      <c r="Q125" s="104" t="s">
        <v>258</v>
      </c>
      <c r="R125" s="104" t="s">
        <v>259</v>
      </c>
      <c r="S125" s="104" t="s">
        <v>260</v>
      </c>
      <c r="T125" s="105" t="s">
        <v>261</v>
      </c>
      <c r="U125" s="207"/>
      <c r="V125" s="207"/>
      <c r="W125" s="207"/>
      <c r="X125" s="207"/>
      <c r="Y125" s="207"/>
      <c r="Z125" s="207"/>
      <c r="AA125" s="207"/>
      <c r="AB125" s="207"/>
      <c r="AC125" s="207"/>
      <c r="AD125" s="207"/>
      <c r="AE125" s="207"/>
    </row>
    <row r="126" s="2" customFormat="1" ht="22.8" customHeight="1">
      <c r="A126" s="35"/>
      <c r="B126" s="36"/>
      <c r="C126" s="110" t="s">
        <v>226</v>
      </c>
      <c r="D126" s="37"/>
      <c r="E126" s="37"/>
      <c r="F126" s="37"/>
      <c r="G126" s="37"/>
      <c r="H126" s="37"/>
      <c r="I126" s="37"/>
      <c r="J126" s="214">
        <f>BK126</f>
        <v>0</v>
      </c>
      <c r="K126" s="37"/>
      <c r="L126" s="41"/>
      <c r="M126" s="106"/>
      <c r="N126" s="215"/>
      <c r="O126" s="107"/>
      <c r="P126" s="216">
        <f>P127</f>
        <v>0</v>
      </c>
      <c r="Q126" s="107"/>
      <c r="R126" s="216">
        <f>R127</f>
        <v>0</v>
      </c>
      <c r="S126" s="107"/>
      <c r="T126" s="217">
        <f>T127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77</v>
      </c>
      <c r="AU126" s="14" t="s">
        <v>227</v>
      </c>
      <c r="BK126" s="218">
        <f>BK127</f>
        <v>0</v>
      </c>
    </row>
    <row r="127" s="12" customFormat="1" ht="25.92" customHeight="1">
      <c r="A127" s="12"/>
      <c r="B127" s="219"/>
      <c r="C127" s="220"/>
      <c r="D127" s="221" t="s">
        <v>77</v>
      </c>
      <c r="E127" s="222" t="s">
        <v>2580</v>
      </c>
      <c r="F127" s="222" t="s">
        <v>2976</v>
      </c>
      <c r="G127" s="220"/>
      <c r="H127" s="220"/>
      <c r="I127" s="223"/>
      <c r="J127" s="224">
        <f>BK127</f>
        <v>0</v>
      </c>
      <c r="K127" s="220"/>
      <c r="L127" s="225"/>
      <c r="M127" s="226"/>
      <c r="N127" s="227"/>
      <c r="O127" s="227"/>
      <c r="P127" s="228">
        <f>P128+SUM(P129:P139)</f>
        <v>0</v>
      </c>
      <c r="Q127" s="227"/>
      <c r="R127" s="228">
        <f>R128+SUM(R129:R139)</f>
        <v>0</v>
      </c>
      <c r="S127" s="227"/>
      <c r="T127" s="229">
        <f>T128+SUM(T129:T139)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0" t="s">
        <v>85</v>
      </c>
      <c r="AT127" s="231" t="s">
        <v>77</v>
      </c>
      <c r="AU127" s="231" t="s">
        <v>78</v>
      </c>
      <c r="AY127" s="230" t="s">
        <v>263</v>
      </c>
      <c r="BK127" s="232">
        <f>BK128+SUM(BK129:BK139)</f>
        <v>0</v>
      </c>
    </row>
    <row r="128" s="2" customFormat="1" ht="24.15" customHeight="1">
      <c r="A128" s="35"/>
      <c r="B128" s="36"/>
      <c r="C128" s="249" t="s">
        <v>85</v>
      </c>
      <c r="D128" s="249" t="s">
        <v>612</v>
      </c>
      <c r="E128" s="250" t="s">
        <v>3014</v>
      </c>
      <c r="F128" s="251" t="s">
        <v>3015</v>
      </c>
      <c r="G128" s="252" t="s">
        <v>2598</v>
      </c>
      <c r="H128" s="253">
        <v>1</v>
      </c>
      <c r="I128" s="254"/>
      <c r="J128" s="253">
        <f>ROUND(I128*H128,3)</f>
        <v>0</v>
      </c>
      <c r="K128" s="255"/>
      <c r="L128" s="256"/>
      <c r="M128" s="257" t="s">
        <v>1</v>
      </c>
      <c r="N128" s="258" t="s">
        <v>44</v>
      </c>
      <c r="O128" s="94"/>
      <c r="P128" s="242">
        <f>O128*H128</f>
        <v>0</v>
      </c>
      <c r="Q128" s="242">
        <v>0</v>
      </c>
      <c r="R128" s="242">
        <f>Q128*H128</f>
        <v>0</v>
      </c>
      <c r="S128" s="242">
        <v>0</v>
      </c>
      <c r="T128" s="243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44" t="s">
        <v>290</v>
      </c>
      <c r="AT128" s="244" t="s">
        <v>612</v>
      </c>
      <c r="AU128" s="244" t="s">
        <v>85</v>
      </c>
      <c r="AY128" s="14" t="s">
        <v>263</v>
      </c>
      <c r="BE128" s="245">
        <f>IF(N128="základná",J128,0)</f>
        <v>0</v>
      </c>
      <c r="BF128" s="245">
        <f>IF(N128="znížená",J128,0)</f>
        <v>0</v>
      </c>
      <c r="BG128" s="245">
        <f>IF(N128="zákl. prenesená",J128,0)</f>
        <v>0</v>
      </c>
      <c r="BH128" s="245">
        <f>IF(N128="zníž. prenesená",J128,0)</f>
        <v>0</v>
      </c>
      <c r="BI128" s="245">
        <f>IF(N128="nulová",J128,0)</f>
        <v>0</v>
      </c>
      <c r="BJ128" s="14" t="s">
        <v>89</v>
      </c>
      <c r="BK128" s="246">
        <f>ROUND(I128*H128,3)</f>
        <v>0</v>
      </c>
      <c r="BL128" s="14" t="s">
        <v>101</v>
      </c>
      <c r="BM128" s="244" t="s">
        <v>3016</v>
      </c>
    </row>
    <row r="129" s="2" customFormat="1" ht="33" customHeight="1">
      <c r="A129" s="35"/>
      <c r="B129" s="36"/>
      <c r="C129" s="249" t="s">
        <v>89</v>
      </c>
      <c r="D129" s="249" t="s">
        <v>612</v>
      </c>
      <c r="E129" s="250" t="s">
        <v>2980</v>
      </c>
      <c r="F129" s="251" t="s">
        <v>2981</v>
      </c>
      <c r="G129" s="252" t="s">
        <v>2598</v>
      </c>
      <c r="H129" s="253">
        <v>1</v>
      </c>
      <c r="I129" s="254"/>
      <c r="J129" s="253">
        <f>ROUND(I129*H129,3)</f>
        <v>0</v>
      </c>
      <c r="K129" s="255"/>
      <c r="L129" s="256"/>
      <c r="M129" s="257" t="s">
        <v>1</v>
      </c>
      <c r="N129" s="258" t="s">
        <v>44</v>
      </c>
      <c r="O129" s="94"/>
      <c r="P129" s="242">
        <f>O129*H129</f>
        <v>0</v>
      </c>
      <c r="Q129" s="242">
        <v>0</v>
      </c>
      <c r="R129" s="242">
        <f>Q129*H129</f>
        <v>0</v>
      </c>
      <c r="S129" s="242">
        <v>0</v>
      </c>
      <c r="T129" s="243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4" t="s">
        <v>290</v>
      </c>
      <c r="AT129" s="244" t="s">
        <v>612</v>
      </c>
      <c r="AU129" s="244" t="s">
        <v>85</v>
      </c>
      <c r="AY129" s="14" t="s">
        <v>263</v>
      </c>
      <c r="BE129" s="245">
        <f>IF(N129="základná",J129,0)</f>
        <v>0</v>
      </c>
      <c r="BF129" s="245">
        <f>IF(N129="znížená",J129,0)</f>
        <v>0</v>
      </c>
      <c r="BG129" s="245">
        <f>IF(N129="zákl. prenesená",J129,0)</f>
        <v>0</v>
      </c>
      <c r="BH129" s="245">
        <f>IF(N129="zníž. prenesená",J129,0)</f>
        <v>0</v>
      </c>
      <c r="BI129" s="245">
        <f>IF(N129="nulová",J129,0)</f>
        <v>0</v>
      </c>
      <c r="BJ129" s="14" t="s">
        <v>89</v>
      </c>
      <c r="BK129" s="246">
        <f>ROUND(I129*H129,3)</f>
        <v>0</v>
      </c>
      <c r="BL129" s="14" t="s">
        <v>101</v>
      </c>
      <c r="BM129" s="244" t="s">
        <v>3017</v>
      </c>
    </row>
    <row r="130" s="2" customFormat="1" ht="16.5" customHeight="1">
      <c r="A130" s="35"/>
      <c r="B130" s="36"/>
      <c r="C130" s="249" t="s">
        <v>96</v>
      </c>
      <c r="D130" s="249" t="s">
        <v>612</v>
      </c>
      <c r="E130" s="250" t="s">
        <v>2983</v>
      </c>
      <c r="F130" s="251" t="s">
        <v>2984</v>
      </c>
      <c r="G130" s="252" t="s">
        <v>2598</v>
      </c>
      <c r="H130" s="253">
        <v>1</v>
      </c>
      <c r="I130" s="254"/>
      <c r="J130" s="253">
        <f>ROUND(I130*H130,3)</f>
        <v>0</v>
      </c>
      <c r="K130" s="255"/>
      <c r="L130" s="256"/>
      <c r="M130" s="257" t="s">
        <v>1</v>
      </c>
      <c r="N130" s="258" t="s">
        <v>44</v>
      </c>
      <c r="O130" s="94"/>
      <c r="P130" s="242">
        <f>O130*H130</f>
        <v>0</v>
      </c>
      <c r="Q130" s="242">
        <v>0</v>
      </c>
      <c r="R130" s="242">
        <f>Q130*H130</f>
        <v>0</v>
      </c>
      <c r="S130" s="242">
        <v>0</v>
      </c>
      <c r="T130" s="243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4" t="s">
        <v>290</v>
      </c>
      <c r="AT130" s="244" t="s">
        <v>612</v>
      </c>
      <c r="AU130" s="244" t="s">
        <v>85</v>
      </c>
      <c r="AY130" s="14" t="s">
        <v>263</v>
      </c>
      <c r="BE130" s="245">
        <f>IF(N130="základná",J130,0)</f>
        <v>0</v>
      </c>
      <c r="BF130" s="245">
        <f>IF(N130="znížená",J130,0)</f>
        <v>0</v>
      </c>
      <c r="BG130" s="245">
        <f>IF(N130="zákl. prenesená",J130,0)</f>
        <v>0</v>
      </c>
      <c r="BH130" s="245">
        <f>IF(N130="zníž. prenesená",J130,0)</f>
        <v>0</v>
      </c>
      <c r="BI130" s="245">
        <f>IF(N130="nulová",J130,0)</f>
        <v>0</v>
      </c>
      <c r="BJ130" s="14" t="s">
        <v>89</v>
      </c>
      <c r="BK130" s="246">
        <f>ROUND(I130*H130,3)</f>
        <v>0</v>
      </c>
      <c r="BL130" s="14" t="s">
        <v>101</v>
      </c>
      <c r="BM130" s="244" t="s">
        <v>3018</v>
      </c>
    </row>
    <row r="131" s="2" customFormat="1" ht="21.75" customHeight="1">
      <c r="A131" s="35"/>
      <c r="B131" s="36"/>
      <c r="C131" s="249" t="s">
        <v>101</v>
      </c>
      <c r="D131" s="249" t="s">
        <v>612</v>
      </c>
      <c r="E131" s="250" t="s">
        <v>2986</v>
      </c>
      <c r="F131" s="251" t="s">
        <v>2987</v>
      </c>
      <c r="G131" s="252" t="s">
        <v>2598</v>
      </c>
      <c r="H131" s="253">
        <v>1</v>
      </c>
      <c r="I131" s="254"/>
      <c r="J131" s="253">
        <f>ROUND(I131*H131,3)</f>
        <v>0</v>
      </c>
      <c r="K131" s="255"/>
      <c r="L131" s="256"/>
      <c r="M131" s="257" t="s">
        <v>1</v>
      </c>
      <c r="N131" s="258" t="s">
        <v>44</v>
      </c>
      <c r="O131" s="94"/>
      <c r="P131" s="242">
        <f>O131*H131</f>
        <v>0</v>
      </c>
      <c r="Q131" s="242">
        <v>0</v>
      </c>
      <c r="R131" s="242">
        <f>Q131*H131</f>
        <v>0</v>
      </c>
      <c r="S131" s="242">
        <v>0</v>
      </c>
      <c r="T131" s="24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4" t="s">
        <v>290</v>
      </c>
      <c r="AT131" s="244" t="s">
        <v>612</v>
      </c>
      <c r="AU131" s="244" t="s">
        <v>85</v>
      </c>
      <c r="AY131" s="14" t="s">
        <v>263</v>
      </c>
      <c r="BE131" s="245">
        <f>IF(N131="základná",J131,0)</f>
        <v>0</v>
      </c>
      <c r="BF131" s="245">
        <f>IF(N131="znížená",J131,0)</f>
        <v>0</v>
      </c>
      <c r="BG131" s="245">
        <f>IF(N131="zákl. prenesená",J131,0)</f>
        <v>0</v>
      </c>
      <c r="BH131" s="245">
        <f>IF(N131="zníž. prenesená",J131,0)</f>
        <v>0</v>
      </c>
      <c r="BI131" s="245">
        <f>IF(N131="nulová",J131,0)</f>
        <v>0</v>
      </c>
      <c r="BJ131" s="14" t="s">
        <v>89</v>
      </c>
      <c r="BK131" s="246">
        <f>ROUND(I131*H131,3)</f>
        <v>0</v>
      </c>
      <c r="BL131" s="14" t="s">
        <v>101</v>
      </c>
      <c r="BM131" s="244" t="s">
        <v>3019</v>
      </c>
    </row>
    <row r="132" s="2" customFormat="1" ht="16.5" customHeight="1">
      <c r="A132" s="35"/>
      <c r="B132" s="36"/>
      <c r="C132" s="249" t="s">
        <v>278</v>
      </c>
      <c r="D132" s="249" t="s">
        <v>612</v>
      </c>
      <c r="E132" s="250" t="s">
        <v>2989</v>
      </c>
      <c r="F132" s="251" t="s">
        <v>2990</v>
      </c>
      <c r="G132" s="252" t="s">
        <v>2598</v>
      </c>
      <c r="H132" s="253">
        <v>4</v>
      </c>
      <c r="I132" s="254"/>
      <c r="J132" s="253">
        <f>ROUND(I132*H132,3)</f>
        <v>0</v>
      </c>
      <c r="K132" s="255"/>
      <c r="L132" s="256"/>
      <c r="M132" s="257" t="s">
        <v>1</v>
      </c>
      <c r="N132" s="258" t="s">
        <v>44</v>
      </c>
      <c r="O132" s="94"/>
      <c r="P132" s="242">
        <f>O132*H132</f>
        <v>0</v>
      </c>
      <c r="Q132" s="242">
        <v>0</v>
      </c>
      <c r="R132" s="242">
        <f>Q132*H132</f>
        <v>0</v>
      </c>
      <c r="S132" s="242">
        <v>0</v>
      </c>
      <c r="T132" s="24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4" t="s">
        <v>290</v>
      </c>
      <c r="AT132" s="244" t="s">
        <v>612</v>
      </c>
      <c r="AU132" s="244" t="s">
        <v>85</v>
      </c>
      <c r="AY132" s="14" t="s">
        <v>263</v>
      </c>
      <c r="BE132" s="245">
        <f>IF(N132="základná",J132,0)</f>
        <v>0</v>
      </c>
      <c r="BF132" s="245">
        <f>IF(N132="znížená",J132,0)</f>
        <v>0</v>
      </c>
      <c r="BG132" s="245">
        <f>IF(N132="zákl. prenesená",J132,0)</f>
        <v>0</v>
      </c>
      <c r="BH132" s="245">
        <f>IF(N132="zníž. prenesená",J132,0)</f>
        <v>0</v>
      </c>
      <c r="BI132" s="245">
        <f>IF(N132="nulová",J132,0)</f>
        <v>0</v>
      </c>
      <c r="BJ132" s="14" t="s">
        <v>89</v>
      </c>
      <c r="BK132" s="246">
        <f>ROUND(I132*H132,3)</f>
        <v>0</v>
      </c>
      <c r="BL132" s="14" t="s">
        <v>101</v>
      </c>
      <c r="BM132" s="244" t="s">
        <v>3020</v>
      </c>
    </row>
    <row r="133" s="2" customFormat="1" ht="24.15" customHeight="1">
      <c r="A133" s="35"/>
      <c r="B133" s="36"/>
      <c r="C133" s="249" t="s">
        <v>282</v>
      </c>
      <c r="D133" s="249" t="s">
        <v>612</v>
      </c>
      <c r="E133" s="250" t="s">
        <v>2995</v>
      </c>
      <c r="F133" s="251" t="s">
        <v>2996</v>
      </c>
      <c r="G133" s="252" t="s">
        <v>2598</v>
      </c>
      <c r="H133" s="253">
        <v>22</v>
      </c>
      <c r="I133" s="254"/>
      <c r="J133" s="253">
        <f>ROUND(I133*H133,3)</f>
        <v>0</v>
      </c>
      <c r="K133" s="255"/>
      <c r="L133" s="256"/>
      <c r="M133" s="257" t="s">
        <v>1</v>
      </c>
      <c r="N133" s="258" t="s">
        <v>44</v>
      </c>
      <c r="O133" s="94"/>
      <c r="P133" s="242">
        <f>O133*H133</f>
        <v>0</v>
      </c>
      <c r="Q133" s="242">
        <v>0</v>
      </c>
      <c r="R133" s="242">
        <f>Q133*H133</f>
        <v>0</v>
      </c>
      <c r="S133" s="242">
        <v>0</v>
      </c>
      <c r="T133" s="24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4" t="s">
        <v>290</v>
      </c>
      <c r="AT133" s="244" t="s">
        <v>612</v>
      </c>
      <c r="AU133" s="244" t="s">
        <v>85</v>
      </c>
      <c r="AY133" s="14" t="s">
        <v>263</v>
      </c>
      <c r="BE133" s="245">
        <f>IF(N133="základná",J133,0)</f>
        <v>0</v>
      </c>
      <c r="BF133" s="245">
        <f>IF(N133="znížená",J133,0)</f>
        <v>0</v>
      </c>
      <c r="BG133" s="245">
        <f>IF(N133="zákl. prenesená",J133,0)</f>
        <v>0</v>
      </c>
      <c r="BH133" s="245">
        <f>IF(N133="zníž. prenesená",J133,0)</f>
        <v>0</v>
      </c>
      <c r="BI133" s="245">
        <f>IF(N133="nulová",J133,0)</f>
        <v>0</v>
      </c>
      <c r="BJ133" s="14" t="s">
        <v>89</v>
      </c>
      <c r="BK133" s="246">
        <f>ROUND(I133*H133,3)</f>
        <v>0</v>
      </c>
      <c r="BL133" s="14" t="s">
        <v>101</v>
      </c>
      <c r="BM133" s="244" t="s">
        <v>3021</v>
      </c>
    </row>
    <row r="134" s="2" customFormat="1" ht="24.15" customHeight="1">
      <c r="A134" s="35"/>
      <c r="B134" s="36"/>
      <c r="C134" s="249" t="s">
        <v>286</v>
      </c>
      <c r="D134" s="249" t="s">
        <v>612</v>
      </c>
      <c r="E134" s="250" t="s">
        <v>2998</v>
      </c>
      <c r="F134" s="251" t="s">
        <v>2999</v>
      </c>
      <c r="G134" s="252" t="s">
        <v>2598</v>
      </c>
      <c r="H134" s="253">
        <v>4</v>
      </c>
      <c r="I134" s="254"/>
      <c r="J134" s="253">
        <f>ROUND(I134*H134,3)</f>
        <v>0</v>
      </c>
      <c r="K134" s="255"/>
      <c r="L134" s="256"/>
      <c r="M134" s="257" t="s">
        <v>1</v>
      </c>
      <c r="N134" s="258" t="s">
        <v>44</v>
      </c>
      <c r="O134" s="94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290</v>
      </c>
      <c r="AT134" s="244" t="s">
        <v>612</v>
      </c>
      <c r="AU134" s="244" t="s">
        <v>85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101</v>
      </c>
      <c r="BM134" s="244" t="s">
        <v>3022</v>
      </c>
    </row>
    <row r="135" s="2" customFormat="1" ht="16.5" customHeight="1">
      <c r="A135" s="35"/>
      <c r="B135" s="36"/>
      <c r="C135" s="249" t="s">
        <v>290</v>
      </c>
      <c r="D135" s="249" t="s">
        <v>612</v>
      </c>
      <c r="E135" s="250" t="s">
        <v>3001</v>
      </c>
      <c r="F135" s="251" t="s">
        <v>3002</v>
      </c>
      <c r="G135" s="252" t="s">
        <v>2598</v>
      </c>
      <c r="H135" s="253">
        <v>1</v>
      </c>
      <c r="I135" s="254"/>
      <c r="J135" s="253">
        <f>ROUND(I135*H135,3)</f>
        <v>0</v>
      </c>
      <c r="K135" s="255"/>
      <c r="L135" s="256"/>
      <c r="M135" s="257" t="s">
        <v>1</v>
      </c>
      <c r="N135" s="258" t="s">
        <v>44</v>
      </c>
      <c r="O135" s="94"/>
      <c r="P135" s="242">
        <f>O135*H135</f>
        <v>0</v>
      </c>
      <c r="Q135" s="242">
        <v>0</v>
      </c>
      <c r="R135" s="242">
        <f>Q135*H135</f>
        <v>0</v>
      </c>
      <c r="S135" s="242">
        <v>0</v>
      </c>
      <c r="T135" s="24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4" t="s">
        <v>290</v>
      </c>
      <c r="AT135" s="244" t="s">
        <v>612</v>
      </c>
      <c r="AU135" s="244" t="s">
        <v>85</v>
      </c>
      <c r="AY135" s="14" t="s">
        <v>263</v>
      </c>
      <c r="BE135" s="245">
        <f>IF(N135="základná",J135,0)</f>
        <v>0</v>
      </c>
      <c r="BF135" s="245">
        <f>IF(N135="znížená",J135,0)</f>
        <v>0</v>
      </c>
      <c r="BG135" s="245">
        <f>IF(N135="zákl. prenesená",J135,0)</f>
        <v>0</v>
      </c>
      <c r="BH135" s="245">
        <f>IF(N135="zníž. prenesená",J135,0)</f>
        <v>0</v>
      </c>
      <c r="BI135" s="245">
        <f>IF(N135="nulová",J135,0)</f>
        <v>0</v>
      </c>
      <c r="BJ135" s="14" t="s">
        <v>89</v>
      </c>
      <c r="BK135" s="246">
        <f>ROUND(I135*H135,3)</f>
        <v>0</v>
      </c>
      <c r="BL135" s="14" t="s">
        <v>101</v>
      </c>
      <c r="BM135" s="244" t="s">
        <v>3023</v>
      </c>
    </row>
    <row r="136" s="2" customFormat="1" ht="16.5" customHeight="1">
      <c r="A136" s="35"/>
      <c r="B136" s="36"/>
      <c r="C136" s="249" t="s">
        <v>294</v>
      </c>
      <c r="D136" s="249" t="s">
        <v>612</v>
      </c>
      <c r="E136" s="250" t="s">
        <v>3004</v>
      </c>
      <c r="F136" s="251" t="s">
        <v>3005</v>
      </c>
      <c r="G136" s="252" t="s">
        <v>2598</v>
      </c>
      <c r="H136" s="253">
        <v>1</v>
      </c>
      <c r="I136" s="254"/>
      <c r="J136" s="253">
        <f>ROUND(I136*H136,3)</f>
        <v>0</v>
      </c>
      <c r="K136" s="255"/>
      <c r="L136" s="256"/>
      <c r="M136" s="257" t="s">
        <v>1</v>
      </c>
      <c r="N136" s="258" t="s">
        <v>44</v>
      </c>
      <c r="O136" s="94"/>
      <c r="P136" s="242">
        <f>O136*H136</f>
        <v>0</v>
      </c>
      <c r="Q136" s="242">
        <v>0</v>
      </c>
      <c r="R136" s="242">
        <f>Q136*H136</f>
        <v>0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290</v>
      </c>
      <c r="AT136" s="244" t="s">
        <v>612</v>
      </c>
      <c r="AU136" s="244" t="s">
        <v>85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101</v>
      </c>
      <c r="BM136" s="244" t="s">
        <v>3024</v>
      </c>
    </row>
    <row r="137" s="2" customFormat="1" ht="16.5" customHeight="1">
      <c r="A137" s="35"/>
      <c r="B137" s="36"/>
      <c r="C137" s="249" t="s">
        <v>298</v>
      </c>
      <c r="D137" s="249" t="s">
        <v>612</v>
      </c>
      <c r="E137" s="250" t="s">
        <v>3007</v>
      </c>
      <c r="F137" s="251" t="s">
        <v>3008</v>
      </c>
      <c r="G137" s="252" t="s">
        <v>2598</v>
      </c>
      <c r="H137" s="253">
        <v>4</v>
      </c>
      <c r="I137" s="254"/>
      <c r="J137" s="253">
        <f>ROUND(I137*H137,3)</f>
        <v>0</v>
      </c>
      <c r="K137" s="255"/>
      <c r="L137" s="256"/>
      <c r="M137" s="257" t="s">
        <v>1</v>
      </c>
      <c r="N137" s="258" t="s">
        <v>44</v>
      </c>
      <c r="O137" s="94"/>
      <c r="P137" s="242">
        <f>O137*H137</f>
        <v>0</v>
      </c>
      <c r="Q137" s="242">
        <v>0</v>
      </c>
      <c r="R137" s="242">
        <f>Q137*H137</f>
        <v>0</v>
      </c>
      <c r="S137" s="242">
        <v>0</v>
      </c>
      <c r="T137" s="24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4" t="s">
        <v>290</v>
      </c>
      <c r="AT137" s="244" t="s">
        <v>612</v>
      </c>
      <c r="AU137" s="244" t="s">
        <v>85</v>
      </c>
      <c r="AY137" s="14" t="s">
        <v>263</v>
      </c>
      <c r="BE137" s="245">
        <f>IF(N137="základná",J137,0)</f>
        <v>0</v>
      </c>
      <c r="BF137" s="245">
        <f>IF(N137="znížená",J137,0)</f>
        <v>0</v>
      </c>
      <c r="BG137" s="245">
        <f>IF(N137="zákl. prenesená",J137,0)</f>
        <v>0</v>
      </c>
      <c r="BH137" s="245">
        <f>IF(N137="zníž. prenesená",J137,0)</f>
        <v>0</v>
      </c>
      <c r="BI137" s="245">
        <f>IF(N137="nulová",J137,0)</f>
        <v>0</v>
      </c>
      <c r="BJ137" s="14" t="s">
        <v>89</v>
      </c>
      <c r="BK137" s="246">
        <f>ROUND(I137*H137,3)</f>
        <v>0</v>
      </c>
      <c r="BL137" s="14" t="s">
        <v>101</v>
      </c>
      <c r="BM137" s="244" t="s">
        <v>3025</v>
      </c>
    </row>
    <row r="138" s="2" customFormat="1" ht="16.5" customHeight="1">
      <c r="A138" s="35"/>
      <c r="B138" s="36"/>
      <c r="C138" s="249" t="s">
        <v>302</v>
      </c>
      <c r="D138" s="249" t="s">
        <v>612</v>
      </c>
      <c r="E138" s="250" t="s">
        <v>2696</v>
      </c>
      <c r="F138" s="251" t="s">
        <v>2464</v>
      </c>
      <c r="G138" s="252" t="s">
        <v>1445</v>
      </c>
      <c r="H138" s="254"/>
      <c r="I138" s="254"/>
      <c r="J138" s="253">
        <f>ROUND(I138*H138,3)</f>
        <v>0</v>
      </c>
      <c r="K138" s="255"/>
      <c r="L138" s="256"/>
      <c r="M138" s="257" t="s">
        <v>1</v>
      </c>
      <c r="N138" s="258" t="s">
        <v>44</v>
      </c>
      <c r="O138" s="94"/>
      <c r="P138" s="242">
        <f>O138*H138</f>
        <v>0</v>
      </c>
      <c r="Q138" s="242">
        <v>0</v>
      </c>
      <c r="R138" s="242">
        <f>Q138*H138</f>
        <v>0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290</v>
      </c>
      <c r="AT138" s="244" t="s">
        <v>612</v>
      </c>
      <c r="AU138" s="244" t="s">
        <v>85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101</v>
      </c>
      <c r="BM138" s="244" t="s">
        <v>3026</v>
      </c>
    </row>
    <row r="139" s="12" customFormat="1" ht="22.8" customHeight="1">
      <c r="A139" s="12"/>
      <c r="B139" s="219"/>
      <c r="C139" s="220"/>
      <c r="D139" s="221" t="s">
        <v>77</v>
      </c>
      <c r="E139" s="247" t="s">
        <v>2582</v>
      </c>
      <c r="F139" s="247" t="s">
        <v>2583</v>
      </c>
      <c r="G139" s="220"/>
      <c r="H139" s="220"/>
      <c r="I139" s="223"/>
      <c r="J139" s="248">
        <f>BK139</f>
        <v>0</v>
      </c>
      <c r="K139" s="220"/>
      <c r="L139" s="225"/>
      <c r="M139" s="226"/>
      <c r="N139" s="227"/>
      <c r="O139" s="227"/>
      <c r="P139" s="228">
        <f>P140</f>
        <v>0</v>
      </c>
      <c r="Q139" s="227"/>
      <c r="R139" s="228">
        <f>R140</f>
        <v>0</v>
      </c>
      <c r="S139" s="227"/>
      <c r="T139" s="229">
        <f>T140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30" t="s">
        <v>85</v>
      </c>
      <c r="AT139" s="231" t="s">
        <v>77</v>
      </c>
      <c r="AU139" s="231" t="s">
        <v>85</v>
      </c>
      <c r="AY139" s="230" t="s">
        <v>263</v>
      </c>
      <c r="BK139" s="232">
        <f>BK140</f>
        <v>0</v>
      </c>
    </row>
    <row r="140" s="2" customFormat="1" ht="16.5" customHeight="1">
      <c r="A140" s="35"/>
      <c r="B140" s="36"/>
      <c r="C140" s="233" t="s">
        <v>306</v>
      </c>
      <c r="D140" s="233" t="s">
        <v>264</v>
      </c>
      <c r="E140" s="234" t="s">
        <v>2690</v>
      </c>
      <c r="F140" s="235" t="s">
        <v>3011</v>
      </c>
      <c r="G140" s="236" t="s">
        <v>1445</v>
      </c>
      <c r="H140" s="238"/>
      <c r="I140" s="238"/>
      <c r="J140" s="237">
        <f>ROUND(I140*H140,3)</f>
        <v>0</v>
      </c>
      <c r="K140" s="239"/>
      <c r="L140" s="41"/>
      <c r="M140" s="259" t="s">
        <v>1</v>
      </c>
      <c r="N140" s="260" t="s">
        <v>44</v>
      </c>
      <c r="O140" s="261"/>
      <c r="P140" s="262">
        <f>O140*H140</f>
        <v>0</v>
      </c>
      <c r="Q140" s="262">
        <v>0</v>
      </c>
      <c r="R140" s="262">
        <f>Q140*H140</f>
        <v>0</v>
      </c>
      <c r="S140" s="262">
        <v>0</v>
      </c>
      <c r="T140" s="26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4" t="s">
        <v>101</v>
      </c>
      <c r="AT140" s="244" t="s">
        <v>264</v>
      </c>
      <c r="AU140" s="244" t="s">
        <v>89</v>
      </c>
      <c r="AY140" s="14" t="s">
        <v>263</v>
      </c>
      <c r="BE140" s="245">
        <f>IF(N140="základná",J140,0)</f>
        <v>0</v>
      </c>
      <c r="BF140" s="245">
        <f>IF(N140="znížená",J140,0)</f>
        <v>0</v>
      </c>
      <c r="BG140" s="245">
        <f>IF(N140="zákl. prenesená",J140,0)</f>
        <v>0</v>
      </c>
      <c r="BH140" s="245">
        <f>IF(N140="zníž. prenesená",J140,0)</f>
        <v>0</v>
      </c>
      <c r="BI140" s="245">
        <f>IF(N140="nulová",J140,0)</f>
        <v>0</v>
      </c>
      <c r="BJ140" s="14" t="s">
        <v>89</v>
      </c>
      <c r="BK140" s="246">
        <f>ROUND(I140*H140,3)</f>
        <v>0</v>
      </c>
      <c r="BL140" s="14" t="s">
        <v>101</v>
      </c>
      <c r="BM140" s="244" t="s">
        <v>3027</v>
      </c>
    </row>
    <row r="141" s="2" customFormat="1" ht="6.96" customHeight="1">
      <c r="A141" s="35"/>
      <c r="B141" s="69"/>
      <c r="C141" s="70"/>
      <c r="D141" s="70"/>
      <c r="E141" s="70"/>
      <c r="F141" s="70"/>
      <c r="G141" s="70"/>
      <c r="H141" s="70"/>
      <c r="I141" s="70"/>
      <c r="J141" s="70"/>
      <c r="K141" s="70"/>
      <c r="L141" s="41"/>
      <c r="M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</row>
  </sheetData>
  <sheetProtection sheet="1" autoFilter="0" formatColumns="0" formatRows="0" objects="1" scenarios="1" spinCount="100000" saltValue="mdgry/Ilp24KJQjq8hiY74E6VFDdgYUYdFEL3mZ6JNCPlfXrkNEmfrvlMkIK5Hiz/xMfNk8keybblgatNmeBrg==" hashValue="u6wn6wLwKCNnbNBsr/DsfEoKthjG47r25aRGdR7poMwyjNG5G4SPbu1GVYs3UwG9i3mN8GszATt5Csu+WdeX2g==" algorithmName="SHA-512" password="CC35"/>
  <autoFilter ref="C125:K140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2:H112"/>
    <mergeCell ref="E116:H116"/>
    <mergeCell ref="E114:H114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140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>
      <c r="B8" s="17"/>
      <c r="D8" s="154" t="s">
        <v>221</v>
      </c>
      <c r="L8" s="17"/>
    </row>
    <row r="9" s="1" customFormat="1" ht="16.5" customHeight="1">
      <c r="B9" s="17"/>
      <c r="E9" s="155" t="s">
        <v>222</v>
      </c>
      <c r="F9" s="1"/>
      <c r="G9" s="1"/>
      <c r="H9" s="1"/>
      <c r="L9" s="17"/>
    </row>
    <row r="10" s="1" customFormat="1" ht="12" customHeight="1">
      <c r="B10" s="17"/>
      <c r="D10" s="154" t="s">
        <v>1380</v>
      </c>
      <c r="L10" s="17"/>
    </row>
    <row r="11" s="2" customFormat="1" ht="16.5" customHeight="1">
      <c r="A11" s="35"/>
      <c r="B11" s="41"/>
      <c r="C11" s="35"/>
      <c r="D11" s="35"/>
      <c r="E11" s="166" t="s">
        <v>2576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1382</v>
      </c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6" t="s">
        <v>3028</v>
      </c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54" t="s">
        <v>16</v>
      </c>
      <c r="E15" s="35"/>
      <c r="F15" s="144" t="s">
        <v>1</v>
      </c>
      <c r="G15" s="35"/>
      <c r="H15" s="35"/>
      <c r="I15" s="154" t="s">
        <v>17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4" t="s">
        <v>18</v>
      </c>
      <c r="E16" s="35"/>
      <c r="F16" s="144" t="s">
        <v>19</v>
      </c>
      <c r="G16" s="35"/>
      <c r="H16" s="35"/>
      <c r="I16" s="154" t="s">
        <v>20</v>
      </c>
      <c r="J16" s="157" t="str">
        <f>'Rekapitulácia stavby'!AN8</f>
        <v>20. 7. 2022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54" t="s">
        <v>22</v>
      </c>
      <c r="E18" s="35"/>
      <c r="F18" s="35"/>
      <c r="G18" s="35"/>
      <c r="H18" s="35"/>
      <c r="I18" s="154" t="s">
        <v>23</v>
      </c>
      <c r="J18" s="144" t="s">
        <v>24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44" t="s">
        <v>25</v>
      </c>
      <c r="F19" s="35"/>
      <c r="G19" s="35"/>
      <c r="H19" s="35"/>
      <c r="I19" s="154" t="s">
        <v>26</v>
      </c>
      <c r="J19" s="144" t="s">
        <v>1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54" t="s">
        <v>27</v>
      </c>
      <c r="E21" s="35"/>
      <c r="F21" s="35"/>
      <c r="G21" s="35"/>
      <c r="H21" s="35"/>
      <c r="I21" s="154" t="s">
        <v>23</v>
      </c>
      <c r="J21" s="30" t="str">
        <f>'Rekapitulácia stavby'!AN13</f>
        <v>Vyplň údaj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'Rekapitulácia stavby'!E14</f>
        <v>Vyplň údaj</v>
      </c>
      <c r="F22" s="144"/>
      <c r="G22" s="144"/>
      <c r="H22" s="144"/>
      <c r="I22" s="154" t="s">
        <v>26</v>
      </c>
      <c r="J22" s="30" t="str">
        <f>'Rekapitulácia stavby'!AN14</f>
        <v>Vyplň údaj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54" t="s">
        <v>29</v>
      </c>
      <c r="E24" s="35"/>
      <c r="F24" s="35"/>
      <c r="G24" s="35"/>
      <c r="H24" s="35"/>
      <c r="I24" s="154" t="s">
        <v>23</v>
      </c>
      <c r="J24" s="144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44" t="s">
        <v>30</v>
      </c>
      <c r="F25" s="35"/>
      <c r="G25" s="35"/>
      <c r="H25" s="35"/>
      <c r="I25" s="154" t="s">
        <v>26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54" t="s">
        <v>33</v>
      </c>
      <c r="E27" s="35"/>
      <c r="F27" s="35"/>
      <c r="G27" s="35"/>
      <c r="H27" s="35"/>
      <c r="I27" s="154" t="s">
        <v>23</v>
      </c>
      <c r="J27" s="144" t="s">
        <v>34</v>
      </c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44" t="s">
        <v>35</v>
      </c>
      <c r="F28" s="35"/>
      <c r="G28" s="35"/>
      <c r="H28" s="35"/>
      <c r="I28" s="154" t="s">
        <v>26</v>
      </c>
      <c r="J28" s="144" t="s">
        <v>36</v>
      </c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54" t="s">
        <v>37</v>
      </c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8"/>
      <c r="B31" s="159"/>
      <c r="C31" s="158"/>
      <c r="D31" s="158"/>
      <c r="E31" s="160" t="s">
        <v>1</v>
      </c>
      <c r="F31" s="160"/>
      <c r="G31" s="160"/>
      <c r="H31" s="160"/>
      <c r="I31" s="158"/>
      <c r="J31" s="158"/>
      <c r="K31" s="158"/>
      <c r="L31" s="161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2"/>
      <c r="E33" s="162"/>
      <c r="F33" s="162"/>
      <c r="G33" s="162"/>
      <c r="H33" s="162"/>
      <c r="I33" s="162"/>
      <c r="J33" s="162"/>
      <c r="K33" s="162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63" t="s">
        <v>38</v>
      </c>
      <c r="E34" s="35"/>
      <c r="F34" s="35"/>
      <c r="G34" s="35"/>
      <c r="H34" s="35"/>
      <c r="I34" s="35"/>
      <c r="J34" s="164">
        <f>ROUND(J126,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62"/>
      <c r="E35" s="162"/>
      <c r="F35" s="162"/>
      <c r="G35" s="162"/>
      <c r="H35" s="162"/>
      <c r="I35" s="162"/>
      <c r="J35" s="162"/>
      <c r="K35" s="162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5" t="s">
        <v>40</v>
      </c>
      <c r="G36" s="35"/>
      <c r="H36" s="35"/>
      <c r="I36" s="165" t="s">
        <v>39</v>
      </c>
      <c r="J36" s="165" t="s">
        <v>41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6" t="s">
        <v>42</v>
      </c>
      <c r="E37" s="167" t="s">
        <v>43</v>
      </c>
      <c r="F37" s="168">
        <f>ROUND((SUM(BE126:BE140)),  2)</f>
        <v>0</v>
      </c>
      <c r="G37" s="169"/>
      <c r="H37" s="169"/>
      <c r="I37" s="170">
        <v>0.20000000000000001</v>
      </c>
      <c r="J37" s="168">
        <f>ROUND(((SUM(BE126:BE140))*I37),  2)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67" t="s">
        <v>44</v>
      </c>
      <c r="F38" s="168">
        <f>ROUND((SUM(BF126:BF140)),  2)</f>
        <v>0</v>
      </c>
      <c r="G38" s="169"/>
      <c r="H38" s="169"/>
      <c r="I38" s="170">
        <v>0.20000000000000001</v>
      </c>
      <c r="J38" s="168">
        <f>ROUND(((SUM(BF126:BF140))*I38),  2)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54" t="s">
        <v>45</v>
      </c>
      <c r="F39" s="171">
        <f>ROUND((SUM(BG126:BG140)),  2)</f>
        <v>0</v>
      </c>
      <c r="G39" s="35"/>
      <c r="H39" s="35"/>
      <c r="I39" s="172">
        <v>0.20000000000000001</v>
      </c>
      <c r="J39" s="171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54" t="s">
        <v>46</v>
      </c>
      <c r="F40" s="171">
        <f>ROUND((SUM(BH126:BH140)),  2)</f>
        <v>0</v>
      </c>
      <c r="G40" s="35"/>
      <c r="H40" s="35"/>
      <c r="I40" s="172">
        <v>0.20000000000000001</v>
      </c>
      <c r="J40" s="171">
        <f>0</f>
        <v>0</v>
      </c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67" t="s">
        <v>47</v>
      </c>
      <c r="F41" s="168">
        <f>ROUND((SUM(BI126:BI140)),  2)</f>
        <v>0</v>
      </c>
      <c r="G41" s="169"/>
      <c r="H41" s="169"/>
      <c r="I41" s="170">
        <v>0</v>
      </c>
      <c r="J41" s="168">
        <f>0</f>
        <v>0</v>
      </c>
      <c r="K41" s="35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73"/>
      <c r="D43" s="174" t="s">
        <v>48</v>
      </c>
      <c r="E43" s="175"/>
      <c r="F43" s="175"/>
      <c r="G43" s="176" t="s">
        <v>49</v>
      </c>
      <c r="H43" s="177" t="s">
        <v>50</v>
      </c>
      <c r="I43" s="175"/>
      <c r="J43" s="178">
        <f>SUM(J34:J41)</f>
        <v>0</v>
      </c>
      <c r="K43" s="179"/>
      <c r="L43" s="66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221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91" t="s">
        <v>222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1380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264" t="s">
        <v>2576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1382</v>
      </c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9" t="str">
        <f>E13</f>
        <v>SO-1.1.2.7 - Rozvádzač r022 trieda</v>
      </c>
      <c r="F91" s="37"/>
      <c r="G91" s="37"/>
      <c r="H91" s="37"/>
      <c r="I91" s="37"/>
      <c r="J91" s="37"/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18</v>
      </c>
      <c r="D93" s="37"/>
      <c r="E93" s="37"/>
      <c r="F93" s="24" t="str">
        <f>F16</f>
        <v>Svit</v>
      </c>
      <c r="G93" s="37"/>
      <c r="H93" s="37"/>
      <c r="I93" s="29" t="s">
        <v>20</v>
      </c>
      <c r="J93" s="82" t="str">
        <f>IF(J16="","",J16)</f>
        <v>20. 7. 2022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22</v>
      </c>
      <c r="D95" s="37"/>
      <c r="E95" s="37"/>
      <c r="F95" s="24" t="str">
        <f>E19</f>
        <v>Mesto Svit</v>
      </c>
      <c r="G95" s="37"/>
      <c r="H95" s="37"/>
      <c r="I95" s="29" t="s">
        <v>29</v>
      </c>
      <c r="J95" s="33" t="str">
        <f>E25</f>
        <v>Ing. arch. Martin Baloga, PhD. a kolektív EnviArch</v>
      </c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33</v>
      </c>
      <c r="J96" s="33" t="str">
        <f>E28</f>
        <v>Structures, s.r.o.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92" t="s">
        <v>224</v>
      </c>
      <c r="D98" s="193"/>
      <c r="E98" s="193"/>
      <c r="F98" s="193"/>
      <c r="G98" s="193"/>
      <c r="H98" s="193"/>
      <c r="I98" s="193"/>
      <c r="J98" s="194" t="s">
        <v>225</v>
      </c>
      <c r="K98" s="193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95" t="s">
        <v>226</v>
      </c>
      <c r="D100" s="37"/>
      <c r="E100" s="37"/>
      <c r="F100" s="37"/>
      <c r="G100" s="37"/>
      <c r="H100" s="37"/>
      <c r="I100" s="37"/>
      <c r="J100" s="113">
        <f>J126</f>
        <v>0</v>
      </c>
      <c r="K100" s="37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227</v>
      </c>
    </row>
    <row r="101" s="9" customFormat="1" ht="24.96" customHeight="1">
      <c r="A101" s="9"/>
      <c r="B101" s="196"/>
      <c r="C101" s="197"/>
      <c r="D101" s="198" t="s">
        <v>2975</v>
      </c>
      <c r="E101" s="199"/>
      <c r="F101" s="199"/>
      <c r="G101" s="199"/>
      <c r="H101" s="199"/>
      <c r="I101" s="199"/>
      <c r="J101" s="200">
        <f>J127</f>
        <v>0</v>
      </c>
      <c r="K101" s="197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202"/>
      <c r="C102" s="136"/>
      <c r="D102" s="203" t="s">
        <v>2579</v>
      </c>
      <c r="E102" s="204"/>
      <c r="F102" s="204"/>
      <c r="G102" s="204"/>
      <c r="H102" s="204"/>
      <c r="I102" s="204"/>
      <c r="J102" s="205">
        <f>J139</f>
        <v>0</v>
      </c>
      <c r="K102" s="136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66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="2" customFormat="1" ht="6.96" customHeight="1">
      <c r="A104" s="35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="2" customFormat="1" ht="6.96" customHeight="1">
      <c r="A108" s="35"/>
      <c r="B108" s="71"/>
      <c r="C108" s="72"/>
      <c r="D108" s="72"/>
      <c r="E108" s="72"/>
      <c r="F108" s="72"/>
      <c r="G108" s="72"/>
      <c r="H108" s="72"/>
      <c r="I108" s="72"/>
      <c r="J108" s="72"/>
      <c r="K108" s="72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24.96" customHeight="1">
      <c r="A109" s="35"/>
      <c r="B109" s="36"/>
      <c r="C109" s="20" t="s">
        <v>250</v>
      </c>
      <c r="D109" s="37"/>
      <c r="E109" s="37"/>
      <c r="F109" s="37"/>
      <c r="G109" s="37"/>
      <c r="H109" s="37"/>
      <c r="I109" s="37"/>
      <c r="J109" s="37"/>
      <c r="K109" s="37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6.96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2" customHeight="1">
      <c r="A111" s="35"/>
      <c r="B111" s="36"/>
      <c r="C111" s="29" t="s">
        <v>14</v>
      </c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6.5" customHeight="1">
      <c r="A112" s="35"/>
      <c r="B112" s="36"/>
      <c r="C112" s="37"/>
      <c r="D112" s="37"/>
      <c r="E112" s="191" t="str">
        <f>E7</f>
        <v>Materská škola Svit - ZMNENA</v>
      </c>
      <c r="F112" s="29"/>
      <c r="G112" s="29"/>
      <c r="H112" s="29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1" customFormat="1" ht="12" customHeight="1">
      <c r="B113" s="18"/>
      <c r="C113" s="29" t="s">
        <v>221</v>
      </c>
      <c r="D113" s="19"/>
      <c r="E113" s="19"/>
      <c r="F113" s="19"/>
      <c r="G113" s="19"/>
      <c r="H113" s="19"/>
      <c r="I113" s="19"/>
      <c r="J113" s="19"/>
      <c r="K113" s="19"/>
      <c r="L113" s="17"/>
    </row>
    <row r="114" s="1" customFormat="1" ht="16.5" customHeight="1">
      <c r="B114" s="18"/>
      <c r="C114" s="19"/>
      <c r="D114" s="19"/>
      <c r="E114" s="191" t="s">
        <v>222</v>
      </c>
      <c r="F114" s="19"/>
      <c r="G114" s="19"/>
      <c r="H114" s="19"/>
      <c r="I114" s="19"/>
      <c r="J114" s="19"/>
      <c r="K114" s="19"/>
      <c r="L114" s="17"/>
    </row>
    <row r="115" s="1" customFormat="1" ht="12" customHeight="1">
      <c r="B115" s="18"/>
      <c r="C115" s="29" t="s">
        <v>1380</v>
      </c>
      <c r="D115" s="19"/>
      <c r="E115" s="19"/>
      <c r="F115" s="19"/>
      <c r="G115" s="19"/>
      <c r="H115" s="19"/>
      <c r="I115" s="19"/>
      <c r="J115" s="19"/>
      <c r="K115" s="19"/>
      <c r="L115" s="17"/>
    </row>
    <row r="116" s="2" customFormat="1" ht="16.5" customHeight="1">
      <c r="A116" s="35"/>
      <c r="B116" s="36"/>
      <c r="C116" s="37"/>
      <c r="D116" s="37"/>
      <c r="E116" s="264" t="s">
        <v>2576</v>
      </c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2" customHeight="1">
      <c r="A117" s="35"/>
      <c r="B117" s="36"/>
      <c r="C117" s="29" t="s">
        <v>1382</v>
      </c>
      <c r="D117" s="37"/>
      <c r="E117" s="37"/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6.5" customHeight="1">
      <c r="A118" s="35"/>
      <c r="B118" s="36"/>
      <c r="C118" s="37"/>
      <c r="D118" s="37"/>
      <c r="E118" s="79" t="str">
        <f>E13</f>
        <v>SO-1.1.2.7 - Rozvádzač r022 trieda</v>
      </c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6.96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2" customHeight="1">
      <c r="A120" s="35"/>
      <c r="B120" s="36"/>
      <c r="C120" s="29" t="s">
        <v>18</v>
      </c>
      <c r="D120" s="37"/>
      <c r="E120" s="37"/>
      <c r="F120" s="24" t="str">
        <f>F16</f>
        <v>Svit</v>
      </c>
      <c r="G120" s="37"/>
      <c r="H120" s="37"/>
      <c r="I120" s="29" t="s">
        <v>20</v>
      </c>
      <c r="J120" s="82" t="str">
        <f>IF(J16="","",J16)</f>
        <v>20. 7. 2022</v>
      </c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6.96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40.05" customHeight="1">
      <c r="A122" s="35"/>
      <c r="B122" s="36"/>
      <c r="C122" s="29" t="s">
        <v>22</v>
      </c>
      <c r="D122" s="37"/>
      <c r="E122" s="37"/>
      <c r="F122" s="24" t="str">
        <f>E19</f>
        <v>Mesto Svit</v>
      </c>
      <c r="G122" s="37"/>
      <c r="H122" s="37"/>
      <c r="I122" s="29" t="s">
        <v>29</v>
      </c>
      <c r="J122" s="33" t="str">
        <f>E25</f>
        <v>Ing. arch. Martin Baloga, PhD. a kolektív EnviArch</v>
      </c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5.15" customHeight="1">
      <c r="A123" s="35"/>
      <c r="B123" s="36"/>
      <c r="C123" s="29" t="s">
        <v>27</v>
      </c>
      <c r="D123" s="37"/>
      <c r="E123" s="37"/>
      <c r="F123" s="24" t="str">
        <f>IF(E22="","",E22)</f>
        <v>Vyplň údaj</v>
      </c>
      <c r="G123" s="37"/>
      <c r="H123" s="37"/>
      <c r="I123" s="29" t="s">
        <v>33</v>
      </c>
      <c r="J123" s="33" t="str">
        <f>E28</f>
        <v>Structures, s.r.o.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0.32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11" customFormat="1" ht="29.28" customHeight="1">
      <c r="A125" s="207"/>
      <c r="B125" s="208"/>
      <c r="C125" s="209" t="s">
        <v>251</v>
      </c>
      <c r="D125" s="210" t="s">
        <v>63</v>
      </c>
      <c r="E125" s="210" t="s">
        <v>59</v>
      </c>
      <c r="F125" s="210" t="s">
        <v>60</v>
      </c>
      <c r="G125" s="210" t="s">
        <v>252</v>
      </c>
      <c r="H125" s="210" t="s">
        <v>253</v>
      </c>
      <c r="I125" s="210" t="s">
        <v>254</v>
      </c>
      <c r="J125" s="211" t="s">
        <v>225</v>
      </c>
      <c r="K125" s="212" t="s">
        <v>255</v>
      </c>
      <c r="L125" s="213"/>
      <c r="M125" s="103" t="s">
        <v>1</v>
      </c>
      <c r="N125" s="104" t="s">
        <v>42</v>
      </c>
      <c r="O125" s="104" t="s">
        <v>256</v>
      </c>
      <c r="P125" s="104" t="s">
        <v>257</v>
      </c>
      <c r="Q125" s="104" t="s">
        <v>258</v>
      </c>
      <c r="R125" s="104" t="s">
        <v>259</v>
      </c>
      <c r="S125" s="104" t="s">
        <v>260</v>
      </c>
      <c r="T125" s="105" t="s">
        <v>261</v>
      </c>
      <c r="U125" s="207"/>
      <c r="V125" s="207"/>
      <c r="W125" s="207"/>
      <c r="X125" s="207"/>
      <c r="Y125" s="207"/>
      <c r="Z125" s="207"/>
      <c r="AA125" s="207"/>
      <c r="AB125" s="207"/>
      <c r="AC125" s="207"/>
      <c r="AD125" s="207"/>
      <c r="AE125" s="207"/>
    </row>
    <row r="126" s="2" customFormat="1" ht="22.8" customHeight="1">
      <c r="A126" s="35"/>
      <c r="B126" s="36"/>
      <c r="C126" s="110" t="s">
        <v>226</v>
      </c>
      <c r="D126" s="37"/>
      <c r="E126" s="37"/>
      <c r="F126" s="37"/>
      <c r="G126" s="37"/>
      <c r="H126" s="37"/>
      <c r="I126" s="37"/>
      <c r="J126" s="214">
        <f>BK126</f>
        <v>0</v>
      </c>
      <c r="K126" s="37"/>
      <c r="L126" s="41"/>
      <c r="M126" s="106"/>
      <c r="N126" s="215"/>
      <c r="O126" s="107"/>
      <c r="P126" s="216">
        <f>P127</f>
        <v>0</v>
      </c>
      <c r="Q126" s="107"/>
      <c r="R126" s="216">
        <f>R127</f>
        <v>0</v>
      </c>
      <c r="S126" s="107"/>
      <c r="T126" s="217">
        <f>T127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77</v>
      </c>
      <c r="AU126" s="14" t="s">
        <v>227</v>
      </c>
      <c r="BK126" s="218">
        <f>BK127</f>
        <v>0</v>
      </c>
    </row>
    <row r="127" s="12" customFormat="1" ht="25.92" customHeight="1">
      <c r="A127" s="12"/>
      <c r="B127" s="219"/>
      <c r="C127" s="220"/>
      <c r="D127" s="221" t="s">
        <v>77</v>
      </c>
      <c r="E127" s="222" t="s">
        <v>2580</v>
      </c>
      <c r="F127" s="222" t="s">
        <v>2976</v>
      </c>
      <c r="G127" s="220"/>
      <c r="H127" s="220"/>
      <c r="I127" s="223"/>
      <c r="J127" s="224">
        <f>BK127</f>
        <v>0</v>
      </c>
      <c r="K127" s="220"/>
      <c r="L127" s="225"/>
      <c r="M127" s="226"/>
      <c r="N127" s="227"/>
      <c r="O127" s="227"/>
      <c r="P127" s="228">
        <f>P128+SUM(P129:P139)</f>
        <v>0</v>
      </c>
      <c r="Q127" s="227"/>
      <c r="R127" s="228">
        <f>R128+SUM(R129:R139)</f>
        <v>0</v>
      </c>
      <c r="S127" s="227"/>
      <c r="T127" s="229">
        <f>T128+SUM(T129:T139)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0" t="s">
        <v>85</v>
      </c>
      <c r="AT127" s="231" t="s">
        <v>77</v>
      </c>
      <c r="AU127" s="231" t="s">
        <v>78</v>
      </c>
      <c r="AY127" s="230" t="s">
        <v>263</v>
      </c>
      <c r="BK127" s="232">
        <f>BK128+SUM(BK129:BK139)</f>
        <v>0</v>
      </c>
    </row>
    <row r="128" s="2" customFormat="1" ht="24.15" customHeight="1">
      <c r="A128" s="35"/>
      <c r="B128" s="36"/>
      <c r="C128" s="249" t="s">
        <v>85</v>
      </c>
      <c r="D128" s="249" t="s">
        <v>612</v>
      </c>
      <c r="E128" s="250" t="s">
        <v>3014</v>
      </c>
      <c r="F128" s="251" t="s">
        <v>3015</v>
      </c>
      <c r="G128" s="252" t="s">
        <v>2598</v>
      </c>
      <c r="H128" s="253">
        <v>1</v>
      </c>
      <c r="I128" s="254"/>
      <c r="J128" s="253">
        <f>ROUND(I128*H128,3)</f>
        <v>0</v>
      </c>
      <c r="K128" s="255"/>
      <c r="L128" s="256"/>
      <c r="M128" s="257" t="s">
        <v>1</v>
      </c>
      <c r="N128" s="258" t="s">
        <v>44</v>
      </c>
      <c r="O128" s="94"/>
      <c r="P128" s="242">
        <f>O128*H128</f>
        <v>0</v>
      </c>
      <c r="Q128" s="242">
        <v>0</v>
      </c>
      <c r="R128" s="242">
        <f>Q128*H128</f>
        <v>0</v>
      </c>
      <c r="S128" s="242">
        <v>0</v>
      </c>
      <c r="T128" s="243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44" t="s">
        <v>290</v>
      </c>
      <c r="AT128" s="244" t="s">
        <v>612</v>
      </c>
      <c r="AU128" s="244" t="s">
        <v>85</v>
      </c>
      <c r="AY128" s="14" t="s">
        <v>263</v>
      </c>
      <c r="BE128" s="245">
        <f>IF(N128="základná",J128,0)</f>
        <v>0</v>
      </c>
      <c r="BF128" s="245">
        <f>IF(N128="znížená",J128,0)</f>
        <v>0</v>
      </c>
      <c r="BG128" s="245">
        <f>IF(N128="zákl. prenesená",J128,0)</f>
        <v>0</v>
      </c>
      <c r="BH128" s="245">
        <f>IF(N128="zníž. prenesená",J128,0)</f>
        <v>0</v>
      </c>
      <c r="BI128" s="245">
        <f>IF(N128="nulová",J128,0)</f>
        <v>0</v>
      </c>
      <c r="BJ128" s="14" t="s">
        <v>89</v>
      </c>
      <c r="BK128" s="246">
        <f>ROUND(I128*H128,3)</f>
        <v>0</v>
      </c>
      <c r="BL128" s="14" t="s">
        <v>101</v>
      </c>
      <c r="BM128" s="244" t="s">
        <v>3029</v>
      </c>
    </row>
    <row r="129" s="2" customFormat="1" ht="33" customHeight="1">
      <c r="A129" s="35"/>
      <c r="B129" s="36"/>
      <c r="C129" s="249" t="s">
        <v>89</v>
      </c>
      <c r="D129" s="249" t="s">
        <v>612</v>
      </c>
      <c r="E129" s="250" t="s">
        <v>2980</v>
      </c>
      <c r="F129" s="251" t="s">
        <v>2981</v>
      </c>
      <c r="G129" s="252" t="s">
        <v>2598</v>
      </c>
      <c r="H129" s="253">
        <v>1</v>
      </c>
      <c r="I129" s="254"/>
      <c r="J129" s="253">
        <f>ROUND(I129*H129,3)</f>
        <v>0</v>
      </c>
      <c r="K129" s="255"/>
      <c r="L129" s="256"/>
      <c r="M129" s="257" t="s">
        <v>1</v>
      </c>
      <c r="N129" s="258" t="s">
        <v>44</v>
      </c>
      <c r="O129" s="94"/>
      <c r="P129" s="242">
        <f>O129*H129</f>
        <v>0</v>
      </c>
      <c r="Q129" s="242">
        <v>0</v>
      </c>
      <c r="R129" s="242">
        <f>Q129*H129</f>
        <v>0</v>
      </c>
      <c r="S129" s="242">
        <v>0</v>
      </c>
      <c r="T129" s="243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4" t="s">
        <v>290</v>
      </c>
      <c r="AT129" s="244" t="s">
        <v>612</v>
      </c>
      <c r="AU129" s="244" t="s">
        <v>85</v>
      </c>
      <c r="AY129" s="14" t="s">
        <v>263</v>
      </c>
      <c r="BE129" s="245">
        <f>IF(N129="základná",J129,0)</f>
        <v>0</v>
      </c>
      <c r="BF129" s="245">
        <f>IF(N129="znížená",J129,0)</f>
        <v>0</v>
      </c>
      <c r="BG129" s="245">
        <f>IF(N129="zákl. prenesená",J129,0)</f>
        <v>0</v>
      </c>
      <c r="BH129" s="245">
        <f>IF(N129="zníž. prenesená",J129,0)</f>
        <v>0</v>
      </c>
      <c r="BI129" s="245">
        <f>IF(N129="nulová",J129,0)</f>
        <v>0</v>
      </c>
      <c r="BJ129" s="14" t="s">
        <v>89</v>
      </c>
      <c r="BK129" s="246">
        <f>ROUND(I129*H129,3)</f>
        <v>0</v>
      </c>
      <c r="BL129" s="14" t="s">
        <v>101</v>
      </c>
      <c r="BM129" s="244" t="s">
        <v>3030</v>
      </c>
    </row>
    <row r="130" s="2" customFormat="1" ht="16.5" customHeight="1">
      <c r="A130" s="35"/>
      <c r="B130" s="36"/>
      <c r="C130" s="249" t="s">
        <v>96</v>
      </c>
      <c r="D130" s="249" t="s">
        <v>612</v>
      </c>
      <c r="E130" s="250" t="s">
        <v>2983</v>
      </c>
      <c r="F130" s="251" t="s">
        <v>2984</v>
      </c>
      <c r="G130" s="252" t="s">
        <v>2598</v>
      </c>
      <c r="H130" s="253">
        <v>1</v>
      </c>
      <c r="I130" s="254"/>
      <c r="J130" s="253">
        <f>ROUND(I130*H130,3)</f>
        <v>0</v>
      </c>
      <c r="K130" s="255"/>
      <c r="L130" s="256"/>
      <c r="M130" s="257" t="s">
        <v>1</v>
      </c>
      <c r="N130" s="258" t="s">
        <v>44</v>
      </c>
      <c r="O130" s="94"/>
      <c r="P130" s="242">
        <f>O130*H130</f>
        <v>0</v>
      </c>
      <c r="Q130" s="242">
        <v>0</v>
      </c>
      <c r="R130" s="242">
        <f>Q130*H130</f>
        <v>0</v>
      </c>
      <c r="S130" s="242">
        <v>0</v>
      </c>
      <c r="T130" s="243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4" t="s">
        <v>290</v>
      </c>
      <c r="AT130" s="244" t="s">
        <v>612</v>
      </c>
      <c r="AU130" s="244" t="s">
        <v>85</v>
      </c>
      <c r="AY130" s="14" t="s">
        <v>263</v>
      </c>
      <c r="BE130" s="245">
        <f>IF(N130="základná",J130,0)</f>
        <v>0</v>
      </c>
      <c r="BF130" s="245">
        <f>IF(N130="znížená",J130,0)</f>
        <v>0</v>
      </c>
      <c r="BG130" s="245">
        <f>IF(N130="zákl. prenesená",J130,0)</f>
        <v>0</v>
      </c>
      <c r="BH130" s="245">
        <f>IF(N130="zníž. prenesená",J130,0)</f>
        <v>0</v>
      </c>
      <c r="BI130" s="245">
        <f>IF(N130="nulová",J130,0)</f>
        <v>0</v>
      </c>
      <c r="BJ130" s="14" t="s">
        <v>89</v>
      </c>
      <c r="BK130" s="246">
        <f>ROUND(I130*H130,3)</f>
        <v>0</v>
      </c>
      <c r="BL130" s="14" t="s">
        <v>101</v>
      </c>
      <c r="BM130" s="244" t="s">
        <v>3031</v>
      </c>
    </row>
    <row r="131" s="2" customFormat="1" ht="21.75" customHeight="1">
      <c r="A131" s="35"/>
      <c r="B131" s="36"/>
      <c r="C131" s="249" t="s">
        <v>101</v>
      </c>
      <c r="D131" s="249" t="s">
        <v>612</v>
      </c>
      <c r="E131" s="250" t="s">
        <v>2986</v>
      </c>
      <c r="F131" s="251" t="s">
        <v>2987</v>
      </c>
      <c r="G131" s="252" t="s">
        <v>2598</v>
      </c>
      <c r="H131" s="253">
        <v>1</v>
      </c>
      <c r="I131" s="254"/>
      <c r="J131" s="253">
        <f>ROUND(I131*H131,3)</f>
        <v>0</v>
      </c>
      <c r="K131" s="255"/>
      <c r="L131" s="256"/>
      <c r="M131" s="257" t="s">
        <v>1</v>
      </c>
      <c r="N131" s="258" t="s">
        <v>44</v>
      </c>
      <c r="O131" s="94"/>
      <c r="P131" s="242">
        <f>O131*H131</f>
        <v>0</v>
      </c>
      <c r="Q131" s="242">
        <v>0</v>
      </c>
      <c r="R131" s="242">
        <f>Q131*H131</f>
        <v>0</v>
      </c>
      <c r="S131" s="242">
        <v>0</v>
      </c>
      <c r="T131" s="24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4" t="s">
        <v>290</v>
      </c>
      <c r="AT131" s="244" t="s">
        <v>612</v>
      </c>
      <c r="AU131" s="244" t="s">
        <v>85</v>
      </c>
      <c r="AY131" s="14" t="s">
        <v>263</v>
      </c>
      <c r="BE131" s="245">
        <f>IF(N131="základná",J131,0)</f>
        <v>0</v>
      </c>
      <c r="BF131" s="245">
        <f>IF(N131="znížená",J131,0)</f>
        <v>0</v>
      </c>
      <c r="BG131" s="245">
        <f>IF(N131="zákl. prenesená",J131,0)</f>
        <v>0</v>
      </c>
      <c r="BH131" s="245">
        <f>IF(N131="zníž. prenesená",J131,0)</f>
        <v>0</v>
      </c>
      <c r="BI131" s="245">
        <f>IF(N131="nulová",J131,0)</f>
        <v>0</v>
      </c>
      <c r="BJ131" s="14" t="s">
        <v>89</v>
      </c>
      <c r="BK131" s="246">
        <f>ROUND(I131*H131,3)</f>
        <v>0</v>
      </c>
      <c r="BL131" s="14" t="s">
        <v>101</v>
      </c>
      <c r="BM131" s="244" t="s">
        <v>3032</v>
      </c>
    </row>
    <row r="132" s="2" customFormat="1" ht="16.5" customHeight="1">
      <c r="A132" s="35"/>
      <c r="B132" s="36"/>
      <c r="C132" s="249" t="s">
        <v>278</v>
      </c>
      <c r="D132" s="249" t="s">
        <v>612</v>
      </c>
      <c r="E132" s="250" t="s">
        <v>2989</v>
      </c>
      <c r="F132" s="251" t="s">
        <v>2990</v>
      </c>
      <c r="G132" s="252" t="s">
        <v>2598</v>
      </c>
      <c r="H132" s="253">
        <v>4</v>
      </c>
      <c r="I132" s="254"/>
      <c r="J132" s="253">
        <f>ROUND(I132*H132,3)</f>
        <v>0</v>
      </c>
      <c r="K132" s="255"/>
      <c r="L132" s="256"/>
      <c r="M132" s="257" t="s">
        <v>1</v>
      </c>
      <c r="N132" s="258" t="s">
        <v>44</v>
      </c>
      <c r="O132" s="94"/>
      <c r="P132" s="242">
        <f>O132*H132</f>
        <v>0</v>
      </c>
      <c r="Q132" s="242">
        <v>0</v>
      </c>
      <c r="R132" s="242">
        <f>Q132*H132</f>
        <v>0</v>
      </c>
      <c r="S132" s="242">
        <v>0</v>
      </c>
      <c r="T132" s="24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4" t="s">
        <v>290</v>
      </c>
      <c r="AT132" s="244" t="s">
        <v>612</v>
      </c>
      <c r="AU132" s="244" t="s">
        <v>85</v>
      </c>
      <c r="AY132" s="14" t="s">
        <v>263</v>
      </c>
      <c r="BE132" s="245">
        <f>IF(N132="základná",J132,0)</f>
        <v>0</v>
      </c>
      <c r="BF132" s="245">
        <f>IF(N132="znížená",J132,0)</f>
        <v>0</v>
      </c>
      <c r="BG132" s="245">
        <f>IF(N132="zákl. prenesená",J132,0)</f>
        <v>0</v>
      </c>
      <c r="BH132" s="245">
        <f>IF(N132="zníž. prenesená",J132,0)</f>
        <v>0</v>
      </c>
      <c r="BI132" s="245">
        <f>IF(N132="nulová",J132,0)</f>
        <v>0</v>
      </c>
      <c r="BJ132" s="14" t="s">
        <v>89</v>
      </c>
      <c r="BK132" s="246">
        <f>ROUND(I132*H132,3)</f>
        <v>0</v>
      </c>
      <c r="BL132" s="14" t="s">
        <v>101</v>
      </c>
      <c r="BM132" s="244" t="s">
        <v>3033</v>
      </c>
    </row>
    <row r="133" s="2" customFormat="1" ht="24.15" customHeight="1">
      <c r="A133" s="35"/>
      <c r="B133" s="36"/>
      <c r="C133" s="249" t="s">
        <v>282</v>
      </c>
      <c r="D133" s="249" t="s">
        <v>612</v>
      </c>
      <c r="E133" s="250" t="s">
        <v>2995</v>
      </c>
      <c r="F133" s="251" t="s">
        <v>2996</v>
      </c>
      <c r="G133" s="252" t="s">
        <v>2598</v>
      </c>
      <c r="H133" s="253">
        <v>10</v>
      </c>
      <c r="I133" s="254"/>
      <c r="J133" s="253">
        <f>ROUND(I133*H133,3)</f>
        <v>0</v>
      </c>
      <c r="K133" s="255"/>
      <c r="L133" s="256"/>
      <c r="M133" s="257" t="s">
        <v>1</v>
      </c>
      <c r="N133" s="258" t="s">
        <v>44</v>
      </c>
      <c r="O133" s="94"/>
      <c r="P133" s="242">
        <f>O133*H133</f>
        <v>0</v>
      </c>
      <c r="Q133" s="242">
        <v>0</v>
      </c>
      <c r="R133" s="242">
        <f>Q133*H133</f>
        <v>0</v>
      </c>
      <c r="S133" s="242">
        <v>0</v>
      </c>
      <c r="T133" s="24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4" t="s">
        <v>290</v>
      </c>
      <c r="AT133" s="244" t="s">
        <v>612</v>
      </c>
      <c r="AU133" s="244" t="s">
        <v>85</v>
      </c>
      <c r="AY133" s="14" t="s">
        <v>263</v>
      </c>
      <c r="BE133" s="245">
        <f>IF(N133="základná",J133,0)</f>
        <v>0</v>
      </c>
      <c r="BF133" s="245">
        <f>IF(N133="znížená",J133,0)</f>
        <v>0</v>
      </c>
      <c r="BG133" s="245">
        <f>IF(N133="zákl. prenesená",J133,0)</f>
        <v>0</v>
      </c>
      <c r="BH133" s="245">
        <f>IF(N133="zníž. prenesená",J133,0)</f>
        <v>0</v>
      </c>
      <c r="BI133" s="245">
        <f>IF(N133="nulová",J133,0)</f>
        <v>0</v>
      </c>
      <c r="BJ133" s="14" t="s">
        <v>89</v>
      </c>
      <c r="BK133" s="246">
        <f>ROUND(I133*H133,3)</f>
        <v>0</v>
      </c>
      <c r="BL133" s="14" t="s">
        <v>101</v>
      </c>
      <c r="BM133" s="244" t="s">
        <v>3034</v>
      </c>
    </row>
    <row r="134" s="2" customFormat="1" ht="24.15" customHeight="1">
      <c r="A134" s="35"/>
      <c r="B134" s="36"/>
      <c r="C134" s="249" t="s">
        <v>286</v>
      </c>
      <c r="D134" s="249" t="s">
        <v>612</v>
      </c>
      <c r="E134" s="250" t="s">
        <v>2998</v>
      </c>
      <c r="F134" s="251" t="s">
        <v>2999</v>
      </c>
      <c r="G134" s="252" t="s">
        <v>2598</v>
      </c>
      <c r="H134" s="253">
        <v>8</v>
      </c>
      <c r="I134" s="254"/>
      <c r="J134" s="253">
        <f>ROUND(I134*H134,3)</f>
        <v>0</v>
      </c>
      <c r="K134" s="255"/>
      <c r="L134" s="256"/>
      <c r="M134" s="257" t="s">
        <v>1</v>
      </c>
      <c r="N134" s="258" t="s">
        <v>44</v>
      </c>
      <c r="O134" s="94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290</v>
      </c>
      <c r="AT134" s="244" t="s">
        <v>612</v>
      </c>
      <c r="AU134" s="244" t="s">
        <v>85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101</v>
      </c>
      <c r="BM134" s="244" t="s">
        <v>3035</v>
      </c>
    </row>
    <row r="135" s="2" customFormat="1" ht="16.5" customHeight="1">
      <c r="A135" s="35"/>
      <c r="B135" s="36"/>
      <c r="C135" s="249" t="s">
        <v>290</v>
      </c>
      <c r="D135" s="249" t="s">
        <v>612</v>
      </c>
      <c r="E135" s="250" t="s">
        <v>3001</v>
      </c>
      <c r="F135" s="251" t="s">
        <v>3002</v>
      </c>
      <c r="G135" s="252" t="s">
        <v>2598</v>
      </c>
      <c r="H135" s="253">
        <v>1</v>
      </c>
      <c r="I135" s="254"/>
      <c r="J135" s="253">
        <f>ROUND(I135*H135,3)</f>
        <v>0</v>
      </c>
      <c r="K135" s="255"/>
      <c r="L135" s="256"/>
      <c r="M135" s="257" t="s">
        <v>1</v>
      </c>
      <c r="N135" s="258" t="s">
        <v>44</v>
      </c>
      <c r="O135" s="94"/>
      <c r="P135" s="242">
        <f>O135*H135</f>
        <v>0</v>
      </c>
      <c r="Q135" s="242">
        <v>0</v>
      </c>
      <c r="R135" s="242">
        <f>Q135*H135</f>
        <v>0</v>
      </c>
      <c r="S135" s="242">
        <v>0</v>
      </c>
      <c r="T135" s="24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4" t="s">
        <v>290</v>
      </c>
      <c r="AT135" s="244" t="s">
        <v>612</v>
      </c>
      <c r="AU135" s="244" t="s">
        <v>85</v>
      </c>
      <c r="AY135" s="14" t="s">
        <v>263</v>
      </c>
      <c r="BE135" s="245">
        <f>IF(N135="základná",J135,0)</f>
        <v>0</v>
      </c>
      <c r="BF135" s="245">
        <f>IF(N135="znížená",J135,0)</f>
        <v>0</v>
      </c>
      <c r="BG135" s="245">
        <f>IF(N135="zákl. prenesená",J135,0)</f>
        <v>0</v>
      </c>
      <c r="BH135" s="245">
        <f>IF(N135="zníž. prenesená",J135,0)</f>
        <v>0</v>
      </c>
      <c r="BI135" s="245">
        <f>IF(N135="nulová",J135,0)</f>
        <v>0</v>
      </c>
      <c r="BJ135" s="14" t="s">
        <v>89</v>
      </c>
      <c r="BK135" s="246">
        <f>ROUND(I135*H135,3)</f>
        <v>0</v>
      </c>
      <c r="BL135" s="14" t="s">
        <v>101</v>
      </c>
      <c r="BM135" s="244" t="s">
        <v>3036</v>
      </c>
    </row>
    <row r="136" s="2" customFormat="1" ht="16.5" customHeight="1">
      <c r="A136" s="35"/>
      <c r="B136" s="36"/>
      <c r="C136" s="249" t="s">
        <v>294</v>
      </c>
      <c r="D136" s="249" t="s">
        <v>612</v>
      </c>
      <c r="E136" s="250" t="s">
        <v>3004</v>
      </c>
      <c r="F136" s="251" t="s">
        <v>3005</v>
      </c>
      <c r="G136" s="252" t="s">
        <v>2598</v>
      </c>
      <c r="H136" s="253">
        <v>1</v>
      </c>
      <c r="I136" s="254"/>
      <c r="J136" s="253">
        <f>ROUND(I136*H136,3)</f>
        <v>0</v>
      </c>
      <c r="K136" s="255"/>
      <c r="L136" s="256"/>
      <c r="M136" s="257" t="s">
        <v>1</v>
      </c>
      <c r="N136" s="258" t="s">
        <v>44</v>
      </c>
      <c r="O136" s="94"/>
      <c r="P136" s="242">
        <f>O136*H136</f>
        <v>0</v>
      </c>
      <c r="Q136" s="242">
        <v>0</v>
      </c>
      <c r="R136" s="242">
        <f>Q136*H136</f>
        <v>0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290</v>
      </c>
      <c r="AT136" s="244" t="s">
        <v>612</v>
      </c>
      <c r="AU136" s="244" t="s">
        <v>85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101</v>
      </c>
      <c r="BM136" s="244" t="s">
        <v>3037</v>
      </c>
    </row>
    <row r="137" s="2" customFormat="1" ht="16.5" customHeight="1">
      <c r="A137" s="35"/>
      <c r="B137" s="36"/>
      <c r="C137" s="249" t="s">
        <v>298</v>
      </c>
      <c r="D137" s="249" t="s">
        <v>612</v>
      </c>
      <c r="E137" s="250" t="s">
        <v>3007</v>
      </c>
      <c r="F137" s="251" t="s">
        <v>3008</v>
      </c>
      <c r="G137" s="252" t="s">
        <v>2598</v>
      </c>
      <c r="H137" s="253">
        <v>4</v>
      </c>
      <c r="I137" s="254"/>
      <c r="J137" s="253">
        <f>ROUND(I137*H137,3)</f>
        <v>0</v>
      </c>
      <c r="K137" s="255"/>
      <c r="L137" s="256"/>
      <c r="M137" s="257" t="s">
        <v>1</v>
      </c>
      <c r="N137" s="258" t="s">
        <v>44</v>
      </c>
      <c r="O137" s="94"/>
      <c r="P137" s="242">
        <f>O137*H137</f>
        <v>0</v>
      </c>
      <c r="Q137" s="242">
        <v>0</v>
      </c>
      <c r="R137" s="242">
        <f>Q137*H137</f>
        <v>0</v>
      </c>
      <c r="S137" s="242">
        <v>0</v>
      </c>
      <c r="T137" s="24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4" t="s">
        <v>290</v>
      </c>
      <c r="AT137" s="244" t="s">
        <v>612</v>
      </c>
      <c r="AU137" s="244" t="s">
        <v>85</v>
      </c>
      <c r="AY137" s="14" t="s">
        <v>263</v>
      </c>
      <c r="BE137" s="245">
        <f>IF(N137="základná",J137,0)</f>
        <v>0</v>
      </c>
      <c r="BF137" s="245">
        <f>IF(N137="znížená",J137,0)</f>
        <v>0</v>
      </c>
      <c r="BG137" s="245">
        <f>IF(N137="zákl. prenesená",J137,0)</f>
        <v>0</v>
      </c>
      <c r="BH137" s="245">
        <f>IF(N137="zníž. prenesená",J137,0)</f>
        <v>0</v>
      </c>
      <c r="BI137" s="245">
        <f>IF(N137="nulová",J137,0)</f>
        <v>0</v>
      </c>
      <c r="BJ137" s="14" t="s">
        <v>89</v>
      </c>
      <c r="BK137" s="246">
        <f>ROUND(I137*H137,3)</f>
        <v>0</v>
      </c>
      <c r="BL137" s="14" t="s">
        <v>101</v>
      </c>
      <c r="BM137" s="244" t="s">
        <v>3038</v>
      </c>
    </row>
    <row r="138" s="2" customFormat="1" ht="16.5" customHeight="1">
      <c r="A138" s="35"/>
      <c r="B138" s="36"/>
      <c r="C138" s="249" t="s">
        <v>302</v>
      </c>
      <c r="D138" s="249" t="s">
        <v>612</v>
      </c>
      <c r="E138" s="250" t="s">
        <v>2696</v>
      </c>
      <c r="F138" s="251" t="s">
        <v>2464</v>
      </c>
      <c r="G138" s="252" t="s">
        <v>1445</v>
      </c>
      <c r="H138" s="254"/>
      <c r="I138" s="254"/>
      <c r="J138" s="253">
        <f>ROUND(I138*H138,3)</f>
        <v>0</v>
      </c>
      <c r="K138" s="255"/>
      <c r="L138" s="256"/>
      <c r="M138" s="257" t="s">
        <v>1</v>
      </c>
      <c r="N138" s="258" t="s">
        <v>44</v>
      </c>
      <c r="O138" s="94"/>
      <c r="P138" s="242">
        <f>O138*H138</f>
        <v>0</v>
      </c>
      <c r="Q138" s="242">
        <v>0</v>
      </c>
      <c r="R138" s="242">
        <f>Q138*H138</f>
        <v>0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290</v>
      </c>
      <c r="AT138" s="244" t="s">
        <v>612</v>
      </c>
      <c r="AU138" s="244" t="s">
        <v>85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101</v>
      </c>
      <c r="BM138" s="244" t="s">
        <v>3039</v>
      </c>
    </row>
    <row r="139" s="12" customFormat="1" ht="22.8" customHeight="1">
      <c r="A139" s="12"/>
      <c r="B139" s="219"/>
      <c r="C139" s="220"/>
      <c r="D139" s="221" t="s">
        <v>77</v>
      </c>
      <c r="E139" s="247" t="s">
        <v>2582</v>
      </c>
      <c r="F139" s="247" t="s">
        <v>2583</v>
      </c>
      <c r="G139" s="220"/>
      <c r="H139" s="220"/>
      <c r="I139" s="223"/>
      <c r="J139" s="248">
        <f>BK139</f>
        <v>0</v>
      </c>
      <c r="K139" s="220"/>
      <c r="L139" s="225"/>
      <c r="M139" s="226"/>
      <c r="N139" s="227"/>
      <c r="O139" s="227"/>
      <c r="P139" s="228">
        <f>P140</f>
        <v>0</v>
      </c>
      <c r="Q139" s="227"/>
      <c r="R139" s="228">
        <f>R140</f>
        <v>0</v>
      </c>
      <c r="S139" s="227"/>
      <c r="T139" s="229">
        <f>T140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30" t="s">
        <v>85</v>
      </c>
      <c r="AT139" s="231" t="s">
        <v>77</v>
      </c>
      <c r="AU139" s="231" t="s">
        <v>85</v>
      </c>
      <c r="AY139" s="230" t="s">
        <v>263</v>
      </c>
      <c r="BK139" s="232">
        <f>BK140</f>
        <v>0</v>
      </c>
    </row>
    <row r="140" s="2" customFormat="1" ht="16.5" customHeight="1">
      <c r="A140" s="35"/>
      <c r="B140" s="36"/>
      <c r="C140" s="233" t="s">
        <v>306</v>
      </c>
      <c r="D140" s="233" t="s">
        <v>264</v>
      </c>
      <c r="E140" s="234" t="s">
        <v>2690</v>
      </c>
      <c r="F140" s="235" t="s">
        <v>3011</v>
      </c>
      <c r="G140" s="236" t="s">
        <v>1445</v>
      </c>
      <c r="H140" s="238"/>
      <c r="I140" s="238"/>
      <c r="J140" s="237">
        <f>ROUND(I140*H140,3)</f>
        <v>0</v>
      </c>
      <c r="K140" s="239"/>
      <c r="L140" s="41"/>
      <c r="M140" s="259" t="s">
        <v>1</v>
      </c>
      <c r="N140" s="260" t="s">
        <v>44</v>
      </c>
      <c r="O140" s="261"/>
      <c r="P140" s="262">
        <f>O140*H140</f>
        <v>0</v>
      </c>
      <c r="Q140" s="262">
        <v>0</v>
      </c>
      <c r="R140" s="262">
        <f>Q140*H140</f>
        <v>0</v>
      </c>
      <c r="S140" s="262">
        <v>0</v>
      </c>
      <c r="T140" s="26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4" t="s">
        <v>101</v>
      </c>
      <c r="AT140" s="244" t="s">
        <v>264</v>
      </c>
      <c r="AU140" s="244" t="s">
        <v>89</v>
      </c>
      <c r="AY140" s="14" t="s">
        <v>263</v>
      </c>
      <c r="BE140" s="245">
        <f>IF(N140="základná",J140,0)</f>
        <v>0</v>
      </c>
      <c r="BF140" s="245">
        <f>IF(N140="znížená",J140,0)</f>
        <v>0</v>
      </c>
      <c r="BG140" s="245">
        <f>IF(N140="zákl. prenesená",J140,0)</f>
        <v>0</v>
      </c>
      <c r="BH140" s="245">
        <f>IF(N140="zníž. prenesená",J140,0)</f>
        <v>0</v>
      </c>
      <c r="BI140" s="245">
        <f>IF(N140="nulová",J140,0)</f>
        <v>0</v>
      </c>
      <c r="BJ140" s="14" t="s">
        <v>89</v>
      </c>
      <c r="BK140" s="246">
        <f>ROUND(I140*H140,3)</f>
        <v>0</v>
      </c>
      <c r="BL140" s="14" t="s">
        <v>101</v>
      </c>
      <c r="BM140" s="244" t="s">
        <v>3040</v>
      </c>
    </row>
    <row r="141" s="2" customFormat="1" ht="6.96" customHeight="1">
      <c r="A141" s="35"/>
      <c r="B141" s="69"/>
      <c r="C141" s="70"/>
      <c r="D141" s="70"/>
      <c r="E141" s="70"/>
      <c r="F141" s="70"/>
      <c r="G141" s="70"/>
      <c r="H141" s="70"/>
      <c r="I141" s="70"/>
      <c r="J141" s="70"/>
      <c r="K141" s="70"/>
      <c r="L141" s="41"/>
      <c r="M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</row>
  </sheetData>
  <sheetProtection sheet="1" autoFilter="0" formatColumns="0" formatRows="0" objects="1" scenarios="1" spinCount="100000" saltValue="b4eoTFDmM/8pHISCHVAaHLstCsMa76cEWvm+CDlcPLKOsHVBqsfs2r1W4S+uQnTFKd0aojKZ0o72rZVYX/NFqg==" hashValue="jBSULo6e9lJ3wCwIBBzKN2Le3K+uPz1OA8qjeElVGmxzbw6pqFr2V+MWd8bN4esWDWHGcB2yJ08LH7Ab0hsDOg==" algorithmName="SHA-512" password="CC35"/>
  <autoFilter ref="C125:K140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2:H112"/>
    <mergeCell ref="E116:H116"/>
    <mergeCell ref="E114:H114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143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>
      <c r="B8" s="17"/>
      <c r="D8" s="154" t="s">
        <v>221</v>
      </c>
      <c r="L8" s="17"/>
    </row>
    <row r="9" s="1" customFormat="1" ht="16.5" customHeight="1">
      <c r="B9" s="17"/>
      <c r="E9" s="155" t="s">
        <v>222</v>
      </c>
      <c r="F9" s="1"/>
      <c r="G9" s="1"/>
      <c r="H9" s="1"/>
      <c r="L9" s="17"/>
    </row>
    <row r="10" s="1" customFormat="1" ht="12" customHeight="1">
      <c r="B10" s="17"/>
      <c r="D10" s="154" t="s">
        <v>1380</v>
      </c>
      <c r="L10" s="17"/>
    </row>
    <row r="11" s="2" customFormat="1" ht="16.5" customHeight="1">
      <c r="A11" s="35"/>
      <c r="B11" s="41"/>
      <c r="C11" s="35"/>
      <c r="D11" s="35"/>
      <c r="E11" s="166" t="s">
        <v>2576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1382</v>
      </c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6" t="s">
        <v>3041</v>
      </c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54" t="s">
        <v>16</v>
      </c>
      <c r="E15" s="35"/>
      <c r="F15" s="144" t="s">
        <v>1</v>
      </c>
      <c r="G15" s="35"/>
      <c r="H15" s="35"/>
      <c r="I15" s="154" t="s">
        <v>17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4" t="s">
        <v>18</v>
      </c>
      <c r="E16" s="35"/>
      <c r="F16" s="144" t="s">
        <v>19</v>
      </c>
      <c r="G16" s="35"/>
      <c r="H16" s="35"/>
      <c r="I16" s="154" t="s">
        <v>20</v>
      </c>
      <c r="J16" s="157" t="str">
        <f>'Rekapitulácia stavby'!AN8</f>
        <v>20. 7. 2022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54" t="s">
        <v>22</v>
      </c>
      <c r="E18" s="35"/>
      <c r="F18" s="35"/>
      <c r="G18" s="35"/>
      <c r="H18" s="35"/>
      <c r="I18" s="154" t="s">
        <v>23</v>
      </c>
      <c r="J18" s="144" t="s">
        <v>24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44" t="s">
        <v>25</v>
      </c>
      <c r="F19" s="35"/>
      <c r="G19" s="35"/>
      <c r="H19" s="35"/>
      <c r="I19" s="154" t="s">
        <v>26</v>
      </c>
      <c r="J19" s="144" t="s">
        <v>1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54" t="s">
        <v>27</v>
      </c>
      <c r="E21" s="35"/>
      <c r="F21" s="35"/>
      <c r="G21" s="35"/>
      <c r="H21" s="35"/>
      <c r="I21" s="154" t="s">
        <v>23</v>
      </c>
      <c r="J21" s="30" t="str">
        <f>'Rekapitulácia stavby'!AN13</f>
        <v>Vyplň údaj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'Rekapitulácia stavby'!E14</f>
        <v>Vyplň údaj</v>
      </c>
      <c r="F22" s="144"/>
      <c r="G22" s="144"/>
      <c r="H22" s="144"/>
      <c r="I22" s="154" t="s">
        <v>26</v>
      </c>
      <c r="J22" s="30" t="str">
        <f>'Rekapitulácia stavby'!AN14</f>
        <v>Vyplň údaj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54" t="s">
        <v>29</v>
      </c>
      <c r="E24" s="35"/>
      <c r="F24" s="35"/>
      <c r="G24" s="35"/>
      <c r="H24" s="35"/>
      <c r="I24" s="154" t="s">
        <v>23</v>
      </c>
      <c r="J24" s="144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44" t="s">
        <v>30</v>
      </c>
      <c r="F25" s="35"/>
      <c r="G25" s="35"/>
      <c r="H25" s="35"/>
      <c r="I25" s="154" t="s">
        <v>26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54" t="s">
        <v>33</v>
      </c>
      <c r="E27" s="35"/>
      <c r="F27" s="35"/>
      <c r="G27" s="35"/>
      <c r="H27" s="35"/>
      <c r="I27" s="154" t="s">
        <v>23</v>
      </c>
      <c r="J27" s="144" t="s">
        <v>34</v>
      </c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44" t="s">
        <v>35</v>
      </c>
      <c r="F28" s="35"/>
      <c r="G28" s="35"/>
      <c r="H28" s="35"/>
      <c r="I28" s="154" t="s">
        <v>26</v>
      </c>
      <c r="J28" s="144" t="s">
        <v>36</v>
      </c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54" t="s">
        <v>37</v>
      </c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8"/>
      <c r="B31" s="159"/>
      <c r="C31" s="158"/>
      <c r="D31" s="158"/>
      <c r="E31" s="160" t="s">
        <v>1</v>
      </c>
      <c r="F31" s="160"/>
      <c r="G31" s="160"/>
      <c r="H31" s="160"/>
      <c r="I31" s="158"/>
      <c r="J31" s="158"/>
      <c r="K31" s="158"/>
      <c r="L31" s="161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2"/>
      <c r="E33" s="162"/>
      <c r="F33" s="162"/>
      <c r="G33" s="162"/>
      <c r="H33" s="162"/>
      <c r="I33" s="162"/>
      <c r="J33" s="162"/>
      <c r="K33" s="162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63" t="s">
        <v>38</v>
      </c>
      <c r="E34" s="35"/>
      <c r="F34" s="35"/>
      <c r="G34" s="35"/>
      <c r="H34" s="35"/>
      <c r="I34" s="35"/>
      <c r="J34" s="164">
        <f>ROUND(J126,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62"/>
      <c r="E35" s="162"/>
      <c r="F35" s="162"/>
      <c r="G35" s="162"/>
      <c r="H35" s="162"/>
      <c r="I35" s="162"/>
      <c r="J35" s="162"/>
      <c r="K35" s="162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5" t="s">
        <v>40</v>
      </c>
      <c r="G36" s="35"/>
      <c r="H36" s="35"/>
      <c r="I36" s="165" t="s">
        <v>39</v>
      </c>
      <c r="J36" s="165" t="s">
        <v>41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6" t="s">
        <v>42</v>
      </c>
      <c r="E37" s="167" t="s">
        <v>43</v>
      </c>
      <c r="F37" s="168">
        <f>ROUND((SUM(BE126:BE139)),  2)</f>
        <v>0</v>
      </c>
      <c r="G37" s="169"/>
      <c r="H37" s="169"/>
      <c r="I37" s="170">
        <v>0.20000000000000001</v>
      </c>
      <c r="J37" s="168">
        <f>ROUND(((SUM(BE126:BE139))*I37),  2)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67" t="s">
        <v>44</v>
      </c>
      <c r="F38" s="168">
        <f>ROUND((SUM(BF126:BF139)),  2)</f>
        <v>0</v>
      </c>
      <c r="G38" s="169"/>
      <c r="H38" s="169"/>
      <c r="I38" s="170">
        <v>0.20000000000000001</v>
      </c>
      <c r="J38" s="168">
        <f>ROUND(((SUM(BF126:BF139))*I38),  2)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54" t="s">
        <v>45</v>
      </c>
      <c r="F39" s="171">
        <f>ROUND((SUM(BG126:BG139)),  2)</f>
        <v>0</v>
      </c>
      <c r="G39" s="35"/>
      <c r="H39" s="35"/>
      <c r="I39" s="172">
        <v>0.20000000000000001</v>
      </c>
      <c r="J39" s="171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54" t="s">
        <v>46</v>
      </c>
      <c r="F40" s="171">
        <f>ROUND((SUM(BH126:BH139)),  2)</f>
        <v>0</v>
      </c>
      <c r="G40" s="35"/>
      <c r="H40" s="35"/>
      <c r="I40" s="172">
        <v>0.20000000000000001</v>
      </c>
      <c r="J40" s="171">
        <f>0</f>
        <v>0</v>
      </c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67" t="s">
        <v>47</v>
      </c>
      <c r="F41" s="168">
        <f>ROUND((SUM(BI126:BI139)),  2)</f>
        <v>0</v>
      </c>
      <c r="G41" s="169"/>
      <c r="H41" s="169"/>
      <c r="I41" s="170">
        <v>0</v>
      </c>
      <c r="J41" s="168">
        <f>0</f>
        <v>0</v>
      </c>
      <c r="K41" s="35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73"/>
      <c r="D43" s="174" t="s">
        <v>48</v>
      </c>
      <c r="E43" s="175"/>
      <c r="F43" s="175"/>
      <c r="G43" s="176" t="s">
        <v>49</v>
      </c>
      <c r="H43" s="177" t="s">
        <v>50</v>
      </c>
      <c r="I43" s="175"/>
      <c r="J43" s="178">
        <f>SUM(J34:J41)</f>
        <v>0</v>
      </c>
      <c r="K43" s="179"/>
      <c r="L43" s="66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221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91" t="s">
        <v>222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1380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264" t="s">
        <v>2576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1382</v>
      </c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9" t="str">
        <f>E13</f>
        <v>SO-1.1.2.8 - Rozvádzač r028 výdaj</v>
      </c>
      <c r="F91" s="37"/>
      <c r="G91" s="37"/>
      <c r="H91" s="37"/>
      <c r="I91" s="37"/>
      <c r="J91" s="37"/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18</v>
      </c>
      <c r="D93" s="37"/>
      <c r="E93" s="37"/>
      <c r="F93" s="24" t="str">
        <f>F16</f>
        <v>Svit</v>
      </c>
      <c r="G93" s="37"/>
      <c r="H93" s="37"/>
      <c r="I93" s="29" t="s">
        <v>20</v>
      </c>
      <c r="J93" s="82" t="str">
        <f>IF(J16="","",J16)</f>
        <v>20. 7. 2022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22</v>
      </c>
      <c r="D95" s="37"/>
      <c r="E95" s="37"/>
      <c r="F95" s="24" t="str">
        <f>E19</f>
        <v>Mesto Svit</v>
      </c>
      <c r="G95" s="37"/>
      <c r="H95" s="37"/>
      <c r="I95" s="29" t="s">
        <v>29</v>
      </c>
      <c r="J95" s="33" t="str">
        <f>E25</f>
        <v>Ing. arch. Martin Baloga, PhD. a kolektív EnviArch</v>
      </c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33</v>
      </c>
      <c r="J96" s="33" t="str">
        <f>E28</f>
        <v>Structures, s.r.o.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92" t="s">
        <v>224</v>
      </c>
      <c r="D98" s="193"/>
      <c r="E98" s="193"/>
      <c r="F98" s="193"/>
      <c r="G98" s="193"/>
      <c r="H98" s="193"/>
      <c r="I98" s="193"/>
      <c r="J98" s="194" t="s">
        <v>225</v>
      </c>
      <c r="K98" s="193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95" t="s">
        <v>226</v>
      </c>
      <c r="D100" s="37"/>
      <c r="E100" s="37"/>
      <c r="F100" s="37"/>
      <c r="G100" s="37"/>
      <c r="H100" s="37"/>
      <c r="I100" s="37"/>
      <c r="J100" s="113">
        <f>J126</f>
        <v>0</v>
      </c>
      <c r="K100" s="37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227</v>
      </c>
    </row>
    <row r="101" s="9" customFormat="1" ht="24.96" customHeight="1">
      <c r="A101" s="9"/>
      <c r="B101" s="196"/>
      <c r="C101" s="197"/>
      <c r="D101" s="198" t="s">
        <v>2975</v>
      </c>
      <c r="E101" s="199"/>
      <c r="F101" s="199"/>
      <c r="G101" s="199"/>
      <c r="H101" s="199"/>
      <c r="I101" s="199"/>
      <c r="J101" s="200">
        <f>J127</f>
        <v>0</v>
      </c>
      <c r="K101" s="197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202"/>
      <c r="C102" s="136"/>
      <c r="D102" s="203" t="s">
        <v>2579</v>
      </c>
      <c r="E102" s="204"/>
      <c r="F102" s="204"/>
      <c r="G102" s="204"/>
      <c r="H102" s="204"/>
      <c r="I102" s="204"/>
      <c r="J102" s="205">
        <f>J138</f>
        <v>0</v>
      </c>
      <c r="K102" s="136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66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="2" customFormat="1" ht="6.96" customHeight="1">
      <c r="A104" s="35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="2" customFormat="1" ht="6.96" customHeight="1">
      <c r="A108" s="35"/>
      <c r="B108" s="71"/>
      <c r="C108" s="72"/>
      <c r="D108" s="72"/>
      <c r="E108" s="72"/>
      <c r="F108" s="72"/>
      <c r="G108" s="72"/>
      <c r="H108" s="72"/>
      <c r="I108" s="72"/>
      <c r="J108" s="72"/>
      <c r="K108" s="72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24.96" customHeight="1">
      <c r="A109" s="35"/>
      <c r="B109" s="36"/>
      <c r="C109" s="20" t="s">
        <v>250</v>
      </c>
      <c r="D109" s="37"/>
      <c r="E109" s="37"/>
      <c r="F109" s="37"/>
      <c r="G109" s="37"/>
      <c r="H109" s="37"/>
      <c r="I109" s="37"/>
      <c r="J109" s="37"/>
      <c r="K109" s="37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6.96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2" customHeight="1">
      <c r="A111" s="35"/>
      <c r="B111" s="36"/>
      <c r="C111" s="29" t="s">
        <v>14</v>
      </c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6.5" customHeight="1">
      <c r="A112" s="35"/>
      <c r="B112" s="36"/>
      <c r="C112" s="37"/>
      <c r="D112" s="37"/>
      <c r="E112" s="191" t="str">
        <f>E7</f>
        <v>Materská škola Svit - ZMNENA</v>
      </c>
      <c r="F112" s="29"/>
      <c r="G112" s="29"/>
      <c r="H112" s="29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1" customFormat="1" ht="12" customHeight="1">
      <c r="B113" s="18"/>
      <c r="C113" s="29" t="s">
        <v>221</v>
      </c>
      <c r="D113" s="19"/>
      <c r="E113" s="19"/>
      <c r="F113" s="19"/>
      <c r="G113" s="19"/>
      <c r="H113" s="19"/>
      <c r="I113" s="19"/>
      <c r="J113" s="19"/>
      <c r="K113" s="19"/>
      <c r="L113" s="17"/>
    </row>
    <row r="114" s="1" customFormat="1" ht="16.5" customHeight="1">
      <c r="B114" s="18"/>
      <c r="C114" s="19"/>
      <c r="D114" s="19"/>
      <c r="E114" s="191" t="s">
        <v>222</v>
      </c>
      <c r="F114" s="19"/>
      <c r="G114" s="19"/>
      <c r="H114" s="19"/>
      <c r="I114" s="19"/>
      <c r="J114" s="19"/>
      <c r="K114" s="19"/>
      <c r="L114" s="17"/>
    </row>
    <row r="115" s="1" customFormat="1" ht="12" customHeight="1">
      <c r="B115" s="18"/>
      <c r="C115" s="29" t="s">
        <v>1380</v>
      </c>
      <c r="D115" s="19"/>
      <c r="E115" s="19"/>
      <c r="F115" s="19"/>
      <c r="G115" s="19"/>
      <c r="H115" s="19"/>
      <c r="I115" s="19"/>
      <c r="J115" s="19"/>
      <c r="K115" s="19"/>
      <c r="L115" s="17"/>
    </row>
    <row r="116" s="2" customFormat="1" ht="16.5" customHeight="1">
      <c r="A116" s="35"/>
      <c r="B116" s="36"/>
      <c r="C116" s="37"/>
      <c r="D116" s="37"/>
      <c r="E116" s="264" t="s">
        <v>2576</v>
      </c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2" customHeight="1">
      <c r="A117" s="35"/>
      <c r="B117" s="36"/>
      <c r="C117" s="29" t="s">
        <v>1382</v>
      </c>
      <c r="D117" s="37"/>
      <c r="E117" s="37"/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6.5" customHeight="1">
      <c r="A118" s="35"/>
      <c r="B118" s="36"/>
      <c r="C118" s="37"/>
      <c r="D118" s="37"/>
      <c r="E118" s="79" t="str">
        <f>E13</f>
        <v>SO-1.1.2.8 - Rozvádzač r028 výdaj</v>
      </c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6.96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2" customHeight="1">
      <c r="A120" s="35"/>
      <c r="B120" s="36"/>
      <c r="C120" s="29" t="s">
        <v>18</v>
      </c>
      <c r="D120" s="37"/>
      <c r="E120" s="37"/>
      <c r="F120" s="24" t="str">
        <f>F16</f>
        <v>Svit</v>
      </c>
      <c r="G120" s="37"/>
      <c r="H120" s="37"/>
      <c r="I120" s="29" t="s">
        <v>20</v>
      </c>
      <c r="J120" s="82" t="str">
        <f>IF(J16="","",J16)</f>
        <v>20. 7. 2022</v>
      </c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6.96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40.05" customHeight="1">
      <c r="A122" s="35"/>
      <c r="B122" s="36"/>
      <c r="C122" s="29" t="s">
        <v>22</v>
      </c>
      <c r="D122" s="37"/>
      <c r="E122" s="37"/>
      <c r="F122" s="24" t="str">
        <f>E19</f>
        <v>Mesto Svit</v>
      </c>
      <c r="G122" s="37"/>
      <c r="H122" s="37"/>
      <c r="I122" s="29" t="s">
        <v>29</v>
      </c>
      <c r="J122" s="33" t="str">
        <f>E25</f>
        <v>Ing. arch. Martin Baloga, PhD. a kolektív EnviArch</v>
      </c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5.15" customHeight="1">
      <c r="A123" s="35"/>
      <c r="B123" s="36"/>
      <c r="C123" s="29" t="s">
        <v>27</v>
      </c>
      <c r="D123" s="37"/>
      <c r="E123" s="37"/>
      <c r="F123" s="24" t="str">
        <f>IF(E22="","",E22)</f>
        <v>Vyplň údaj</v>
      </c>
      <c r="G123" s="37"/>
      <c r="H123" s="37"/>
      <c r="I123" s="29" t="s">
        <v>33</v>
      </c>
      <c r="J123" s="33" t="str">
        <f>E28</f>
        <v>Structures, s.r.o.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0.32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11" customFormat="1" ht="29.28" customHeight="1">
      <c r="A125" s="207"/>
      <c r="B125" s="208"/>
      <c r="C125" s="209" t="s">
        <v>251</v>
      </c>
      <c r="D125" s="210" t="s">
        <v>63</v>
      </c>
      <c r="E125" s="210" t="s">
        <v>59</v>
      </c>
      <c r="F125" s="210" t="s">
        <v>60</v>
      </c>
      <c r="G125" s="210" t="s">
        <v>252</v>
      </c>
      <c r="H125" s="210" t="s">
        <v>253</v>
      </c>
      <c r="I125" s="210" t="s">
        <v>254</v>
      </c>
      <c r="J125" s="211" t="s">
        <v>225</v>
      </c>
      <c r="K125" s="212" t="s">
        <v>255</v>
      </c>
      <c r="L125" s="213"/>
      <c r="M125" s="103" t="s">
        <v>1</v>
      </c>
      <c r="N125" s="104" t="s">
        <v>42</v>
      </c>
      <c r="O125" s="104" t="s">
        <v>256</v>
      </c>
      <c r="P125" s="104" t="s">
        <v>257</v>
      </c>
      <c r="Q125" s="104" t="s">
        <v>258</v>
      </c>
      <c r="R125" s="104" t="s">
        <v>259</v>
      </c>
      <c r="S125" s="104" t="s">
        <v>260</v>
      </c>
      <c r="T125" s="105" t="s">
        <v>261</v>
      </c>
      <c r="U125" s="207"/>
      <c r="V125" s="207"/>
      <c r="W125" s="207"/>
      <c r="X125" s="207"/>
      <c r="Y125" s="207"/>
      <c r="Z125" s="207"/>
      <c r="AA125" s="207"/>
      <c r="AB125" s="207"/>
      <c r="AC125" s="207"/>
      <c r="AD125" s="207"/>
      <c r="AE125" s="207"/>
    </row>
    <row r="126" s="2" customFormat="1" ht="22.8" customHeight="1">
      <c r="A126" s="35"/>
      <c r="B126" s="36"/>
      <c r="C126" s="110" t="s">
        <v>226</v>
      </c>
      <c r="D126" s="37"/>
      <c r="E126" s="37"/>
      <c r="F126" s="37"/>
      <c r="G126" s="37"/>
      <c r="H126" s="37"/>
      <c r="I126" s="37"/>
      <c r="J126" s="214">
        <f>BK126</f>
        <v>0</v>
      </c>
      <c r="K126" s="37"/>
      <c r="L126" s="41"/>
      <c r="M126" s="106"/>
      <c r="N126" s="215"/>
      <c r="O126" s="107"/>
      <c r="P126" s="216">
        <f>P127</f>
        <v>0</v>
      </c>
      <c r="Q126" s="107"/>
      <c r="R126" s="216">
        <f>R127</f>
        <v>0</v>
      </c>
      <c r="S126" s="107"/>
      <c r="T126" s="217">
        <f>T127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77</v>
      </c>
      <c r="AU126" s="14" t="s">
        <v>227</v>
      </c>
      <c r="BK126" s="218">
        <f>BK127</f>
        <v>0</v>
      </c>
    </row>
    <row r="127" s="12" customFormat="1" ht="25.92" customHeight="1">
      <c r="A127" s="12"/>
      <c r="B127" s="219"/>
      <c r="C127" s="220"/>
      <c r="D127" s="221" t="s">
        <v>77</v>
      </c>
      <c r="E127" s="222" t="s">
        <v>2580</v>
      </c>
      <c r="F127" s="222" t="s">
        <v>2976</v>
      </c>
      <c r="G127" s="220"/>
      <c r="H127" s="220"/>
      <c r="I127" s="223"/>
      <c r="J127" s="224">
        <f>BK127</f>
        <v>0</v>
      </c>
      <c r="K127" s="220"/>
      <c r="L127" s="225"/>
      <c r="M127" s="226"/>
      <c r="N127" s="227"/>
      <c r="O127" s="227"/>
      <c r="P127" s="228">
        <f>P128+SUM(P129:P138)</f>
        <v>0</v>
      </c>
      <c r="Q127" s="227"/>
      <c r="R127" s="228">
        <f>R128+SUM(R129:R138)</f>
        <v>0</v>
      </c>
      <c r="S127" s="227"/>
      <c r="T127" s="229">
        <f>T128+SUM(T129:T138)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0" t="s">
        <v>85</v>
      </c>
      <c r="AT127" s="231" t="s">
        <v>77</v>
      </c>
      <c r="AU127" s="231" t="s">
        <v>78</v>
      </c>
      <c r="AY127" s="230" t="s">
        <v>263</v>
      </c>
      <c r="BK127" s="232">
        <f>BK128+SUM(BK129:BK138)</f>
        <v>0</v>
      </c>
    </row>
    <row r="128" s="2" customFormat="1" ht="24.15" customHeight="1">
      <c r="A128" s="35"/>
      <c r="B128" s="36"/>
      <c r="C128" s="249" t="s">
        <v>85</v>
      </c>
      <c r="D128" s="249" t="s">
        <v>612</v>
      </c>
      <c r="E128" s="250" t="s">
        <v>3042</v>
      </c>
      <c r="F128" s="251" t="s">
        <v>3043</v>
      </c>
      <c r="G128" s="252" t="s">
        <v>2598</v>
      </c>
      <c r="H128" s="253">
        <v>1</v>
      </c>
      <c r="I128" s="254"/>
      <c r="J128" s="253">
        <f>ROUND(I128*H128,3)</f>
        <v>0</v>
      </c>
      <c r="K128" s="255"/>
      <c r="L128" s="256"/>
      <c r="M128" s="257" t="s">
        <v>1</v>
      </c>
      <c r="N128" s="258" t="s">
        <v>44</v>
      </c>
      <c r="O128" s="94"/>
      <c r="P128" s="242">
        <f>O128*H128</f>
        <v>0</v>
      </c>
      <c r="Q128" s="242">
        <v>0</v>
      </c>
      <c r="R128" s="242">
        <f>Q128*H128</f>
        <v>0</v>
      </c>
      <c r="S128" s="242">
        <v>0</v>
      </c>
      <c r="T128" s="243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44" t="s">
        <v>290</v>
      </c>
      <c r="AT128" s="244" t="s">
        <v>612</v>
      </c>
      <c r="AU128" s="244" t="s">
        <v>85</v>
      </c>
      <c r="AY128" s="14" t="s">
        <v>263</v>
      </c>
      <c r="BE128" s="245">
        <f>IF(N128="základná",J128,0)</f>
        <v>0</v>
      </c>
      <c r="BF128" s="245">
        <f>IF(N128="znížená",J128,0)</f>
        <v>0</v>
      </c>
      <c r="BG128" s="245">
        <f>IF(N128="zákl. prenesená",J128,0)</f>
        <v>0</v>
      </c>
      <c r="BH128" s="245">
        <f>IF(N128="zníž. prenesená",J128,0)</f>
        <v>0</v>
      </c>
      <c r="BI128" s="245">
        <f>IF(N128="nulová",J128,0)</f>
        <v>0</v>
      </c>
      <c r="BJ128" s="14" t="s">
        <v>89</v>
      </c>
      <c r="BK128" s="246">
        <f>ROUND(I128*H128,3)</f>
        <v>0</v>
      </c>
      <c r="BL128" s="14" t="s">
        <v>101</v>
      </c>
      <c r="BM128" s="244" t="s">
        <v>3044</v>
      </c>
    </row>
    <row r="129" s="2" customFormat="1" ht="33" customHeight="1">
      <c r="A129" s="35"/>
      <c r="B129" s="36"/>
      <c r="C129" s="249" t="s">
        <v>89</v>
      </c>
      <c r="D129" s="249" t="s">
        <v>612</v>
      </c>
      <c r="E129" s="250" t="s">
        <v>2980</v>
      </c>
      <c r="F129" s="251" t="s">
        <v>2981</v>
      </c>
      <c r="G129" s="252" t="s">
        <v>2598</v>
      </c>
      <c r="H129" s="253">
        <v>1</v>
      </c>
      <c r="I129" s="254"/>
      <c r="J129" s="253">
        <f>ROUND(I129*H129,3)</f>
        <v>0</v>
      </c>
      <c r="K129" s="255"/>
      <c r="L129" s="256"/>
      <c r="M129" s="257" t="s">
        <v>1</v>
      </c>
      <c r="N129" s="258" t="s">
        <v>44</v>
      </c>
      <c r="O129" s="94"/>
      <c r="P129" s="242">
        <f>O129*H129</f>
        <v>0</v>
      </c>
      <c r="Q129" s="242">
        <v>0</v>
      </c>
      <c r="R129" s="242">
        <f>Q129*H129</f>
        <v>0</v>
      </c>
      <c r="S129" s="242">
        <v>0</v>
      </c>
      <c r="T129" s="243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4" t="s">
        <v>290</v>
      </c>
      <c r="AT129" s="244" t="s">
        <v>612</v>
      </c>
      <c r="AU129" s="244" t="s">
        <v>85</v>
      </c>
      <c r="AY129" s="14" t="s">
        <v>263</v>
      </c>
      <c r="BE129" s="245">
        <f>IF(N129="základná",J129,0)</f>
        <v>0</v>
      </c>
      <c r="BF129" s="245">
        <f>IF(N129="znížená",J129,0)</f>
        <v>0</v>
      </c>
      <c r="BG129" s="245">
        <f>IF(N129="zákl. prenesená",J129,0)</f>
        <v>0</v>
      </c>
      <c r="BH129" s="245">
        <f>IF(N129="zníž. prenesená",J129,0)</f>
        <v>0</v>
      </c>
      <c r="BI129" s="245">
        <f>IF(N129="nulová",J129,0)</f>
        <v>0</v>
      </c>
      <c r="BJ129" s="14" t="s">
        <v>89</v>
      </c>
      <c r="BK129" s="246">
        <f>ROUND(I129*H129,3)</f>
        <v>0</v>
      </c>
      <c r="BL129" s="14" t="s">
        <v>101</v>
      </c>
      <c r="BM129" s="244" t="s">
        <v>3045</v>
      </c>
    </row>
    <row r="130" s="2" customFormat="1" ht="16.5" customHeight="1">
      <c r="A130" s="35"/>
      <c r="B130" s="36"/>
      <c r="C130" s="249" t="s">
        <v>96</v>
      </c>
      <c r="D130" s="249" t="s">
        <v>612</v>
      </c>
      <c r="E130" s="250" t="s">
        <v>2983</v>
      </c>
      <c r="F130" s="251" t="s">
        <v>2984</v>
      </c>
      <c r="G130" s="252" t="s">
        <v>2598</v>
      </c>
      <c r="H130" s="253">
        <v>1</v>
      </c>
      <c r="I130" s="254"/>
      <c r="J130" s="253">
        <f>ROUND(I130*H130,3)</f>
        <v>0</v>
      </c>
      <c r="K130" s="255"/>
      <c r="L130" s="256"/>
      <c r="M130" s="257" t="s">
        <v>1</v>
      </c>
      <c r="N130" s="258" t="s">
        <v>44</v>
      </c>
      <c r="O130" s="94"/>
      <c r="P130" s="242">
        <f>O130*H130</f>
        <v>0</v>
      </c>
      <c r="Q130" s="242">
        <v>0</v>
      </c>
      <c r="R130" s="242">
        <f>Q130*H130</f>
        <v>0</v>
      </c>
      <c r="S130" s="242">
        <v>0</v>
      </c>
      <c r="T130" s="243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4" t="s">
        <v>290</v>
      </c>
      <c r="AT130" s="244" t="s">
        <v>612</v>
      </c>
      <c r="AU130" s="244" t="s">
        <v>85</v>
      </c>
      <c r="AY130" s="14" t="s">
        <v>263</v>
      </c>
      <c r="BE130" s="245">
        <f>IF(N130="základná",J130,0)</f>
        <v>0</v>
      </c>
      <c r="BF130" s="245">
        <f>IF(N130="znížená",J130,0)</f>
        <v>0</v>
      </c>
      <c r="BG130" s="245">
        <f>IF(N130="zákl. prenesená",J130,0)</f>
        <v>0</v>
      </c>
      <c r="BH130" s="245">
        <f>IF(N130="zníž. prenesená",J130,0)</f>
        <v>0</v>
      </c>
      <c r="BI130" s="245">
        <f>IF(N130="nulová",J130,0)</f>
        <v>0</v>
      </c>
      <c r="BJ130" s="14" t="s">
        <v>89</v>
      </c>
      <c r="BK130" s="246">
        <f>ROUND(I130*H130,3)</f>
        <v>0</v>
      </c>
      <c r="BL130" s="14" t="s">
        <v>101</v>
      </c>
      <c r="BM130" s="244" t="s">
        <v>3046</v>
      </c>
    </row>
    <row r="131" s="2" customFormat="1" ht="21.75" customHeight="1">
      <c r="A131" s="35"/>
      <c r="B131" s="36"/>
      <c r="C131" s="249" t="s">
        <v>101</v>
      </c>
      <c r="D131" s="249" t="s">
        <v>612</v>
      </c>
      <c r="E131" s="250" t="s">
        <v>2986</v>
      </c>
      <c r="F131" s="251" t="s">
        <v>2987</v>
      </c>
      <c r="G131" s="252" t="s">
        <v>2598</v>
      </c>
      <c r="H131" s="253">
        <v>1</v>
      </c>
      <c r="I131" s="254"/>
      <c r="J131" s="253">
        <f>ROUND(I131*H131,3)</f>
        <v>0</v>
      </c>
      <c r="K131" s="255"/>
      <c r="L131" s="256"/>
      <c r="M131" s="257" t="s">
        <v>1</v>
      </c>
      <c r="N131" s="258" t="s">
        <v>44</v>
      </c>
      <c r="O131" s="94"/>
      <c r="P131" s="242">
        <f>O131*H131</f>
        <v>0</v>
      </c>
      <c r="Q131" s="242">
        <v>0</v>
      </c>
      <c r="R131" s="242">
        <f>Q131*H131</f>
        <v>0</v>
      </c>
      <c r="S131" s="242">
        <v>0</v>
      </c>
      <c r="T131" s="24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4" t="s">
        <v>290</v>
      </c>
      <c r="AT131" s="244" t="s">
        <v>612</v>
      </c>
      <c r="AU131" s="244" t="s">
        <v>85</v>
      </c>
      <c r="AY131" s="14" t="s">
        <v>263</v>
      </c>
      <c r="BE131" s="245">
        <f>IF(N131="základná",J131,0)</f>
        <v>0</v>
      </c>
      <c r="BF131" s="245">
        <f>IF(N131="znížená",J131,0)</f>
        <v>0</v>
      </c>
      <c r="BG131" s="245">
        <f>IF(N131="zákl. prenesená",J131,0)</f>
        <v>0</v>
      </c>
      <c r="BH131" s="245">
        <f>IF(N131="zníž. prenesená",J131,0)</f>
        <v>0</v>
      </c>
      <c r="BI131" s="245">
        <f>IF(N131="nulová",J131,0)</f>
        <v>0</v>
      </c>
      <c r="BJ131" s="14" t="s">
        <v>89</v>
      </c>
      <c r="BK131" s="246">
        <f>ROUND(I131*H131,3)</f>
        <v>0</v>
      </c>
      <c r="BL131" s="14" t="s">
        <v>101</v>
      </c>
      <c r="BM131" s="244" t="s">
        <v>3047</v>
      </c>
    </row>
    <row r="132" s="2" customFormat="1" ht="16.5" customHeight="1">
      <c r="A132" s="35"/>
      <c r="B132" s="36"/>
      <c r="C132" s="249" t="s">
        <v>278</v>
      </c>
      <c r="D132" s="249" t="s">
        <v>612</v>
      </c>
      <c r="E132" s="250" t="s">
        <v>2989</v>
      </c>
      <c r="F132" s="251" t="s">
        <v>2990</v>
      </c>
      <c r="G132" s="252" t="s">
        <v>2598</v>
      </c>
      <c r="H132" s="253">
        <v>2</v>
      </c>
      <c r="I132" s="254"/>
      <c r="J132" s="253">
        <f>ROUND(I132*H132,3)</f>
        <v>0</v>
      </c>
      <c r="K132" s="255"/>
      <c r="L132" s="256"/>
      <c r="M132" s="257" t="s">
        <v>1</v>
      </c>
      <c r="N132" s="258" t="s">
        <v>44</v>
      </c>
      <c r="O132" s="94"/>
      <c r="P132" s="242">
        <f>O132*H132</f>
        <v>0</v>
      </c>
      <c r="Q132" s="242">
        <v>0</v>
      </c>
      <c r="R132" s="242">
        <f>Q132*H132</f>
        <v>0</v>
      </c>
      <c r="S132" s="242">
        <v>0</v>
      </c>
      <c r="T132" s="24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4" t="s">
        <v>290</v>
      </c>
      <c r="AT132" s="244" t="s">
        <v>612</v>
      </c>
      <c r="AU132" s="244" t="s">
        <v>85</v>
      </c>
      <c r="AY132" s="14" t="s">
        <v>263</v>
      </c>
      <c r="BE132" s="245">
        <f>IF(N132="základná",J132,0)</f>
        <v>0</v>
      </c>
      <c r="BF132" s="245">
        <f>IF(N132="znížená",J132,0)</f>
        <v>0</v>
      </c>
      <c r="BG132" s="245">
        <f>IF(N132="zákl. prenesená",J132,0)</f>
        <v>0</v>
      </c>
      <c r="BH132" s="245">
        <f>IF(N132="zníž. prenesená",J132,0)</f>
        <v>0</v>
      </c>
      <c r="BI132" s="245">
        <f>IF(N132="nulová",J132,0)</f>
        <v>0</v>
      </c>
      <c r="BJ132" s="14" t="s">
        <v>89</v>
      </c>
      <c r="BK132" s="246">
        <f>ROUND(I132*H132,3)</f>
        <v>0</v>
      </c>
      <c r="BL132" s="14" t="s">
        <v>101</v>
      </c>
      <c r="BM132" s="244" t="s">
        <v>3048</v>
      </c>
    </row>
    <row r="133" s="2" customFormat="1" ht="24.15" customHeight="1">
      <c r="A133" s="35"/>
      <c r="B133" s="36"/>
      <c r="C133" s="249" t="s">
        <v>282</v>
      </c>
      <c r="D133" s="249" t="s">
        <v>612</v>
      </c>
      <c r="E133" s="250" t="s">
        <v>2995</v>
      </c>
      <c r="F133" s="251" t="s">
        <v>2996</v>
      </c>
      <c r="G133" s="252" t="s">
        <v>2598</v>
      </c>
      <c r="H133" s="253">
        <v>8</v>
      </c>
      <c r="I133" s="254"/>
      <c r="J133" s="253">
        <f>ROUND(I133*H133,3)</f>
        <v>0</v>
      </c>
      <c r="K133" s="255"/>
      <c r="L133" s="256"/>
      <c r="M133" s="257" t="s">
        <v>1</v>
      </c>
      <c r="N133" s="258" t="s">
        <v>44</v>
      </c>
      <c r="O133" s="94"/>
      <c r="P133" s="242">
        <f>O133*H133</f>
        <v>0</v>
      </c>
      <c r="Q133" s="242">
        <v>0</v>
      </c>
      <c r="R133" s="242">
        <f>Q133*H133</f>
        <v>0</v>
      </c>
      <c r="S133" s="242">
        <v>0</v>
      </c>
      <c r="T133" s="24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4" t="s">
        <v>290</v>
      </c>
      <c r="AT133" s="244" t="s">
        <v>612</v>
      </c>
      <c r="AU133" s="244" t="s">
        <v>85</v>
      </c>
      <c r="AY133" s="14" t="s">
        <v>263</v>
      </c>
      <c r="BE133" s="245">
        <f>IF(N133="základná",J133,0)</f>
        <v>0</v>
      </c>
      <c r="BF133" s="245">
        <f>IF(N133="znížená",J133,0)</f>
        <v>0</v>
      </c>
      <c r="BG133" s="245">
        <f>IF(N133="zákl. prenesená",J133,0)</f>
        <v>0</v>
      </c>
      <c r="BH133" s="245">
        <f>IF(N133="zníž. prenesená",J133,0)</f>
        <v>0</v>
      </c>
      <c r="BI133" s="245">
        <f>IF(N133="nulová",J133,0)</f>
        <v>0</v>
      </c>
      <c r="BJ133" s="14" t="s">
        <v>89</v>
      </c>
      <c r="BK133" s="246">
        <f>ROUND(I133*H133,3)</f>
        <v>0</v>
      </c>
      <c r="BL133" s="14" t="s">
        <v>101</v>
      </c>
      <c r="BM133" s="244" t="s">
        <v>3049</v>
      </c>
    </row>
    <row r="134" s="2" customFormat="1" ht="24.15" customHeight="1">
      <c r="A134" s="35"/>
      <c r="B134" s="36"/>
      <c r="C134" s="249" t="s">
        <v>286</v>
      </c>
      <c r="D134" s="249" t="s">
        <v>612</v>
      </c>
      <c r="E134" s="250" t="s">
        <v>2998</v>
      </c>
      <c r="F134" s="251" t="s">
        <v>2999</v>
      </c>
      <c r="G134" s="252" t="s">
        <v>2598</v>
      </c>
      <c r="H134" s="253">
        <v>2</v>
      </c>
      <c r="I134" s="254"/>
      <c r="J134" s="253">
        <f>ROUND(I134*H134,3)</f>
        <v>0</v>
      </c>
      <c r="K134" s="255"/>
      <c r="L134" s="256"/>
      <c r="M134" s="257" t="s">
        <v>1</v>
      </c>
      <c r="N134" s="258" t="s">
        <v>44</v>
      </c>
      <c r="O134" s="94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290</v>
      </c>
      <c r="AT134" s="244" t="s">
        <v>612</v>
      </c>
      <c r="AU134" s="244" t="s">
        <v>85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101</v>
      </c>
      <c r="BM134" s="244" t="s">
        <v>3050</v>
      </c>
    </row>
    <row r="135" s="2" customFormat="1" ht="24.15" customHeight="1">
      <c r="A135" s="35"/>
      <c r="B135" s="36"/>
      <c r="C135" s="249" t="s">
        <v>290</v>
      </c>
      <c r="D135" s="249" t="s">
        <v>612</v>
      </c>
      <c r="E135" s="250" t="s">
        <v>3051</v>
      </c>
      <c r="F135" s="251" t="s">
        <v>3052</v>
      </c>
      <c r="G135" s="252" t="s">
        <v>2598</v>
      </c>
      <c r="H135" s="253">
        <v>1</v>
      </c>
      <c r="I135" s="254"/>
      <c r="J135" s="253">
        <f>ROUND(I135*H135,3)</f>
        <v>0</v>
      </c>
      <c r="K135" s="255"/>
      <c r="L135" s="256"/>
      <c r="M135" s="257" t="s">
        <v>1</v>
      </c>
      <c r="N135" s="258" t="s">
        <v>44</v>
      </c>
      <c r="O135" s="94"/>
      <c r="P135" s="242">
        <f>O135*H135</f>
        <v>0</v>
      </c>
      <c r="Q135" s="242">
        <v>0</v>
      </c>
      <c r="R135" s="242">
        <f>Q135*H135</f>
        <v>0</v>
      </c>
      <c r="S135" s="242">
        <v>0</v>
      </c>
      <c r="T135" s="24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4" t="s">
        <v>290</v>
      </c>
      <c r="AT135" s="244" t="s">
        <v>612</v>
      </c>
      <c r="AU135" s="244" t="s">
        <v>85</v>
      </c>
      <c r="AY135" s="14" t="s">
        <v>263</v>
      </c>
      <c r="BE135" s="245">
        <f>IF(N135="základná",J135,0)</f>
        <v>0</v>
      </c>
      <c r="BF135" s="245">
        <f>IF(N135="znížená",J135,0)</f>
        <v>0</v>
      </c>
      <c r="BG135" s="245">
        <f>IF(N135="zákl. prenesená",J135,0)</f>
        <v>0</v>
      </c>
      <c r="BH135" s="245">
        <f>IF(N135="zníž. prenesená",J135,0)</f>
        <v>0</v>
      </c>
      <c r="BI135" s="245">
        <f>IF(N135="nulová",J135,0)</f>
        <v>0</v>
      </c>
      <c r="BJ135" s="14" t="s">
        <v>89</v>
      </c>
      <c r="BK135" s="246">
        <f>ROUND(I135*H135,3)</f>
        <v>0</v>
      </c>
      <c r="BL135" s="14" t="s">
        <v>101</v>
      </c>
      <c r="BM135" s="244" t="s">
        <v>3053</v>
      </c>
    </row>
    <row r="136" s="2" customFormat="1" ht="16.5" customHeight="1">
      <c r="A136" s="35"/>
      <c r="B136" s="36"/>
      <c r="C136" s="249" t="s">
        <v>294</v>
      </c>
      <c r="D136" s="249" t="s">
        <v>612</v>
      </c>
      <c r="E136" s="250" t="s">
        <v>3001</v>
      </c>
      <c r="F136" s="251" t="s">
        <v>3002</v>
      </c>
      <c r="G136" s="252" t="s">
        <v>2598</v>
      </c>
      <c r="H136" s="253">
        <v>1</v>
      </c>
      <c r="I136" s="254"/>
      <c r="J136" s="253">
        <f>ROUND(I136*H136,3)</f>
        <v>0</v>
      </c>
      <c r="K136" s="255"/>
      <c r="L136" s="256"/>
      <c r="M136" s="257" t="s">
        <v>1</v>
      </c>
      <c r="N136" s="258" t="s">
        <v>44</v>
      </c>
      <c r="O136" s="94"/>
      <c r="P136" s="242">
        <f>O136*H136</f>
        <v>0</v>
      </c>
      <c r="Q136" s="242">
        <v>0</v>
      </c>
      <c r="R136" s="242">
        <f>Q136*H136</f>
        <v>0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290</v>
      </c>
      <c r="AT136" s="244" t="s">
        <v>612</v>
      </c>
      <c r="AU136" s="244" t="s">
        <v>85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101</v>
      </c>
      <c r="BM136" s="244" t="s">
        <v>3054</v>
      </c>
    </row>
    <row r="137" s="2" customFormat="1" ht="16.5" customHeight="1">
      <c r="A137" s="35"/>
      <c r="B137" s="36"/>
      <c r="C137" s="249" t="s">
        <v>298</v>
      </c>
      <c r="D137" s="249" t="s">
        <v>612</v>
      </c>
      <c r="E137" s="250" t="s">
        <v>2696</v>
      </c>
      <c r="F137" s="251" t="s">
        <v>2464</v>
      </c>
      <c r="G137" s="252" t="s">
        <v>1445</v>
      </c>
      <c r="H137" s="254"/>
      <c r="I137" s="254"/>
      <c r="J137" s="253">
        <f>ROUND(I137*H137,3)</f>
        <v>0</v>
      </c>
      <c r="K137" s="255"/>
      <c r="L137" s="256"/>
      <c r="M137" s="257" t="s">
        <v>1</v>
      </c>
      <c r="N137" s="258" t="s">
        <v>44</v>
      </c>
      <c r="O137" s="94"/>
      <c r="P137" s="242">
        <f>O137*H137</f>
        <v>0</v>
      </c>
      <c r="Q137" s="242">
        <v>0</v>
      </c>
      <c r="R137" s="242">
        <f>Q137*H137</f>
        <v>0</v>
      </c>
      <c r="S137" s="242">
        <v>0</v>
      </c>
      <c r="T137" s="24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4" t="s">
        <v>290</v>
      </c>
      <c r="AT137" s="244" t="s">
        <v>612</v>
      </c>
      <c r="AU137" s="244" t="s">
        <v>85</v>
      </c>
      <c r="AY137" s="14" t="s">
        <v>263</v>
      </c>
      <c r="BE137" s="245">
        <f>IF(N137="základná",J137,0)</f>
        <v>0</v>
      </c>
      <c r="BF137" s="245">
        <f>IF(N137="znížená",J137,0)</f>
        <v>0</v>
      </c>
      <c r="BG137" s="245">
        <f>IF(N137="zákl. prenesená",J137,0)</f>
        <v>0</v>
      </c>
      <c r="BH137" s="245">
        <f>IF(N137="zníž. prenesená",J137,0)</f>
        <v>0</v>
      </c>
      <c r="BI137" s="245">
        <f>IF(N137="nulová",J137,0)</f>
        <v>0</v>
      </c>
      <c r="BJ137" s="14" t="s">
        <v>89</v>
      </c>
      <c r="BK137" s="246">
        <f>ROUND(I137*H137,3)</f>
        <v>0</v>
      </c>
      <c r="BL137" s="14" t="s">
        <v>101</v>
      </c>
      <c r="BM137" s="244" t="s">
        <v>3055</v>
      </c>
    </row>
    <row r="138" s="12" customFormat="1" ht="22.8" customHeight="1">
      <c r="A138" s="12"/>
      <c r="B138" s="219"/>
      <c r="C138" s="220"/>
      <c r="D138" s="221" t="s">
        <v>77</v>
      </c>
      <c r="E138" s="247" t="s">
        <v>2582</v>
      </c>
      <c r="F138" s="247" t="s">
        <v>2583</v>
      </c>
      <c r="G138" s="220"/>
      <c r="H138" s="220"/>
      <c r="I138" s="223"/>
      <c r="J138" s="248">
        <f>BK138</f>
        <v>0</v>
      </c>
      <c r="K138" s="220"/>
      <c r="L138" s="225"/>
      <c r="M138" s="226"/>
      <c r="N138" s="227"/>
      <c r="O138" s="227"/>
      <c r="P138" s="228">
        <f>P139</f>
        <v>0</v>
      </c>
      <c r="Q138" s="227"/>
      <c r="R138" s="228">
        <f>R139</f>
        <v>0</v>
      </c>
      <c r="S138" s="227"/>
      <c r="T138" s="229">
        <f>T139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30" t="s">
        <v>85</v>
      </c>
      <c r="AT138" s="231" t="s">
        <v>77</v>
      </c>
      <c r="AU138" s="231" t="s">
        <v>85</v>
      </c>
      <c r="AY138" s="230" t="s">
        <v>263</v>
      </c>
      <c r="BK138" s="232">
        <f>BK139</f>
        <v>0</v>
      </c>
    </row>
    <row r="139" s="2" customFormat="1" ht="16.5" customHeight="1">
      <c r="A139" s="35"/>
      <c r="B139" s="36"/>
      <c r="C139" s="233" t="s">
        <v>302</v>
      </c>
      <c r="D139" s="233" t="s">
        <v>264</v>
      </c>
      <c r="E139" s="234" t="s">
        <v>2690</v>
      </c>
      <c r="F139" s="235" t="s">
        <v>3011</v>
      </c>
      <c r="G139" s="236" t="s">
        <v>1445</v>
      </c>
      <c r="H139" s="238"/>
      <c r="I139" s="238"/>
      <c r="J139" s="237">
        <f>ROUND(I139*H139,3)</f>
        <v>0</v>
      </c>
      <c r="K139" s="239"/>
      <c r="L139" s="41"/>
      <c r="M139" s="259" t="s">
        <v>1</v>
      </c>
      <c r="N139" s="260" t="s">
        <v>44</v>
      </c>
      <c r="O139" s="261"/>
      <c r="P139" s="262">
        <f>O139*H139</f>
        <v>0</v>
      </c>
      <c r="Q139" s="262">
        <v>0</v>
      </c>
      <c r="R139" s="262">
        <f>Q139*H139</f>
        <v>0</v>
      </c>
      <c r="S139" s="262">
        <v>0</v>
      </c>
      <c r="T139" s="26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4" t="s">
        <v>101</v>
      </c>
      <c r="AT139" s="244" t="s">
        <v>264</v>
      </c>
      <c r="AU139" s="244" t="s">
        <v>89</v>
      </c>
      <c r="AY139" s="14" t="s">
        <v>263</v>
      </c>
      <c r="BE139" s="245">
        <f>IF(N139="základná",J139,0)</f>
        <v>0</v>
      </c>
      <c r="BF139" s="245">
        <f>IF(N139="znížená",J139,0)</f>
        <v>0</v>
      </c>
      <c r="BG139" s="245">
        <f>IF(N139="zákl. prenesená",J139,0)</f>
        <v>0</v>
      </c>
      <c r="BH139" s="245">
        <f>IF(N139="zníž. prenesená",J139,0)</f>
        <v>0</v>
      </c>
      <c r="BI139" s="245">
        <f>IF(N139="nulová",J139,0)</f>
        <v>0</v>
      </c>
      <c r="BJ139" s="14" t="s">
        <v>89</v>
      </c>
      <c r="BK139" s="246">
        <f>ROUND(I139*H139,3)</f>
        <v>0</v>
      </c>
      <c r="BL139" s="14" t="s">
        <v>101</v>
      </c>
      <c r="BM139" s="244" t="s">
        <v>3056</v>
      </c>
    </row>
    <row r="140" s="2" customFormat="1" ht="6.96" customHeight="1">
      <c r="A140" s="35"/>
      <c r="B140" s="69"/>
      <c r="C140" s="70"/>
      <c r="D140" s="70"/>
      <c r="E140" s="70"/>
      <c r="F140" s="70"/>
      <c r="G140" s="70"/>
      <c r="H140" s="70"/>
      <c r="I140" s="70"/>
      <c r="J140" s="70"/>
      <c r="K140" s="70"/>
      <c r="L140" s="41"/>
      <c r="M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</row>
  </sheetData>
  <sheetProtection sheet="1" autoFilter="0" formatColumns="0" formatRows="0" objects="1" scenarios="1" spinCount="100000" saltValue="rc82ICFix1shTgj3Y7ZFuJiDY+ogYw4Os15MMCLsaUo95E9ijXjkVTVBPZc/4yefFJOR0yFrYFzmro8RwebDCA==" hashValue="3T/vcbHbTdHLQ1xIsJRT8BtZiZ1HpMujME2B/usNPLaLVmflnYCOwalAGM8wkKAO0ALjefFTHihskmvm2MGwJQ==" algorithmName="SHA-512" password="CC35"/>
  <autoFilter ref="C125:K139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2:H112"/>
    <mergeCell ref="E116:H116"/>
    <mergeCell ref="E114:H114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146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>
      <c r="B8" s="17"/>
      <c r="D8" s="154" t="s">
        <v>221</v>
      </c>
      <c r="L8" s="17"/>
    </row>
    <row r="9" s="1" customFormat="1" ht="16.5" customHeight="1">
      <c r="B9" s="17"/>
      <c r="E9" s="155" t="s">
        <v>222</v>
      </c>
      <c r="F9" s="1"/>
      <c r="G9" s="1"/>
      <c r="H9" s="1"/>
      <c r="L9" s="17"/>
    </row>
    <row r="10" s="1" customFormat="1" ht="12" customHeight="1">
      <c r="B10" s="17"/>
      <c r="D10" s="154" t="s">
        <v>1380</v>
      </c>
      <c r="L10" s="17"/>
    </row>
    <row r="11" s="2" customFormat="1" ht="16.5" customHeight="1">
      <c r="A11" s="35"/>
      <c r="B11" s="41"/>
      <c r="C11" s="35"/>
      <c r="D11" s="35"/>
      <c r="E11" s="166" t="s">
        <v>2576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1382</v>
      </c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6" t="s">
        <v>3057</v>
      </c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54" t="s">
        <v>16</v>
      </c>
      <c r="E15" s="35"/>
      <c r="F15" s="144" t="s">
        <v>1</v>
      </c>
      <c r="G15" s="35"/>
      <c r="H15" s="35"/>
      <c r="I15" s="154" t="s">
        <v>17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4" t="s">
        <v>18</v>
      </c>
      <c r="E16" s="35"/>
      <c r="F16" s="144" t="s">
        <v>19</v>
      </c>
      <c r="G16" s="35"/>
      <c r="H16" s="35"/>
      <c r="I16" s="154" t="s">
        <v>20</v>
      </c>
      <c r="J16" s="157" t="str">
        <f>'Rekapitulácia stavby'!AN8</f>
        <v>20. 7. 2022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54" t="s">
        <v>22</v>
      </c>
      <c r="E18" s="35"/>
      <c r="F18" s="35"/>
      <c r="G18" s="35"/>
      <c r="H18" s="35"/>
      <c r="I18" s="154" t="s">
        <v>23</v>
      </c>
      <c r="J18" s="144" t="s">
        <v>24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44" t="s">
        <v>25</v>
      </c>
      <c r="F19" s="35"/>
      <c r="G19" s="35"/>
      <c r="H19" s="35"/>
      <c r="I19" s="154" t="s">
        <v>26</v>
      </c>
      <c r="J19" s="144" t="s">
        <v>1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54" t="s">
        <v>27</v>
      </c>
      <c r="E21" s="35"/>
      <c r="F21" s="35"/>
      <c r="G21" s="35"/>
      <c r="H21" s="35"/>
      <c r="I21" s="154" t="s">
        <v>23</v>
      </c>
      <c r="J21" s="30" t="str">
        <f>'Rekapitulácia stavby'!AN13</f>
        <v>Vyplň údaj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'Rekapitulácia stavby'!E14</f>
        <v>Vyplň údaj</v>
      </c>
      <c r="F22" s="144"/>
      <c r="G22" s="144"/>
      <c r="H22" s="144"/>
      <c r="I22" s="154" t="s">
        <v>26</v>
      </c>
      <c r="J22" s="30" t="str">
        <f>'Rekapitulácia stavby'!AN14</f>
        <v>Vyplň údaj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54" t="s">
        <v>29</v>
      </c>
      <c r="E24" s="35"/>
      <c r="F24" s="35"/>
      <c r="G24" s="35"/>
      <c r="H24" s="35"/>
      <c r="I24" s="154" t="s">
        <v>23</v>
      </c>
      <c r="J24" s="144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44" t="s">
        <v>30</v>
      </c>
      <c r="F25" s="35"/>
      <c r="G25" s="35"/>
      <c r="H25" s="35"/>
      <c r="I25" s="154" t="s">
        <v>26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54" t="s">
        <v>33</v>
      </c>
      <c r="E27" s="35"/>
      <c r="F27" s="35"/>
      <c r="G27" s="35"/>
      <c r="H27" s="35"/>
      <c r="I27" s="154" t="s">
        <v>23</v>
      </c>
      <c r="J27" s="144" t="s">
        <v>34</v>
      </c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44" t="s">
        <v>35</v>
      </c>
      <c r="F28" s="35"/>
      <c r="G28" s="35"/>
      <c r="H28" s="35"/>
      <c r="I28" s="154" t="s">
        <v>26</v>
      </c>
      <c r="J28" s="144" t="s">
        <v>36</v>
      </c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54" t="s">
        <v>37</v>
      </c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8"/>
      <c r="B31" s="159"/>
      <c r="C31" s="158"/>
      <c r="D31" s="158"/>
      <c r="E31" s="160" t="s">
        <v>1</v>
      </c>
      <c r="F31" s="160"/>
      <c r="G31" s="160"/>
      <c r="H31" s="160"/>
      <c r="I31" s="158"/>
      <c r="J31" s="158"/>
      <c r="K31" s="158"/>
      <c r="L31" s="161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2"/>
      <c r="E33" s="162"/>
      <c r="F33" s="162"/>
      <c r="G33" s="162"/>
      <c r="H33" s="162"/>
      <c r="I33" s="162"/>
      <c r="J33" s="162"/>
      <c r="K33" s="162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63" t="s">
        <v>38</v>
      </c>
      <c r="E34" s="35"/>
      <c r="F34" s="35"/>
      <c r="G34" s="35"/>
      <c r="H34" s="35"/>
      <c r="I34" s="35"/>
      <c r="J34" s="164">
        <f>ROUND(J126,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62"/>
      <c r="E35" s="162"/>
      <c r="F35" s="162"/>
      <c r="G35" s="162"/>
      <c r="H35" s="162"/>
      <c r="I35" s="162"/>
      <c r="J35" s="162"/>
      <c r="K35" s="162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5" t="s">
        <v>40</v>
      </c>
      <c r="G36" s="35"/>
      <c r="H36" s="35"/>
      <c r="I36" s="165" t="s">
        <v>39</v>
      </c>
      <c r="J36" s="165" t="s">
        <v>41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6" t="s">
        <v>42</v>
      </c>
      <c r="E37" s="167" t="s">
        <v>43</v>
      </c>
      <c r="F37" s="168">
        <f>ROUND((SUM(BE126:BE140)),  2)</f>
        <v>0</v>
      </c>
      <c r="G37" s="169"/>
      <c r="H37" s="169"/>
      <c r="I37" s="170">
        <v>0.20000000000000001</v>
      </c>
      <c r="J37" s="168">
        <f>ROUND(((SUM(BE126:BE140))*I37),  2)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67" t="s">
        <v>44</v>
      </c>
      <c r="F38" s="168">
        <f>ROUND((SUM(BF126:BF140)),  2)</f>
        <v>0</v>
      </c>
      <c r="G38" s="169"/>
      <c r="H38" s="169"/>
      <c r="I38" s="170">
        <v>0.20000000000000001</v>
      </c>
      <c r="J38" s="168">
        <f>ROUND(((SUM(BF126:BF140))*I38),  2)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54" t="s">
        <v>45</v>
      </c>
      <c r="F39" s="171">
        <f>ROUND((SUM(BG126:BG140)),  2)</f>
        <v>0</v>
      </c>
      <c r="G39" s="35"/>
      <c r="H39" s="35"/>
      <c r="I39" s="172">
        <v>0.20000000000000001</v>
      </c>
      <c r="J39" s="171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54" t="s">
        <v>46</v>
      </c>
      <c r="F40" s="171">
        <f>ROUND((SUM(BH126:BH140)),  2)</f>
        <v>0</v>
      </c>
      <c r="G40" s="35"/>
      <c r="H40" s="35"/>
      <c r="I40" s="172">
        <v>0.20000000000000001</v>
      </c>
      <c r="J40" s="171">
        <f>0</f>
        <v>0</v>
      </c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67" t="s">
        <v>47</v>
      </c>
      <c r="F41" s="168">
        <f>ROUND((SUM(BI126:BI140)),  2)</f>
        <v>0</v>
      </c>
      <c r="G41" s="169"/>
      <c r="H41" s="169"/>
      <c r="I41" s="170">
        <v>0</v>
      </c>
      <c r="J41" s="168">
        <f>0</f>
        <v>0</v>
      </c>
      <c r="K41" s="35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73"/>
      <c r="D43" s="174" t="s">
        <v>48</v>
      </c>
      <c r="E43" s="175"/>
      <c r="F43" s="175"/>
      <c r="G43" s="176" t="s">
        <v>49</v>
      </c>
      <c r="H43" s="177" t="s">
        <v>50</v>
      </c>
      <c r="I43" s="175"/>
      <c r="J43" s="178">
        <f>SUM(J34:J41)</f>
        <v>0</v>
      </c>
      <c r="K43" s="179"/>
      <c r="L43" s="66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221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91" t="s">
        <v>222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1380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264" t="s">
        <v>2576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1382</v>
      </c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9" t="str">
        <f>E13</f>
        <v>SO-1.1.2.9 - Rozvádzač r216 trieda</v>
      </c>
      <c r="F91" s="37"/>
      <c r="G91" s="37"/>
      <c r="H91" s="37"/>
      <c r="I91" s="37"/>
      <c r="J91" s="37"/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18</v>
      </c>
      <c r="D93" s="37"/>
      <c r="E93" s="37"/>
      <c r="F93" s="24" t="str">
        <f>F16</f>
        <v>Svit</v>
      </c>
      <c r="G93" s="37"/>
      <c r="H93" s="37"/>
      <c r="I93" s="29" t="s">
        <v>20</v>
      </c>
      <c r="J93" s="82" t="str">
        <f>IF(J16="","",J16)</f>
        <v>20. 7. 2022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22</v>
      </c>
      <c r="D95" s="37"/>
      <c r="E95" s="37"/>
      <c r="F95" s="24" t="str">
        <f>E19</f>
        <v>Mesto Svit</v>
      </c>
      <c r="G95" s="37"/>
      <c r="H95" s="37"/>
      <c r="I95" s="29" t="s">
        <v>29</v>
      </c>
      <c r="J95" s="33" t="str">
        <f>E25</f>
        <v>Ing. arch. Martin Baloga, PhD. a kolektív EnviArch</v>
      </c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33</v>
      </c>
      <c r="J96" s="33" t="str">
        <f>E28</f>
        <v>Structures, s.r.o.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92" t="s">
        <v>224</v>
      </c>
      <c r="D98" s="193"/>
      <c r="E98" s="193"/>
      <c r="F98" s="193"/>
      <c r="G98" s="193"/>
      <c r="H98" s="193"/>
      <c r="I98" s="193"/>
      <c r="J98" s="194" t="s">
        <v>225</v>
      </c>
      <c r="K98" s="193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95" t="s">
        <v>226</v>
      </c>
      <c r="D100" s="37"/>
      <c r="E100" s="37"/>
      <c r="F100" s="37"/>
      <c r="G100" s="37"/>
      <c r="H100" s="37"/>
      <c r="I100" s="37"/>
      <c r="J100" s="113">
        <f>J126</f>
        <v>0</v>
      </c>
      <c r="K100" s="37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227</v>
      </c>
    </row>
    <row r="101" s="9" customFormat="1" ht="24.96" customHeight="1">
      <c r="A101" s="9"/>
      <c r="B101" s="196"/>
      <c r="C101" s="197"/>
      <c r="D101" s="198" t="s">
        <v>2975</v>
      </c>
      <c r="E101" s="199"/>
      <c r="F101" s="199"/>
      <c r="G101" s="199"/>
      <c r="H101" s="199"/>
      <c r="I101" s="199"/>
      <c r="J101" s="200">
        <f>J127</f>
        <v>0</v>
      </c>
      <c r="K101" s="197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202"/>
      <c r="C102" s="136"/>
      <c r="D102" s="203" t="s">
        <v>2579</v>
      </c>
      <c r="E102" s="204"/>
      <c r="F102" s="204"/>
      <c r="G102" s="204"/>
      <c r="H102" s="204"/>
      <c r="I102" s="204"/>
      <c r="J102" s="205">
        <f>J139</f>
        <v>0</v>
      </c>
      <c r="K102" s="136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66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="2" customFormat="1" ht="6.96" customHeight="1">
      <c r="A104" s="35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="2" customFormat="1" ht="6.96" customHeight="1">
      <c r="A108" s="35"/>
      <c r="B108" s="71"/>
      <c r="C108" s="72"/>
      <c r="D108" s="72"/>
      <c r="E108" s="72"/>
      <c r="F108" s="72"/>
      <c r="G108" s="72"/>
      <c r="H108" s="72"/>
      <c r="I108" s="72"/>
      <c r="J108" s="72"/>
      <c r="K108" s="72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24.96" customHeight="1">
      <c r="A109" s="35"/>
      <c r="B109" s="36"/>
      <c r="C109" s="20" t="s">
        <v>250</v>
      </c>
      <c r="D109" s="37"/>
      <c r="E109" s="37"/>
      <c r="F109" s="37"/>
      <c r="G109" s="37"/>
      <c r="H109" s="37"/>
      <c r="I109" s="37"/>
      <c r="J109" s="37"/>
      <c r="K109" s="37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6.96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2" customHeight="1">
      <c r="A111" s="35"/>
      <c r="B111" s="36"/>
      <c r="C111" s="29" t="s">
        <v>14</v>
      </c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6.5" customHeight="1">
      <c r="A112" s="35"/>
      <c r="B112" s="36"/>
      <c r="C112" s="37"/>
      <c r="D112" s="37"/>
      <c r="E112" s="191" t="str">
        <f>E7</f>
        <v>Materská škola Svit - ZMNENA</v>
      </c>
      <c r="F112" s="29"/>
      <c r="G112" s="29"/>
      <c r="H112" s="29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1" customFormat="1" ht="12" customHeight="1">
      <c r="B113" s="18"/>
      <c r="C113" s="29" t="s">
        <v>221</v>
      </c>
      <c r="D113" s="19"/>
      <c r="E113" s="19"/>
      <c r="F113" s="19"/>
      <c r="G113" s="19"/>
      <c r="H113" s="19"/>
      <c r="I113" s="19"/>
      <c r="J113" s="19"/>
      <c r="K113" s="19"/>
      <c r="L113" s="17"/>
    </row>
    <row r="114" s="1" customFormat="1" ht="16.5" customHeight="1">
      <c r="B114" s="18"/>
      <c r="C114" s="19"/>
      <c r="D114" s="19"/>
      <c r="E114" s="191" t="s">
        <v>222</v>
      </c>
      <c r="F114" s="19"/>
      <c r="G114" s="19"/>
      <c r="H114" s="19"/>
      <c r="I114" s="19"/>
      <c r="J114" s="19"/>
      <c r="K114" s="19"/>
      <c r="L114" s="17"/>
    </row>
    <row r="115" s="1" customFormat="1" ht="12" customHeight="1">
      <c r="B115" s="18"/>
      <c r="C115" s="29" t="s">
        <v>1380</v>
      </c>
      <c r="D115" s="19"/>
      <c r="E115" s="19"/>
      <c r="F115" s="19"/>
      <c r="G115" s="19"/>
      <c r="H115" s="19"/>
      <c r="I115" s="19"/>
      <c r="J115" s="19"/>
      <c r="K115" s="19"/>
      <c r="L115" s="17"/>
    </row>
    <row r="116" s="2" customFormat="1" ht="16.5" customHeight="1">
      <c r="A116" s="35"/>
      <c r="B116" s="36"/>
      <c r="C116" s="37"/>
      <c r="D116" s="37"/>
      <c r="E116" s="264" t="s">
        <v>2576</v>
      </c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2" customHeight="1">
      <c r="A117" s="35"/>
      <c r="B117" s="36"/>
      <c r="C117" s="29" t="s">
        <v>1382</v>
      </c>
      <c r="D117" s="37"/>
      <c r="E117" s="37"/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6.5" customHeight="1">
      <c r="A118" s="35"/>
      <c r="B118" s="36"/>
      <c r="C118" s="37"/>
      <c r="D118" s="37"/>
      <c r="E118" s="79" t="str">
        <f>E13</f>
        <v>SO-1.1.2.9 - Rozvádzač r216 trieda</v>
      </c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6.96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2" customHeight="1">
      <c r="A120" s="35"/>
      <c r="B120" s="36"/>
      <c r="C120" s="29" t="s">
        <v>18</v>
      </c>
      <c r="D120" s="37"/>
      <c r="E120" s="37"/>
      <c r="F120" s="24" t="str">
        <f>F16</f>
        <v>Svit</v>
      </c>
      <c r="G120" s="37"/>
      <c r="H120" s="37"/>
      <c r="I120" s="29" t="s">
        <v>20</v>
      </c>
      <c r="J120" s="82" t="str">
        <f>IF(J16="","",J16)</f>
        <v>20. 7. 2022</v>
      </c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6.96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40.05" customHeight="1">
      <c r="A122" s="35"/>
      <c r="B122" s="36"/>
      <c r="C122" s="29" t="s">
        <v>22</v>
      </c>
      <c r="D122" s="37"/>
      <c r="E122" s="37"/>
      <c r="F122" s="24" t="str">
        <f>E19</f>
        <v>Mesto Svit</v>
      </c>
      <c r="G122" s="37"/>
      <c r="H122" s="37"/>
      <c r="I122" s="29" t="s">
        <v>29</v>
      </c>
      <c r="J122" s="33" t="str">
        <f>E25</f>
        <v>Ing. arch. Martin Baloga, PhD. a kolektív EnviArch</v>
      </c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5.15" customHeight="1">
      <c r="A123" s="35"/>
      <c r="B123" s="36"/>
      <c r="C123" s="29" t="s">
        <v>27</v>
      </c>
      <c r="D123" s="37"/>
      <c r="E123" s="37"/>
      <c r="F123" s="24" t="str">
        <f>IF(E22="","",E22)</f>
        <v>Vyplň údaj</v>
      </c>
      <c r="G123" s="37"/>
      <c r="H123" s="37"/>
      <c r="I123" s="29" t="s">
        <v>33</v>
      </c>
      <c r="J123" s="33" t="str">
        <f>E28</f>
        <v>Structures, s.r.o.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0.32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11" customFormat="1" ht="29.28" customHeight="1">
      <c r="A125" s="207"/>
      <c r="B125" s="208"/>
      <c r="C125" s="209" t="s">
        <v>251</v>
      </c>
      <c r="D125" s="210" t="s">
        <v>63</v>
      </c>
      <c r="E125" s="210" t="s">
        <v>59</v>
      </c>
      <c r="F125" s="210" t="s">
        <v>60</v>
      </c>
      <c r="G125" s="210" t="s">
        <v>252</v>
      </c>
      <c r="H125" s="210" t="s">
        <v>253</v>
      </c>
      <c r="I125" s="210" t="s">
        <v>254</v>
      </c>
      <c r="J125" s="211" t="s">
        <v>225</v>
      </c>
      <c r="K125" s="212" t="s">
        <v>255</v>
      </c>
      <c r="L125" s="213"/>
      <c r="M125" s="103" t="s">
        <v>1</v>
      </c>
      <c r="N125" s="104" t="s">
        <v>42</v>
      </c>
      <c r="O125" s="104" t="s">
        <v>256</v>
      </c>
      <c r="P125" s="104" t="s">
        <v>257</v>
      </c>
      <c r="Q125" s="104" t="s">
        <v>258</v>
      </c>
      <c r="R125" s="104" t="s">
        <v>259</v>
      </c>
      <c r="S125" s="104" t="s">
        <v>260</v>
      </c>
      <c r="T125" s="105" t="s">
        <v>261</v>
      </c>
      <c r="U125" s="207"/>
      <c r="V125" s="207"/>
      <c r="W125" s="207"/>
      <c r="X125" s="207"/>
      <c r="Y125" s="207"/>
      <c r="Z125" s="207"/>
      <c r="AA125" s="207"/>
      <c r="AB125" s="207"/>
      <c r="AC125" s="207"/>
      <c r="AD125" s="207"/>
      <c r="AE125" s="207"/>
    </row>
    <row r="126" s="2" customFormat="1" ht="22.8" customHeight="1">
      <c r="A126" s="35"/>
      <c r="B126" s="36"/>
      <c r="C126" s="110" t="s">
        <v>226</v>
      </c>
      <c r="D126" s="37"/>
      <c r="E126" s="37"/>
      <c r="F126" s="37"/>
      <c r="G126" s="37"/>
      <c r="H126" s="37"/>
      <c r="I126" s="37"/>
      <c r="J126" s="214">
        <f>BK126</f>
        <v>0</v>
      </c>
      <c r="K126" s="37"/>
      <c r="L126" s="41"/>
      <c r="M126" s="106"/>
      <c r="N126" s="215"/>
      <c r="O126" s="107"/>
      <c r="P126" s="216">
        <f>P127</f>
        <v>0</v>
      </c>
      <c r="Q126" s="107"/>
      <c r="R126" s="216">
        <f>R127</f>
        <v>0</v>
      </c>
      <c r="S126" s="107"/>
      <c r="T126" s="217">
        <f>T127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77</v>
      </c>
      <c r="AU126" s="14" t="s">
        <v>227</v>
      </c>
      <c r="BK126" s="218">
        <f>BK127</f>
        <v>0</v>
      </c>
    </row>
    <row r="127" s="12" customFormat="1" ht="25.92" customHeight="1">
      <c r="A127" s="12"/>
      <c r="B127" s="219"/>
      <c r="C127" s="220"/>
      <c r="D127" s="221" t="s">
        <v>77</v>
      </c>
      <c r="E127" s="222" t="s">
        <v>2580</v>
      </c>
      <c r="F127" s="222" t="s">
        <v>2976</v>
      </c>
      <c r="G127" s="220"/>
      <c r="H127" s="220"/>
      <c r="I127" s="223"/>
      <c r="J127" s="224">
        <f>BK127</f>
        <v>0</v>
      </c>
      <c r="K127" s="220"/>
      <c r="L127" s="225"/>
      <c r="M127" s="226"/>
      <c r="N127" s="227"/>
      <c r="O127" s="227"/>
      <c r="P127" s="228">
        <f>P128+SUM(P129:P139)</f>
        <v>0</v>
      </c>
      <c r="Q127" s="227"/>
      <c r="R127" s="228">
        <f>R128+SUM(R129:R139)</f>
        <v>0</v>
      </c>
      <c r="S127" s="227"/>
      <c r="T127" s="229">
        <f>T128+SUM(T129:T139)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0" t="s">
        <v>85</v>
      </c>
      <c r="AT127" s="231" t="s">
        <v>77</v>
      </c>
      <c r="AU127" s="231" t="s">
        <v>78</v>
      </c>
      <c r="AY127" s="230" t="s">
        <v>263</v>
      </c>
      <c r="BK127" s="232">
        <f>BK128+SUM(BK129:BK139)</f>
        <v>0</v>
      </c>
    </row>
    <row r="128" s="2" customFormat="1" ht="24.15" customHeight="1">
      <c r="A128" s="35"/>
      <c r="B128" s="36"/>
      <c r="C128" s="249" t="s">
        <v>85</v>
      </c>
      <c r="D128" s="249" t="s">
        <v>612</v>
      </c>
      <c r="E128" s="250" t="s">
        <v>3014</v>
      </c>
      <c r="F128" s="251" t="s">
        <v>3015</v>
      </c>
      <c r="G128" s="252" t="s">
        <v>2598</v>
      </c>
      <c r="H128" s="253">
        <v>1</v>
      </c>
      <c r="I128" s="254"/>
      <c r="J128" s="253">
        <f>ROUND(I128*H128,3)</f>
        <v>0</v>
      </c>
      <c r="K128" s="255"/>
      <c r="L128" s="256"/>
      <c r="M128" s="257" t="s">
        <v>1</v>
      </c>
      <c r="N128" s="258" t="s">
        <v>44</v>
      </c>
      <c r="O128" s="94"/>
      <c r="P128" s="242">
        <f>O128*H128</f>
        <v>0</v>
      </c>
      <c r="Q128" s="242">
        <v>0</v>
      </c>
      <c r="R128" s="242">
        <f>Q128*H128</f>
        <v>0</v>
      </c>
      <c r="S128" s="242">
        <v>0</v>
      </c>
      <c r="T128" s="243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44" t="s">
        <v>290</v>
      </c>
      <c r="AT128" s="244" t="s">
        <v>612</v>
      </c>
      <c r="AU128" s="244" t="s">
        <v>85</v>
      </c>
      <c r="AY128" s="14" t="s">
        <v>263</v>
      </c>
      <c r="BE128" s="245">
        <f>IF(N128="základná",J128,0)</f>
        <v>0</v>
      </c>
      <c r="BF128" s="245">
        <f>IF(N128="znížená",J128,0)</f>
        <v>0</v>
      </c>
      <c r="BG128" s="245">
        <f>IF(N128="zákl. prenesená",J128,0)</f>
        <v>0</v>
      </c>
      <c r="BH128" s="245">
        <f>IF(N128="zníž. prenesená",J128,0)</f>
        <v>0</v>
      </c>
      <c r="BI128" s="245">
        <f>IF(N128="nulová",J128,0)</f>
        <v>0</v>
      </c>
      <c r="BJ128" s="14" t="s">
        <v>89</v>
      </c>
      <c r="BK128" s="246">
        <f>ROUND(I128*H128,3)</f>
        <v>0</v>
      </c>
      <c r="BL128" s="14" t="s">
        <v>101</v>
      </c>
      <c r="BM128" s="244" t="s">
        <v>3058</v>
      </c>
    </row>
    <row r="129" s="2" customFormat="1" ht="33" customHeight="1">
      <c r="A129" s="35"/>
      <c r="B129" s="36"/>
      <c r="C129" s="249" t="s">
        <v>89</v>
      </c>
      <c r="D129" s="249" t="s">
        <v>612</v>
      </c>
      <c r="E129" s="250" t="s">
        <v>2980</v>
      </c>
      <c r="F129" s="251" t="s">
        <v>2981</v>
      </c>
      <c r="G129" s="252" t="s">
        <v>2598</v>
      </c>
      <c r="H129" s="253">
        <v>1</v>
      </c>
      <c r="I129" s="254"/>
      <c r="J129" s="253">
        <f>ROUND(I129*H129,3)</f>
        <v>0</v>
      </c>
      <c r="K129" s="255"/>
      <c r="L129" s="256"/>
      <c r="M129" s="257" t="s">
        <v>1</v>
      </c>
      <c r="N129" s="258" t="s">
        <v>44</v>
      </c>
      <c r="O129" s="94"/>
      <c r="P129" s="242">
        <f>O129*H129</f>
        <v>0</v>
      </c>
      <c r="Q129" s="242">
        <v>0</v>
      </c>
      <c r="R129" s="242">
        <f>Q129*H129</f>
        <v>0</v>
      </c>
      <c r="S129" s="242">
        <v>0</v>
      </c>
      <c r="T129" s="243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4" t="s">
        <v>290</v>
      </c>
      <c r="AT129" s="244" t="s">
        <v>612</v>
      </c>
      <c r="AU129" s="244" t="s">
        <v>85</v>
      </c>
      <c r="AY129" s="14" t="s">
        <v>263</v>
      </c>
      <c r="BE129" s="245">
        <f>IF(N129="základná",J129,0)</f>
        <v>0</v>
      </c>
      <c r="BF129" s="245">
        <f>IF(N129="znížená",J129,0)</f>
        <v>0</v>
      </c>
      <c r="BG129" s="245">
        <f>IF(N129="zákl. prenesená",J129,0)</f>
        <v>0</v>
      </c>
      <c r="BH129" s="245">
        <f>IF(N129="zníž. prenesená",J129,0)</f>
        <v>0</v>
      </c>
      <c r="BI129" s="245">
        <f>IF(N129="nulová",J129,0)</f>
        <v>0</v>
      </c>
      <c r="BJ129" s="14" t="s">
        <v>89</v>
      </c>
      <c r="BK129" s="246">
        <f>ROUND(I129*H129,3)</f>
        <v>0</v>
      </c>
      <c r="BL129" s="14" t="s">
        <v>101</v>
      </c>
      <c r="BM129" s="244" t="s">
        <v>3059</v>
      </c>
    </row>
    <row r="130" s="2" customFormat="1" ht="16.5" customHeight="1">
      <c r="A130" s="35"/>
      <c r="B130" s="36"/>
      <c r="C130" s="249" t="s">
        <v>96</v>
      </c>
      <c r="D130" s="249" t="s">
        <v>612</v>
      </c>
      <c r="E130" s="250" t="s">
        <v>2983</v>
      </c>
      <c r="F130" s="251" t="s">
        <v>2984</v>
      </c>
      <c r="G130" s="252" t="s">
        <v>2598</v>
      </c>
      <c r="H130" s="253">
        <v>1</v>
      </c>
      <c r="I130" s="254"/>
      <c r="J130" s="253">
        <f>ROUND(I130*H130,3)</f>
        <v>0</v>
      </c>
      <c r="K130" s="255"/>
      <c r="L130" s="256"/>
      <c r="M130" s="257" t="s">
        <v>1</v>
      </c>
      <c r="N130" s="258" t="s">
        <v>44</v>
      </c>
      <c r="O130" s="94"/>
      <c r="P130" s="242">
        <f>O130*H130</f>
        <v>0</v>
      </c>
      <c r="Q130" s="242">
        <v>0</v>
      </c>
      <c r="R130" s="242">
        <f>Q130*H130</f>
        <v>0</v>
      </c>
      <c r="S130" s="242">
        <v>0</v>
      </c>
      <c r="T130" s="243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4" t="s">
        <v>290</v>
      </c>
      <c r="AT130" s="244" t="s">
        <v>612</v>
      </c>
      <c r="AU130" s="244" t="s">
        <v>85</v>
      </c>
      <c r="AY130" s="14" t="s">
        <v>263</v>
      </c>
      <c r="BE130" s="245">
        <f>IF(N130="základná",J130,0)</f>
        <v>0</v>
      </c>
      <c r="BF130" s="245">
        <f>IF(N130="znížená",J130,0)</f>
        <v>0</v>
      </c>
      <c r="BG130" s="245">
        <f>IF(N130="zákl. prenesená",J130,0)</f>
        <v>0</v>
      </c>
      <c r="BH130" s="245">
        <f>IF(N130="zníž. prenesená",J130,0)</f>
        <v>0</v>
      </c>
      <c r="BI130" s="245">
        <f>IF(N130="nulová",J130,0)</f>
        <v>0</v>
      </c>
      <c r="BJ130" s="14" t="s">
        <v>89</v>
      </c>
      <c r="BK130" s="246">
        <f>ROUND(I130*H130,3)</f>
        <v>0</v>
      </c>
      <c r="BL130" s="14" t="s">
        <v>101</v>
      </c>
      <c r="BM130" s="244" t="s">
        <v>3060</v>
      </c>
    </row>
    <row r="131" s="2" customFormat="1" ht="21.75" customHeight="1">
      <c r="A131" s="35"/>
      <c r="B131" s="36"/>
      <c r="C131" s="249" t="s">
        <v>101</v>
      </c>
      <c r="D131" s="249" t="s">
        <v>612</v>
      </c>
      <c r="E131" s="250" t="s">
        <v>2986</v>
      </c>
      <c r="F131" s="251" t="s">
        <v>2987</v>
      </c>
      <c r="G131" s="252" t="s">
        <v>2598</v>
      </c>
      <c r="H131" s="253">
        <v>1</v>
      </c>
      <c r="I131" s="254"/>
      <c r="J131" s="253">
        <f>ROUND(I131*H131,3)</f>
        <v>0</v>
      </c>
      <c r="K131" s="255"/>
      <c r="L131" s="256"/>
      <c r="M131" s="257" t="s">
        <v>1</v>
      </c>
      <c r="N131" s="258" t="s">
        <v>44</v>
      </c>
      <c r="O131" s="94"/>
      <c r="P131" s="242">
        <f>O131*H131</f>
        <v>0</v>
      </c>
      <c r="Q131" s="242">
        <v>0</v>
      </c>
      <c r="R131" s="242">
        <f>Q131*H131</f>
        <v>0</v>
      </c>
      <c r="S131" s="242">
        <v>0</v>
      </c>
      <c r="T131" s="24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4" t="s">
        <v>290</v>
      </c>
      <c r="AT131" s="244" t="s">
        <v>612</v>
      </c>
      <c r="AU131" s="244" t="s">
        <v>85</v>
      </c>
      <c r="AY131" s="14" t="s">
        <v>263</v>
      </c>
      <c r="BE131" s="245">
        <f>IF(N131="základná",J131,0)</f>
        <v>0</v>
      </c>
      <c r="BF131" s="245">
        <f>IF(N131="znížená",J131,0)</f>
        <v>0</v>
      </c>
      <c r="BG131" s="245">
        <f>IF(N131="zákl. prenesená",J131,0)</f>
        <v>0</v>
      </c>
      <c r="BH131" s="245">
        <f>IF(N131="zníž. prenesená",J131,0)</f>
        <v>0</v>
      </c>
      <c r="BI131" s="245">
        <f>IF(N131="nulová",J131,0)</f>
        <v>0</v>
      </c>
      <c r="BJ131" s="14" t="s">
        <v>89</v>
      </c>
      <c r="BK131" s="246">
        <f>ROUND(I131*H131,3)</f>
        <v>0</v>
      </c>
      <c r="BL131" s="14" t="s">
        <v>101</v>
      </c>
      <c r="BM131" s="244" t="s">
        <v>3061</v>
      </c>
    </row>
    <row r="132" s="2" customFormat="1" ht="16.5" customHeight="1">
      <c r="A132" s="35"/>
      <c r="B132" s="36"/>
      <c r="C132" s="249" t="s">
        <v>278</v>
      </c>
      <c r="D132" s="249" t="s">
        <v>612</v>
      </c>
      <c r="E132" s="250" t="s">
        <v>2989</v>
      </c>
      <c r="F132" s="251" t="s">
        <v>2990</v>
      </c>
      <c r="G132" s="252" t="s">
        <v>2598</v>
      </c>
      <c r="H132" s="253">
        <v>6</v>
      </c>
      <c r="I132" s="254"/>
      <c r="J132" s="253">
        <f>ROUND(I132*H132,3)</f>
        <v>0</v>
      </c>
      <c r="K132" s="255"/>
      <c r="L132" s="256"/>
      <c r="M132" s="257" t="s">
        <v>1</v>
      </c>
      <c r="N132" s="258" t="s">
        <v>44</v>
      </c>
      <c r="O132" s="94"/>
      <c r="P132" s="242">
        <f>O132*H132</f>
        <v>0</v>
      </c>
      <c r="Q132" s="242">
        <v>0</v>
      </c>
      <c r="R132" s="242">
        <f>Q132*H132</f>
        <v>0</v>
      </c>
      <c r="S132" s="242">
        <v>0</v>
      </c>
      <c r="T132" s="24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4" t="s">
        <v>290</v>
      </c>
      <c r="AT132" s="244" t="s">
        <v>612</v>
      </c>
      <c r="AU132" s="244" t="s">
        <v>85</v>
      </c>
      <c r="AY132" s="14" t="s">
        <v>263</v>
      </c>
      <c r="BE132" s="245">
        <f>IF(N132="základná",J132,0)</f>
        <v>0</v>
      </c>
      <c r="BF132" s="245">
        <f>IF(N132="znížená",J132,0)</f>
        <v>0</v>
      </c>
      <c r="BG132" s="245">
        <f>IF(N132="zákl. prenesená",J132,0)</f>
        <v>0</v>
      </c>
      <c r="BH132" s="245">
        <f>IF(N132="zníž. prenesená",J132,0)</f>
        <v>0</v>
      </c>
      <c r="BI132" s="245">
        <f>IF(N132="nulová",J132,0)</f>
        <v>0</v>
      </c>
      <c r="BJ132" s="14" t="s">
        <v>89</v>
      </c>
      <c r="BK132" s="246">
        <f>ROUND(I132*H132,3)</f>
        <v>0</v>
      </c>
      <c r="BL132" s="14" t="s">
        <v>101</v>
      </c>
      <c r="BM132" s="244" t="s">
        <v>3062</v>
      </c>
    </row>
    <row r="133" s="2" customFormat="1" ht="24.15" customHeight="1">
      <c r="A133" s="35"/>
      <c r="B133" s="36"/>
      <c r="C133" s="249" t="s">
        <v>282</v>
      </c>
      <c r="D133" s="249" t="s">
        <v>612</v>
      </c>
      <c r="E133" s="250" t="s">
        <v>2995</v>
      </c>
      <c r="F133" s="251" t="s">
        <v>2996</v>
      </c>
      <c r="G133" s="252" t="s">
        <v>2598</v>
      </c>
      <c r="H133" s="253">
        <v>15</v>
      </c>
      <c r="I133" s="254"/>
      <c r="J133" s="253">
        <f>ROUND(I133*H133,3)</f>
        <v>0</v>
      </c>
      <c r="K133" s="255"/>
      <c r="L133" s="256"/>
      <c r="M133" s="257" t="s">
        <v>1</v>
      </c>
      <c r="N133" s="258" t="s">
        <v>44</v>
      </c>
      <c r="O133" s="94"/>
      <c r="P133" s="242">
        <f>O133*H133</f>
        <v>0</v>
      </c>
      <c r="Q133" s="242">
        <v>0</v>
      </c>
      <c r="R133" s="242">
        <f>Q133*H133</f>
        <v>0</v>
      </c>
      <c r="S133" s="242">
        <v>0</v>
      </c>
      <c r="T133" s="24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4" t="s">
        <v>290</v>
      </c>
      <c r="AT133" s="244" t="s">
        <v>612</v>
      </c>
      <c r="AU133" s="244" t="s">
        <v>85</v>
      </c>
      <c r="AY133" s="14" t="s">
        <v>263</v>
      </c>
      <c r="BE133" s="245">
        <f>IF(N133="základná",J133,0)</f>
        <v>0</v>
      </c>
      <c r="BF133" s="245">
        <f>IF(N133="znížená",J133,0)</f>
        <v>0</v>
      </c>
      <c r="BG133" s="245">
        <f>IF(N133="zákl. prenesená",J133,0)</f>
        <v>0</v>
      </c>
      <c r="BH133" s="245">
        <f>IF(N133="zníž. prenesená",J133,0)</f>
        <v>0</v>
      </c>
      <c r="BI133" s="245">
        <f>IF(N133="nulová",J133,0)</f>
        <v>0</v>
      </c>
      <c r="BJ133" s="14" t="s">
        <v>89</v>
      </c>
      <c r="BK133" s="246">
        <f>ROUND(I133*H133,3)</f>
        <v>0</v>
      </c>
      <c r="BL133" s="14" t="s">
        <v>101</v>
      </c>
      <c r="BM133" s="244" t="s">
        <v>3063</v>
      </c>
    </row>
    <row r="134" s="2" customFormat="1" ht="24.15" customHeight="1">
      <c r="A134" s="35"/>
      <c r="B134" s="36"/>
      <c r="C134" s="249" t="s">
        <v>286</v>
      </c>
      <c r="D134" s="249" t="s">
        <v>612</v>
      </c>
      <c r="E134" s="250" t="s">
        <v>2998</v>
      </c>
      <c r="F134" s="251" t="s">
        <v>2999</v>
      </c>
      <c r="G134" s="252" t="s">
        <v>2598</v>
      </c>
      <c r="H134" s="253">
        <v>9</v>
      </c>
      <c r="I134" s="254"/>
      <c r="J134" s="253">
        <f>ROUND(I134*H134,3)</f>
        <v>0</v>
      </c>
      <c r="K134" s="255"/>
      <c r="L134" s="256"/>
      <c r="M134" s="257" t="s">
        <v>1</v>
      </c>
      <c r="N134" s="258" t="s">
        <v>44</v>
      </c>
      <c r="O134" s="94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290</v>
      </c>
      <c r="AT134" s="244" t="s">
        <v>612</v>
      </c>
      <c r="AU134" s="244" t="s">
        <v>85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101</v>
      </c>
      <c r="BM134" s="244" t="s">
        <v>3064</v>
      </c>
    </row>
    <row r="135" s="2" customFormat="1" ht="16.5" customHeight="1">
      <c r="A135" s="35"/>
      <c r="B135" s="36"/>
      <c r="C135" s="249" t="s">
        <v>290</v>
      </c>
      <c r="D135" s="249" t="s">
        <v>612</v>
      </c>
      <c r="E135" s="250" t="s">
        <v>3001</v>
      </c>
      <c r="F135" s="251" t="s">
        <v>3002</v>
      </c>
      <c r="G135" s="252" t="s">
        <v>2598</v>
      </c>
      <c r="H135" s="253">
        <v>1</v>
      </c>
      <c r="I135" s="254"/>
      <c r="J135" s="253">
        <f>ROUND(I135*H135,3)</f>
        <v>0</v>
      </c>
      <c r="K135" s="255"/>
      <c r="L135" s="256"/>
      <c r="M135" s="257" t="s">
        <v>1</v>
      </c>
      <c r="N135" s="258" t="s">
        <v>44</v>
      </c>
      <c r="O135" s="94"/>
      <c r="P135" s="242">
        <f>O135*H135</f>
        <v>0</v>
      </c>
      <c r="Q135" s="242">
        <v>0</v>
      </c>
      <c r="R135" s="242">
        <f>Q135*H135</f>
        <v>0</v>
      </c>
      <c r="S135" s="242">
        <v>0</v>
      </c>
      <c r="T135" s="24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4" t="s">
        <v>290</v>
      </c>
      <c r="AT135" s="244" t="s">
        <v>612</v>
      </c>
      <c r="AU135" s="244" t="s">
        <v>85</v>
      </c>
      <c r="AY135" s="14" t="s">
        <v>263</v>
      </c>
      <c r="BE135" s="245">
        <f>IF(N135="základná",J135,0)</f>
        <v>0</v>
      </c>
      <c r="BF135" s="245">
        <f>IF(N135="znížená",J135,0)</f>
        <v>0</v>
      </c>
      <c r="BG135" s="245">
        <f>IF(N135="zákl. prenesená",J135,0)</f>
        <v>0</v>
      </c>
      <c r="BH135" s="245">
        <f>IF(N135="zníž. prenesená",J135,0)</f>
        <v>0</v>
      </c>
      <c r="BI135" s="245">
        <f>IF(N135="nulová",J135,0)</f>
        <v>0</v>
      </c>
      <c r="BJ135" s="14" t="s">
        <v>89</v>
      </c>
      <c r="BK135" s="246">
        <f>ROUND(I135*H135,3)</f>
        <v>0</v>
      </c>
      <c r="BL135" s="14" t="s">
        <v>101</v>
      </c>
      <c r="BM135" s="244" t="s">
        <v>3065</v>
      </c>
    </row>
    <row r="136" s="2" customFormat="1" ht="16.5" customHeight="1">
      <c r="A136" s="35"/>
      <c r="B136" s="36"/>
      <c r="C136" s="249" t="s">
        <v>294</v>
      </c>
      <c r="D136" s="249" t="s">
        <v>612</v>
      </c>
      <c r="E136" s="250" t="s">
        <v>3004</v>
      </c>
      <c r="F136" s="251" t="s">
        <v>3005</v>
      </c>
      <c r="G136" s="252" t="s">
        <v>2598</v>
      </c>
      <c r="H136" s="253">
        <v>1</v>
      </c>
      <c r="I136" s="254"/>
      <c r="J136" s="253">
        <f>ROUND(I136*H136,3)</f>
        <v>0</v>
      </c>
      <c r="K136" s="255"/>
      <c r="L136" s="256"/>
      <c r="M136" s="257" t="s">
        <v>1</v>
      </c>
      <c r="N136" s="258" t="s">
        <v>44</v>
      </c>
      <c r="O136" s="94"/>
      <c r="P136" s="242">
        <f>O136*H136</f>
        <v>0</v>
      </c>
      <c r="Q136" s="242">
        <v>0</v>
      </c>
      <c r="R136" s="242">
        <f>Q136*H136</f>
        <v>0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290</v>
      </c>
      <c r="AT136" s="244" t="s">
        <v>612</v>
      </c>
      <c r="AU136" s="244" t="s">
        <v>85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101</v>
      </c>
      <c r="BM136" s="244" t="s">
        <v>3066</v>
      </c>
    </row>
    <row r="137" s="2" customFormat="1" ht="16.5" customHeight="1">
      <c r="A137" s="35"/>
      <c r="B137" s="36"/>
      <c r="C137" s="249" t="s">
        <v>298</v>
      </c>
      <c r="D137" s="249" t="s">
        <v>612</v>
      </c>
      <c r="E137" s="250" t="s">
        <v>3007</v>
      </c>
      <c r="F137" s="251" t="s">
        <v>3008</v>
      </c>
      <c r="G137" s="252" t="s">
        <v>2598</v>
      </c>
      <c r="H137" s="253">
        <v>4</v>
      </c>
      <c r="I137" s="254"/>
      <c r="J137" s="253">
        <f>ROUND(I137*H137,3)</f>
        <v>0</v>
      </c>
      <c r="K137" s="255"/>
      <c r="L137" s="256"/>
      <c r="M137" s="257" t="s">
        <v>1</v>
      </c>
      <c r="N137" s="258" t="s">
        <v>44</v>
      </c>
      <c r="O137" s="94"/>
      <c r="P137" s="242">
        <f>O137*H137</f>
        <v>0</v>
      </c>
      <c r="Q137" s="242">
        <v>0</v>
      </c>
      <c r="R137" s="242">
        <f>Q137*H137</f>
        <v>0</v>
      </c>
      <c r="S137" s="242">
        <v>0</v>
      </c>
      <c r="T137" s="24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4" t="s">
        <v>290</v>
      </c>
      <c r="AT137" s="244" t="s">
        <v>612</v>
      </c>
      <c r="AU137" s="244" t="s">
        <v>85</v>
      </c>
      <c r="AY137" s="14" t="s">
        <v>263</v>
      </c>
      <c r="BE137" s="245">
        <f>IF(N137="základná",J137,0)</f>
        <v>0</v>
      </c>
      <c r="BF137" s="245">
        <f>IF(N137="znížená",J137,0)</f>
        <v>0</v>
      </c>
      <c r="BG137" s="245">
        <f>IF(N137="zákl. prenesená",J137,0)</f>
        <v>0</v>
      </c>
      <c r="BH137" s="245">
        <f>IF(N137="zníž. prenesená",J137,0)</f>
        <v>0</v>
      </c>
      <c r="BI137" s="245">
        <f>IF(N137="nulová",J137,0)</f>
        <v>0</v>
      </c>
      <c r="BJ137" s="14" t="s">
        <v>89</v>
      </c>
      <c r="BK137" s="246">
        <f>ROUND(I137*H137,3)</f>
        <v>0</v>
      </c>
      <c r="BL137" s="14" t="s">
        <v>101</v>
      </c>
      <c r="BM137" s="244" t="s">
        <v>3067</v>
      </c>
    </row>
    <row r="138" s="2" customFormat="1" ht="16.5" customHeight="1">
      <c r="A138" s="35"/>
      <c r="B138" s="36"/>
      <c r="C138" s="249" t="s">
        <v>302</v>
      </c>
      <c r="D138" s="249" t="s">
        <v>612</v>
      </c>
      <c r="E138" s="250" t="s">
        <v>2696</v>
      </c>
      <c r="F138" s="251" t="s">
        <v>2464</v>
      </c>
      <c r="G138" s="252" t="s">
        <v>1445</v>
      </c>
      <c r="H138" s="254"/>
      <c r="I138" s="254"/>
      <c r="J138" s="253">
        <f>ROUND(I138*H138,3)</f>
        <v>0</v>
      </c>
      <c r="K138" s="255"/>
      <c r="L138" s="256"/>
      <c r="M138" s="257" t="s">
        <v>1</v>
      </c>
      <c r="N138" s="258" t="s">
        <v>44</v>
      </c>
      <c r="O138" s="94"/>
      <c r="P138" s="242">
        <f>O138*H138</f>
        <v>0</v>
      </c>
      <c r="Q138" s="242">
        <v>0</v>
      </c>
      <c r="R138" s="242">
        <f>Q138*H138</f>
        <v>0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290</v>
      </c>
      <c r="AT138" s="244" t="s">
        <v>612</v>
      </c>
      <c r="AU138" s="244" t="s">
        <v>85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101</v>
      </c>
      <c r="BM138" s="244" t="s">
        <v>3068</v>
      </c>
    </row>
    <row r="139" s="12" customFormat="1" ht="22.8" customHeight="1">
      <c r="A139" s="12"/>
      <c r="B139" s="219"/>
      <c r="C139" s="220"/>
      <c r="D139" s="221" t="s">
        <v>77</v>
      </c>
      <c r="E139" s="247" t="s">
        <v>2582</v>
      </c>
      <c r="F139" s="247" t="s">
        <v>2583</v>
      </c>
      <c r="G139" s="220"/>
      <c r="H139" s="220"/>
      <c r="I139" s="223"/>
      <c r="J139" s="248">
        <f>BK139</f>
        <v>0</v>
      </c>
      <c r="K139" s="220"/>
      <c r="L139" s="225"/>
      <c r="M139" s="226"/>
      <c r="N139" s="227"/>
      <c r="O139" s="227"/>
      <c r="P139" s="228">
        <f>P140</f>
        <v>0</v>
      </c>
      <c r="Q139" s="227"/>
      <c r="R139" s="228">
        <f>R140</f>
        <v>0</v>
      </c>
      <c r="S139" s="227"/>
      <c r="T139" s="229">
        <f>T140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30" t="s">
        <v>85</v>
      </c>
      <c r="AT139" s="231" t="s">
        <v>77</v>
      </c>
      <c r="AU139" s="231" t="s">
        <v>85</v>
      </c>
      <c r="AY139" s="230" t="s">
        <v>263</v>
      </c>
      <c r="BK139" s="232">
        <f>BK140</f>
        <v>0</v>
      </c>
    </row>
    <row r="140" s="2" customFormat="1" ht="16.5" customHeight="1">
      <c r="A140" s="35"/>
      <c r="B140" s="36"/>
      <c r="C140" s="233" t="s">
        <v>306</v>
      </c>
      <c r="D140" s="233" t="s">
        <v>264</v>
      </c>
      <c r="E140" s="234" t="s">
        <v>2690</v>
      </c>
      <c r="F140" s="235" t="s">
        <v>3011</v>
      </c>
      <c r="G140" s="236" t="s">
        <v>1445</v>
      </c>
      <c r="H140" s="238"/>
      <c r="I140" s="238"/>
      <c r="J140" s="237">
        <f>ROUND(I140*H140,3)</f>
        <v>0</v>
      </c>
      <c r="K140" s="239"/>
      <c r="L140" s="41"/>
      <c r="M140" s="259" t="s">
        <v>1</v>
      </c>
      <c r="N140" s="260" t="s">
        <v>44</v>
      </c>
      <c r="O140" s="261"/>
      <c r="P140" s="262">
        <f>O140*H140</f>
        <v>0</v>
      </c>
      <c r="Q140" s="262">
        <v>0</v>
      </c>
      <c r="R140" s="262">
        <f>Q140*H140</f>
        <v>0</v>
      </c>
      <c r="S140" s="262">
        <v>0</v>
      </c>
      <c r="T140" s="26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4" t="s">
        <v>101</v>
      </c>
      <c r="AT140" s="244" t="s">
        <v>264</v>
      </c>
      <c r="AU140" s="244" t="s">
        <v>89</v>
      </c>
      <c r="AY140" s="14" t="s">
        <v>263</v>
      </c>
      <c r="BE140" s="245">
        <f>IF(N140="základná",J140,0)</f>
        <v>0</v>
      </c>
      <c r="BF140" s="245">
        <f>IF(N140="znížená",J140,0)</f>
        <v>0</v>
      </c>
      <c r="BG140" s="245">
        <f>IF(N140="zákl. prenesená",J140,0)</f>
        <v>0</v>
      </c>
      <c r="BH140" s="245">
        <f>IF(N140="zníž. prenesená",J140,0)</f>
        <v>0</v>
      </c>
      <c r="BI140" s="245">
        <f>IF(N140="nulová",J140,0)</f>
        <v>0</v>
      </c>
      <c r="BJ140" s="14" t="s">
        <v>89</v>
      </c>
      <c r="BK140" s="246">
        <f>ROUND(I140*H140,3)</f>
        <v>0</v>
      </c>
      <c r="BL140" s="14" t="s">
        <v>101</v>
      </c>
      <c r="BM140" s="244" t="s">
        <v>3069</v>
      </c>
    </row>
    <row r="141" s="2" customFormat="1" ht="6.96" customHeight="1">
      <c r="A141" s="35"/>
      <c r="B141" s="69"/>
      <c r="C141" s="70"/>
      <c r="D141" s="70"/>
      <c r="E141" s="70"/>
      <c r="F141" s="70"/>
      <c r="G141" s="70"/>
      <c r="H141" s="70"/>
      <c r="I141" s="70"/>
      <c r="J141" s="70"/>
      <c r="K141" s="70"/>
      <c r="L141" s="41"/>
      <c r="M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</row>
  </sheetData>
  <sheetProtection sheet="1" autoFilter="0" formatColumns="0" formatRows="0" objects="1" scenarios="1" spinCount="100000" saltValue="2dFWviao0p3d+KEGXiKPnZDiKTvI1YfEkk6f9q3CsyVfntqYqJhW4mP9LPUZVInhoDliZUviQ5IPuxTzbbIQgg==" hashValue="0ytD8Zpl5lY2GSpMjpo+DPeWNR0hEfqP6f/0jt/zhPypLwd/W0uPg1DwINKLXJfCWRgqCov+tfoosUkJGgMUZg==" algorithmName="SHA-512" password="CC35"/>
  <autoFilter ref="C125:K140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2:H112"/>
    <mergeCell ref="E116:H116"/>
    <mergeCell ref="E114:H114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149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>
      <c r="B8" s="17"/>
      <c r="D8" s="154" t="s">
        <v>221</v>
      </c>
      <c r="L8" s="17"/>
    </row>
    <row r="9" s="1" customFormat="1" ht="16.5" customHeight="1">
      <c r="B9" s="17"/>
      <c r="E9" s="155" t="s">
        <v>222</v>
      </c>
      <c r="F9" s="1"/>
      <c r="G9" s="1"/>
      <c r="H9" s="1"/>
      <c r="L9" s="17"/>
    </row>
    <row r="10" s="1" customFormat="1" ht="12" customHeight="1">
      <c r="B10" s="17"/>
      <c r="D10" s="154" t="s">
        <v>1380</v>
      </c>
      <c r="L10" s="17"/>
    </row>
    <row r="11" s="2" customFormat="1" ht="16.5" customHeight="1">
      <c r="A11" s="35"/>
      <c r="B11" s="41"/>
      <c r="C11" s="35"/>
      <c r="D11" s="35"/>
      <c r="E11" s="166" t="s">
        <v>2576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1382</v>
      </c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6" t="s">
        <v>3070</v>
      </c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54" t="s">
        <v>16</v>
      </c>
      <c r="E15" s="35"/>
      <c r="F15" s="144" t="s">
        <v>1</v>
      </c>
      <c r="G15" s="35"/>
      <c r="H15" s="35"/>
      <c r="I15" s="154" t="s">
        <v>17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4" t="s">
        <v>18</v>
      </c>
      <c r="E16" s="35"/>
      <c r="F16" s="144" t="s">
        <v>19</v>
      </c>
      <c r="G16" s="35"/>
      <c r="H16" s="35"/>
      <c r="I16" s="154" t="s">
        <v>20</v>
      </c>
      <c r="J16" s="157" t="str">
        <f>'Rekapitulácia stavby'!AN8</f>
        <v>20. 7. 2022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54" t="s">
        <v>22</v>
      </c>
      <c r="E18" s="35"/>
      <c r="F18" s="35"/>
      <c r="G18" s="35"/>
      <c r="H18" s="35"/>
      <c r="I18" s="154" t="s">
        <v>23</v>
      </c>
      <c r="J18" s="144" t="s">
        <v>24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44" t="s">
        <v>25</v>
      </c>
      <c r="F19" s="35"/>
      <c r="G19" s="35"/>
      <c r="H19" s="35"/>
      <c r="I19" s="154" t="s">
        <v>26</v>
      </c>
      <c r="J19" s="144" t="s">
        <v>1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54" t="s">
        <v>27</v>
      </c>
      <c r="E21" s="35"/>
      <c r="F21" s="35"/>
      <c r="G21" s="35"/>
      <c r="H21" s="35"/>
      <c r="I21" s="154" t="s">
        <v>23</v>
      </c>
      <c r="J21" s="30" t="str">
        <f>'Rekapitulácia stavby'!AN13</f>
        <v>Vyplň údaj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'Rekapitulácia stavby'!E14</f>
        <v>Vyplň údaj</v>
      </c>
      <c r="F22" s="144"/>
      <c r="G22" s="144"/>
      <c r="H22" s="144"/>
      <c r="I22" s="154" t="s">
        <v>26</v>
      </c>
      <c r="J22" s="30" t="str">
        <f>'Rekapitulácia stavby'!AN14</f>
        <v>Vyplň údaj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54" t="s">
        <v>29</v>
      </c>
      <c r="E24" s="35"/>
      <c r="F24" s="35"/>
      <c r="G24" s="35"/>
      <c r="H24" s="35"/>
      <c r="I24" s="154" t="s">
        <v>23</v>
      </c>
      <c r="J24" s="144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44" t="s">
        <v>30</v>
      </c>
      <c r="F25" s="35"/>
      <c r="G25" s="35"/>
      <c r="H25" s="35"/>
      <c r="I25" s="154" t="s">
        <v>26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54" t="s">
        <v>33</v>
      </c>
      <c r="E27" s="35"/>
      <c r="F27" s="35"/>
      <c r="G27" s="35"/>
      <c r="H27" s="35"/>
      <c r="I27" s="154" t="s">
        <v>23</v>
      </c>
      <c r="J27" s="144" t="s">
        <v>34</v>
      </c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44" t="s">
        <v>35</v>
      </c>
      <c r="F28" s="35"/>
      <c r="G28" s="35"/>
      <c r="H28" s="35"/>
      <c r="I28" s="154" t="s">
        <v>26</v>
      </c>
      <c r="J28" s="144" t="s">
        <v>36</v>
      </c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54" t="s">
        <v>37</v>
      </c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8"/>
      <c r="B31" s="159"/>
      <c r="C31" s="158"/>
      <c r="D31" s="158"/>
      <c r="E31" s="160" t="s">
        <v>1</v>
      </c>
      <c r="F31" s="160"/>
      <c r="G31" s="160"/>
      <c r="H31" s="160"/>
      <c r="I31" s="158"/>
      <c r="J31" s="158"/>
      <c r="K31" s="158"/>
      <c r="L31" s="161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2"/>
      <c r="E33" s="162"/>
      <c r="F33" s="162"/>
      <c r="G33" s="162"/>
      <c r="H33" s="162"/>
      <c r="I33" s="162"/>
      <c r="J33" s="162"/>
      <c r="K33" s="162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63" t="s">
        <v>38</v>
      </c>
      <c r="E34" s="35"/>
      <c r="F34" s="35"/>
      <c r="G34" s="35"/>
      <c r="H34" s="35"/>
      <c r="I34" s="35"/>
      <c r="J34" s="164">
        <f>ROUND(J126,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62"/>
      <c r="E35" s="162"/>
      <c r="F35" s="162"/>
      <c r="G35" s="162"/>
      <c r="H35" s="162"/>
      <c r="I35" s="162"/>
      <c r="J35" s="162"/>
      <c r="K35" s="162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5" t="s">
        <v>40</v>
      </c>
      <c r="G36" s="35"/>
      <c r="H36" s="35"/>
      <c r="I36" s="165" t="s">
        <v>39</v>
      </c>
      <c r="J36" s="165" t="s">
        <v>41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6" t="s">
        <v>42</v>
      </c>
      <c r="E37" s="167" t="s">
        <v>43</v>
      </c>
      <c r="F37" s="168">
        <f>ROUND((SUM(BE126:BE155)),  2)</f>
        <v>0</v>
      </c>
      <c r="G37" s="169"/>
      <c r="H37" s="169"/>
      <c r="I37" s="170">
        <v>0.20000000000000001</v>
      </c>
      <c r="J37" s="168">
        <f>ROUND(((SUM(BE126:BE155))*I37),  2)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67" t="s">
        <v>44</v>
      </c>
      <c r="F38" s="168">
        <f>ROUND((SUM(BF126:BF155)),  2)</f>
        <v>0</v>
      </c>
      <c r="G38" s="169"/>
      <c r="H38" s="169"/>
      <c r="I38" s="170">
        <v>0.20000000000000001</v>
      </c>
      <c r="J38" s="168">
        <f>ROUND(((SUM(BF126:BF155))*I38),  2)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54" t="s">
        <v>45</v>
      </c>
      <c r="F39" s="171">
        <f>ROUND((SUM(BG126:BG155)),  2)</f>
        <v>0</v>
      </c>
      <c r="G39" s="35"/>
      <c r="H39" s="35"/>
      <c r="I39" s="172">
        <v>0.20000000000000001</v>
      </c>
      <c r="J39" s="171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54" t="s">
        <v>46</v>
      </c>
      <c r="F40" s="171">
        <f>ROUND((SUM(BH126:BH155)),  2)</f>
        <v>0</v>
      </c>
      <c r="G40" s="35"/>
      <c r="H40" s="35"/>
      <c r="I40" s="172">
        <v>0.20000000000000001</v>
      </c>
      <c r="J40" s="171">
        <f>0</f>
        <v>0</v>
      </c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67" t="s">
        <v>47</v>
      </c>
      <c r="F41" s="168">
        <f>ROUND((SUM(BI126:BI155)),  2)</f>
        <v>0</v>
      </c>
      <c r="G41" s="169"/>
      <c r="H41" s="169"/>
      <c r="I41" s="170">
        <v>0</v>
      </c>
      <c r="J41" s="168">
        <f>0</f>
        <v>0</v>
      </c>
      <c r="K41" s="35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73"/>
      <c r="D43" s="174" t="s">
        <v>48</v>
      </c>
      <c r="E43" s="175"/>
      <c r="F43" s="175"/>
      <c r="G43" s="176" t="s">
        <v>49</v>
      </c>
      <c r="H43" s="177" t="s">
        <v>50</v>
      </c>
      <c r="I43" s="175"/>
      <c r="J43" s="178">
        <f>SUM(J34:J41)</f>
        <v>0</v>
      </c>
      <c r="K43" s="179"/>
      <c r="L43" s="66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221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91" t="s">
        <v>222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1380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264" t="s">
        <v>2576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1382</v>
      </c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9" t="str">
        <f>E13</f>
        <v>SO-1.1.2.10 - Svietidla</v>
      </c>
      <c r="F91" s="37"/>
      <c r="G91" s="37"/>
      <c r="H91" s="37"/>
      <c r="I91" s="37"/>
      <c r="J91" s="37"/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18</v>
      </c>
      <c r="D93" s="37"/>
      <c r="E93" s="37"/>
      <c r="F93" s="24" t="str">
        <f>F16</f>
        <v>Svit</v>
      </c>
      <c r="G93" s="37"/>
      <c r="H93" s="37"/>
      <c r="I93" s="29" t="s">
        <v>20</v>
      </c>
      <c r="J93" s="82" t="str">
        <f>IF(J16="","",J16)</f>
        <v>20. 7. 2022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22</v>
      </c>
      <c r="D95" s="37"/>
      <c r="E95" s="37"/>
      <c r="F95" s="24" t="str">
        <f>E19</f>
        <v>Mesto Svit</v>
      </c>
      <c r="G95" s="37"/>
      <c r="H95" s="37"/>
      <c r="I95" s="29" t="s">
        <v>29</v>
      </c>
      <c r="J95" s="33" t="str">
        <f>E25</f>
        <v>Ing. arch. Martin Baloga, PhD. a kolektív EnviArch</v>
      </c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33</v>
      </c>
      <c r="J96" s="33" t="str">
        <f>E28</f>
        <v>Structures, s.r.o.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92" t="s">
        <v>224</v>
      </c>
      <c r="D98" s="193"/>
      <c r="E98" s="193"/>
      <c r="F98" s="193"/>
      <c r="G98" s="193"/>
      <c r="H98" s="193"/>
      <c r="I98" s="193"/>
      <c r="J98" s="194" t="s">
        <v>225</v>
      </c>
      <c r="K98" s="193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95" t="s">
        <v>226</v>
      </c>
      <c r="D100" s="37"/>
      <c r="E100" s="37"/>
      <c r="F100" s="37"/>
      <c r="G100" s="37"/>
      <c r="H100" s="37"/>
      <c r="I100" s="37"/>
      <c r="J100" s="113">
        <f>J126</f>
        <v>0</v>
      </c>
      <c r="K100" s="37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227</v>
      </c>
    </row>
    <row r="101" s="9" customFormat="1" ht="24.96" customHeight="1">
      <c r="A101" s="9"/>
      <c r="B101" s="196"/>
      <c r="C101" s="197"/>
      <c r="D101" s="198" t="s">
        <v>2578</v>
      </c>
      <c r="E101" s="199"/>
      <c r="F101" s="199"/>
      <c r="G101" s="199"/>
      <c r="H101" s="199"/>
      <c r="I101" s="199"/>
      <c r="J101" s="200">
        <f>J127</f>
        <v>0</v>
      </c>
      <c r="K101" s="197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202"/>
      <c r="C102" s="136"/>
      <c r="D102" s="203" t="s">
        <v>2579</v>
      </c>
      <c r="E102" s="204"/>
      <c r="F102" s="204"/>
      <c r="G102" s="204"/>
      <c r="H102" s="204"/>
      <c r="I102" s="204"/>
      <c r="J102" s="205">
        <f>J128</f>
        <v>0</v>
      </c>
      <c r="K102" s="136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66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="2" customFormat="1" ht="6.96" customHeight="1">
      <c r="A104" s="35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="2" customFormat="1" ht="6.96" customHeight="1">
      <c r="A108" s="35"/>
      <c r="B108" s="71"/>
      <c r="C108" s="72"/>
      <c r="D108" s="72"/>
      <c r="E108" s="72"/>
      <c r="F108" s="72"/>
      <c r="G108" s="72"/>
      <c r="H108" s="72"/>
      <c r="I108" s="72"/>
      <c r="J108" s="72"/>
      <c r="K108" s="72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24.96" customHeight="1">
      <c r="A109" s="35"/>
      <c r="B109" s="36"/>
      <c r="C109" s="20" t="s">
        <v>250</v>
      </c>
      <c r="D109" s="37"/>
      <c r="E109" s="37"/>
      <c r="F109" s="37"/>
      <c r="G109" s="37"/>
      <c r="H109" s="37"/>
      <c r="I109" s="37"/>
      <c r="J109" s="37"/>
      <c r="K109" s="37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6.96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2" customHeight="1">
      <c r="A111" s="35"/>
      <c r="B111" s="36"/>
      <c r="C111" s="29" t="s">
        <v>14</v>
      </c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6.5" customHeight="1">
      <c r="A112" s="35"/>
      <c r="B112" s="36"/>
      <c r="C112" s="37"/>
      <c r="D112" s="37"/>
      <c r="E112" s="191" t="str">
        <f>E7</f>
        <v>Materská škola Svit - ZMNENA</v>
      </c>
      <c r="F112" s="29"/>
      <c r="G112" s="29"/>
      <c r="H112" s="29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1" customFormat="1" ht="12" customHeight="1">
      <c r="B113" s="18"/>
      <c r="C113" s="29" t="s">
        <v>221</v>
      </c>
      <c r="D113" s="19"/>
      <c r="E113" s="19"/>
      <c r="F113" s="19"/>
      <c r="G113" s="19"/>
      <c r="H113" s="19"/>
      <c r="I113" s="19"/>
      <c r="J113" s="19"/>
      <c r="K113" s="19"/>
      <c r="L113" s="17"/>
    </row>
    <row r="114" s="1" customFormat="1" ht="16.5" customHeight="1">
      <c r="B114" s="18"/>
      <c r="C114" s="19"/>
      <c r="D114" s="19"/>
      <c r="E114" s="191" t="s">
        <v>222</v>
      </c>
      <c r="F114" s="19"/>
      <c r="G114" s="19"/>
      <c r="H114" s="19"/>
      <c r="I114" s="19"/>
      <c r="J114" s="19"/>
      <c r="K114" s="19"/>
      <c r="L114" s="17"/>
    </row>
    <row r="115" s="1" customFormat="1" ht="12" customHeight="1">
      <c r="B115" s="18"/>
      <c r="C115" s="29" t="s">
        <v>1380</v>
      </c>
      <c r="D115" s="19"/>
      <c r="E115" s="19"/>
      <c r="F115" s="19"/>
      <c r="G115" s="19"/>
      <c r="H115" s="19"/>
      <c r="I115" s="19"/>
      <c r="J115" s="19"/>
      <c r="K115" s="19"/>
      <c r="L115" s="17"/>
    </row>
    <row r="116" s="2" customFormat="1" ht="16.5" customHeight="1">
      <c r="A116" s="35"/>
      <c r="B116" s="36"/>
      <c r="C116" s="37"/>
      <c r="D116" s="37"/>
      <c r="E116" s="264" t="s">
        <v>2576</v>
      </c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2" customHeight="1">
      <c r="A117" s="35"/>
      <c r="B117" s="36"/>
      <c r="C117" s="29" t="s">
        <v>1382</v>
      </c>
      <c r="D117" s="37"/>
      <c r="E117" s="37"/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6.5" customHeight="1">
      <c r="A118" s="35"/>
      <c r="B118" s="36"/>
      <c r="C118" s="37"/>
      <c r="D118" s="37"/>
      <c r="E118" s="79" t="str">
        <f>E13</f>
        <v>SO-1.1.2.10 - Svietidla</v>
      </c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6.96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2" customHeight="1">
      <c r="A120" s="35"/>
      <c r="B120" s="36"/>
      <c r="C120" s="29" t="s">
        <v>18</v>
      </c>
      <c r="D120" s="37"/>
      <c r="E120" s="37"/>
      <c r="F120" s="24" t="str">
        <f>F16</f>
        <v>Svit</v>
      </c>
      <c r="G120" s="37"/>
      <c r="H120" s="37"/>
      <c r="I120" s="29" t="s">
        <v>20</v>
      </c>
      <c r="J120" s="82" t="str">
        <f>IF(J16="","",J16)</f>
        <v>20. 7. 2022</v>
      </c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6.96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40.05" customHeight="1">
      <c r="A122" s="35"/>
      <c r="B122" s="36"/>
      <c r="C122" s="29" t="s">
        <v>22</v>
      </c>
      <c r="D122" s="37"/>
      <c r="E122" s="37"/>
      <c r="F122" s="24" t="str">
        <f>E19</f>
        <v>Mesto Svit</v>
      </c>
      <c r="G122" s="37"/>
      <c r="H122" s="37"/>
      <c r="I122" s="29" t="s">
        <v>29</v>
      </c>
      <c r="J122" s="33" t="str">
        <f>E25</f>
        <v>Ing. arch. Martin Baloga, PhD. a kolektív EnviArch</v>
      </c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5.15" customHeight="1">
      <c r="A123" s="35"/>
      <c r="B123" s="36"/>
      <c r="C123" s="29" t="s">
        <v>27</v>
      </c>
      <c r="D123" s="37"/>
      <c r="E123" s="37"/>
      <c r="F123" s="24" t="str">
        <f>IF(E22="","",E22)</f>
        <v>Vyplň údaj</v>
      </c>
      <c r="G123" s="37"/>
      <c r="H123" s="37"/>
      <c r="I123" s="29" t="s">
        <v>33</v>
      </c>
      <c r="J123" s="33" t="str">
        <f>E28</f>
        <v>Structures, s.r.o.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0.32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11" customFormat="1" ht="29.28" customHeight="1">
      <c r="A125" s="207"/>
      <c r="B125" s="208"/>
      <c r="C125" s="209" t="s">
        <v>251</v>
      </c>
      <c r="D125" s="210" t="s">
        <v>63</v>
      </c>
      <c r="E125" s="210" t="s">
        <v>59</v>
      </c>
      <c r="F125" s="210" t="s">
        <v>60</v>
      </c>
      <c r="G125" s="210" t="s">
        <v>252</v>
      </c>
      <c r="H125" s="210" t="s">
        <v>253</v>
      </c>
      <c r="I125" s="210" t="s">
        <v>254</v>
      </c>
      <c r="J125" s="211" t="s">
        <v>225</v>
      </c>
      <c r="K125" s="212" t="s">
        <v>255</v>
      </c>
      <c r="L125" s="213"/>
      <c r="M125" s="103" t="s">
        <v>1</v>
      </c>
      <c r="N125" s="104" t="s">
        <v>42</v>
      </c>
      <c r="O125" s="104" t="s">
        <v>256</v>
      </c>
      <c r="P125" s="104" t="s">
        <v>257</v>
      </c>
      <c r="Q125" s="104" t="s">
        <v>258</v>
      </c>
      <c r="R125" s="104" t="s">
        <v>259</v>
      </c>
      <c r="S125" s="104" t="s">
        <v>260</v>
      </c>
      <c r="T125" s="105" t="s">
        <v>261</v>
      </c>
      <c r="U125" s="207"/>
      <c r="V125" s="207"/>
      <c r="W125" s="207"/>
      <c r="X125" s="207"/>
      <c r="Y125" s="207"/>
      <c r="Z125" s="207"/>
      <c r="AA125" s="207"/>
      <c r="AB125" s="207"/>
      <c r="AC125" s="207"/>
      <c r="AD125" s="207"/>
      <c r="AE125" s="207"/>
    </row>
    <row r="126" s="2" customFormat="1" ht="22.8" customHeight="1">
      <c r="A126" s="35"/>
      <c r="B126" s="36"/>
      <c r="C126" s="110" t="s">
        <v>226</v>
      </c>
      <c r="D126" s="37"/>
      <c r="E126" s="37"/>
      <c r="F126" s="37"/>
      <c r="G126" s="37"/>
      <c r="H126" s="37"/>
      <c r="I126" s="37"/>
      <c r="J126" s="214">
        <f>BK126</f>
        <v>0</v>
      </c>
      <c r="K126" s="37"/>
      <c r="L126" s="41"/>
      <c r="M126" s="106"/>
      <c r="N126" s="215"/>
      <c r="O126" s="107"/>
      <c r="P126" s="216">
        <f>P127</f>
        <v>0</v>
      </c>
      <c r="Q126" s="107"/>
      <c r="R126" s="216">
        <f>R127</f>
        <v>1.9000000000000001</v>
      </c>
      <c r="S126" s="107"/>
      <c r="T126" s="217">
        <f>T127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77</v>
      </c>
      <c r="AU126" s="14" t="s">
        <v>227</v>
      </c>
      <c r="BK126" s="218">
        <f>BK127</f>
        <v>0</v>
      </c>
    </row>
    <row r="127" s="12" customFormat="1" ht="25.92" customHeight="1">
      <c r="A127" s="12"/>
      <c r="B127" s="219"/>
      <c r="C127" s="220"/>
      <c r="D127" s="221" t="s">
        <v>77</v>
      </c>
      <c r="E127" s="222" t="s">
        <v>2580</v>
      </c>
      <c r="F127" s="222" t="s">
        <v>2581</v>
      </c>
      <c r="G127" s="220"/>
      <c r="H127" s="220"/>
      <c r="I127" s="223"/>
      <c r="J127" s="224">
        <f>BK127</f>
        <v>0</v>
      </c>
      <c r="K127" s="220"/>
      <c r="L127" s="225"/>
      <c r="M127" s="226"/>
      <c r="N127" s="227"/>
      <c r="O127" s="227"/>
      <c r="P127" s="228">
        <f>P128</f>
        <v>0</v>
      </c>
      <c r="Q127" s="227"/>
      <c r="R127" s="228">
        <f>R128</f>
        <v>1.9000000000000001</v>
      </c>
      <c r="S127" s="227"/>
      <c r="T127" s="229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0" t="s">
        <v>85</v>
      </c>
      <c r="AT127" s="231" t="s">
        <v>77</v>
      </c>
      <c r="AU127" s="231" t="s">
        <v>78</v>
      </c>
      <c r="AY127" s="230" t="s">
        <v>263</v>
      </c>
      <c r="BK127" s="232">
        <f>BK128</f>
        <v>0</v>
      </c>
    </row>
    <row r="128" s="12" customFormat="1" ht="22.8" customHeight="1">
      <c r="A128" s="12"/>
      <c r="B128" s="219"/>
      <c r="C128" s="220"/>
      <c r="D128" s="221" t="s">
        <v>77</v>
      </c>
      <c r="E128" s="247" t="s">
        <v>2582</v>
      </c>
      <c r="F128" s="247" t="s">
        <v>2583</v>
      </c>
      <c r="G128" s="220"/>
      <c r="H128" s="220"/>
      <c r="I128" s="223"/>
      <c r="J128" s="248">
        <f>BK128</f>
        <v>0</v>
      </c>
      <c r="K128" s="220"/>
      <c r="L128" s="225"/>
      <c r="M128" s="226"/>
      <c r="N128" s="227"/>
      <c r="O128" s="227"/>
      <c r="P128" s="228">
        <f>SUM(P129:P155)</f>
        <v>0</v>
      </c>
      <c r="Q128" s="227"/>
      <c r="R128" s="228">
        <f>SUM(R129:R155)</f>
        <v>1.9000000000000001</v>
      </c>
      <c r="S128" s="227"/>
      <c r="T128" s="229">
        <f>SUM(T129:T155)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0" t="s">
        <v>85</v>
      </c>
      <c r="AT128" s="231" t="s">
        <v>77</v>
      </c>
      <c r="AU128" s="231" t="s">
        <v>85</v>
      </c>
      <c r="AY128" s="230" t="s">
        <v>263</v>
      </c>
      <c r="BK128" s="232">
        <f>SUM(BK129:BK155)</f>
        <v>0</v>
      </c>
    </row>
    <row r="129" s="2" customFormat="1" ht="24.15" customHeight="1">
      <c r="A129" s="35"/>
      <c r="B129" s="36"/>
      <c r="C129" s="233" t="s">
        <v>85</v>
      </c>
      <c r="D129" s="233" t="s">
        <v>264</v>
      </c>
      <c r="E129" s="234" t="s">
        <v>3071</v>
      </c>
      <c r="F129" s="235" t="s">
        <v>3072</v>
      </c>
      <c r="G129" s="236" t="s">
        <v>2598</v>
      </c>
      <c r="H129" s="237">
        <v>168</v>
      </c>
      <c r="I129" s="238"/>
      <c r="J129" s="237">
        <f>ROUND(I129*H129,3)</f>
        <v>0</v>
      </c>
      <c r="K129" s="239"/>
      <c r="L129" s="41"/>
      <c r="M129" s="240" t="s">
        <v>1</v>
      </c>
      <c r="N129" s="241" t="s">
        <v>44</v>
      </c>
      <c r="O129" s="94"/>
      <c r="P129" s="242">
        <f>O129*H129</f>
        <v>0</v>
      </c>
      <c r="Q129" s="242">
        <v>0</v>
      </c>
      <c r="R129" s="242">
        <f>Q129*H129</f>
        <v>0</v>
      </c>
      <c r="S129" s="242">
        <v>0</v>
      </c>
      <c r="T129" s="243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4" t="s">
        <v>101</v>
      </c>
      <c r="AT129" s="244" t="s">
        <v>264</v>
      </c>
      <c r="AU129" s="244" t="s">
        <v>89</v>
      </c>
      <c r="AY129" s="14" t="s">
        <v>263</v>
      </c>
      <c r="BE129" s="245">
        <f>IF(N129="základná",J129,0)</f>
        <v>0</v>
      </c>
      <c r="BF129" s="245">
        <f>IF(N129="znížená",J129,0)</f>
        <v>0</v>
      </c>
      <c r="BG129" s="245">
        <f>IF(N129="zákl. prenesená",J129,0)</f>
        <v>0</v>
      </c>
      <c r="BH129" s="245">
        <f>IF(N129="zníž. prenesená",J129,0)</f>
        <v>0</v>
      </c>
      <c r="BI129" s="245">
        <f>IF(N129="nulová",J129,0)</f>
        <v>0</v>
      </c>
      <c r="BJ129" s="14" t="s">
        <v>89</v>
      </c>
      <c r="BK129" s="246">
        <f>ROUND(I129*H129,3)</f>
        <v>0</v>
      </c>
      <c r="BL129" s="14" t="s">
        <v>101</v>
      </c>
      <c r="BM129" s="244" t="s">
        <v>3073</v>
      </c>
    </row>
    <row r="130" s="2" customFormat="1" ht="24.15" customHeight="1">
      <c r="A130" s="35"/>
      <c r="B130" s="36"/>
      <c r="C130" s="249" t="s">
        <v>89</v>
      </c>
      <c r="D130" s="249" t="s">
        <v>612</v>
      </c>
      <c r="E130" s="250" t="s">
        <v>3074</v>
      </c>
      <c r="F130" s="251" t="s">
        <v>3075</v>
      </c>
      <c r="G130" s="252" t="s">
        <v>2598</v>
      </c>
      <c r="H130" s="253">
        <v>76</v>
      </c>
      <c r="I130" s="254"/>
      <c r="J130" s="253">
        <f>ROUND(I130*H130,3)</f>
        <v>0</v>
      </c>
      <c r="K130" s="255"/>
      <c r="L130" s="256"/>
      <c r="M130" s="257" t="s">
        <v>1</v>
      </c>
      <c r="N130" s="258" t="s">
        <v>44</v>
      </c>
      <c r="O130" s="94"/>
      <c r="P130" s="242">
        <f>O130*H130</f>
        <v>0</v>
      </c>
      <c r="Q130" s="242">
        <v>0.01</v>
      </c>
      <c r="R130" s="242">
        <f>Q130*H130</f>
        <v>0.76000000000000001</v>
      </c>
      <c r="S130" s="242">
        <v>0</v>
      </c>
      <c r="T130" s="243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4" t="s">
        <v>290</v>
      </c>
      <c r="AT130" s="244" t="s">
        <v>612</v>
      </c>
      <c r="AU130" s="244" t="s">
        <v>89</v>
      </c>
      <c r="AY130" s="14" t="s">
        <v>263</v>
      </c>
      <c r="BE130" s="245">
        <f>IF(N130="základná",J130,0)</f>
        <v>0</v>
      </c>
      <c r="BF130" s="245">
        <f>IF(N130="znížená",J130,0)</f>
        <v>0</v>
      </c>
      <c r="BG130" s="245">
        <f>IF(N130="zákl. prenesená",J130,0)</f>
        <v>0</v>
      </c>
      <c r="BH130" s="245">
        <f>IF(N130="zníž. prenesená",J130,0)</f>
        <v>0</v>
      </c>
      <c r="BI130" s="245">
        <f>IF(N130="nulová",J130,0)</f>
        <v>0</v>
      </c>
      <c r="BJ130" s="14" t="s">
        <v>89</v>
      </c>
      <c r="BK130" s="246">
        <f>ROUND(I130*H130,3)</f>
        <v>0</v>
      </c>
      <c r="BL130" s="14" t="s">
        <v>101</v>
      </c>
      <c r="BM130" s="244" t="s">
        <v>3076</v>
      </c>
    </row>
    <row r="131" s="2" customFormat="1" ht="24.15" customHeight="1">
      <c r="A131" s="35"/>
      <c r="B131" s="36"/>
      <c r="C131" s="249" t="s">
        <v>96</v>
      </c>
      <c r="D131" s="249" t="s">
        <v>612</v>
      </c>
      <c r="E131" s="250" t="s">
        <v>3077</v>
      </c>
      <c r="F131" s="251" t="s">
        <v>3078</v>
      </c>
      <c r="G131" s="252" t="s">
        <v>2598</v>
      </c>
      <c r="H131" s="253">
        <v>4</v>
      </c>
      <c r="I131" s="254"/>
      <c r="J131" s="253">
        <f>ROUND(I131*H131,3)</f>
        <v>0</v>
      </c>
      <c r="K131" s="255"/>
      <c r="L131" s="256"/>
      <c r="M131" s="257" t="s">
        <v>1</v>
      </c>
      <c r="N131" s="258" t="s">
        <v>44</v>
      </c>
      <c r="O131" s="94"/>
      <c r="P131" s="242">
        <f>O131*H131</f>
        <v>0</v>
      </c>
      <c r="Q131" s="242">
        <v>0.01</v>
      </c>
      <c r="R131" s="242">
        <f>Q131*H131</f>
        <v>0.040000000000000001</v>
      </c>
      <c r="S131" s="242">
        <v>0</v>
      </c>
      <c r="T131" s="24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4" t="s">
        <v>290</v>
      </c>
      <c r="AT131" s="244" t="s">
        <v>612</v>
      </c>
      <c r="AU131" s="244" t="s">
        <v>89</v>
      </c>
      <c r="AY131" s="14" t="s">
        <v>263</v>
      </c>
      <c r="BE131" s="245">
        <f>IF(N131="základná",J131,0)</f>
        <v>0</v>
      </c>
      <c r="BF131" s="245">
        <f>IF(N131="znížená",J131,0)</f>
        <v>0</v>
      </c>
      <c r="BG131" s="245">
        <f>IF(N131="zákl. prenesená",J131,0)</f>
        <v>0</v>
      </c>
      <c r="BH131" s="245">
        <f>IF(N131="zníž. prenesená",J131,0)</f>
        <v>0</v>
      </c>
      <c r="BI131" s="245">
        <f>IF(N131="nulová",J131,0)</f>
        <v>0</v>
      </c>
      <c r="BJ131" s="14" t="s">
        <v>89</v>
      </c>
      <c r="BK131" s="246">
        <f>ROUND(I131*H131,3)</f>
        <v>0</v>
      </c>
      <c r="BL131" s="14" t="s">
        <v>101</v>
      </c>
      <c r="BM131" s="244" t="s">
        <v>3079</v>
      </c>
    </row>
    <row r="132" s="2" customFormat="1" ht="24.15" customHeight="1">
      <c r="A132" s="35"/>
      <c r="B132" s="36"/>
      <c r="C132" s="249" t="s">
        <v>101</v>
      </c>
      <c r="D132" s="249" t="s">
        <v>612</v>
      </c>
      <c r="E132" s="250" t="s">
        <v>3080</v>
      </c>
      <c r="F132" s="251" t="s">
        <v>3081</v>
      </c>
      <c r="G132" s="252" t="s">
        <v>2598</v>
      </c>
      <c r="H132" s="253">
        <v>6</v>
      </c>
      <c r="I132" s="254"/>
      <c r="J132" s="253">
        <f>ROUND(I132*H132,3)</f>
        <v>0</v>
      </c>
      <c r="K132" s="255"/>
      <c r="L132" s="256"/>
      <c r="M132" s="257" t="s">
        <v>1</v>
      </c>
      <c r="N132" s="258" t="s">
        <v>44</v>
      </c>
      <c r="O132" s="94"/>
      <c r="P132" s="242">
        <f>O132*H132</f>
        <v>0</v>
      </c>
      <c r="Q132" s="242">
        <v>0.01</v>
      </c>
      <c r="R132" s="242">
        <f>Q132*H132</f>
        <v>0.059999999999999998</v>
      </c>
      <c r="S132" s="242">
        <v>0</v>
      </c>
      <c r="T132" s="24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4" t="s">
        <v>290</v>
      </c>
      <c r="AT132" s="244" t="s">
        <v>612</v>
      </c>
      <c r="AU132" s="244" t="s">
        <v>89</v>
      </c>
      <c r="AY132" s="14" t="s">
        <v>263</v>
      </c>
      <c r="BE132" s="245">
        <f>IF(N132="základná",J132,0)</f>
        <v>0</v>
      </c>
      <c r="BF132" s="245">
        <f>IF(N132="znížená",J132,0)</f>
        <v>0</v>
      </c>
      <c r="BG132" s="245">
        <f>IF(N132="zákl. prenesená",J132,0)</f>
        <v>0</v>
      </c>
      <c r="BH132" s="245">
        <f>IF(N132="zníž. prenesená",J132,0)</f>
        <v>0</v>
      </c>
      <c r="BI132" s="245">
        <f>IF(N132="nulová",J132,0)</f>
        <v>0</v>
      </c>
      <c r="BJ132" s="14" t="s">
        <v>89</v>
      </c>
      <c r="BK132" s="246">
        <f>ROUND(I132*H132,3)</f>
        <v>0</v>
      </c>
      <c r="BL132" s="14" t="s">
        <v>101</v>
      </c>
      <c r="BM132" s="244" t="s">
        <v>3082</v>
      </c>
    </row>
    <row r="133" s="2" customFormat="1" ht="24.15" customHeight="1">
      <c r="A133" s="35"/>
      <c r="B133" s="36"/>
      <c r="C133" s="249" t="s">
        <v>278</v>
      </c>
      <c r="D133" s="249" t="s">
        <v>612</v>
      </c>
      <c r="E133" s="250" t="s">
        <v>3083</v>
      </c>
      <c r="F133" s="251" t="s">
        <v>3084</v>
      </c>
      <c r="G133" s="252" t="s">
        <v>2598</v>
      </c>
      <c r="H133" s="253">
        <v>2</v>
      </c>
      <c r="I133" s="254"/>
      <c r="J133" s="253">
        <f>ROUND(I133*H133,3)</f>
        <v>0</v>
      </c>
      <c r="K133" s="255"/>
      <c r="L133" s="256"/>
      <c r="M133" s="257" t="s">
        <v>1</v>
      </c>
      <c r="N133" s="258" t="s">
        <v>44</v>
      </c>
      <c r="O133" s="94"/>
      <c r="P133" s="242">
        <f>O133*H133</f>
        <v>0</v>
      </c>
      <c r="Q133" s="242">
        <v>0.01</v>
      </c>
      <c r="R133" s="242">
        <f>Q133*H133</f>
        <v>0.02</v>
      </c>
      <c r="S133" s="242">
        <v>0</v>
      </c>
      <c r="T133" s="24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4" t="s">
        <v>290</v>
      </c>
      <c r="AT133" s="244" t="s">
        <v>612</v>
      </c>
      <c r="AU133" s="244" t="s">
        <v>89</v>
      </c>
      <c r="AY133" s="14" t="s">
        <v>263</v>
      </c>
      <c r="BE133" s="245">
        <f>IF(N133="základná",J133,0)</f>
        <v>0</v>
      </c>
      <c r="BF133" s="245">
        <f>IF(N133="znížená",J133,0)</f>
        <v>0</v>
      </c>
      <c r="BG133" s="245">
        <f>IF(N133="zákl. prenesená",J133,0)</f>
        <v>0</v>
      </c>
      <c r="BH133" s="245">
        <f>IF(N133="zníž. prenesená",J133,0)</f>
        <v>0</v>
      </c>
      <c r="BI133" s="245">
        <f>IF(N133="nulová",J133,0)</f>
        <v>0</v>
      </c>
      <c r="BJ133" s="14" t="s">
        <v>89</v>
      </c>
      <c r="BK133" s="246">
        <f>ROUND(I133*H133,3)</f>
        <v>0</v>
      </c>
      <c r="BL133" s="14" t="s">
        <v>101</v>
      </c>
      <c r="BM133" s="244" t="s">
        <v>3085</v>
      </c>
    </row>
    <row r="134" s="2" customFormat="1" ht="24.15" customHeight="1">
      <c r="A134" s="35"/>
      <c r="B134" s="36"/>
      <c r="C134" s="249" t="s">
        <v>282</v>
      </c>
      <c r="D134" s="249" t="s">
        <v>612</v>
      </c>
      <c r="E134" s="250" t="s">
        <v>3086</v>
      </c>
      <c r="F134" s="251" t="s">
        <v>3087</v>
      </c>
      <c r="G134" s="252" t="s">
        <v>2598</v>
      </c>
      <c r="H134" s="253">
        <v>41</v>
      </c>
      <c r="I134" s="254"/>
      <c r="J134" s="253">
        <f>ROUND(I134*H134,3)</f>
        <v>0</v>
      </c>
      <c r="K134" s="255"/>
      <c r="L134" s="256"/>
      <c r="M134" s="257" t="s">
        <v>1</v>
      </c>
      <c r="N134" s="258" t="s">
        <v>44</v>
      </c>
      <c r="O134" s="94"/>
      <c r="P134" s="242">
        <f>O134*H134</f>
        <v>0</v>
      </c>
      <c r="Q134" s="242">
        <v>0.01</v>
      </c>
      <c r="R134" s="242">
        <f>Q134*H134</f>
        <v>0.41000000000000003</v>
      </c>
      <c r="S134" s="242">
        <v>0</v>
      </c>
      <c r="T134" s="24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290</v>
      </c>
      <c r="AT134" s="244" t="s">
        <v>612</v>
      </c>
      <c r="AU134" s="244" t="s">
        <v>89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101</v>
      </c>
      <c r="BM134" s="244" t="s">
        <v>3088</v>
      </c>
    </row>
    <row r="135" s="2" customFormat="1" ht="24.15" customHeight="1">
      <c r="A135" s="35"/>
      <c r="B135" s="36"/>
      <c r="C135" s="249" t="s">
        <v>286</v>
      </c>
      <c r="D135" s="249" t="s">
        <v>612</v>
      </c>
      <c r="E135" s="250" t="s">
        <v>3089</v>
      </c>
      <c r="F135" s="251" t="s">
        <v>3090</v>
      </c>
      <c r="G135" s="252" t="s">
        <v>2598</v>
      </c>
      <c r="H135" s="253">
        <v>20</v>
      </c>
      <c r="I135" s="254"/>
      <c r="J135" s="253">
        <f>ROUND(I135*H135,3)</f>
        <v>0</v>
      </c>
      <c r="K135" s="255"/>
      <c r="L135" s="256"/>
      <c r="M135" s="257" t="s">
        <v>1</v>
      </c>
      <c r="N135" s="258" t="s">
        <v>44</v>
      </c>
      <c r="O135" s="94"/>
      <c r="P135" s="242">
        <f>O135*H135</f>
        <v>0</v>
      </c>
      <c r="Q135" s="242">
        <v>0.01</v>
      </c>
      <c r="R135" s="242">
        <f>Q135*H135</f>
        <v>0.20000000000000001</v>
      </c>
      <c r="S135" s="242">
        <v>0</v>
      </c>
      <c r="T135" s="24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4" t="s">
        <v>290</v>
      </c>
      <c r="AT135" s="244" t="s">
        <v>612</v>
      </c>
      <c r="AU135" s="244" t="s">
        <v>89</v>
      </c>
      <c r="AY135" s="14" t="s">
        <v>263</v>
      </c>
      <c r="BE135" s="245">
        <f>IF(N135="základná",J135,0)</f>
        <v>0</v>
      </c>
      <c r="BF135" s="245">
        <f>IF(N135="znížená",J135,0)</f>
        <v>0</v>
      </c>
      <c r="BG135" s="245">
        <f>IF(N135="zákl. prenesená",J135,0)</f>
        <v>0</v>
      </c>
      <c r="BH135" s="245">
        <f>IF(N135="zníž. prenesená",J135,0)</f>
        <v>0</v>
      </c>
      <c r="BI135" s="245">
        <f>IF(N135="nulová",J135,0)</f>
        <v>0</v>
      </c>
      <c r="BJ135" s="14" t="s">
        <v>89</v>
      </c>
      <c r="BK135" s="246">
        <f>ROUND(I135*H135,3)</f>
        <v>0</v>
      </c>
      <c r="BL135" s="14" t="s">
        <v>101</v>
      </c>
      <c r="BM135" s="244" t="s">
        <v>3091</v>
      </c>
    </row>
    <row r="136" s="2" customFormat="1" ht="24.15" customHeight="1">
      <c r="A136" s="35"/>
      <c r="B136" s="36"/>
      <c r="C136" s="249" t="s">
        <v>290</v>
      </c>
      <c r="D136" s="249" t="s">
        <v>612</v>
      </c>
      <c r="E136" s="250" t="s">
        <v>3092</v>
      </c>
      <c r="F136" s="251" t="s">
        <v>3093</v>
      </c>
      <c r="G136" s="252" t="s">
        <v>2598</v>
      </c>
      <c r="H136" s="253">
        <v>13</v>
      </c>
      <c r="I136" s="254"/>
      <c r="J136" s="253">
        <f>ROUND(I136*H136,3)</f>
        <v>0</v>
      </c>
      <c r="K136" s="255"/>
      <c r="L136" s="256"/>
      <c r="M136" s="257" t="s">
        <v>1</v>
      </c>
      <c r="N136" s="258" t="s">
        <v>44</v>
      </c>
      <c r="O136" s="94"/>
      <c r="P136" s="242">
        <f>O136*H136</f>
        <v>0</v>
      </c>
      <c r="Q136" s="242">
        <v>0.01</v>
      </c>
      <c r="R136" s="242">
        <f>Q136*H136</f>
        <v>0.13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290</v>
      </c>
      <c r="AT136" s="244" t="s">
        <v>612</v>
      </c>
      <c r="AU136" s="244" t="s">
        <v>89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101</v>
      </c>
      <c r="BM136" s="244" t="s">
        <v>3094</v>
      </c>
    </row>
    <row r="137" s="2" customFormat="1" ht="24.15" customHeight="1">
      <c r="A137" s="35"/>
      <c r="B137" s="36"/>
      <c r="C137" s="249" t="s">
        <v>294</v>
      </c>
      <c r="D137" s="249" t="s">
        <v>612</v>
      </c>
      <c r="E137" s="250" t="s">
        <v>3095</v>
      </c>
      <c r="F137" s="251" t="s">
        <v>3096</v>
      </c>
      <c r="G137" s="252" t="s">
        <v>2598</v>
      </c>
      <c r="H137" s="253">
        <v>6</v>
      </c>
      <c r="I137" s="254"/>
      <c r="J137" s="253">
        <f>ROUND(I137*H137,3)</f>
        <v>0</v>
      </c>
      <c r="K137" s="255"/>
      <c r="L137" s="256"/>
      <c r="M137" s="257" t="s">
        <v>1</v>
      </c>
      <c r="N137" s="258" t="s">
        <v>44</v>
      </c>
      <c r="O137" s="94"/>
      <c r="P137" s="242">
        <f>O137*H137</f>
        <v>0</v>
      </c>
      <c r="Q137" s="242">
        <v>0.01</v>
      </c>
      <c r="R137" s="242">
        <f>Q137*H137</f>
        <v>0.059999999999999998</v>
      </c>
      <c r="S137" s="242">
        <v>0</v>
      </c>
      <c r="T137" s="24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4" t="s">
        <v>290</v>
      </c>
      <c r="AT137" s="244" t="s">
        <v>612</v>
      </c>
      <c r="AU137" s="244" t="s">
        <v>89</v>
      </c>
      <c r="AY137" s="14" t="s">
        <v>263</v>
      </c>
      <c r="BE137" s="245">
        <f>IF(N137="základná",J137,0)</f>
        <v>0</v>
      </c>
      <c r="BF137" s="245">
        <f>IF(N137="znížená",J137,0)</f>
        <v>0</v>
      </c>
      <c r="BG137" s="245">
        <f>IF(N137="zákl. prenesená",J137,0)</f>
        <v>0</v>
      </c>
      <c r="BH137" s="245">
        <f>IF(N137="zníž. prenesená",J137,0)</f>
        <v>0</v>
      </c>
      <c r="BI137" s="245">
        <f>IF(N137="nulová",J137,0)</f>
        <v>0</v>
      </c>
      <c r="BJ137" s="14" t="s">
        <v>89</v>
      </c>
      <c r="BK137" s="246">
        <f>ROUND(I137*H137,3)</f>
        <v>0</v>
      </c>
      <c r="BL137" s="14" t="s">
        <v>101</v>
      </c>
      <c r="BM137" s="244" t="s">
        <v>3097</v>
      </c>
    </row>
    <row r="138" s="2" customFormat="1" ht="24.15" customHeight="1">
      <c r="A138" s="35"/>
      <c r="B138" s="36"/>
      <c r="C138" s="233" t="s">
        <v>298</v>
      </c>
      <c r="D138" s="233" t="s">
        <v>264</v>
      </c>
      <c r="E138" s="234" t="s">
        <v>3098</v>
      </c>
      <c r="F138" s="235" t="s">
        <v>3099</v>
      </c>
      <c r="G138" s="236" t="s">
        <v>2598</v>
      </c>
      <c r="H138" s="237">
        <v>22</v>
      </c>
      <c r="I138" s="238"/>
      <c r="J138" s="237">
        <f>ROUND(I138*H138,3)</f>
        <v>0</v>
      </c>
      <c r="K138" s="239"/>
      <c r="L138" s="41"/>
      <c r="M138" s="240" t="s">
        <v>1</v>
      </c>
      <c r="N138" s="241" t="s">
        <v>44</v>
      </c>
      <c r="O138" s="94"/>
      <c r="P138" s="242">
        <f>O138*H138</f>
        <v>0</v>
      </c>
      <c r="Q138" s="242">
        <v>0</v>
      </c>
      <c r="R138" s="242">
        <f>Q138*H138</f>
        <v>0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101</v>
      </c>
      <c r="AT138" s="244" t="s">
        <v>264</v>
      </c>
      <c r="AU138" s="244" t="s">
        <v>89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101</v>
      </c>
      <c r="BM138" s="244" t="s">
        <v>3100</v>
      </c>
    </row>
    <row r="139" s="2" customFormat="1" ht="24.15" customHeight="1">
      <c r="A139" s="35"/>
      <c r="B139" s="36"/>
      <c r="C139" s="249" t="s">
        <v>302</v>
      </c>
      <c r="D139" s="249" t="s">
        <v>612</v>
      </c>
      <c r="E139" s="250" t="s">
        <v>3101</v>
      </c>
      <c r="F139" s="251" t="s">
        <v>3102</v>
      </c>
      <c r="G139" s="252" t="s">
        <v>2598</v>
      </c>
      <c r="H139" s="253">
        <v>8</v>
      </c>
      <c r="I139" s="254"/>
      <c r="J139" s="253">
        <f>ROUND(I139*H139,3)</f>
        <v>0</v>
      </c>
      <c r="K139" s="255"/>
      <c r="L139" s="256"/>
      <c r="M139" s="257" t="s">
        <v>1</v>
      </c>
      <c r="N139" s="258" t="s">
        <v>44</v>
      </c>
      <c r="O139" s="94"/>
      <c r="P139" s="242">
        <f>O139*H139</f>
        <v>0</v>
      </c>
      <c r="Q139" s="242">
        <v>0.01</v>
      </c>
      <c r="R139" s="242">
        <f>Q139*H139</f>
        <v>0.080000000000000002</v>
      </c>
      <c r="S139" s="242">
        <v>0</v>
      </c>
      <c r="T139" s="24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4" t="s">
        <v>290</v>
      </c>
      <c r="AT139" s="244" t="s">
        <v>612</v>
      </c>
      <c r="AU139" s="244" t="s">
        <v>89</v>
      </c>
      <c r="AY139" s="14" t="s">
        <v>263</v>
      </c>
      <c r="BE139" s="245">
        <f>IF(N139="základná",J139,0)</f>
        <v>0</v>
      </c>
      <c r="BF139" s="245">
        <f>IF(N139="znížená",J139,0)</f>
        <v>0</v>
      </c>
      <c r="BG139" s="245">
        <f>IF(N139="zákl. prenesená",J139,0)</f>
        <v>0</v>
      </c>
      <c r="BH139" s="245">
        <f>IF(N139="zníž. prenesená",J139,0)</f>
        <v>0</v>
      </c>
      <c r="BI139" s="245">
        <f>IF(N139="nulová",J139,0)</f>
        <v>0</v>
      </c>
      <c r="BJ139" s="14" t="s">
        <v>89</v>
      </c>
      <c r="BK139" s="246">
        <f>ROUND(I139*H139,3)</f>
        <v>0</v>
      </c>
      <c r="BL139" s="14" t="s">
        <v>101</v>
      </c>
      <c r="BM139" s="244" t="s">
        <v>3103</v>
      </c>
    </row>
    <row r="140" s="2" customFormat="1" ht="24.15" customHeight="1">
      <c r="A140" s="35"/>
      <c r="B140" s="36"/>
      <c r="C140" s="249" t="s">
        <v>306</v>
      </c>
      <c r="D140" s="249" t="s">
        <v>612</v>
      </c>
      <c r="E140" s="250" t="s">
        <v>3104</v>
      </c>
      <c r="F140" s="251" t="s">
        <v>3105</v>
      </c>
      <c r="G140" s="252" t="s">
        <v>2598</v>
      </c>
      <c r="H140" s="253">
        <v>1</v>
      </c>
      <c r="I140" s="254"/>
      <c r="J140" s="253">
        <f>ROUND(I140*H140,3)</f>
        <v>0</v>
      </c>
      <c r="K140" s="255"/>
      <c r="L140" s="256"/>
      <c r="M140" s="257" t="s">
        <v>1</v>
      </c>
      <c r="N140" s="258" t="s">
        <v>44</v>
      </c>
      <c r="O140" s="94"/>
      <c r="P140" s="242">
        <f>O140*H140</f>
        <v>0</v>
      </c>
      <c r="Q140" s="242">
        <v>0.01</v>
      </c>
      <c r="R140" s="242">
        <f>Q140*H140</f>
        <v>0.01</v>
      </c>
      <c r="S140" s="242">
        <v>0</v>
      </c>
      <c r="T140" s="24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4" t="s">
        <v>290</v>
      </c>
      <c r="AT140" s="244" t="s">
        <v>612</v>
      </c>
      <c r="AU140" s="244" t="s">
        <v>89</v>
      </c>
      <c r="AY140" s="14" t="s">
        <v>263</v>
      </c>
      <c r="BE140" s="245">
        <f>IF(N140="základná",J140,0)</f>
        <v>0</v>
      </c>
      <c r="BF140" s="245">
        <f>IF(N140="znížená",J140,0)</f>
        <v>0</v>
      </c>
      <c r="BG140" s="245">
        <f>IF(N140="zákl. prenesená",J140,0)</f>
        <v>0</v>
      </c>
      <c r="BH140" s="245">
        <f>IF(N140="zníž. prenesená",J140,0)</f>
        <v>0</v>
      </c>
      <c r="BI140" s="245">
        <f>IF(N140="nulová",J140,0)</f>
        <v>0</v>
      </c>
      <c r="BJ140" s="14" t="s">
        <v>89</v>
      </c>
      <c r="BK140" s="246">
        <f>ROUND(I140*H140,3)</f>
        <v>0</v>
      </c>
      <c r="BL140" s="14" t="s">
        <v>101</v>
      </c>
      <c r="BM140" s="244" t="s">
        <v>3106</v>
      </c>
    </row>
    <row r="141" s="2" customFormat="1" ht="33" customHeight="1">
      <c r="A141" s="35"/>
      <c r="B141" s="36"/>
      <c r="C141" s="249" t="s">
        <v>310</v>
      </c>
      <c r="D141" s="249" t="s">
        <v>612</v>
      </c>
      <c r="E141" s="250" t="s">
        <v>3107</v>
      </c>
      <c r="F141" s="251" t="s">
        <v>3108</v>
      </c>
      <c r="G141" s="252" t="s">
        <v>2598</v>
      </c>
      <c r="H141" s="253">
        <v>3</v>
      </c>
      <c r="I141" s="254"/>
      <c r="J141" s="253">
        <f>ROUND(I141*H141,3)</f>
        <v>0</v>
      </c>
      <c r="K141" s="255"/>
      <c r="L141" s="256"/>
      <c r="M141" s="257" t="s">
        <v>1</v>
      </c>
      <c r="N141" s="258" t="s">
        <v>44</v>
      </c>
      <c r="O141" s="94"/>
      <c r="P141" s="242">
        <f>O141*H141</f>
        <v>0</v>
      </c>
      <c r="Q141" s="242">
        <v>0.01</v>
      </c>
      <c r="R141" s="242">
        <f>Q141*H141</f>
        <v>0.029999999999999999</v>
      </c>
      <c r="S141" s="242">
        <v>0</v>
      </c>
      <c r="T141" s="24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4" t="s">
        <v>290</v>
      </c>
      <c r="AT141" s="244" t="s">
        <v>612</v>
      </c>
      <c r="AU141" s="244" t="s">
        <v>89</v>
      </c>
      <c r="AY141" s="14" t="s">
        <v>263</v>
      </c>
      <c r="BE141" s="245">
        <f>IF(N141="základná",J141,0)</f>
        <v>0</v>
      </c>
      <c r="BF141" s="245">
        <f>IF(N141="znížená",J141,0)</f>
        <v>0</v>
      </c>
      <c r="BG141" s="245">
        <f>IF(N141="zákl. prenesená",J141,0)</f>
        <v>0</v>
      </c>
      <c r="BH141" s="245">
        <f>IF(N141="zníž. prenesená",J141,0)</f>
        <v>0</v>
      </c>
      <c r="BI141" s="245">
        <f>IF(N141="nulová",J141,0)</f>
        <v>0</v>
      </c>
      <c r="BJ141" s="14" t="s">
        <v>89</v>
      </c>
      <c r="BK141" s="246">
        <f>ROUND(I141*H141,3)</f>
        <v>0</v>
      </c>
      <c r="BL141" s="14" t="s">
        <v>101</v>
      </c>
      <c r="BM141" s="244" t="s">
        <v>3109</v>
      </c>
    </row>
    <row r="142" s="2" customFormat="1" ht="37.8" customHeight="1">
      <c r="A142" s="35"/>
      <c r="B142" s="36"/>
      <c r="C142" s="249" t="s">
        <v>315</v>
      </c>
      <c r="D142" s="249" t="s">
        <v>612</v>
      </c>
      <c r="E142" s="250" t="s">
        <v>3110</v>
      </c>
      <c r="F142" s="251" t="s">
        <v>3111</v>
      </c>
      <c r="G142" s="252" t="s">
        <v>2598</v>
      </c>
      <c r="H142" s="253">
        <v>10</v>
      </c>
      <c r="I142" s="254"/>
      <c r="J142" s="253">
        <f>ROUND(I142*H142,3)</f>
        <v>0</v>
      </c>
      <c r="K142" s="255"/>
      <c r="L142" s="256"/>
      <c r="M142" s="257" t="s">
        <v>1</v>
      </c>
      <c r="N142" s="258" t="s">
        <v>44</v>
      </c>
      <c r="O142" s="94"/>
      <c r="P142" s="242">
        <f>O142*H142</f>
        <v>0</v>
      </c>
      <c r="Q142" s="242">
        <v>0.01</v>
      </c>
      <c r="R142" s="242">
        <f>Q142*H142</f>
        <v>0.10000000000000001</v>
      </c>
      <c r="S142" s="242">
        <v>0</v>
      </c>
      <c r="T142" s="24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4" t="s">
        <v>290</v>
      </c>
      <c r="AT142" s="244" t="s">
        <v>612</v>
      </c>
      <c r="AU142" s="244" t="s">
        <v>89</v>
      </c>
      <c r="AY142" s="14" t="s">
        <v>263</v>
      </c>
      <c r="BE142" s="245">
        <f>IF(N142="základná",J142,0)</f>
        <v>0</v>
      </c>
      <c r="BF142" s="245">
        <f>IF(N142="znížená",J142,0)</f>
        <v>0</v>
      </c>
      <c r="BG142" s="245">
        <f>IF(N142="zákl. prenesená",J142,0)</f>
        <v>0</v>
      </c>
      <c r="BH142" s="245">
        <f>IF(N142="zníž. prenesená",J142,0)</f>
        <v>0</v>
      </c>
      <c r="BI142" s="245">
        <f>IF(N142="nulová",J142,0)</f>
        <v>0</v>
      </c>
      <c r="BJ142" s="14" t="s">
        <v>89</v>
      </c>
      <c r="BK142" s="246">
        <f>ROUND(I142*H142,3)</f>
        <v>0</v>
      </c>
      <c r="BL142" s="14" t="s">
        <v>101</v>
      </c>
      <c r="BM142" s="244" t="s">
        <v>3112</v>
      </c>
    </row>
    <row r="143" s="2" customFormat="1" ht="24.15" customHeight="1">
      <c r="A143" s="35"/>
      <c r="B143" s="36"/>
      <c r="C143" s="233" t="s">
        <v>319</v>
      </c>
      <c r="D143" s="233" t="s">
        <v>264</v>
      </c>
      <c r="E143" s="234" t="s">
        <v>3113</v>
      </c>
      <c r="F143" s="235" t="s">
        <v>3114</v>
      </c>
      <c r="G143" s="236" t="s">
        <v>2598</v>
      </c>
      <c r="H143" s="237">
        <v>44</v>
      </c>
      <c r="I143" s="238"/>
      <c r="J143" s="237">
        <f>ROUND(I143*H143,3)</f>
        <v>0</v>
      </c>
      <c r="K143" s="239"/>
      <c r="L143" s="41"/>
      <c r="M143" s="240" t="s">
        <v>1</v>
      </c>
      <c r="N143" s="241" t="s">
        <v>44</v>
      </c>
      <c r="O143" s="94"/>
      <c r="P143" s="242">
        <f>O143*H143</f>
        <v>0</v>
      </c>
      <c r="Q143" s="242">
        <v>0</v>
      </c>
      <c r="R143" s="242">
        <f>Q143*H143</f>
        <v>0</v>
      </c>
      <c r="S143" s="242">
        <v>0</v>
      </c>
      <c r="T143" s="24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4" t="s">
        <v>101</v>
      </c>
      <c r="AT143" s="244" t="s">
        <v>264</v>
      </c>
      <c r="AU143" s="244" t="s">
        <v>89</v>
      </c>
      <c r="AY143" s="14" t="s">
        <v>263</v>
      </c>
      <c r="BE143" s="245">
        <f>IF(N143="základná",J143,0)</f>
        <v>0</v>
      </c>
      <c r="BF143" s="245">
        <f>IF(N143="znížená",J143,0)</f>
        <v>0</v>
      </c>
      <c r="BG143" s="245">
        <f>IF(N143="zákl. prenesená",J143,0)</f>
        <v>0</v>
      </c>
      <c r="BH143" s="245">
        <f>IF(N143="zníž. prenesená",J143,0)</f>
        <v>0</v>
      </c>
      <c r="BI143" s="245">
        <f>IF(N143="nulová",J143,0)</f>
        <v>0</v>
      </c>
      <c r="BJ143" s="14" t="s">
        <v>89</v>
      </c>
      <c r="BK143" s="246">
        <f>ROUND(I143*H143,3)</f>
        <v>0</v>
      </c>
      <c r="BL143" s="14" t="s">
        <v>101</v>
      </c>
      <c r="BM143" s="244" t="s">
        <v>3115</v>
      </c>
    </row>
    <row r="144" s="2" customFormat="1" ht="24.15" customHeight="1">
      <c r="A144" s="35"/>
      <c r="B144" s="36"/>
      <c r="C144" s="249" t="s">
        <v>327</v>
      </c>
      <c r="D144" s="249" t="s">
        <v>612</v>
      </c>
      <c r="E144" s="250" t="s">
        <v>3116</v>
      </c>
      <c r="F144" s="251" t="s">
        <v>3117</v>
      </c>
      <c r="G144" s="252" t="s">
        <v>2598</v>
      </c>
      <c r="H144" s="253">
        <v>20</v>
      </c>
      <c r="I144" s="254"/>
      <c r="J144" s="253">
        <f>ROUND(I144*H144,3)</f>
        <v>0</v>
      </c>
      <c r="K144" s="255"/>
      <c r="L144" s="256"/>
      <c r="M144" s="257" t="s">
        <v>1</v>
      </c>
      <c r="N144" s="258" t="s">
        <v>44</v>
      </c>
      <c r="O144" s="94"/>
      <c r="P144" s="242">
        <f>O144*H144</f>
        <v>0</v>
      </c>
      <c r="Q144" s="242">
        <v>0</v>
      </c>
      <c r="R144" s="242">
        <f>Q144*H144</f>
        <v>0</v>
      </c>
      <c r="S144" s="242">
        <v>0</v>
      </c>
      <c r="T144" s="24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4" t="s">
        <v>290</v>
      </c>
      <c r="AT144" s="244" t="s">
        <v>612</v>
      </c>
      <c r="AU144" s="244" t="s">
        <v>89</v>
      </c>
      <c r="AY144" s="14" t="s">
        <v>263</v>
      </c>
      <c r="BE144" s="245">
        <f>IF(N144="základná",J144,0)</f>
        <v>0</v>
      </c>
      <c r="BF144" s="245">
        <f>IF(N144="znížená",J144,0)</f>
        <v>0</v>
      </c>
      <c r="BG144" s="245">
        <f>IF(N144="zákl. prenesená",J144,0)</f>
        <v>0</v>
      </c>
      <c r="BH144" s="245">
        <f>IF(N144="zníž. prenesená",J144,0)</f>
        <v>0</v>
      </c>
      <c r="BI144" s="245">
        <f>IF(N144="nulová",J144,0)</f>
        <v>0</v>
      </c>
      <c r="BJ144" s="14" t="s">
        <v>89</v>
      </c>
      <c r="BK144" s="246">
        <f>ROUND(I144*H144,3)</f>
        <v>0</v>
      </c>
      <c r="BL144" s="14" t="s">
        <v>101</v>
      </c>
      <c r="BM144" s="244" t="s">
        <v>3118</v>
      </c>
    </row>
    <row r="145" s="2" customFormat="1" ht="24.15" customHeight="1">
      <c r="A145" s="35"/>
      <c r="B145" s="36"/>
      <c r="C145" s="249" t="s">
        <v>331</v>
      </c>
      <c r="D145" s="249" t="s">
        <v>612</v>
      </c>
      <c r="E145" s="250" t="s">
        <v>3119</v>
      </c>
      <c r="F145" s="251" t="s">
        <v>3120</v>
      </c>
      <c r="G145" s="252" t="s">
        <v>2598</v>
      </c>
      <c r="H145" s="253">
        <v>8</v>
      </c>
      <c r="I145" s="254"/>
      <c r="J145" s="253">
        <f>ROUND(I145*H145,3)</f>
        <v>0</v>
      </c>
      <c r="K145" s="255"/>
      <c r="L145" s="256"/>
      <c r="M145" s="257" t="s">
        <v>1</v>
      </c>
      <c r="N145" s="258" t="s">
        <v>44</v>
      </c>
      <c r="O145" s="94"/>
      <c r="P145" s="242">
        <f>O145*H145</f>
        <v>0</v>
      </c>
      <c r="Q145" s="242">
        <v>0</v>
      </c>
      <c r="R145" s="242">
        <f>Q145*H145</f>
        <v>0</v>
      </c>
      <c r="S145" s="242">
        <v>0</v>
      </c>
      <c r="T145" s="24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4" t="s">
        <v>290</v>
      </c>
      <c r="AT145" s="244" t="s">
        <v>612</v>
      </c>
      <c r="AU145" s="244" t="s">
        <v>89</v>
      </c>
      <c r="AY145" s="14" t="s">
        <v>263</v>
      </c>
      <c r="BE145" s="245">
        <f>IF(N145="základná",J145,0)</f>
        <v>0</v>
      </c>
      <c r="BF145" s="245">
        <f>IF(N145="znížená",J145,0)</f>
        <v>0</v>
      </c>
      <c r="BG145" s="245">
        <f>IF(N145="zákl. prenesená",J145,0)</f>
        <v>0</v>
      </c>
      <c r="BH145" s="245">
        <f>IF(N145="zníž. prenesená",J145,0)</f>
        <v>0</v>
      </c>
      <c r="BI145" s="245">
        <f>IF(N145="nulová",J145,0)</f>
        <v>0</v>
      </c>
      <c r="BJ145" s="14" t="s">
        <v>89</v>
      </c>
      <c r="BK145" s="246">
        <f>ROUND(I145*H145,3)</f>
        <v>0</v>
      </c>
      <c r="BL145" s="14" t="s">
        <v>101</v>
      </c>
      <c r="BM145" s="244" t="s">
        <v>3121</v>
      </c>
    </row>
    <row r="146" s="2" customFormat="1" ht="24.15" customHeight="1">
      <c r="A146" s="35"/>
      <c r="B146" s="36"/>
      <c r="C146" s="249" t="s">
        <v>1455</v>
      </c>
      <c r="D146" s="249" t="s">
        <v>612</v>
      </c>
      <c r="E146" s="250" t="s">
        <v>3122</v>
      </c>
      <c r="F146" s="251" t="s">
        <v>3123</v>
      </c>
      <c r="G146" s="252" t="s">
        <v>2598</v>
      </c>
      <c r="H146" s="253">
        <v>2</v>
      </c>
      <c r="I146" s="254"/>
      <c r="J146" s="253">
        <f>ROUND(I146*H146,3)</f>
        <v>0</v>
      </c>
      <c r="K146" s="255"/>
      <c r="L146" s="256"/>
      <c r="M146" s="257" t="s">
        <v>1</v>
      </c>
      <c r="N146" s="258" t="s">
        <v>44</v>
      </c>
      <c r="O146" s="94"/>
      <c r="P146" s="242">
        <f>O146*H146</f>
        <v>0</v>
      </c>
      <c r="Q146" s="242">
        <v>0</v>
      </c>
      <c r="R146" s="242">
        <f>Q146*H146</f>
        <v>0</v>
      </c>
      <c r="S146" s="242">
        <v>0</v>
      </c>
      <c r="T146" s="24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4" t="s">
        <v>290</v>
      </c>
      <c r="AT146" s="244" t="s">
        <v>612</v>
      </c>
      <c r="AU146" s="244" t="s">
        <v>89</v>
      </c>
      <c r="AY146" s="14" t="s">
        <v>263</v>
      </c>
      <c r="BE146" s="245">
        <f>IF(N146="základná",J146,0)</f>
        <v>0</v>
      </c>
      <c r="BF146" s="245">
        <f>IF(N146="znížená",J146,0)</f>
        <v>0</v>
      </c>
      <c r="BG146" s="245">
        <f>IF(N146="zákl. prenesená",J146,0)</f>
        <v>0</v>
      </c>
      <c r="BH146" s="245">
        <f>IF(N146="zníž. prenesená",J146,0)</f>
        <v>0</v>
      </c>
      <c r="BI146" s="245">
        <f>IF(N146="nulová",J146,0)</f>
        <v>0</v>
      </c>
      <c r="BJ146" s="14" t="s">
        <v>89</v>
      </c>
      <c r="BK146" s="246">
        <f>ROUND(I146*H146,3)</f>
        <v>0</v>
      </c>
      <c r="BL146" s="14" t="s">
        <v>101</v>
      </c>
      <c r="BM146" s="244" t="s">
        <v>3124</v>
      </c>
    </row>
    <row r="147" s="2" customFormat="1" ht="24.15" customHeight="1">
      <c r="A147" s="35"/>
      <c r="B147" s="36"/>
      <c r="C147" s="249" t="s">
        <v>339</v>
      </c>
      <c r="D147" s="249" t="s">
        <v>612</v>
      </c>
      <c r="E147" s="250" t="s">
        <v>3125</v>
      </c>
      <c r="F147" s="251" t="s">
        <v>3126</v>
      </c>
      <c r="G147" s="252" t="s">
        <v>2598</v>
      </c>
      <c r="H147" s="253">
        <v>3</v>
      </c>
      <c r="I147" s="254"/>
      <c r="J147" s="253">
        <f>ROUND(I147*H147,3)</f>
        <v>0</v>
      </c>
      <c r="K147" s="255"/>
      <c r="L147" s="256"/>
      <c r="M147" s="257" t="s">
        <v>1</v>
      </c>
      <c r="N147" s="258" t="s">
        <v>44</v>
      </c>
      <c r="O147" s="94"/>
      <c r="P147" s="242">
        <f>O147*H147</f>
        <v>0</v>
      </c>
      <c r="Q147" s="242">
        <v>0</v>
      </c>
      <c r="R147" s="242">
        <f>Q147*H147</f>
        <v>0</v>
      </c>
      <c r="S147" s="242">
        <v>0</v>
      </c>
      <c r="T147" s="24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4" t="s">
        <v>290</v>
      </c>
      <c r="AT147" s="244" t="s">
        <v>612</v>
      </c>
      <c r="AU147" s="244" t="s">
        <v>89</v>
      </c>
      <c r="AY147" s="14" t="s">
        <v>263</v>
      </c>
      <c r="BE147" s="245">
        <f>IF(N147="základná",J147,0)</f>
        <v>0</v>
      </c>
      <c r="BF147" s="245">
        <f>IF(N147="znížená",J147,0)</f>
        <v>0</v>
      </c>
      <c r="BG147" s="245">
        <f>IF(N147="zákl. prenesená",J147,0)</f>
        <v>0</v>
      </c>
      <c r="BH147" s="245">
        <f>IF(N147="zníž. prenesená",J147,0)</f>
        <v>0</v>
      </c>
      <c r="BI147" s="245">
        <f>IF(N147="nulová",J147,0)</f>
        <v>0</v>
      </c>
      <c r="BJ147" s="14" t="s">
        <v>89</v>
      </c>
      <c r="BK147" s="246">
        <f>ROUND(I147*H147,3)</f>
        <v>0</v>
      </c>
      <c r="BL147" s="14" t="s">
        <v>101</v>
      </c>
      <c r="BM147" s="244" t="s">
        <v>3127</v>
      </c>
    </row>
    <row r="148" s="2" customFormat="1" ht="24.15" customHeight="1">
      <c r="A148" s="35"/>
      <c r="B148" s="36"/>
      <c r="C148" s="249" t="s">
        <v>7</v>
      </c>
      <c r="D148" s="249" t="s">
        <v>612</v>
      </c>
      <c r="E148" s="250" t="s">
        <v>3128</v>
      </c>
      <c r="F148" s="251" t="s">
        <v>3129</v>
      </c>
      <c r="G148" s="252" t="s">
        <v>2598</v>
      </c>
      <c r="H148" s="253">
        <v>4</v>
      </c>
      <c r="I148" s="254"/>
      <c r="J148" s="253">
        <f>ROUND(I148*H148,3)</f>
        <v>0</v>
      </c>
      <c r="K148" s="255"/>
      <c r="L148" s="256"/>
      <c r="M148" s="257" t="s">
        <v>1</v>
      </c>
      <c r="N148" s="258" t="s">
        <v>44</v>
      </c>
      <c r="O148" s="94"/>
      <c r="P148" s="242">
        <f>O148*H148</f>
        <v>0</v>
      </c>
      <c r="Q148" s="242">
        <v>0</v>
      </c>
      <c r="R148" s="242">
        <f>Q148*H148</f>
        <v>0</v>
      </c>
      <c r="S148" s="242">
        <v>0</v>
      </c>
      <c r="T148" s="24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4" t="s">
        <v>290</v>
      </c>
      <c r="AT148" s="244" t="s">
        <v>612</v>
      </c>
      <c r="AU148" s="244" t="s">
        <v>89</v>
      </c>
      <c r="AY148" s="14" t="s">
        <v>263</v>
      </c>
      <c r="BE148" s="245">
        <f>IF(N148="základná",J148,0)</f>
        <v>0</v>
      </c>
      <c r="BF148" s="245">
        <f>IF(N148="znížená",J148,0)</f>
        <v>0</v>
      </c>
      <c r="BG148" s="245">
        <f>IF(N148="zákl. prenesená",J148,0)</f>
        <v>0</v>
      </c>
      <c r="BH148" s="245">
        <f>IF(N148="zníž. prenesená",J148,0)</f>
        <v>0</v>
      </c>
      <c r="BI148" s="245">
        <f>IF(N148="nulová",J148,0)</f>
        <v>0</v>
      </c>
      <c r="BJ148" s="14" t="s">
        <v>89</v>
      </c>
      <c r="BK148" s="246">
        <f>ROUND(I148*H148,3)</f>
        <v>0</v>
      </c>
      <c r="BL148" s="14" t="s">
        <v>101</v>
      </c>
      <c r="BM148" s="244" t="s">
        <v>3130</v>
      </c>
    </row>
    <row r="149" s="2" customFormat="1" ht="24.15" customHeight="1">
      <c r="A149" s="35"/>
      <c r="B149" s="36"/>
      <c r="C149" s="249" t="s">
        <v>350</v>
      </c>
      <c r="D149" s="249" t="s">
        <v>612</v>
      </c>
      <c r="E149" s="250" t="s">
        <v>3131</v>
      </c>
      <c r="F149" s="251" t="s">
        <v>3132</v>
      </c>
      <c r="G149" s="252" t="s">
        <v>2598</v>
      </c>
      <c r="H149" s="253">
        <v>11</v>
      </c>
      <c r="I149" s="254"/>
      <c r="J149" s="253">
        <f>ROUND(I149*H149,3)</f>
        <v>0</v>
      </c>
      <c r="K149" s="255"/>
      <c r="L149" s="256"/>
      <c r="M149" s="257" t="s">
        <v>1</v>
      </c>
      <c r="N149" s="258" t="s">
        <v>44</v>
      </c>
      <c r="O149" s="94"/>
      <c r="P149" s="242">
        <f>O149*H149</f>
        <v>0</v>
      </c>
      <c r="Q149" s="242">
        <v>0</v>
      </c>
      <c r="R149" s="242">
        <f>Q149*H149</f>
        <v>0</v>
      </c>
      <c r="S149" s="242">
        <v>0</v>
      </c>
      <c r="T149" s="24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4" t="s">
        <v>290</v>
      </c>
      <c r="AT149" s="244" t="s">
        <v>612</v>
      </c>
      <c r="AU149" s="244" t="s">
        <v>89</v>
      </c>
      <c r="AY149" s="14" t="s">
        <v>263</v>
      </c>
      <c r="BE149" s="245">
        <f>IF(N149="základná",J149,0)</f>
        <v>0</v>
      </c>
      <c r="BF149" s="245">
        <f>IF(N149="znížená",J149,0)</f>
        <v>0</v>
      </c>
      <c r="BG149" s="245">
        <f>IF(N149="zákl. prenesená",J149,0)</f>
        <v>0</v>
      </c>
      <c r="BH149" s="245">
        <f>IF(N149="zníž. prenesená",J149,0)</f>
        <v>0</v>
      </c>
      <c r="BI149" s="245">
        <f>IF(N149="nulová",J149,0)</f>
        <v>0</v>
      </c>
      <c r="BJ149" s="14" t="s">
        <v>89</v>
      </c>
      <c r="BK149" s="246">
        <f>ROUND(I149*H149,3)</f>
        <v>0</v>
      </c>
      <c r="BL149" s="14" t="s">
        <v>101</v>
      </c>
      <c r="BM149" s="244" t="s">
        <v>3133</v>
      </c>
    </row>
    <row r="150" s="2" customFormat="1" ht="24.15" customHeight="1">
      <c r="A150" s="35"/>
      <c r="B150" s="36"/>
      <c r="C150" s="233" t="s">
        <v>1468</v>
      </c>
      <c r="D150" s="233" t="s">
        <v>264</v>
      </c>
      <c r="E150" s="234" t="s">
        <v>3134</v>
      </c>
      <c r="F150" s="235" t="s">
        <v>3135</v>
      </c>
      <c r="G150" s="236" t="s">
        <v>2598</v>
      </c>
      <c r="H150" s="237">
        <v>66</v>
      </c>
      <c r="I150" s="238"/>
      <c r="J150" s="237">
        <f>ROUND(I150*H150,3)</f>
        <v>0</v>
      </c>
      <c r="K150" s="239"/>
      <c r="L150" s="41"/>
      <c r="M150" s="240" t="s">
        <v>1</v>
      </c>
      <c r="N150" s="241" t="s">
        <v>44</v>
      </c>
      <c r="O150" s="94"/>
      <c r="P150" s="242">
        <f>O150*H150</f>
        <v>0</v>
      </c>
      <c r="Q150" s="242">
        <v>0</v>
      </c>
      <c r="R150" s="242">
        <f>Q150*H150</f>
        <v>0</v>
      </c>
      <c r="S150" s="242">
        <v>0</v>
      </c>
      <c r="T150" s="24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4" t="s">
        <v>101</v>
      </c>
      <c r="AT150" s="244" t="s">
        <v>264</v>
      </c>
      <c r="AU150" s="244" t="s">
        <v>89</v>
      </c>
      <c r="AY150" s="14" t="s">
        <v>263</v>
      </c>
      <c r="BE150" s="245">
        <f>IF(N150="základná",J150,0)</f>
        <v>0</v>
      </c>
      <c r="BF150" s="245">
        <f>IF(N150="znížená",J150,0)</f>
        <v>0</v>
      </c>
      <c r="BG150" s="245">
        <f>IF(N150="zákl. prenesená",J150,0)</f>
        <v>0</v>
      </c>
      <c r="BH150" s="245">
        <f>IF(N150="zníž. prenesená",J150,0)</f>
        <v>0</v>
      </c>
      <c r="BI150" s="245">
        <f>IF(N150="nulová",J150,0)</f>
        <v>0</v>
      </c>
      <c r="BJ150" s="14" t="s">
        <v>89</v>
      </c>
      <c r="BK150" s="246">
        <f>ROUND(I150*H150,3)</f>
        <v>0</v>
      </c>
      <c r="BL150" s="14" t="s">
        <v>101</v>
      </c>
      <c r="BM150" s="244" t="s">
        <v>3136</v>
      </c>
    </row>
    <row r="151" s="2" customFormat="1" ht="24.15" customHeight="1">
      <c r="A151" s="35"/>
      <c r="B151" s="36"/>
      <c r="C151" s="249" t="s">
        <v>1472</v>
      </c>
      <c r="D151" s="249" t="s">
        <v>612</v>
      </c>
      <c r="E151" s="250" t="s">
        <v>3137</v>
      </c>
      <c r="F151" s="251" t="s">
        <v>3138</v>
      </c>
      <c r="G151" s="252" t="s">
        <v>2598</v>
      </c>
      <c r="H151" s="253">
        <v>41</v>
      </c>
      <c r="I151" s="254"/>
      <c r="J151" s="253">
        <f>ROUND(I151*H151,3)</f>
        <v>0</v>
      </c>
      <c r="K151" s="255"/>
      <c r="L151" s="256"/>
      <c r="M151" s="257" t="s">
        <v>1</v>
      </c>
      <c r="N151" s="258" t="s">
        <v>44</v>
      </c>
      <c r="O151" s="94"/>
      <c r="P151" s="242">
        <f>O151*H151</f>
        <v>0</v>
      </c>
      <c r="Q151" s="242">
        <v>0</v>
      </c>
      <c r="R151" s="242">
        <f>Q151*H151</f>
        <v>0</v>
      </c>
      <c r="S151" s="242">
        <v>0</v>
      </c>
      <c r="T151" s="24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4" t="s">
        <v>290</v>
      </c>
      <c r="AT151" s="244" t="s">
        <v>612</v>
      </c>
      <c r="AU151" s="244" t="s">
        <v>89</v>
      </c>
      <c r="AY151" s="14" t="s">
        <v>263</v>
      </c>
      <c r="BE151" s="245">
        <f>IF(N151="základná",J151,0)</f>
        <v>0</v>
      </c>
      <c r="BF151" s="245">
        <f>IF(N151="znížená",J151,0)</f>
        <v>0</v>
      </c>
      <c r="BG151" s="245">
        <f>IF(N151="zákl. prenesená",J151,0)</f>
        <v>0</v>
      </c>
      <c r="BH151" s="245">
        <f>IF(N151="zníž. prenesená",J151,0)</f>
        <v>0</v>
      </c>
      <c r="BI151" s="245">
        <f>IF(N151="nulová",J151,0)</f>
        <v>0</v>
      </c>
      <c r="BJ151" s="14" t="s">
        <v>89</v>
      </c>
      <c r="BK151" s="246">
        <f>ROUND(I151*H151,3)</f>
        <v>0</v>
      </c>
      <c r="BL151" s="14" t="s">
        <v>101</v>
      </c>
      <c r="BM151" s="244" t="s">
        <v>3139</v>
      </c>
    </row>
    <row r="152" s="2" customFormat="1" ht="24.15" customHeight="1">
      <c r="A152" s="35"/>
      <c r="B152" s="36"/>
      <c r="C152" s="249" t="s">
        <v>366</v>
      </c>
      <c r="D152" s="249" t="s">
        <v>612</v>
      </c>
      <c r="E152" s="250" t="s">
        <v>3140</v>
      </c>
      <c r="F152" s="251" t="s">
        <v>3141</v>
      </c>
      <c r="G152" s="252" t="s">
        <v>2598</v>
      </c>
      <c r="H152" s="253">
        <v>13</v>
      </c>
      <c r="I152" s="254"/>
      <c r="J152" s="253">
        <f>ROUND(I152*H152,3)</f>
        <v>0</v>
      </c>
      <c r="K152" s="255"/>
      <c r="L152" s="256"/>
      <c r="M152" s="257" t="s">
        <v>1</v>
      </c>
      <c r="N152" s="258" t="s">
        <v>44</v>
      </c>
      <c r="O152" s="94"/>
      <c r="P152" s="242">
        <f>O152*H152</f>
        <v>0</v>
      </c>
      <c r="Q152" s="242">
        <v>0</v>
      </c>
      <c r="R152" s="242">
        <f>Q152*H152</f>
        <v>0</v>
      </c>
      <c r="S152" s="242">
        <v>0</v>
      </c>
      <c r="T152" s="24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4" t="s">
        <v>290</v>
      </c>
      <c r="AT152" s="244" t="s">
        <v>612</v>
      </c>
      <c r="AU152" s="244" t="s">
        <v>89</v>
      </c>
      <c r="AY152" s="14" t="s">
        <v>263</v>
      </c>
      <c r="BE152" s="245">
        <f>IF(N152="základná",J152,0)</f>
        <v>0</v>
      </c>
      <c r="BF152" s="245">
        <f>IF(N152="znížená",J152,0)</f>
        <v>0</v>
      </c>
      <c r="BG152" s="245">
        <f>IF(N152="zákl. prenesená",J152,0)</f>
        <v>0</v>
      </c>
      <c r="BH152" s="245">
        <f>IF(N152="zníž. prenesená",J152,0)</f>
        <v>0</v>
      </c>
      <c r="BI152" s="245">
        <f>IF(N152="nulová",J152,0)</f>
        <v>0</v>
      </c>
      <c r="BJ152" s="14" t="s">
        <v>89</v>
      </c>
      <c r="BK152" s="246">
        <f>ROUND(I152*H152,3)</f>
        <v>0</v>
      </c>
      <c r="BL152" s="14" t="s">
        <v>101</v>
      </c>
      <c r="BM152" s="244" t="s">
        <v>3142</v>
      </c>
    </row>
    <row r="153" s="2" customFormat="1" ht="24.15" customHeight="1">
      <c r="A153" s="35"/>
      <c r="B153" s="36"/>
      <c r="C153" s="249" t="s">
        <v>370</v>
      </c>
      <c r="D153" s="249" t="s">
        <v>612</v>
      </c>
      <c r="E153" s="250" t="s">
        <v>3143</v>
      </c>
      <c r="F153" s="251" t="s">
        <v>3144</v>
      </c>
      <c r="G153" s="252" t="s">
        <v>2598</v>
      </c>
      <c r="H153" s="253">
        <v>12</v>
      </c>
      <c r="I153" s="254"/>
      <c r="J153" s="253">
        <f>ROUND(I153*H153,3)</f>
        <v>0</v>
      </c>
      <c r="K153" s="255"/>
      <c r="L153" s="256"/>
      <c r="M153" s="257" t="s">
        <v>1</v>
      </c>
      <c r="N153" s="258" t="s">
        <v>44</v>
      </c>
      <c r="O153" s="94"/>
      <c r="P153" s="242">
        <f>O153*H153</f>
        <v>0</v>
      </c>
      <c r="Q153" s="242">
        <v>0</v>
      </c>
      <c r="R153" s="242">
        <f>Q153*H153</f>
        <v>0</v>
      </c>
      <c r="S153" s="242">
        <v>0</v>
      </c>
      <c r="T153" s="24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4" t="s">
        <v>290</v>
      </c>
      <c r="AT153" s="244" t="s">
        <v>612</v>
      </c>
      <c r="AU153" s="244" t="s">
        <v>89</v>
      </c>
      <c r="AY153" s="14" t="s">
        <v>263</v>
      </c>
      <c r="BE153" s="245">
        <f>IF(N153="základná",J153,0)</f>
        <v>0</v>
      </c>
      <c r="BF153" s="245">
        <f>IF(N153="znížená",J153,0)</f>
        <v>0</v>
      </c>
      <c r="BG153" s="245">
        <f>IF(N153="zákl. prenesená",J153,0)</f>
        <v>0</v>
      </c>
      <c r="BH153" s="245">
        <f>IF(N153="zníž. prenesená",J153,0)</f>
        <v>0</v>
      </c>
      <c r="BI153" s="245">
        <f>IF(N153="nulová",J153,0)</f>
        <v>0</v>
      </c>
      <c r="BJ153" s="14" t="s">
        <v>89</v>
      </c>
      <c r="BK153" s="246">
        <f>ROUND(I153*H153,3)</f>
        <v>0</v>
      </c>
      <c r="BL153" s="14" t="s">
        <v>101</v>
      </c>
      <c r="BM153" s="244" t="s">
        <v>3145</v>
      </c>
    </row>
    <row r="154" s="2" customFormat="1" ht="16.5" customHeight="1">
      <c r="A154" s="35"/>
      <c r="B154" s="36"/>
      <c r="C154" s="233" t="s">
        <v>374</v>
      </c>
      <c r="D154" s="233" t="s">
        <v>264</v>
      </c>
      <c r="E154" s="234" t="s">
        <v>3146</v>
      </c>
      <c r="F154" s="235" t="s">
        <v>3147</v>
      </c>
      <c r="G154" s="236" t="s">
        <v>1445</v>
      </c>
      <c r="H154" s="238"/>
      <c r="I154" s="238"/>
      <c r="J154" s="237">
        <f>ROUND(I154*H154,3)</f>
        <v>0</v>
      </c>
      <c r="K154" s="239"/>
      <c r="L154" s="41"/>
      <c r="M154" s="240" t="s">
        <v>1</v>
      </c>
      <c r="N154" s="241" t="s">
        <v>44</v>
      </c>
      <c r="O154" s="94"/>
      <c r="P154" s="242">
        <f>O154*H154</f>
        <v>0</v>
      </c>
      <c r="Q154" s="242">
        <v>0</v>
      </c>
      <c r="R154" s="242">
        <f>Q154*H154</f>
        <v>0</v>
      </c>
      <c r="S154" s="242">
        <v>0</v>
      </c>
      <c r="T154" s="243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4" t="s">
        <v>101</v>
      </c>
      <c r="AT154" s="244" t="s">
        <v>264</v>
      </c>
      <c r="AU154" s="244" t="s">
        <v>89</v>
      </c>
      <c r="AY154" s="14" t="s">
        <v>263</v>
      </c>
      <c r="BE154" s="245">
        <f>IF(N154="základná",J154,0)</f>
        <v>0</v>
      </c>
      <c r="BF154" s="245">
        <f>IF(N154="znížená",J154,0)</f>
        <v>0</v>
      </c>
      <c r="BG154" s="245">
        <f>IF(N154="zákl. prenesená",J154,0)</f>
        <v>0</v>
      </c>
      <c r="BH154" s="245">
        <f>IF(N154="zníž. prenesená",J154,0)</f>
        <v>0</v>
      </c>
      <c r="BI154" s="245">
        <f>IF(N154="nulová",J154,0)</f>
        <v>0</v>
      </c>
      <c r="BJ154" s="14" t="s">
        <v>89</v>
      </c>
      <c r="BK154" s="246">
        <f>ROUND(I154*H154,3)</f>
        <v>0</v>
      </c>
      <c r="BL154" s="14" t="s">
        <v>101</v>
      </c>
      <c r="BM154" s="244" t="s">
        <v>3148</v>
      </c>
    </row>
    <row r="155" s="2" customFormat="1" ht="16.5" customHeight="1">
      <c r="A155" s="35"/>
      <c r="B155" s="36"/>
      <c r="C155" s="249" t="s">
        <v>1482</v>
      </c>
      <c r="D155" s="249" t="s">
        <v>612</v>
      </c>
      <c r="E155" s="250" t="s">
        <v>2696</v>
      </c>
      <c r="F155" s="251" t="s">
        <v>2464</v>
      </c>
      <c r="G155" s="252" t="s">
        <v>1445</v>
      </c>
      <c r="H155" s="254"/>
      <c r="I155" s="254"/>
      <c r="J155" s="253">
        <f>ROUND(I155*H155,3)</f>
        <v>0</v>
      </c>
      <c r="K155" s="255"/>
      <c r="L155" s="256"/>
      <c r="M155" s="265" t="s">
        <v>1</v>
      </c>
      <c r="N155" s="266" t="s">
        <v>44</v>
      </c>
      <c r="O155" s="261"/>
      <c r="P155" s="262">
        <f>O155*H155</f>
        <v>0</v>
      </c>
      <c r="Q155" s="262">
        <v>0</v>
      </c>
      <c r="R155" s="262">
        <f>Q155*H155</f>
        <v>0</v>
      </c>
      <c r="S155" s="262">
        <v>0</v>
      </c>
      <c r="T155" s="263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4" t="s">
        <v>290</v>
      </c>
      <c r="AT155" s="244" t="s">
        <v>612</v>
      </c>
      <c r="AU155" s="244" t="s">
        <v>89</v>
      </c>
      <c r="AY155" s="14" t="s">
        <v>263</v>
      </c>
      <c r="BE155" s="245">
        <f>IF(N155="základná",J155,0)</f>
        <v>0</v>
      </c>
      <c r="BF155" s="245">
        <f>IF(N155="znížená",J155,0)</f>
        <v>0</v>
      </c>
      <c r="BG155" s="245">
        <f>IF(N155="zákl. prenesená",J155,0)</f>
        <v>0</v>
      </c>
      <c r="BH155" s="245">
        <f>IF(N155="zníž. prenesená",J155,0)</f>
        <v>0</v>
      </c>
      <c r="BI155" s="245">
        <f>IF(N155="nulová",J155,0)</f>
        <v>0</v>
      </c>
      <c r="BJ155" s="14" t="s">
        <v>89</v>
      </c>
      <c r="BK155" s="246">
        <f>ROUND(I155*H155,3)</f>
        <v>0</v>
      </c>
      <c r="BL155" s="14" t="s">
        <v>101</v>
      </c>
      <c r="BM155" s="244" t="s">
        <v>3149</v>
      </c>
    </row>
    <row r="156" s="2" customFormat="1" ht="6.96" customHeight="1">
      <c r="A156" s="35"/>
      <c r="B156" s="69"/>
      <c r="C156" s="70"/>
      <c r="D156" s="70"/>
      <c r="E156" s="70"/>
      <c r="F156" s="70"/>
      <c r="G156" s="70"/>
      <c r="H156" s="70"/>
      <c r="I156" s="70"/>
      <c r="J156" s="70"/>
      <c r="K156" s="70"/>
      <c r="L156" s="41"/>
      <c r="M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</row>
  </sheetData>
  <sheetProtection sheet="1" autoFilter="0" formatColumns="0" formatRows="0" objects="1" scenarios="1" spinCount="100000" saltValue="8Xa08FRpoBHKx8pFFo6ZKT0GUeG0gGx01CJ4MsPOnLPzf2R2nQftfSvAYth81L2JT5RDSVLLLxjLll8pQycOSQ==" hashValue="6U07PzjWKgtogXMf1Os3+F/NES0WaEeSQ+yqRp2ZdZ1V64j48XVPPuZnhmngdkgxVFeFrCn4T87cDGERpq97xA==" algorithmName="SHA-512" password="CC35"/>
  <autoFilter ref="C125:K155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2:H112"/>
    <mergeCell ref="E116:H116"/>
    <mergeCell ref="E114:H114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152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>
      <c r="B8" s="17"/>
      <c r="D8" s="154" t="s">
        <v>221</v>
      </c>
      <c r="L8" s="17"/>
    </row>
    <row r="9" s="1" customFormat="1" ht="16.5" customHeight="1">
      <c r="B9" s="17"/>
      <c r="E9" s="155" t="s">
        <v>222</v>
      </c>
      <c r="F9" s="1"/>
      <c r="G9" s="1"/>
      <c r="H9" s="1"/>
      <c r="L9" s="17"/>
    </row>
    <row r="10" s="1" customFormat="1" ht="12" customHeight="1">
      <c r="B10" s="17"/>
      <c r="D10" s="154" t="s">
        <v>1380</v>
      </c>
      <c r="L10" s="17"/>
    </row>
    <row r="11" s="2" customFormat="1" ht="16.5" customHeight="1">
      <c r="A11" s="35"/>
      <c r="B11" s="41"/>
      <c r="C11" s="35"/>
      <c r="D11" s="35"/>
      <c r="E11" s="166" t="s">
        <v>2576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1382</v>
      </c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6" t="s">
        <v>3150</v>
      </c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54" t="s">
        <v>16</v>
      </c>
      <c r="E15" s="35"/>
      <c r="F15" s="144" t="s">
        <v>1</v>
      </c>
      <c r="G15" s="35"/>
      <c r="H15" s="35"/>
      <c r="I15" s="154" t="s">
        <v>17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4" t="s">
        <v>18</v>
      </c>
      <c r="E16" s="35"/>
      <c r="F16" s="144" t="s">
        <v>19</v>
      </c>
      <c r="G16" s="35"/>
      <c r="H16" s="35"/>
      <c r="I16" s="154" t="s">
        <v>20</v>
      </c>
      <c r="J16" s="157" t="str">
        <f>'Rekapitulácia stavby'!AN8</f>
        <v>20. 7. 2022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54" t="s">
        <v>22</v>
      </c>
      <c r="E18" s="35"/>
      <c r="F18" s="35"/>
      <c r="G18" s="35"/>
      <c r="H18" s="35"/>
      <c r="I18" s="154" t="s">
        <v>23</v>
      </c>
      <c r="J18" s="144" t="s">
        <v>24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44" t="s">
        <v>25</v>
      </c>
      <c r="F19" s="35"/>
      <c r="G19" s="35"/>
      <c r="H19" s="35"/>
      <c r="I19" s="154" t="s">
        <v>26</v>
      </c>
      <c r="J19" s="144" t="s">
        <v>1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54" t="s">
        <v>27</v>
      </c>
      <c r="E21" s="35"/>
      <c r="F21" s="35"/>
      <c r="G21" s="35"/>
      <c r="H21" s="35"/>
      <c r="I21" s="154" t="s">
        <v>23</v>
      </c>
      <c r="J21" s="30" t="str">
        <f>'Rekapitulácia stavby'!AN13</f>
        <v>Vyplň údaj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'Rekapitulácia stavby'!E14</f>
        <v>Vyplň údaj</v>
      </c>
      <c r="F22" s="144"/>
      <c r="G22" s="144"/>
      <c r="H22" s="144"/>
      <c r="I22" s="154" t="s">
        <v>26</v>
      </c>
      <c r="J22" s="30" t="str">
        <f>'Rekapitulácia stavby'!AN14</f>
        <v>Vyplň údaj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54" t="s">
        <v>29</v>
      </c>
      <c r="E24" s="35"/>
      <c r="F24" s="35"/>
      <c r="G24" s="35"/>
      <c r="H24" s="35"/>
      <c r="I24" s="154" t="s">
        <v>23</v>
      </c>
      <c r="J24" s="144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44" t="s">
        <v>30</v>
      </c>
      <c r="F25" s="35"/>
      <c r="G25" s="35"/>
      <c r="H25" s="35"/>
      <c r="I25" s="154" t="s">
        <v>26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54" t="s">
        <v>33</v>
      </c>
      <c r="E27" s="35"/>
      <c r="F27" s="35"/>
      <c r="G27" s="35"/>
      <c r="H27" s="35"/>
      <c r="I27" s="154" t="s">
        <v>23</v>
      </c>
      <c r="J27" s="144" t="s">
        <v>34</v>
      </c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44" t="s">
        <v>35</v>
      </c>
      <c r="F28" s="35"/>
      <c r="G28" s="35"/>
      <c r="H28" s="35"/>
      <c r="I28" s="154" t="s">
        <v>26</v>
      </c>
      <c r="J28" s="144" t="s">
        <v>36</v>
      </c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54" t="s">
        <v>37</v>
      </c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8"/>
      <c r="B31" s="159"/>
      <c r="C31" s="158"/>
      <c r="D31" s="158"/>
      <c r="E31" s="160" t="s">
        <v>1</v>
      </c>
      <c r="F31" s="160"/>
      <c r="G31" s="160"/>
      <c r="H31" s="160"/>
      <c r="I31" s="158"/>
      <c r="J31" s="158"/>
      <c r="K31" s="158"/>
      <c r="L31" s="161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2"/>
      <c r="E33" s="162"/>
      <c r="F33" s="162"/>
      <c r="G33" s="162"/>
      <c r="H33" s="162"/>
      <c r="I33" s="162"/>
      <c r="J33" s="162"/>
      <c r="K33" s="162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63" t="s">
        <v>38</v>
      </c>
      <c r="E34" s="35"/>
      <c r="F34" s="35"/>
      <c r="G34" s="35"/>
      <c r="H34" s="35"/>
      <c r="I34" s="35"/>
      <c r="J34" s="164">
        <f>ROUND(J126,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62"/>
      <c r="E35" s="162"/>
      <c r="F35" s="162"/>
      <c r="G35" s="162"/>
      <c r="H35" s="162"/>
      <c r="I35" s="162"/>
      <c r="J35" s="162"/>
      <c r="K35" s="162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5" t="s">
        <v>40</v>
      </c>
      <c r="G36" s="35"/>
      <c r="H36" s="35"/>
      <c r="I36" s="165" t="s">
        <v>39</v>
      </c>
      <c r="J36" s="165" t="s">
        <v>41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6" t="s">
        <v>42</v>
      </c>
      <c r="E37" s="167" t="s">
        <v>43</v>
      </c>
      <c r="F37" s="168">
        <f>ROUND((SUM(BE126:BE174)),  2)</f>
        <v>0</v>
      </c>
      <c r="G37" s="169"/>
      <c r="H37" s="169"/>
      <c r="I37" s="170">
        <v>0.20000000000000001</v>
      </c>
      <c r="J37" s="168">
        <f>ROUND(((SUM(BE126:BE174))*I37),  2)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67" t="s">
        <v>44</v>
      </c>
      <c r="F38" s="168">
        <f>ROUND((SUM(BF126:BF174)),  2)</f>
        <v>0</v>
      </c>
      <c r="G38" s="169"/>
      <c r="H38" s="169"/>
      <c r="I38" s="170">
        <v>0.20000000000000001</v>
      </c>
      <c r="J38" s="168">
        <f>ROUND(((SUM(BF126:BF174))*I38),  2)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54" t="s">
        <v>45</v>
      </c>
      <c r="F39" s="171">
        <f>ROUND((SUM(BG126:BG174)),  2)</f>
        <v>0</v>
      </c>
      <c r="G39" s="35"/>
      <c r="H39" s="35"/>
      <c r="I39" s="172">
        <v>0.20000000000000001</v>
      </c>
      <c r="J39" s="171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54" t="s">
        <v>46</v>
      </c>
      <c r="F40" s="171">
        <f>ROUND((SUM(BH126:BH174)),  2)</f>
        <v>0</v>
      </c>
      <c r="G40" s="35"/>
      <c r="H40" s="35"/>
      <c r="I40" s="172">
        <v>0.20000000000000001</v>
      </c>
      <c r="J40" s="171">
        <f>0</f>
        <v>0</v>
      </c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67" t="s">
        <v>47</v>
      </c>
      <c r="F41" s="168">
        <f>ROUND((SUM(BI126:BI174)),  2)</f>
        <v>0</v>
      </c>
      <c r="G41" s="169"/>
      <c r="H41" s="169"/>
      <c r="I41" s="170">
        <v>0</v>
      </c>
      <c r="J41" s="168">
        <f>0</f>
        <v>0</v>
      </c>
      <c r="K41" s="35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73"/>
      <c r="D43" s="174" t="s">
        <v>48</v>
      </c>
      <c r="E43" s="175"/>
      <c r="F43" s="175"/>
      <c r="G43" s="176" t="s">
        <v>49</v>
      </c>
      <c r="H43" s="177" t="s">
        <v>50</v>
      </c>
      <c r="I43" s="175"/>
      <c r="J43" s="178">
        <f>SUM(J34:J41)</f>
        <v>0</v>
      </c>
      <c r="K43" s="179"/>
      <c r="L43" s="66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221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91" t="s">
        <v>222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1380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264" t="s">
        <v>2576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1382</v>
      </c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9" t="str">
        <f>E13</f>
        <v>SO-1.1.2.11 - Zásuvky a vypínače</v>
      </c>
      <c r="F91" s="37"/>
      <c r="G91" s="37"/>
      <c r="H91" s="37"/>
      <c r="I91" s="37"/>
      <c r="J91" s="37"/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18</v>
      </c>
      <c r="D93" s="37"/>
      <c r="E93" s="37"/>
      <c r="F93" s="24" t="str">
        <f>F16</f>
        <v>Svit</v>
      </c>
      <c r="G93" s="37"/>
      <c r="H93" s="37"/>
      <c r="I93" s="29" t="s">
        <v>20</v>
      </c>
      <c r="J93" s="82" t="str">
        <f>IF(J16="","",J16)</f>
        <v>20. 7. 2022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22</v>
      </c>
      <c r="D95" s="37"/>
      <c r="E95" s="37"/>
      <c r="F95" s="24" t="str">
        <f>E19</f>
        <v>Mesto Svit</v>
      </c>
      <c r="G95" s="37"/>
      <c r="H95" s="37"/>
      <c r="I95" s="29" t="s">
        <v>29</v>
      </c>
      <c r="J95" s="33" t="str">
        <f>E25</f>
        <v>Ing. arch. Martin Baloga, PhD. a kolektív EnviArch</v>
      </c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33</v>
      </c>
      <c r="J96" s="33" t="str">
        <f>E28</f>
        <v>Structures, s.r.o.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92" t="s">
        <v>224</v>
      </c>
      <c r="D98" s="193"/>
      <c r="E98" s="193"/>
      <c r="F98" s="193"/>
      <c r="G98" s="193"/>
      <c r="H98" s="193"/>
      <c r="I98" s="193"/>
      <c r="J98" s="194" t="s">
        <v>225</v>
      </c>
      <c r="K98" s="193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95" t="s">
        <v>226</v>
      </c>
      <c r="D100" s="37"/>
      <c r="E100" s="37"/>
      <c r="F100" s="37"/>
      <c r="G100" s="37"/>
      <c r="H100" s="37"/>
      <c r="I100" s="37"/>
      <c r="J100" s="113">
        <f>J126</f>
        <v>0</v>
      </c>
      <c r="K100" s="37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227</v>
      </c>
    </row>
    <row r="101" s="9" customFormat="1" ht="24.96" customHeight="1">
      <c r="A101" s="9"/>
      <c r="B101" s="196"/>
      <c r="C101" s="197"/>
      <c r="D101" s="198" t="s">
        <v>2578</v>
      </c>
      <c r="E101" s="199"/>
      <c r="F101" s="199"/>
      <c r="G101" s="199"/>
      <c r="H101" s="199"/>
      <c r="I101" s="199"/>
      <c r="J101" s="200">
        <f>J127</f>
        <v>0</v>
      </c>
      <c r="K101" s="197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202"/>
      <c r="C102" s="136"/>
      <c r="D102" s="203" t="s">
        <v>2579</v>
      </c>
      <c r="E102" s="204"/>
      <c r="F102" s="204"/>
      <c r="G102" s="204"/>
      <c r="H102" s="204"/>
      <c r="I102" s="204"/>
      <c r="J102" s="205">
        <f>J128</f>
        <v>0</v>
      </c>
      <c r="K102" s="136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66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="2" customFormat="1" ht="6.96" customHeight="1">
      <c r="A104" s="35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="2" customFormat="1" ht="6.96" customHeight="1">
      <c r="A108" s="35"/>
      <c r="B108" s="71"/>
      <c r="C108" s="72"/>
      <c r="D108" s="72"/>
      <c r="E108" s="72"/>
      <c r="F108" s="72"/>
      <c r="G108" s="72"/>
      <c r="H108" s="72"/>
      <c r="I108" s="72"/>
      <c r="J108" s="72"/>
      <c r="K108" s="72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24.96" customHeight="1">
      <c r="A109" s="35"/>
      <c r="B109" s="36"/>
      <c r="C109" s="20" t="s">
        <v>250</v>
      </c>
      <c r="D109" s="37"/>
      <c r="E109" s="37"/>
      <c r="F109" s="37"/>
      <c r="G109" s="37"/>
      <c r="H109" s="37"/>
      <c r="I109" s="37"/>
      <c r="J109" s="37"/>
      <c r="K109" s="37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6.96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2" customHeight="1">
      <c r="A111" s="35"/>
      <c r="B111" s="36"/>
      <c r="C111" s="29" t="s">
        <v>14</v>
      </c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6.5" customHeight="1">
      <c r="A112" s="35"/>
      <c r="B112" s="36"/>
      <c r="C112" s="37"/>
      <c r="D112" s="37"/>
      <c r="E112" s="191" t="str">
        <f>E7</f>
        <v>Materská škola Svit - ZMNENA</v>
      </c>
      <c r="F112" s="29"/>
      <c r="G112" s="29"/>
      <c r="H112" s="29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1" customFormat="1" ht="12" customHeight="1">
      <c r="B113" s="18"/>
      <c r="C113" s="29" t="s">
        <v>221</v>
      </c>
      <c r="D113" s="19"/>
      <c r="E113" s="19"/>
      <c r="F113" s="19"/>
      <c r="G113" s="19"/>
      <c r="H113" s="19"/>
      <c r="I113" s="19"/>
      <c r="J113" s="19"/>
      <c r="K113" s="19"/>
      <c r="L113" s="17"/>
    </row>
    <row r="114" s="1" customFormat="1" ht="16.5" customHeight="1">
      <c r="B114" s="18"/>
      <c r="C114" s="19"/>
      <c r="D114" s="19"/>
      <c r="E114" s="191" t="s">
        <v>222</v>
      </c>
      <c r="F114" s="19"/>
      <c r="G114" s="19"/>
      <c r="H114" s="19"/>
      <c r="I114" s="19"/>
      <c r="J114" s="19"/>
      <c r="K114" s="19"/>
      <c r="L114" s="17"/>
    </row>
    <row r="115" s="1" customFormat="1" ht="12" customHeight="1">
      <c r="B115" s="18"/>
      <c r="C115" s="29" t="s">
        <v>1380</v>
      </c>
      <c r="D115" s="19"/>
      <c r="E115" s="19"/>
      <c r="F115" s="19"/>
      <c r="G115" s="19"/>
      <c r="H115" s="19"/>
      <c r="I115" s="19"/>
      <c r="J115" s="19"/>
      <c r="K115" s="19"/>
      <c r="L115" s="17"/>
    </row>
    <row r="116" s="2" customFormat="1" ht="16.5" customHeight="1">
      <c r="A116" s="35"/>
      <c r="B116" s="36"/>
      <c r="C116" s="37"/>
      <c r="D116" s="37"/>
      <c r="E116" s="264" t="s">
        <v>2576</v>
      </c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2" customHeight="1">
      <c r="A117" s="35"/>
      <c r="B117" s="36"/>
      <c r="C117" s="29" t="s">
        <v>1382</v>
      </c>
      <c r="D117" s="37"/>
      <c r="E117" s="37"/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6.5" customHeight="1">
      <c r="A118" s="35"/>
      <c r="B118" s="36"/>
      <c r="C118" s="37"/>
      <c r="D118" s="37"/>
      <c r="E118" s="79" t="str">
        <f>E13</f>
        <v>SO-1.1.2.11 - Zásuvky a vypínače</v>
      </c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6.96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2" customHeight="1">
      <c r="A120" s="35"/>
      <c r="B120" s="36"/>
      <c r="C120" s="29" t="s">
        <v>18</v>
      </c>
      <c r="D120" s="37"/>
      <c r="E120" s="37"/>
      <c r="F120" s="24" t="str">
        <f>F16</f>
        <v>Svit</v>
      </c>
      <c r="G120" s="37"/>
      <c r="H120" s="37"/>
      <c r="I120" s="29" t="s">
        <v>20</v>
      </c>
      <c r="J120" s="82" t="str">
        <f>IF(J16="","",J16)</f>
        <v>20. 7. 2022</v>
      </c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6.96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40.05" customHeight="1">
      <c r="A122" s="35"/>
      <c r="B122" s="36"/>
      <c r="C122" s="29" t="s">
        <v>22</v>
      </c>
      <c r="D122" s="37"/>
      <c r="E122" s="37"/>
      <c r="F122" s="24" t="str">
        <f>E19</f>
        <v>Mesto Svit</v>
      </c>
      <c r="G122" s="37"/>
      <c r="H122" s="37"/>
      <c r="I122" s="29" t="s">
        <v>29</v>
      </c>
      <c r="J122" s="33" t="str">
        <f>E25</f>
        <v>Ing. arch. Martin Baloga, PhD. a kolektív EnviArch</v>
      </c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5.15" customHeight="1">
      <c r="A123" s="35"/>
      <c r="B123" s="36"/>
      <c r="C123" s="29" t="s">
        <v>27</v>
      </c>
      <c r="D123" s="37"/>
      <c r="E123" s="37"/>
      <c r="F123" s="24" t="str">
        <f>IF(E22="","",E22)</f>
        <v>Vyplň údaj</v>
      </c>
      <c r="G123" s="37"/>
      <c r="H123" s="37"/>
      <c r="I123" s="29" t="s">
        <v>33</v>
      </c>
      <c r="J123" s="33" t="str">
        <f>E28</f>
        <v>Structures, s.r.o.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0.32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11" customFormat="1" ht="29.28" customHeight="1">
      <c r="A125" s="207"/>
      <c r="B125" s="208"/>
      <c r="C125" s="209" t="s">
        <v>251</v>
      </c>
      <c r="D125" s="210" t="s">
        <v>63</v>
      </c>
      <c r="E125" s="210" t="s">
        <v>59</v>
      </c>
      <c r="F125" s="210" t="s">
        <v>60</v>
      </c>
      <c r="G125" s="210" t="s">
        <v>252</v>
      </c>
      <c r="H125" s="210" t="s">
        <v>253</v>
      </c>
      <c r="I125" s="210" t="s">
        <v>254</v>
      </c>
      <c r="J125" s="211" t="s">
        <v>225</v>
      </c>
      <c r="K125" s="212" t="s">
        <v>255</v>
      </c>
      <c r="L125" s="213"/>
      <c r="M125" s="103" t="s">
        <v>1</v>
      </c>
      <c r="N125" s="104" t="s">
        <v>42</v>
      </c>
      <c r="O125" s="104" t="s">
        <v>256</v>
      </c>
      <c r="P125" s="104" t="s">
        <v>257</v>
      </c>
      <c r="Q125" s="104" t="s">
        <v>258</v>
      </c>
      <c r="R125" s="104" t="s">
        <v>259</v>
      </c>
      <c r="S125" s="104" t="s">
        <v>260</v>
      </c>
      <c r="T125" s="105" t="s">
        <v>261</v>
      </c>
      <c r="U125" s="207"/>
      <c r="V125" s="207"/>
      <c r="W125" s="207"/>
      <c r="X125" s="207"/>
      <c r="Y125" s="207"/>
      <c r="Z125" s="207"/>
      <c r="AA125" s="207"/>
      <c r="AB125" s="207"/>
      <c r="AC125" s="207"/>
      <c r="AD125" s="207"/>
      <c r="AE125" s="207"/>
    </row>
    <row r="126" s="2" customFormat="1" ht="22.8" customHeight="1">
      <c r="A126" s="35"/>
      <c r="B126" s="36"/>
      <c r="C126" s="110" t="s">
        <v>226</v>
      </c>
      <c r="D126" s="37"/>
      <c r="E126" s="37"/>
      <c r="F126" s="37"/>
      <c r="G126" s="37"/>
      <c r="H126" s="37"/>
      <c r="I126" s="37"/>
      <c r="J126" s="214">
        <f>BK126</f>
        <v>0</v>
      </c>
      <c r="K126" s="37"/>
      <c r="L126" s="41"/>
      <c r="M126" s="106"/>
      <c r="N126" s="215"/>
      <c r="O126" s="107"/>
      <c r="P126" s="216">
        <f>P127</f>
        <v>0</v>
      </c>
      <c r="Q126" s="107"/>
      <c r="R126" s="216">
        <f>R127</f>
        <v>0</v>
      </c>
      <c r="S126" s="107"/>
      <c r="T126" s="217">
        <f>T127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77</v>
      </c>
      <c r="AU126" s="14" t="s">
        <v>227</v>
      </c>
      <c r="BK126" s="218">
        <f>BK127</f>
        <v>0</v>
      </c>
    </row>
    <row r="127" s="12" customFormat="1" ht="25.92" customHeight="1">
      <c r="A127" s="12"/>
      <c r="B127" s="219"/>
      <c r="C127" s="220"/>
      <c r="D127" s="221" t="s">
        <v>77</v>
      </c>
      <c r="E127" s="222" t="s">
        <v>2580</v>
      </c>
      <c r="F127" s="222" t="s">
        <v>2581</v>
      </c>
      <c r="G127" s="220"/>
      <c r="H127" s="220"/>
      <c r="I127" s="223"/>
      <c r="J127" s="224">
        <f>BK127</f>
        <v>0</v>
      </c>
      <c r="K127" s="220"/>
      <c r="L127" s="225"/>
      <c r="M127" s="226"/>
      <c r="N127" s="227"/>
      <c r="O127" s="227"/>
      <c r="P127" s="228">
        <f>P128</f>
        <v>0</v>
      </c>
      <c r="Q127" s="227"/>
      <c r="R127" s="228">
        <f>R128</f>
        <v>0</v>
      </c>
      <c r="S127" s="227"/>
      <c r="T127" s="229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0" t="s">
        <v>85</v>
      </c>
      <c r="AT127" s="231" t="s">
        <v>77</v>
      </c>
      <c r="AU127" s="231" t="s">
        <v>78</v>
      </c>
      <c r="AY127" s="230" t="s">
        <v>263</v>
      </c>
      <c r="BK127" s="232">
        <f>BK128</f>
        <v>0</v>
      </c>
    </row>
    <row r="128" s="12" customFormat="1" ht="22.8" customHeight="1">
      <c r="A128" s="12"/>
      <c r="B128" s="219"/>
      <c r="C128" s="220"/>
      <c r="D128" s="221" t="s">
        <v>77</v>
      </c>
      <c r="E128" s="247" t="s">
        <v>2582</v>
      </c>
      <c r="F128" s="247" t="s">
        <v>2583</v>
      </c>
      <c r="G128" s="220"/>
      <c r="H128" s="220"/>
      <c r="I128" s="223"/>
      <c r="J128" s="248">
        <f>BK128</f>
        <v>0</v>
      </c>
      <c r="K128" s="220"/>
      <c r="L128" s="225"/>
      <c r="M128" s="226"/>
      <c r="N128" s="227"/>
      <c r="O128" s="227"/>
      <c r="P128" s="228">
        <f>SUM(P129:P174)</f>
        <v>0</v>
      </c>
      <c r="Q128" s="227"/>
      <c r="R128" s="228">
        <f>SUM(R129:R174)</f>
        <v>0</v>
      </c>
      <c r="S128" s="227"/>
      <c r="T128" s="229">
        <f>SUM(T129:T174)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0" t="s">
        <v>85</v>
      </c>
      <c r="AT128" s="231" t="s">
        <v>77</v>
      </c>
      <c r="AU128" s="231" t="s">
        <v>85</v>
      </c>
      <c r="AY128" s="230" t="s">
        <v>263</v>
      </c>
      <c r="BK128" s="232">
        <f>SUM(BK129:BK174)</f>
        <v>0</v>
      </c>
    </row>
    <row r="129" s="2" customFormat="1" ht="24.15" customHeight="1">
      <c r="A129" s="35"/>
      <c r="B129" s="36"/>
      <c r="C129" s="233" t="s">
        <v>85</v>
      </c>
      <c r="D129" s="233" t="s">
        <v>264</v>
      </c>
      <c r="E129" s="234" t="s">
        <v>3151</v>
      </c>
      <c r="F129" s="235" t="s">
        <v>3152</v>
      </c>
      <c r="G129" s="236" t="s">
        <v>2598</v>
      </c>
      <c r="H129" s="237">
        <v>386</v>
      </c>
      <c r="I129" s="238"/>
      <c r="J129" s="237">
        <f>ROUND(I129*H129,3)</f>
        <v>0</v>
      </c>
      <c r="K129" s="239"/>
      <c r="L129" s="41"/>
      <c r="M129" s="240" t="s">
        <v>1</v>
      </c>
      <c r="N129" s="241" t="s">
        <v>44</v>
      </c>
      <c r="O129" s="94"/>
      <c r="P129" s="242">
        <f>O129*H129</f>
        <v>0</v>
      </c>
      <c r="Q129" s="242">
        <v>0</v>
      </c>
      <c r="R129" s="242">
        <f>Q129*H129</f>
        <v>0</v>
      </c>
      <c r="S129" s="242">
        <v>0</v>
      </c>
      <c r="T129" s="243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4" t="s">
        <v>101</v>
      </c>
      <c r="AT129" s="244" t="s">
        <v>264</v>
      </c>
      <c r="AU129" s="244" t="s">
        <v>89</v>
      </c>
      <c r="AY129" s="14" t="s">
        <v>263</v>
      </c>
      <c r="BE129" s="245">
        <f>IF(N129="základná",J129,0)</f>
        <v>0</v>
      </c>
      <c r="BF129" s="245">
        <f>IF(N129="znížená",J129,0)</f>
        <v>0</v>
      </c>
      <c r="BG129" s="245">
        <f>IF(N129="zákl. prenesená",J129,0)</f>
        <v>0</v>
      </c>
      <c r="BH129" s="245">
        <f>IF(N129="zníž. prenesená",J129,0)</f>
        <v>0</v>
      </c>
      <c r="BI129" s="245">
        <f>IF(N129="nulová",J129,0)</f>
        <v>0</v>
      </c>
      <c r="BJ129" s="14" t="s">
        <v>89</v>
      </c>
      <c r="BK129" s="246">
        <f>ROUND(I129*H129,3)</f>
        <v>0</v>
      </c>
      <c r="BL129" s="14" t="s">
        <v>101</v>
      </c>
      <c r="BM129" s="244" t="s">
        <v>3153</v>
      </c>
    </row>
    <row r="130" s="2" customFormat="1" ht="24.15" customHeight="1">
      <c r="A130" s="35"/>
      <c r="B130" s="36"/>
      <c r="C130" s="249" t="s">
        <v>89</v>
      </c>
      <c r="D130" s="249" t="s">
        <v>612</v>
      </c>
      <c r="E130" s="250" t="s">
        <v>3154</v>
      </c>
      <c r="F130" s="251" t="s">
        <v>3155</v>
      </c>
      <c r="G130" s="252" t="s">
        <v>2598</v>
      </c>
      <c r="H130" s="253">
        <v>219</v>
      </c>
      <c r="I130" s="254"/>
      <c r="J130" s="253">
        <f>ROUND(I130*H130,3)</f>
        <v>0</v>
      </c>
      <c r="K130" s="255"/>
      <c r="L130" s="256"/>
      <c r="M130" s="257" t="s">
        <v>1</v>
      </c>
      <c r="N130" s="258" t="s">
        <v>44</v>
      </c>
      <c r="O130" s="94"/>
      <c r="P130" s="242">
        <f>O130*H130</f>
        <v>0</v>
      </c>
      <c r="Q130" s="242">
        <v>0</v>
      </c>
      <c r="R130" s="242">
        <f>Q130*H130</f>
        <v>0</v>
      </c>
      <c r="S130" s="242">
        <v>0</v>
      </c>
      <c r="T130" s="243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4" t="s">
        <v>290</v>
      </c>
      <c r="AT130" s="244" t="s">
        <v>612</v>
      </c>
      <c r="AU130" s="244" t="s">
        <v>89</v>
      </c>
      <c r="AY130" s="14" t="s">
        <v>263</v>
      </c>
      <c r="BE130" s="245">
        <f>IF(N130="základná",J130,0)</f>
        <v>0</v>
      </c>
      <c r="BF130" s="245">
        <f>IF(N130="znížená",J130,0)</f>
        <v>0</v>
      </c>
      <c r="BG130" s="245">
        <f>IF(N130="zákl. prenesená",J130,0)</f>
        <v>0</v>
      </c>
      <c r="BH130" s="245">
        <f>IF(N130="zníž. prenesená",J130,0)</f>
        <v>0</v>
      </c>
      <c r="BI130" s="245">
        <f>IF(N130="nulová",J130,0)</f>
        <v>0</v>
      </c>
      <c r="BJ130" s="14" t="s">
        <v>89</v>
      </c>
      <c r="BK130" s="246">
        <f>ROUND(I130*H130,3)</f>
        <v>0</v>
      </c>
      <c r="BL130" s="14" t="s">
        <v>101</v>
      </c>
      <c r="BM130" s="244" t="s">
        <v>3156</v>
      </c>
    </row>
    <row r="131" s="2" customFormat="1" ht="24.15" customHeight="1">
      <c r="A131" s="35"/>
      <c r="B131" s="36"/>
      <c r="C131" s="249" t="s">
        <v>96</v>
      </c>
      <c r="D131" s="249" t="s">
        <v>612</v>
      </c>
      <c r="E131" s="250" t="s">
        <v>2763</v>
      </c>
      <c r="F131" s="251" t="s">
        <v>2764</v>
      </c>
      <c r="G131" s="252" t="s">
        <v>2598</v>
      </c>
      <c r="H131" s="253">
        <v>167</v>
      </c>
      <c r="I131" s="254"/>
      <c r="J131" s="253">
        <f>ROUND(I131*H131,3)</f>
        <v>0</v>
      </c>
      <c r="K131" s="255"/>
      <c r="L131" s="256"/>
      <c r="M131" s="257" t="s">
        <v>1</v>
      </c>
      <c r="N131" s="258" t="s">
        <v>44</v>
      </c>
      <c r="O131" s="94"/>
      <c r="P131" s="242">
        <f>O131*H131</f>
        <v>0</v>
      </c>
      <c r="Q131" s="242">
        <v>0</v>
      </c>
      <c r="R131" s="242">
        <f>Q131*H131</f>
        <v>0</v>
      </c>
      <c r="S131" s="242">
        <v>0</v>
      </c>
      <c r="T131" s="24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4" t="s">
        <v>290</v>
      </c>
      <c r="AT131" s="244" t="s">
        <v>612</v>
      </c>
      <c r="AU131" s="244" t="s">
        <v>89</v>
      </c>
      <c r="AY131" s="14" t="s">
        <v>263</v>
      </c>
      <c r="BE131" s="245">
        <f>IF(N131="základná",J131,0)</f>
        <v>0</v>
      </c>
      <c r="BF131" s="245">
        <f>IF(N131="znížená",J131,0)</f>
        <v>0</v>
      </c>
      <c r="BG131" s="245">
        <f>IF(N131="zákl. prenesená",J131,0)</f>
        <v>0</v>
      </c>
      <c r="BH131" s="245">
        <f>IF(N131="zníž. prenesená",J131,0)</f>
        <v>0</v>
      </c>
      <c r="BI131" s="245">
        <f>IF(N131="nulová",J131,0)</f>
        <v>0</v>
      </c>
      <c r="BJ131" s="14" t="s">
        <v>89</v>
      </c>
      <c r="BK131" s="246">
        <f>ROUND(I131*H131,3)</f>
        <v>0</v>
      </c>
      <c r="BL131" s="14" t="s">
        <v>101</v>
      </c>
      <c r="BM131" s="244" t="s">
        <v>3157</v>
      </c>
    </row>
    <row r="132" s="2" customFormat="1" ht="21.75" customHeight="1">
      <c r="A132" s="35"/>
      <c r="B132" s="36"/>
      <c r="C132" s="233" t="s">
        <v>101</v>
      </c>
      <c r="D132" s="233" t="s">
        <v>264</v>
      </c>
      <c r="E132" s="234" t="s">
        <v>3158</v>
      </c>
      <c r="F132" s="235" t="s">
        <v>3159</v>
      </c>
      <c r="G132" s="236" t="s">
        <v>2598</v>
      </c>
      <c r="H132" s="237">
        <v>39</v>
      </c>
      <c r="I132" s="238"/>
      <c r="J132" s="237">
        <f>ROUND(I132*H132,3)</f>
        <v>0</v>
      </c>
      <c r="K132" s="239"/>
      <c r="L132" s="41"/>
      <c r="M132" s="240" t="s">
        <v>1</v>
      </c>
      <c r="N132" s="241" t="s">
        <v>44</v>
      </c>
      <c r="O132" s="94"/>
      <c r="P132" s="242">
        <f>O132*H132</f>
        <v>0</v>
      </c>
      <c r="Q132" s="242">
        <v>0</v>
      </c>
      <c r="R132" s="242">
        <f>Q132*H132</f>
        <v>0</v>
      </c>
      <c r="S132" s="242">
        <v>0</v>
      </c>
      <c r="T132" s="24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4" t="s">
        <v>101</v>
      </c>
      <c r="AT132" s="244" t="s">
        <v>264</v>
      </c>
      <c r="AU132" s="244" t="s">
        <v>89</v>
      </c>
      <c r="AY132" s="14" t="s">
        <v>263</v>
      </c>
      <c r="BE132" s="245">
        <f>IF(N132="základná",J132,0)</f>
        <v>0</v>
      </c>
      <c r="BF132" s="245">
        <f>IF(N132="znížená",J132,0)</f>
        <v>0</v>
      </c>
      <c r="BG132" s="245">
        <f>IF(N132="zákl. prenesená",J132,0)</f>
        <v>0</v>
      </c>
      <c r="BH132" s="245">
        <f>IF(N132="zníž. prenesená",J132,0)</f>
        <v>0</v>
      </c>
      <c r="BI132" s="245">
        <f>IF(N132="nulová",J132,0)</f>
        <v>0</v>
      </c>
      <c r="BJ132" s="14" t="s">
        <v>89</v>
      </c>
      <c r="BK132" s="246">
        <f>ROUND(I132*H132,3)</f>
        <v>0</v>
      </c>
      <c r="BL132" s="14" t="s">
        <v>101</v>
      </c>
      <c r="BM132" s="244" t="s">
        <v>3160</v>
      </c>
    </row>
    <row r="133" s="2" customFormat="1" ht="16.5" customHeight="1">
      <c r="A133" s="35"/>
      <c r="B133" s="36"/>
      <c r="C133" s="249" t="s">
        <v>278</v>
      </c>
      <c r="D133" s="249" t="s">
        <v>612</v>
      </c>
      <c r="E133" s="250" t="s">
        <v>3161</v>
      </c>
      <c r="F133" s="251" t="s">
        <v>3162</v>
      </c>
      <c r="G133" s="252" t="s">
        <v>2598</v>
      </c>
      <c r="H133" s="253">
        <v>29</v>
      </c>
      <c r="I133" s="254"/>
      <c r="J133" s="253">
        <f>ROUND(I133*H133,3)</f>
        <v>0</v>
      </c>
      <c r="K133" s="255"/>
      <c r="L133" s="256"/>
      <c r="M133" s="257" t="s">
        <v>1</v>
      </c>
      <c r="N133" s="258" t="s">
        <v>44</v>
      </c>
      <c r="O133" s="94"/>
      <c r="P133" s="242">
        <f>O133*H133</f>
        <v>0</v>
      </c>
      <c r="Q133" s="242">
        <v>0</v>
      </c>
      <c r="R133" s="242">
        <f>Q133*H133</f>
        <v>0</v>
      </c>
      <c r="S133" s="242">
        <v>0</v>
      </c>
      <c r="T133" s="24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4" t="s">
        <v>290</v>
      </c>
      <c r="AT133" s="244" t="s">
        <v>612</v>
      </c>
      <c r="AU133" s="244" t="s">
        <v>89</v>
      </c>
      <c r="AY133" s="14" t="s">
        <v>263</v>
      </c>
      <c r="BE133" s="245">
        <f>IF(N133="základná",J133,0)</f>
        <v>0</v>
      </c>
      <c r="BF133" s="245">
        <f>IF(N133="znížená",J133,0)</f>
        <v>0</v>
      </c>
      <c r="BG133" s="245">
        <f>IF(N133="zákl. prenesená",J133,0)</f>
        <v>0</v>
      </c>
      <c r="BH133" s="245">
        <f>IF(N133="zníž. prenesená",J133,0)</f>
        <v>0</v>
      </c>
      <c r="BI133" s="245">
        <f>IF(N133="nulová",J133,0)</f>
        <v>0</v>
      </c>
      <c r="BJ133" s="14" t="s">
        <v>89</v>
      </c>
      <c r="BK133" s="246">
        <f>ROUND(I133*H133,3)</f>
        <v>0</v>
      </c>
      <c r="BL133" s="14" t="s">
        <v>101</v>
      </c>
      <c r="BM133" s="244" t="s">
        <v>3163</v>
      </c>
    </row>
    <row r="134" s="2" customFormat="1" ht="24.15" customHeight="1">
      <c r="A134" s="35"/>
      <c r="B134" s="36"/>
      <c r="C134" s="249" t="s">
        <v>282</v>
      </c>
      <c r="D134" s="249" t="s">
        <v>612</v>
      </c>
      <c r="E134" s="250" t="s">
        <v>3164</v>
      </c>
      <c r="F134" s="251" t="s">
        <v>3165</v>
      </c>
      <c r="G134" s="252" t="s">
        <v>2598</v>
      </c>
      <c r="H134" s="253">
        <v>3</v>
      </c>
      <c r="I134" s="254"/>
      <c r="J134" s="253">
        <f>ROUND(I134*H134,3)</f>
        <v>0</v>
      </c>
      <c r="K134" s="255"/>
      <c r="L134" s="256"/>
      <c r="M134" s="257" t="s">
        <v>1</v>
      </c>
      <c r="N134" s="258" t="s">
        <v>44</v>
      </c>
      <c r="O134" s="94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290</v>
      </c>
      <c r="AT134" s="244" t="s">
        <v>612</v>
      </c>
      <c r="AU134" s="244" t="s">
        <v>89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101</v>
      </c>
      <c r="BM134" s="244" t="s">
        <v>3166</v>
      </c>
    </row>
    <row r="135" s="2" customFormat="1" ht="24.15" customHeight="1">
      <c r="A135" s="35"/>
      <c r="B135" s="36"/>
      <c r="C135" s="249" t="s">
        <v>286</v>
      </c>
      <c r="D135" s="249" t="s">
        <v>612</v>
      </c>
      <c r="E135" s="250" t="s">
        <v>3167</v>
      </c>
      <c r="F135" s="251" t="s">
        <v>3168</v>
      </c>
      <c r="G135" s="252" t="s">
        <v>2598</v>
      </c>
      <c r="H135" s="253">
        <v>7</v>
      </c>
      <c r="I135" s="254"/>
      <c r="J135" s="253">
        <f>ROUND(I135*H135,3)</f>
        <v>0</v>
      </c>
      <c r="K135" s="255"/>
      <c r="L135" s="256"/>
      <c r="M135" s="257" t="s">
        <v>1</v>
      </c>
      <c r="N135" s="258" t="s">
        <v>44</v>
      </c>
      <c r="O135" s="94"/>
      <c r="P135" s="242">
        <f>O135*H135</f>
        <v>0</v>
      </c>
      <c r="Q135" s="242">
        <v>0</v>
      </c>
      <c r="R135" s="242">
        <f>Q135*H135</f>
        <v>0</v>
      </c>
      <c r="S135" s="242">
        <v>0</v>
      </c>
      <c r="T135" s="24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4" t="s">
        <v>290</v>
      </c>
      <c r="AT135" s="244" t="s">
        <v>612</v>
      </c>
      <c r="AU135" s="244" t="s">
        <v>89</v>
      </c>
      <c r="AY135" s="14" t="s">
        <v>263</v>
      </c>
      <c r="BE135" s="245">
        <f>IF(N135="základná",J135,0)</f>
        <v>0</v>
      </c>
      <c r="BF135" s="245">
        <f>IF(N135="znížená",J135,0)</f>
        <v>0</v>
      </c>
      <c r="BG135" s="245">
        <f>IF(N135="zákl. prenesená",J135,0)</f>
        <v>0</v>
      </c>
      <c r="BH135" s="245">
        <f>IF(N135="zníž. prenesená",J135,0)</f>
        <v>0</v>
      </c>
      <c r="BI135" s="245">
        <f>IF(N135="nulová",J135,0)</f>
        <v>0</v>
      </c>
      <c r="BJ135" s="14" t="s">
        <v>89</v>
      </c>
      <c r="BK135" s="246">
        <f>ROUND(I135*H135,3)</f>
        <v>0</v>
      </c>
      <c r="BL135" s="14" t="s">
        <v>101</v>
      </c>
      <c r="BM135" s="244" t="s">
        <v>3169</v>
      </c>
    </row>
    <row r="136" s="2" customFormat="1" ht="16.5" customHeight="1">
      <c r="A136" s="35"/>
      <c r="B136" s="36"/>
      <c r="C136" s="249" t="s">
        <v>290</v>
      </c>
      <c r="D136" s="249" t="s">
        <v>612</v>
      </c>
      <c r="E136" s="250" t="s">
        <v>3170</v>
      </c>
      <c r="F136" s="251" t="s">
        <v>3171</v>
      </c>
      <c r="G136" s="252" t="s">
        <v>2598</v>
      </c>
      <c r="H136" s="253">
        <v>39</v>
      </c>
      <c r="I136" s="254"/>
      <c r="J136" s="253">
        <f>ROUND(I136*H136,3)</f>
        <v>0</v>
      </c>
      <c r="K136" s="255"/>
      <c r="L136" s="256"/>
      <c r="M136" s="257" t="s">
        <v>1</v>
      </c>
      <c r="N136" s="258" t="s">
        <v>44</v>
      </c>
      <c r="O136" s="94"/>
      <c r="P136" s="242">
        <f>O136*H136</f>
        <v>0</v>
      </c>
      <c r="Q136" s="242">
        <v>0</v>
      </c>
      <c r="R136" s="242">
        <f>Q136*H136</f>
        <v>0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290</v>
      </c>
      <c r="AT136" s="244" t="s">
        <v>612</v>
      </c>
      <c r="AU136" s="244" t="s">
        <v>89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101</v>
      </c>
      <c r="BM136" s="244" t="s">
        <v>3172</v>
      </c>
    </row>
    <row r="137" s="2" customFormat="1" ht="24.15" customHeight="1">
      <c r="A137" s="35"/>
      <c r="B137" s="36"/>
      <c r="C137" s="249" t="s">
        <v>294</v>
      </c>
      <c r="D137" s="249" t="s">
        <v>612</v>
      </c>
      <c r="E137" s="250" t="s">
        <v>3173</v>
      </c>
      <c r="F137" s="251" t="s">
        <v>3174</v>
      </c>
      <c r="G137" s="252" t="s">
        <v>2598</v>
      </c>
      <c r="H137" s="253">
        <v>39</v>
      </c>
      <c r="I137" s="254"/>
      <c r="J137" s="253">
        <f>ROUND(I137*H137,3)</f>
        <v>0</v>
      </c>
      <c r="K137" s="255"/>
      <c r="L137" s="256"/>
      <c r="M137" s="257" t="s">
        <v>1</v>
      </c>
      <c r="N137" s="258" t="s">
        <v>44</v>
      </c>
      <c r="O137" s="94"/>
      <c r="P137" s="242">
        <f>O137*H137</f>
        <v>0</v>
      </c>
      <c r="Q137" s="242">
        <v>0</v>
      </c>
      <c r="R137" s="242">
        <f>Q137*H137</f>
        <v>0</v>
      </c>
      <c r="S137" s="242">
        <v>0</v>
      </c>
      <c r="T137" s="24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4" t="s">
        <v>290</v>
      </c>
      <c r="AT137" s="244" t="s">
        <v>612</v>
      </c>
      <c r="AU137" s="244" t="s">
        <v>89</v>
      </c>
      <c r="AY137" s="14" t="s">
        <v>263</v>
      </c>
      <c r="BE137" s="245">
        <f>IF(N137="základná",J137,0)</f>
        <v>0</v>
      </c>
      <c r="BF137" s="245">
        <f>IF(N137="znížená",J137,0)</f>
        <v>0</v>
      </c>
      <c r="BG137" s="245">
        <f>IF(N137="zákl. prenesená",J137,0)</f>
        <v>0</v>
      </c>
      <c r="BH137" s="245">
        <f>IF(N137="zníž. prenesená",J137,0)</f>
        <v>0</v>
      </c>
      <c r="BI137" s="245">
        <f>IF(N137="nulová",J137,0)</f>
        <v>0</v>
      </c>
      <c r="BJ137" s="14" t="s">
        <v>89</v>
      </c>
      <c r="BK137" s="246">
        <f>ROUND(I137*H137,3)</f>
        <v>0</v>
      </c>
      <c r="BL137" s="14" t="s">
        <v>101</v>
      </c>
      <c r="BM137" s="244" t="s">
        <v>3175</v>
      </c>
    </row>
    <row r="138" s="2" customFormat="1" ht="16.5" customHeight="1">
      <c r="A138" s="35"/>
      <c r="B138" s="36"/>
      <c r="C138" s="249" t="s">
        <v>298</v>
      </c>
      <c r="D138" s="249" t="s">
        <v>612</v>
      </c>
      <c r="E138" s="250" t="s">
        <v>3176</v>
      </c>
      <c r="F138" s="251" t="s">
        <v>3177</v>
      </c>
      <c r="G138" s="252" t="s">
        <v>2598</v>
      </c>
      <c r="H138" s="253">
        <v>8</v>
      </c>
      <c r="I138" s="254"/>
      <c r="J138" s="253">
        <f>ROUND(I138*H138,3)</f>
        <v>0</v>
      </c>
      <c r="K138" s="255"/>
      <c r="L138" s="256"/>
      <c r="M138" s="257" t="s">
        <v>1</v>
      </c>
      <c r="N138" s="258" t="s">
        <v>44</v>
      </c>
      <c r="O138" s="94"/>
      <c r="P138" s="242">
        <f>O138*H138</f>
        <v>0</v>
      </c>
      <c r="Q138" s="242">
        <v>0</v>
      </c>
      <c r="R138" s="242">
        <f>Q138*H138</f>
        <v>0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290</v>
      </c>
      <c r="AT138" s="244" t="s">
        <v>612</v>
      </c>
      <c r="AU138" s="244" t="s">
        <v>89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101</v>
      </c>
      <c r="BM138" s="244" t="s">
        <v>3178</v>
      </c>
    </row>
    <row r="139" s="2" customFormat="1" ht="21.75" customHeight="1">
      <c r="A139" s="35"/>
      <c r="B139" s="36"/>
      <c r="C139" s="233" t="s">
        <v>302</v>
      </c>
      <c r="D139" s="233" t="s">
        <v>264</v>
      </c>
      <c r="E139" s="234" t="s">
        <v>3179</v>
      </c>
      <c r="F139" s="235" t="s">
        <v>3180</v>
      </c>
      <c r="G139" s="236" t="s">
        <v>2598</v>
      </c>
      <c r="H139" s="237">
        <v>13</v>
      </c>
      <c r="I139" s="238"/>
      <c r="J139" s="237">
        <f>ROUND(I139*H139,3)</f>
        <v>0</v>
      </c>
      <c r="K139" s="239"/>
      <c r="L139" s="41"/>
      <c r="M139" s="240" t="s">
        <v>1</v>
      </c>
      <c r="N139" s="241" t="s">
        <v>44</v>
      </c>
      <c r="O139" s="94"/>
      <c r="P139" s="242">
        <f>O139*H139</f>
        <v>0</v>
      </c>
      <c r="Q139" s="242">
        <v>0</v>
      </c>
      <c r="R139" s="242">
        <f>Q139*H139</f>
        <v>0</v>
      </c>
      <c r="S139" s="242">
        <v>0</v>
      </c>
      <c r="T139" s="24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4" t="s">
        <v>101</v>
      </c>
      <c r="AT139" s="244" t="s">
        <v>264</v>
      </c>
      <c r="AU139" s="244" t="s">
        <v>89</v>
      </c>
      <c r="AY139" s="14" t="s">
        <v>263</v>
      </c>
      <c r="BE139" s="245">
        <f>IF(N139="základná",J139,0)</f>
        <v>0</v>
      </c>
      <c r="BF139" s="245">
        <f>IF(N139="znížená",J139,0)</f>
        <v>0</v>
      </c>
      <c r="BG139" s="245">
        <f>IF(N139="zákl. prenesená",J139,0)</f>
        <v>0</v>
      </c>
      <c r="BH139" s="245">
        <f>IF(N139="zníž. prenesená",J139,0)</f>
        <v>0</v>
      </c>
      <c r="BI139" s="245">
        <f>IF(N139="nulová",J139,0)</f>
        <v>0</v>
      </c>
      <c r="BJ139" s="14" t="s">
        <v>89</v>
      </c>
      <c r="BK139" s="246">
        <f>ROUND(I139*H139,3)</f>
        <v>0</v>
      </c>
      <c r="BL139" s="14" t="s">
        <v>101</v>
      </c>
      <c r="BM139" s="244" t="s">
        <v>3181</v>
      </c>
    </row>
    <row r="140" s="2" customFormat="1" ht="16.5" customHeight="1">
      <c r="A140" s="35"/>
      <c r="B140" s="36"/>
      <c r="C140" s="249" t="s">
        <v>306</v>
      </c>
      <c r="D140" s="249" t="s">
        <v>612</v>
      </c>
      <c r="E140" s="250" t="s">
        <v>3182</v>
      </c>
      <c r="F140" s="251" t="s">
        <v>3183</v>
      </c>
      <c r="G140" s="252" t="s">
        <v>2598</v>
      </c>
      <c r="H140" s="253">
        <v>13</v>
      </c>
      <c r="I140" s="254"/>
      <c r="J140" s="253">
        <f>ROUND(I140*H140,3)</f>
        <v>0</v>
      </c>
      <c r="K140" s="255"/>
      <c r="L140" s="256"/>
      <c r="M140" s="257" t="s">
        <v>1</v>
      </c>
      <c r="N140" s="258" t="s">
        <v>44</v>
      </c>
      <c r="O140" s="94"/>
      <c r="P140" s="242">
        <f>O140*H140</f>
        <v>0</v>
      </c>
      <c r="Q140" s="242">
        <v>0</v>
      </c>
      <c r="R140" s="242">
        <f>Q140*H140</f>
        <v>0</v>
      </c>
      <c r="S140" s="242">
        <v>0</v>
      </c>
      <c r="T140" s="24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4" t="s">
        <v>290</v>
      </c>
      <c r="AT140" s="244" t="s">
        <v>612</v>
      </c>
      <c r="AU140" s="244" t="s">
        <v>89</v>
      </c>
      <c r="AY140" s="14" t="s">
        <v>263</v>
      </c>
      <c r="BE140" s="245">
        <f>IF(N140="základná",J140,0)</f>
        <v>0</v>
      </c>
      <c r="BF140" s="245">
        <f>IF(N140="znížená",J140,0)</f>
        <v>0</v>
      </c>
      <c r="BG140" s="245">
        <f>IF(N140="zákl. prenesená",J140,0)</f>
        <v>0</v>
      </c>
      <c r="BH140" s="245">
        <f>IF(N140="zníž. prenesená",J140,0)</f>
        <v>0</v>
      </c>
      <c r="BI140" s="245">
        <f>IF(N140="nulová",J140,0)</f>
        <v>0</v>
      </c>
      <c r="BJ140" s="14" t="s">
        <v>89</v>
      </c>
      <c r="BK140" s="246">
        <f>ROUND(I140*H140,3)</f>
        <v>0</v>
      </c>
      <c r="BL140" s="14" t="s">
        <v>101</v>
      </c>
      <c r="BM140" s="244" t="s">
        <v>3184</v>
      </c>
    </row>
    <row r="141" s="2" customFormat="1" ht="16.5" customHeight="1">
      <c r="A141" s="35"/>
      <c r="B141" s="36"/>
      <c r="C141" s="249" t="s">
        <v>310</v>
      </c>
      <c r="D141" s="249" t="s">
        <v>612</v>
      </c>
      <c r="E141" s="250" t="s">
        <v>3185</v>
      </c>
      <c r="F141" s="251" t="s">
        <v>3186</v>
      </c>
      <c r="G141" s="252" t="s">
        <v>2598</v>
      </c>
      <c r="H141" s="253">
        <v>13</v>
      </c>
      <c r="I141" s="254"/>
      <c r="J141" s="253">
        <f>ROUND(I141*H141,3)</f>
        <v>0</v>
      </c>
      <c r="K141" s="255"/>
      <c r="L141" s="256"/>
      <c r="M141" s="257" t="s">
        <v>1</v>
      </c>
      <c r="N141" s="258" t="s">
        <v>44</v>
      </c>
      <c r="O141" s="94"/>
      <c r="P141" s="242">
        <f>O141*H141</f>
        <v>0</v>
      </c>
      <c r="Q141" s="242">
        <v>0</v>
      </c>
      <c r="R141" s="242">
        <f>Q141*H141</f>
        <v>0</v>
      </c>
      <c r="S141" s="242">
        <v>0</v>
      </c>
      <c r="T141" s="24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4" t="s">
        <v>290</v>
      </c>
      <c r="AT141" s="244" t="s">
        <v>612</v>
      </c>
      <c r="AU141" s="244" t="s">
        <v>89</v>
      </c>
      <c r="AY141" s="14" t="s">
        <v>263</v>
      </c>
      <c r="BE141" s="245">
        <f>IF(N141="základná",J141,0)</f>
        <v>0</v>
      </c>
      <c r="BF141" s="245">
        <f>IF(N141="znížená",J141,0)</f>
        <v>0</v>
      </c>
      <c r="BG141" s="245">
        <f>IF(N141="zákl. prenesená",J141,0)</f>
        <v>0</v>
      </c>
      <c r="BH141" s="245">
        <f>IF(N141="zníž. prenesená",J141,0)</f>
        <v>0</v>
      </c>
      <c r="BI141" s="245">
        <f>IF(N141="nulová",J141,0)</f>
        <v>0</v>
      </c>
      <c r="BJ141" s="14" t="s">
        <v>89</v>
      </c>
      <c r="BK141" s="246">
        <f>ROUND(I141*H141,3)</f>
        <v>0</v>
      </c>
      <c r="BL141" s="14" t="s">
        <v>101</v>
      </c>
      <c r="BM141" s="244" t="s">
        <v>3187</v>
      </c>
    </row>
    <row r="142" s="2" customFormat="1" ht="24.15" customHeight="1">
      <c r="A142" s="35"/>
      <c r="B142" s="36"/>
      <c r="C142" s="249" t="s">
        <v>315</v>
      </c>
      <c r="D142" s="249" t="s">
        <v>612</v>
      </c>
      <c r="E142" s="250" t="s">
        <v>3173</v>
      </c>
      <c r="F142" s="251" t="s">
        <v>3174</v>
      </c>
      <c r="G142" s="252" t="s">
        <v>2598</v>
      </c>
      <c r="H142" s="253">
        <v>13</v>
      </c>
      <c r="I142" s="254"/>
      <c r="J142" s="253">
        <f>ROUND(I142*H142,3)</f>
        <v>0</v>
      </c>
      <c r="K142" s="255"/>
      <c r="L142" s="256"/>
      <c r="M142" s="257" t="s">
        <v>1</v>
      </c>
      <c r="N142" s="258" t="s">
        <v>44</v>
      </c>
      <c r="O142" s="94"/>
      <c r="P142" s="242">
        <f>O142*H142</f>
        <v>0</v>
      </c>
      <c r="Q142" s="242">
        <v>0</v>
      </c>
      <c r="R142" s="242">
        <f>Q142*H142</f>
        <v>0</v>
      </c>
      <c r="S142" s="242">
        <v>0</v>
      </c>
      <c r="T142" s="24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4" t="s">
        <v>290</v>
      </c>
      <c r="AT142" s="244" t="s">
        <v>612</v>
      </c>
      <c r="AU142" s="244" t="s">
        <v>89</v>
      </c>
      <c r="AY142" s="14" t="s">
        <v>263</v>
      </c>
      <c r="BE142" s="245">
        <f>IF(N142="základná",J142,0)</f>
        <v>0</v>
      </c>
      <c r="BF142" s="245">
        <f>IF(N142="znížená",J142,0)</f>
        <v>0</v>
      </c>
      <c r="BG142" s="245">
        <f>IF(N142="zákl. prenesená",J142,0)</f>
        <v>0</v>
      </c>
      <c r="BH142" s="245">
        <f>IF(N142="zníž. prenesená",J142,0)</f>
        <v>0</v>
      </c>
      <c r="BI142" s="245">
        <f>IF(N142="nulová",J142,0)</f>
        <v>0</v>
      </c>
      <c r="BJ142" s="14" t="s">
        <v>89</v>
      </c>
      <c r="BK142" s="246">
        <f>ROUND(I142*H142,3)</f>
        <v>0</v>
      </c>
      <c r="BL142" s="14" t="s">
        <v>101</v>
      </c>
      <c r="BM142" s="244" t="s">
        <v>3188</v>
      </c>
    </row>
    <row r="143" s="2" customFormat="1" ht="21.75" customHeight="1">
      <c r="A143" s="35"/>
      <c r="B143" s="36"/>
      <c r="C143" s="233" t="s">
        <v>319</v>
      </c>
      <c r="D143" s="233" t="s">
        <v>264</v>
      </c>
      <c r="E143" s="234" t="s">
        <v>3189</v>
      </c>
      <c r="F143" s="235" t="s">
        <v>3190</v>
      </c>
      <c r="G143" s="236" t="s">
        <v>2598</v>
      </c>
      <c r="H143" s="237">
        <v>42</v>
      </c>
      <c r="I143" s="238"/>
      <c r="J143" s="237">
        <f>ROUND(I143*H143,3)</f>
        <v>0</v>
      </c>
      <c r="K143" s="239"/>
      <c r="L143" s="41"/>
      <c r="M143" s="240" t="s">
        <v>1</v>
      </c>
      <c r="N143" s="241" t="s">
        <v>44</v>
      </c>
      <c r="O143" s="94"/>
      <c r="P143" s="242">
        <f>O143*H143</f>
        <v>0</v>
      </c>
      <c r="Q143" s="242">
        <v>0</v>
      </c>
      <c r="R143" s="242">
        <f>Q143*H143</f>
        <v>0</v>
      </c>
      <c r="S143" s="242">
        <v>0</v>
      </c>
      <c r="T143" s="24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4" t="s">
        <v>101</v>
      </c>
      <c r="AT143" s="244" t="s">
        <v>264</v>
      </c>
      <c r="AU143" s="244" t="s">
        <v>89</v>
      </c>
      <c r="AY143" s="14" t="s">
        <v>263</v>
      </c>
      <c r="BE143" s="245">
        <f>IF(N143="základná",J143,0)</f>
        <v>0</v>
      </c>
      <c r="BF143" s="245">
        <f>IF(N143="znížená",J143,0)</f>
        <v>0</v>
      </c>
      <c r="BG143" s="245">
        <f>IF(N143="zákl. prenesená",J143,0)</f>
        <v>0</v>
      </c>
      <c r="BH143" s="245">
        <f>IF(N143="zníž. prenesená",J143,0)</f>
        <v>0</v>
      </c>
      <c r="BI143" s="245">
        <f>IF(N143="nulová",J143,0)</f>
        <v>0</v>
      </c>
      <c r="BJ143" s="14" t="s">
        <v>89</v>
      </c>
      <c r="BK143" s="246">
        <f>ROUND(I143*H143,3)</f>
        <v>0</v>
      </c>
      <c r="BL143" s="14" t="s">
        <v>101</v>
      </c>
      <c r="BM143" s="244" t="s">
        <v>3191</v>
      </c>
    </row>
    <row r="144" s="2" customFormat="1" ht="16.5" customHeight="1">
      <c r="A144" s="35"/>
      <c r="B144" s="36"/>
      <c r="C144" s="249" t="s">
        <v>327</v>
      </c>
      <c r="D144" s="249" t="s">
        <v>612</v>
      </c>
      <c r="E144" s="250" t="s">
        <v>3192</v>
      </c>
      <c r="F144" s="251" t="s">
        <v>3193</v>
      </c>
      <c r="G144" s="252" t="s">
        <v>2598</v>
      </c>
      <c r="H144" s="253">
        <v>35</v>
      </c>
      <c r="I144" s="254"/>
      <c r="J144" s="253">
        <f>ROUND(I144*H144,3)</f>
        <v>0</v>
      </c>
      <c r="K144" s="255"/>
      <c r="L144" s="256"/>
      <c r="M144" s="257" t="s">
        <v>1</v>
      </c>
      <c r="N144" s="258" t="s">
        <v>44</v>
      </c>
      <c r="O144" s="94"/>
      <c r="P144" s="242">
        <f>O144*H144</f>
        <v>0</v>
      </c>
      <c r="Q144" s="242">
        <v>0</v>
      </c>
      <c r="R144" s="242">
        <f>Q144*H144</f>
        <v>0</v>
      </c>
      <c r="S144" s="242">
        <v>0</v>
      </c>
      <c r="T144" s="24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4" t="s">
        <v>290</v>
      </c>
      <c r="AT144" s="244" t="s">
        <v>612</v>
      </c>
      <c r="AU144" s="244" t="s">
        <v>89</v>
      </c>
      <c r="AY144" s="14" t="s">
        <v>263</v>
      </c>
      <c r="BE144" s="245">
        <f>IF(N144="základná",J144,0)</f>
        <v>0</v>
      </c>
      <c r="BF144" s="245">
        <f>IF(N144="znížená",J144,0)</f>
        <v>0</v>
      </c>
      <c r="BG144" s="245">
        <f>IF(N144="zákl. prenesená",J144,0)</f>
        <v>0</v>
      </c>
      <c r="BH144" s="245">
        <f>IF(N144="zníž. prenesená",J144,0)</f>
        <v>0</v>
      </c>
      <c r="BI144" s="245">
        <f>IF(N144="nulová",J144,0)</f>
        <v>0</v>
      </c>
      <c r="BJ144" s="14" t="s">
        <v>89</v>
      </c>
      <c r="BK144" s="246">
        <f>ROUND(I144*H144,3)</f>
        <v>0</v>
      </c>
      <c r="BL144" s="14" t="s">
        <v>101</v>
      </c>
      <c r="BM144" s="244" t="s">
        <v>3194</v>
      </c>
    </row>
    <row r="145" s="2" customFormat="1" ht="24.15" customHeight="1">
      <c r="A145" s="35"/>
      <c r="B145" s="36"/>
      <c r="C145" s="249" t="s">
        <v>331</v>
      </c>
      <c r="D145" s="249" t="s">
        <v>612</v>
      </c>
      <c r="E145" s="250" t="s">
        <v>3195</v>
      </c>
      <c r="F145" s="251" t="s">
        <v>3196</v>
      </c>
      <c r="G145" s="252" t="s">
        <v>2598</v>
      </c>
      <c r="H145" s="253">
        <v>7</v>
      </c>
      <c r="I145" s="254"/>
      <c r="J145" s="253">
        <f>ROUND(I145*H145,3)</f>
        <v>0</v>
      </c>
      <c r="K145" s="255"/>
      <c r="L145" s="256"/>
      <c r="M145" s="257" t="s">
        <v>1</v>
      </c>
      <c r="N145" s="258" t="s">
        <v>44</v>
      </c>
      <c r="O145" s="94"/>
      <c r="P145" s="242">
        <f>O145*H145</f>
        <v>0</v>
      </c>
      <c r="Q145" s="242">
        <v>0</v>
      </c>
      <c r="R145" s="242">
        <f>Q145*H145</f>
        <v>0</v>
      </c>
      <c r="S145" s="242">
        <v>0</v>
      </c>
      <c r="T145" s="24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4" t="s">
        <v>290</v>
      </c>
      <c r="AT145" s="244" t="s">
        <v>612</v>
      </c>
      <c r="AU145" s="244" t="s">
        <v>89</v>
      </c>
      <c r="AY145" s="14" t="s">
        <v>263</v>
      </c>
      <c r="BE145" s="245">
        <f>IF(N145="základná",J145,0)</f>
        <v>0</v>
      </c>
      <c r="BF145" s="245">
        <f>IF(N145="znížená",J145,0)</f>
        <v>0</v>
      </c>
      <c r="BG145" s="245">
        <f>IF(N145="zákl. prenesená",J145,0)</f>
        <v>0</v>
      </c>
      <c r="BH145" s="245">
        <f>IF(N145="zníž. prenesená",J145,0)</f>
        <v>0</v>
      </c>
      <c r="BI145" s="245">
        <f>IF(N145="nulová",J145,0)</f>
        <v>0</v>
      </c>
      <c r="BJ145" s="14" t="s">
        <v>89</v>
      </c>
      <c r="BK145" s="246">
        <f>ROUND(I145*H145,3)</f>
        <v>0</v>
      </c>
      <c r="BL145" s="14" t="s">
        <v>101</v>
      </c>
      <c r="BM145" s="244" t="s">
        <v>3197</v>
      </c>
    </row>
    <row r="146" s="2" customFormat="1" ht="16.5" customHeight="1">
      <c r="A146" s="35"/>
      <c r="B146" s="36"/>
      <c r="C146" s="249" t="s">
        <v>1455</v>
      </c>
      <c r="D146" s="249" t="s">
        <v>612</v>
      </c>
      <c r="E146" s="250" t="s">
        <v>3198</v>
      </c>
      <c r="F146" s="251" t="s">
        <v>3171</v>
      </c>
      <c r="G146" s="252" t="s">
        <v>2598</v>
      </c>
      <c r="H146" s="253">
        <v>42</v>
      </c>
      <c r="I146" s="254"/>
      <c r="J146" s="253">
        <f>ROUND(I146*H146,3)</f>
        <v>0</v>
      </c>
      <c r="K146" s="255"/>
      <c r="L146" s="256"/>
      <c r="M146" s="257" t="s">
        <v>1</v>
      </c>
      <c r="N146" s="258" t="s">
        <v>44</v>
      </c>
      <c r="O146" s="94"/>
      <c r="P146" s="242">
        <f>O146*H146</f>
        <v>0</v>
      </c>
      <c r="Q146" s="242">
        <v>0</v>
      </c>
      <c r="R146" s="242">
        <f>Q146*H146</f>
        <v>0</v>
      </c>
      <c r="S146" s="242">
        <v>0</v>
      </c>
      <c r="T146" s="24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4" t="s">
        <v>290</v>
      </c>
      <c r="AT146" s="244" t="s">
        <v>612</v>
      </c>
      <c r="AU146" s="244" t="s">
        <v>89</v>
      </c>
      <c r="AY146" s="14" t="s">
        <v>263</v>
      </c>
      <c r="BE146" s="245">
        <f>IF(N146="základná",J146,0)</f>
        <v>0</v>
      </c>
      <c r="BF146" s="245">
        <f>IF(N146="znížená",J146,0)</f>
        <v>0</v>
      </c>
      <c r="BG146" s="245">
        <f>IF(N146="zákl. prenesená",J146,0)</f>
        <v>0</v>
      </c>
      <c r="BH146" s="245">
        <f>IF(N146="zníž. prenesená",J146,0)</f>
        <v>0</v>
      </c>
      <c r="BI146" s="245">
        <f>IF(N146="nulová",J146,0)</f>
        <v>0</v>
      </c>
      <c r="BJ146" s="14" t="s">
        <v>89</v>
      </c>
      <c r="BK146" s="246">
        <f>ROUND(I146*H146,3)</f>
        <v>0</v>
      </c>
      <c r="BL146" s="14" t="s">
        <v>101</v>
      </c>
      <c r="BM146" s="244" t="s">
        <v>3199</v>
      </c>
    </row>
    <row r="147" s="2" customFormat="1" ht="24.15" customHeight="1">
      <c r="A147" s="35"/>
      <c r="B147" s="36"/>
      <c r="C147" s="249" t="s">
        <v>339</v>
      </c>
      <c r="D147" s="249" t="s">
        <v>612</v>
      </c>
      <c r="E147" s="250" t="s">
        <v>3173</v>
      </c>
      <c r="F147" s="251" t="s">
        <v>3174</v>
      </c>
      <c r="G147" s="252" t="s">
        <v>2598</v>
      </c>
      <c r="H147" s="253">
        <v>42</v>
      </c>
      <c r="I147" s="254"/>
      <c r="J147" s="253">
        <f>ROUND(I147*H147,3)</f>
        <v>0</v>
      </c>
      <c r="K147" s="255"/>
      <c r="L147" s="256"/>
      <c r="M147" s="257" t="s">
        <v>1</v>
      </c>
      <c r="N147" s="258" t="s">
        <v>44</v>
      </c>
      <c r="O147" s="94"/>
      <c r="P147" s="242">
        <f>O147*H147</f>
        <v>0</v>
      </c>
      <c r="Q147" s="242">
        <v>0</v>
      </c>
      <c r="R147" s="242">
        <f>Q147*H147</f>
        <v>0</v>
      </c>
      <c r="S147" s="242">
        <v>0</v>
      </c>
      <c r="T147" s="24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4" t="s">
        <v>290</v>
      </c>
      <c r="AT147" s="244" t="s">
        <v>612</v>
      </c>
      <c r="AU147" s="244" t="s">
        <v>89</v>
      </c>
      <c r="AY147" s="14" t="s">
        <v>263</v>
      </c>
      <c r="BE147" s="245">
        <f>IF(N147="základná",J147,0)</f>
        <v>0</v>
      </c>
      <c r="BF147" s="245">
        <f>IF(N147="znížená",J147,0)</f>
        <v>0</v>
      </c>
      <c r="BG147" s="245">
        <f>IF(N147="zákl. prenesená",J147,0)</f>
        <v>0</v>
      </c>
      <c r="BH147" s="245">
        <f>IF(N147="zníž. prenesená",J147,0)</f>
        <v>0</v>
      </c>
      <c r="BI147" s="245">
        <f>IF(N147="nulová",J147,0)</f>
        <v>0</v>
      </c>
      <c r="BJ147" s="14" t="s">
        <v>89</v>
      </c>
      <c r="BK147" s="246">
        <f>ROUND(I147*H147,3)</f>
        <v>0</v>
      </c>
      <c r="BL147" s="14" t="s">
        <v>101</v>
      </c>
      <c r="BM147" s="244" t="s">
        <v>3200</v>
      </c>
    </row>
    <row r="148" s="2" customFormat="1" ht="21.75" customHeight="1">
      <c r="A148" s="35"/>
      <c r="B148" s="36"/>
      <c r="C148" s="233" t="s">
        <v>7</v>
      </c>
      <c r="D148" s="233" t="s">
        <v>264</v>
      </c>
      <c r="E148" s="234" t="s">
        <v>3201</v>
      </c>
      <c r="F148" s="235" t="s">
        <v>3202</v>
      </c>
      <c r="G148" s="236" t="s">
        <v>2598</v>
      </c>
      <c r="H148" s="237">
        <v>4</v>
      </c>
      <c r="I148" s="238"/>
      <c r="J148" s="237">
        <f>ROUND(I148*H148,3)</f>
        <v>0</v>
      </c>
      <c r="K148" s="239"/>
      <c r="L148" s="41"/>
      <c r="M148" s="240" t="s">
        <v>1</v>
      </c>
      <c r="N148" s="241" t="s">
        <v>44</v>
      </c>
      <c r="O148" s="94"/>
      <c r="P148" s="242">
        <f>O148*H148</f>
        <v>0</v>
      </c>
      <c r="Q148" s="242">
        <v>0</v>
      </c>
      <c r="R148" s="242">
        <f>Q148*H148</f>
        <v>0</v>
      </c>
      <c r="S148" s="242">
        <v>0</v>
      </c>
      <c r="T148" s="24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4" t="s">
        <v>101</v>
      </c>
      <c r="AT148" s="244" t="s">
        <v>264</v>
      </c>
      <c r="AU148" s="244" t="s">
        <v>89</v>
      </c>
      <c r="AY148" s="14" t="s">
        <v>263</v>
      </c>
      <c r="BE148" s="245">
        <f>IF(N148="základná",J148,0)</f>
        <v>0</v>
      </c>
      <c r="BF148" s="245">
        <f>IF(N148="znížená",J148,0)</f>
        <v>0</v>
      </c>
      <c r="BG148" s="245">
        <f>IF(N148="zákl. prenesená",J148,0)</f>
        <v>0</v>
      </c>
      <c r="BH148" s="245">
        <f>IF(N148="zníž. prenesená",J148,0)</f>
        <v>0</v>
      </c>
      <c r="BI148" s="245">
        <f>IF(N148="nulová",J148,0)</f>
        <v>0</v>
      </c>
      <c r="BJ148" s="14" t="s">
        <v>89</v>
      </c>
      <c r="BK148" s="246">
        <f>ROUND(I148*H148,3)</f>
        <v>0</v>
      </c>
      <c r="BL148" s="14" t="s">
        <v>101</v>
      </c>
      <c r="BM148" s="244" t="s">
        <v>3203</v>
      </c>
    </row>
    <row r="149" s="2" customFormat="1" ht="16.5" customHeight="1">
      <c r="A149" s="35"/>
      <c r="B149" s="36"/>
      <c r="C149" s="249" t="s">
        <v>350</v>
      </c>
      <c r="D149" s="249" t="s">
        <v>612</v>
      </c>
      <c r="E149" s="250" t="s">
        <v>3204</v>
      </c>
      <c r="F149" s="251" t="s">
        <v>3205</v>
      </c>
      <c r="G149" s="252" t="s">
        <v>2598</v>
      </c>
      <c r="H149" s="253">
        <v>4</v>
      </c>
      <c r="I149" s="254"/>
      <c r="J149" s="253">
        <f>ROUND(I149*H149,3)</f>
        <v>0</v>
      </c>
      <c r="K149" s="255"/>
      <c r="L149" s="256"/>
      <c r="M149" s="257" t="s">
        <v>1</v>
      </c>
      <c r="N149" s="258" t="s">
        <v>44</v>
      </c>
      <c r="O149" s="94"/>
      <c r="P149" s="242">
        <f>O149*H149</f>
        <v>0</v>
      </c>
      <c r="Q149" s="242">
        <v>0</v>
      </c>
      <c r="R149" s="242">
        <f>Q149*H149</f>
        <v>0</v>
      </c>
      <c r="S149" s="242">
        <v>0</v>
      </c>
      <c r="T149" s="24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4" t="s">
        <v>290</v>
      </c>
      <c r="AT149" s="244" t="s">
        <v>612</v>
      </c>
      <c r="AU149" s="244" t="s">
        <v>89</v>
      </c>
      <c r="AY149" s="14" t="s">
        <v>263</v>
      </c>
      <c r="BE149" s="245">
        <f>IF(N149="základná",J149,0)</f>
        <v>0</v>
      </c>
      <c r="BF149" s="245">
        <f>IF(N149="znížená",J149,0)</f>
        <v>0</v>
      </c>
      <c r="BG149" s="245">
        <f>IF(N149="zákl. prenesená",J149,0)</f>
        <v>0</v>
      </c>
      <c r="BH149" s="245">
        <f>IF(N149="zníž. prenesená",J149,0)</f>
        <v>0</v>
      </c>
      <c r="BI149" s="245">
        <f>IF(N149="nulová",J149,0)</f>
        <v>0</v>
      </c>
      <c r="BJ149" s="14" t="s">
        <v>89</v>
      </c>
      <c r="BK149" s="246">
        <f>ROUND(I149*H149,3)</f>
        <v>0</v>
      </c>
      <c r="BL149" s="14" t="s">
        <v>101</v>
      </c>
      <c r="BM149" s="244" t="s">
        <v>3206</v>
      </c>
    </row>
    <row r="150" s="2" customFormat="1" ht="16.5" customHeight="1">
      <c r="A150" s="35"/>
      <c r="B150" s="36"/>
      <c r="C150" s="249" t="s">
        <v>1468</v>
      </c>
      <c r="D150" s="249" t="s">
        <v>612</v>
      </c>
      <c r="E150" s="250" t="s">
        <v>3198</v>
      </c>
      <c r="F150" s="251" t="s">
        <v>3171</v>
      </c>
      <c r="G150" s="252" t="s">
        <v>2598</v>
      </c>
      <c r="H150" s="253">
        <v>4</v>
      </c>
      <c r="I150" s="254"/>
      <c r="J150" s="253">
        <f>ROUND(I150*H150,3)</f>
        <v>0</v>
      </c>
      <c r="K150" s="255"/>
      <c r="L150" s="256"/>
      <c r="M150" s="257" t="s">
        <v>1</v>
      </c>
      <c r="N150" s="258" t="s">
        <v>44</v>
      </c>
      <c r="O150" s="94"/>
      <c r="P150" s="242">
        <f>O150*H150</f>
        <v>0</v>
      </c>
      <c r="Q150" s="242">
        <v>0</v>
      </c>
      <c r="R150" s="242">
        <f>Q150*H150</f>
        <v>0</v>
      </c>
      <c r="S150" s="242">
        <v>0</v>
      </c>
      <c r="T150" s="24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4" t="s">
        <v>290</v>
      </c>
      <c r="AT150" s="244" t="s">
        <v>612</v>
      </c>
      <c r="AU150" s="244" t="s">
        <v>89</v>
      </c>
      <c r="AY150" s="14" t="s">
        <v>263</v>
      </c>
      <c r="BE150" s="245">
        <f>IF(N150="základná",J150,0)</f>
        <v>0</v>
      </c>
      <c r="BF150" s="245">
        <f>IF(N150="znížená",J150,0)</f>
        <v>0</v>
      </c>
      <c r="BG150" s="245">
        <f>IF(N150="zákl. prenesená",J150,0)</f>
        <v>0</v>
      </c>
      <c r="BH150" s="245">
        <f>IF(N150="zníž. prenesená",J150,0)</f>
        <v>0</v>
      </c>
      <c r="BI150" s="245">
        <f>IF(N150="nulová",J150,0)</f>
        <v>0</v>
      </c>
      <c r="BJ150" s="14" t="s">
        <v>89</v>
      </c>
      <c r="BK150" s="246">
        <f>ROUND(I150*H150,3)</f>
        <v>0</v>
      </c>
      <c r="BL150" s="14" t="s">
        <v>101</v>
      </c>
      <c r="BM150" s="244" t="s">
        <v>3207</v>
      </c>
    </row>
    <row r="151" s="2" customFormat="1" ht="24.15" customHeight="1">
      <c r="A151" s="35"/>
      <c r="B151" s="36"/>
      <c r="C151" s="249" t="s">
        <v>1472</v>
      </c>
      <c r="D151" s="249" t="s">
        <v>612</v>
      </c>
      <c r="E151" s="250" t="s">
        <v>3173</v>
      </c>
      <c r="F151" s="251" t="s">
        <v>3174</v>
      </c>
      <c r="G151" s="252" t="s">
        <v>2598</v>
      </c>
      <c r="H151" s="253">
        <v>4</v>
      </c>
      <c r="I151" s="254"/>
      <c r="J151" s="253">
        <f>ROUND(I151*H151,3)</f>
        <v>0</v>
      </c>
      <c r="K151" s="255"/>
      <c r="L151" s="256"/>
      <c r="M151" s="257" t="s">
        <v>1</v>
      </c>
      <c r="N151" s="258" t="s">
        <v>44</v>
      </c>
      <c r="O151" s="94"/>
      <c r="P151" s="242">
        <f>O151*H151</f>
        <v>0</v>
      </c>
      <c r="Q151" s="242">
        <v>0</v>
      </c>
      <c r="R151" s="242">
        <f>Q151*H151</f>
        <v>0</v>
      </c>
      <c r="S151" s="242">
        <v>0</v>
      </c>
      <c r="T151" s="24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4" t="s">
        <v>290</v>
      </c>
      <c r="AT151" s="244" t="s">
        <v>612</v>
      </c>
      <c r="AU151" s="244" t="s">
        <v>89</v>
      </c>
      <c r="AY151" s="14" t="s">
        <v>263</v>
      </c>
      <c r="BE151" s="245">
        <f>IF(N151="základná",J151,0)</f>
        <v>0</v>
      </c>
      <c r="BF151" s="245">
        <f>IF(N151="znížená",J151,0)</f>
        <v>0</v>
      </c>
      <c r="BG151" s="245">
        <f>IF(N151="zákl. prenesená",J151,0)</f>
        <v>0</v>
      </c>
      <c r="BH151" s="245">
        <f>IF(N151="zníž. prenesená",J151,0)</f>
        <v>0</v>
      </c>
      <c r="BI151" s="245">
        <f>IF(N151="nulová",J151,0)</f>
        <v>0</v>
      </c>
      <c r="BJ151" s="14" t="s">
        <v>89</v>
      </c>
      <c r="BK151" s="246">
        <f>ROUND(I151*H151,3)</f>
        <v>0</v>
      </c>
      <c r="BL151" s="14" t="s">
        <v>101</v>
      </c>
      <c r="BM151" s="244" t="s">
        <v>3208</v>
      </c>
    </row>
    <row r="152" s="2" customFormat="1" ht="16.5" customHeight="1">
      <c r="A152" s="35"/>
      <c r="B152" s="36"/>
      <c r="C152" s="233" t="s">
        <v>366</v>
      </c>
      <c r="D152" s="233" t="s">
        <v>264</v>
      </c>
      <c r="E152" s="234" t="s">
        <v>3209</v>
      </c>
      <c r="F152" s="235" t="s">
        <v>3210</v>
      </c>
      <c r="G152" s="236" t="s">
        <v>2598</v>
      </c>
      <c r="H152" s="237">
        <v>14</v>
      </c>
      <c r="I152" s="238"/>
      <c r="J152" s="237">
        <f>ROUND(I152*H152,3)</f>
        <v>0</v>
      </c>
      <c r="K152" s="239"/>
      <c r="L152" s="41"/>
      <c r="M152" s="240" t="s">
        <v>1</v>
      </c>
      <c r="N152" s="241" t="s">
        <v>44</v>
      </c>
      <c r="O152" s="94"/>
      <c r="P152" s="242">
        <f>O152*H152</f>
        <v>0</v>
      </c>
      <c r="Q152" s="242">
        <v>0</v>
      </c>
      <c r="R152" s="242">
        <f>Q152*H152</f>
        <v>0</v>
      </c>
      <c r="S152" s="242">
        <v>0</v>
      </c>
      <c r="T152" s="24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4" t="s">
        <v>101</v>
      </c>
      <c r="AT152" s="244" t="s">
        <v>264</v>
      </c>
      <c r="AU152" s="244" t="s">
        <v>89</v>
      </c>
      <c r="AY152" s="14" t="s">
        <v>263</v>
      </c>
      <c r="BE152" s="245">
        <f>IF(N152="základná",J152,0)</f>
        <v>0</v>
      </c>
      <c r="BF152" s="245">
        <f>IF(N152="znížená",J152,0)</f>
        <v>0</v>
      </c>
      <c r="BG152" s="245">
        <f>IF(N152="zákl. prenesená",J152,0)</f>
        <v>0</v>
      </c>
      <c r="BH152" s="245">
        <f>IF(N152="zníž. prenesená",J152,0)</f>
        <v>0</v>
      </c>
      <c r="BI152" s="245">
        <f>IF(N152="nulová",J152,0)</f>
        <v>0</v>
      </c>
      <c r="BJ152" s="14" t="s">
        <v>89</v>
      </c>
      <c r="BK152" s="246">
        <f>ROUND(I152*H152,3)</f>
        <v>0</v>
      </c>
      <c r="BL152" s="14" t="s">
        <v>101</v>
      </c>
      <c r="BM152" s="244" t="s">
        <v>3211</v>
      </c>
    </row>
    <row r="153" s="2" customFormat="1" ht="24.15" customHeight="1">
      <c r="A153" s="35"/>
      <c r="B153" s="36"/>
      <c r="C153" s="249" t="s">
        <v>370</v>
      </c>
      <c r="D153" s="249" t="s">
        <v>612</v>
      </c>
      <c r="E153" s="250" t="s">
        <v>3212</v>
      </c>
      <c r="F153" s="251" t="s">
        <v>3213</v>
      </c>
      <c r="G153" s="252" t="s">
        <v>2598</v>
      </c>
      <c r="H153" s="253">
        <v>14</v>
      </c>
      <c r="I153" s="254"/>
      <c r="J153" s="253">
        <f>ROUND(I153*H153,3)</f>
        <v>0</v>
      </c>
      <c r="K153" s="255"/>
      <c r="L153" s="256"/>
      <c r="M153" s="257" t="s">
        <v>1</v>
      </c>
      <c r="N153" s="258" t="s">
        <v>44</v>
      </c>
      <c r="O153" s="94"/>
      <c r="P153" s="242">
        <f>O153*H153</f>
        <v>0</v>
      </c>
      <c r="Q153" s="242">
        <v>0</v>
      </c>
      <c r="R153" s="242">
        <f>Q153*H153</f>
        <v>0</v>
      </c>
      <c r="S153" s="242">
        <v>0</v>
      </c>
      <c r="T153" s="24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4" t="s">
        <v>290</v>
      </c>
      <c r="AT153" s="244" t="s">
        <v>612</v>
      </c>
      <c r="AU153" s="244" t="s">
        <v>89</v>
      </c>
      <c r="AY153" s="14" t="s">
        <v>263</v>
      </c>
      <c r="BE153" s="245">
        <f>IF(N153="základná",J153,0)</f>
        <v>0</v>
      </c>
      <c r="BF153" s="245">
        <f>IF(N153="znížená",J153,0)</f>
        <v>0</v>
      </c>
      <c r="BG153" s="245">
        <f>IF(N153="zákl. prenesená",J153,0)</f>
        <v>0</v>
      </c>
      <c r="BH153" s="245">
        <f>IF(N153="zníž. prenesená",J153,0)</f>
        <v>0</v>
      </c>
      <c r="BI153" s="245">
        <f>IF(N153="nulová",J153,0)</f>
        <v>0</v>
      </c>
      <c r="BJ153" s="14" t="s">
        <v>89</v>
      </c>
      <c r="BK153" s="246">
        <f>ROUND(I153*H153,3)</f>
        <v>0</v>
      </c>
      <c r="BL153" s="14" t="s">
        <v>101</v>
      </c>
      <c r="BM153" s="244" t="s">
        <v>3214</v>
      </c>
    </row>
    <row r="154" s="2" customFormat="1" ht="24.15" customHeight="1">
      <c r="A154" s="35"/>
      <c r="B154" s="36"/>
      <c r="C154" s="249" t="s">
        <v>374</v>
      </c>
      <c r="D154" s="249" t="s">
        <v>612</v>
      </c>
      <c r="E154" s="250" t="s">
        <v>3215</v>
      </c>
      <c r="F154" s="251" t="s">
        <v>3216</v>
      </c>
      <c r="G154" s="252" t="s">
        <v>2598</v>
      </c>
      <c r="H154" s="253">
        <v>14</v>
      </c>
      <c r="I154" s="254"/>
      <c r="J154" s="253">
        <f>ROUND(I154*H154,3)</f>
        <v>0</v>
      </c>
      <c r="K154" s="255"/>
      <c r="L154" s="256"/>
      <c r="M154" s="257" t="s">
        <v>1</v>
      </c>
      <c r="N154" s="258" t="s">
        <v>44</v>
      </c>
      <c r="O154" s="94"/>
      <c r="P154" s="242">
        <f>O154*H154</f>
        <v>0</v>
      </c>
      <c r="Q154" s="242">
        <v>0</v>
      </c>
      <c r="R154" s="242">
        <f>Q154*H154</f>
        <v>0</v>
      </c>
      <c r="S154" s="242">
        <v>0</v>
      </c>
      <c r="T154" s="243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4" t="s">
        <v>290</v>
      </c>
      <c r="AT154" s="244" t="s">
        <v>612</v>
      </c>
      <c r="AU154" s="244" t="s">
        <v>89</v>
      </c>
      <c r="AY154" s="14" t="s">
        <v>263</v>
      </c>
      <c r="BE154" s="245">
        <f>IF(N154="základná",J154,0)</f>
        <v>0</v>
      </c>
      <c r="BF154" s="245">
        <f>IF(N154="znížená",J154,0)</f>
        <v>0</v>
      </c>
      <c r="BG154" s="245">
        <f>IF(N154="zákl. prenesená",J154,0)</f>
        <v>0</v>
      </c>
      <c r="BH154" s="245">
        <f>IF(N154="zníž. prenesená",J154,0)</f>
        <v>0</v>
      </c>
      <c r="BI154" s="245">
        <f>IF(N154="nulová",J154,0)</f>
        <v>0</v>
      </c>
      <c r="BJ154" s="14" t="s">
        <v>89</v>
      </c>
      <c r="BK154" s="246">
        <f>ROUND(I154*H154,3)</f>
        <v>0</v>
      </c>
      <c r="BL154" s="14" t="s">
        <v>101</v>
      </c>
      <c r="BM154" s="244" t="s">
        <v>3217</v>
      </c>
    </row>
    <row r="155" s="2" customFormat="1" ht="24.15" customHeight="1">
      <c r="A155" s="35"/>
      <c r="B155" s="36"/>
      <c r="C155" s="249" t="s">
        <v>1482</v>
      </c>
      <c r="D155" s="249" t="s">
        <v>612</v>
      </c>
      <c r="E155" s="250" t="s">
        <v>3173</v>
      </c>
      <c r="F155" s="251" t="s">
        <v>3174</v>
      </c>
      <c r="G155" s="252" t="s">
        <v>2598</v>
      </c>
      <c r="H155" s="253">
        <v>14</v>
      </c>
      <c r="I155" s="254"/>
      <c r="J155" s="253">
        <f>ROUND(I155*H155,3)</f>
        <v>0</v>
      </c>
      <c r="K155" s="255"/>
      <c r="L155" s="256"/>
      <c r="M155" s="257" t="s">
        <v>1</v>
      </c>
      <c r="N155" s="258" t="s">
        <v>44</v>
      </c>
      <c r="O155" s="94"/>
      <c r="P155" s="242">
        <f>O155*H155</f>
        <v>0</v>
      </c>
      <c r="Q155" s="242">
        <v>0</v>
      </c>
      <c r="R155" s="242">
        <f>Q155*H155</f>
        <v>0</v>
      </c>
      <c r="S155" s="242">
        <v>0</v>
      </c>
      <c r="T155" s="243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4" t="s">
        <v>290</v>
      </c>
      <c r="AT155" s="244" t="s">
        <v>612</v>
      </c>
      <c r="AU155" s="244" t="s">
        <v>89</v>
      </c>
      <c r="AY155" s="14" t="s">
        <v>263</v>
      </c>
      <c r="BE155" s="245">
        <f>IF(N155="základná",J155,0)</f>
        <v>0</v>
      </c>
      <c r="BF155" s="245">
        <f>IF(N155="znížená",J155,0)</f>
        <v>0</v>
      </c>
      <c r="BG155" s="245">
        <f>IF(N155="zákl. prenesená",J155,0)</f>
        <v>0</v>
      </c>
      <c r="BH155" s="245">
        <f>IF(N155="zníž. prenesená",J155,0)</f>
        <v>0</v>
      </c>
      <c r="BI155" s="245">
        <f>IF(N155="nulová",J155,0)</f>
        <v>0</v>
      </c>
      <c r="BJ155" s="14" t="s">
        <v>89</v>
      </c>
      <c r="BK155" s="246">
        <f>ROUND(I155*H155,3)</f>
        <v>0</v>
      </c>
      <c r="BL155" s="14" t="s">
        <v>101</v>
      </c>
      <c r="BM155" s="244" t="s">
        <v>3218</v>
      </c>
    </row>
    <row r="156" s="2" customFormat="1" ht="16.5" customHeight="1">
      <c r="A156" s="35"/>
      <c r="B156" s="36"/>
      <c r="C156" s="233" t="s">
        <v>1486</v>
      </c>
      <c r="D156" s="233" t="s">
        <v>264</v>
      </c>
      <c r="E156" s="234" t="s">
        <v>3219</v>
      </c>
      <c r="F156" s="235" t="s">
        <v>3220</v>
      </c>
      <c r="G156" s="236" t="s">
        <v>2598</v>
      </c>
      <c r="H156" s="237">
        <v>1</v>
      </c>
      <c r="I156" s="238"/>
      <c r="J156" s="237">
        <f>ROUND(I156*H156,3)</f>
        <v>0</v>
      </c>
      <c r="K156" s="239"/>
      <c r="L156" s="41"/>
      <c r="M156" s="240" t="s">
        <v>1</v>
      </c>
      <c r="N156" s="241" t="s">
        <v>44</v>
      </c>
      <c r="O156" s="94"/>
      <c r="P156" s="242">
        <f>O156*H156</f>
        <v>0</v>
      </c>
      <c r="Q156" s="242">
        <v>0</v>
      </c>
      <c r="R156" s="242">
        <f>Q156*H156</f>
        <v>0</v>
      </c>
      <c r="S156" s="242">
        <v>0</v>
      </c>
      <c r="T156" s="243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4" t="s">
        <v>101</v>
      </c>
      <c r="AT156" s="244" t="s">
        <v>264</v>
      </c>
      <c r="AU156" s="244" t="s">
        <v>89</v>
      </c>
      <c r="AY156" s="14" t="s">
        <v>263</v>
      </c>
      <c r="BE156" s="245">
        <f>IF(N156="základná",J156,0)</f>
        <v>0</v>
      </c>
      <c r="BF156" s="245">
        <f>IF(N156="znížená",J156,0)</f>
        <v>0</v>
      </c>
      <c r="BG156" s="245">
        <f>IF(N156="zákl. prenesená",J156,0)</f>
        <v>0</v>
      </c>
      <c r="BH156" s="245">
        <f>IF(N156="zníž. prenesená",J156,0)</f>
        <v>0</v>
      </c>
      <c r="BI156" s="245">
        <f>IF(N156="nulová",J156,0)</f>
        <v>0</v>
      </c>
      <c r="BJ156" s="14" t="s">
        <v>89</v>
      </c>
      <c r="BK156" s="246">
        <f>ROUND(I156*H156,3)</f>
        <v>0</v>
      </c>
      <c r="BL156" s="14" t="s">
        <v>101</v>
      </c>
      <c r="BM156" s="244" t="s">
        <v>3221</v>
      </c>
    </row>
    <row r="157" s="2" customFormat="1" ht="24.15" customHeight="1">
      <c r="A157" s="35"/>
      <c r="B157" s="36"/>
      <c r="C157" s="249" t="s">
        <v>390</v>
      </c>
      <c r="D157" s="249" t="s">
        <v>612</v>
      </c>
      <c r="E157" s="250" t="s">
        <v>3222</v>
      </c>
      <c r="F157" s="251" t="s">
        <v>3223</v>
      </c>
      <c r="G157" s="252" t="s">
        <v>2598</v>
      </c>
      <c r="H157" s="253">
        <v>1</v>
      </c>
      <c r="I157" s="254"/>
      <c r="J157" s="253">
        <f>ROUND(I157*H157,3)</f>
        <v>0</v>
      </c>
      <c r="K157" s="255"/>
      <c r="L157" s="256"/>
      <c r="M157" s="257" t="s">
        <v>1</v>
      </c>
      <c r="N157" s="258" t="s">
        <v>44</v>
      </c>
      <c r="O157" s="94"/>
      <c r="P157" s="242">
        <f>O157*H157</f>
        <v>0</v>
      </c>
      <c r="Q157" s="242">
        <v>0</v>
      </c>
      <c r="R157" s="242">
        <f>Q157*H157</f>
        <v>0</v>
      </c>
      <c r="S157" s="242">
        <v>0</v>
      </c>
      <c r="T157" s="24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4" t="s">
        <v>290</v>
      </c>
      <c r="AT157" s="244" t="s">
        <v>612</v>
      </c>
      <c r="AU157" s="244" t="s">
        <v>89</v>
      </c>
      <c r="AY157" s="14" t="s">
        <v>263</v>
      </c>
      <c r="BE157" s="245">
        <f>IF(N157="základná",J157,0)</f>
        <v>0</v>
      </c>
      <c r="BF157" s="245">
        <f>IF(N157="znížená",J157,0)</f>
        <v>0</v>
      </c>
      <c r="BG157" s="245">
        <f>IF(N157="zákl. prenesená",J157,0)</f>
        <v>0</v>
      </c>
      <c r="BH157" s="245">
        <f>IF(N157="zníž. prenesená",J157,0)</f>
        <v>0</v>
      </c>
      <c r="BI157" s="245">
        <f>IF(N157="nulová",J157,0)</f>
        <v>0</v>
      </c>
      <c r="BJ157" s="14" t="s">
        <v>89</v>
      </c>
      <c r="BK157" s="246">
        <f>ROUND(I157*H157,3)</f>
        <v>0</v>
      </c>
      <c r="BL157" s="14" t="s">
        <v>101</v>
      </c>
      <c r="BM157" s="244" t="s">
        <v>3224</v>
      </c>
    </row>
    <row r="158" s="2" customFormat="1" ht="24.15" customHeight="1">
      <c r="A158" s="35"/>
      <c r="B158" s="36"/>
      <c r="C158" s="233" t="s">
        <v>403</v>
      </c>
      <c r="D158" s="233" t="s">
        <v>264</v>
      </c>
      <c r="E158" s="234" t="s">
        <v>3225</v>
      </c>
      <c r="F158" s="235" t="s">
        <v>3226</v>
      </c>
      <c r="G158" s="236" t="s">
        <v>2598</v>
      </c>
      <c r="H158" s="237">
        <v>202</v>
      </c>
      <c r="I158" s="238"/>
      <c r="J158" s="237">
        <f>ROUND(I158*H158,3)</f>
        <v>0</v>
      </c>
      <c r="K158" s="239"/>
      <c r="L158" s="41"/>
      <c r="M158" s="240" t="s">
        <v>1</v>
      </c>
      <c r="N158" s="241" t="s">
        <v>44</v>
      </c>
      <c r="O158" s="94"/>
      <c r="P158" s="242">
        <f>O158*H158</f>
        <v>0</v>
      </c>
      <c r="Q158" s="242">
        <v>0</v>
      </c>
      <c r="R158" s="242">
        <f>Q158*H158</f>
        <v>0</v>
      </c>
      <c r="S158" s="242">
        <v>0</v>
      </c>
      <c r="T158" s="243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4" t="s">
        <v>101</v>
      </c>
      <c r="AT158" s="244" t="s">
        <v>264</v>
      </c>
      <c r="AU158" s="244" t="s">
        <v>89</v>
      </c>
      <c r="AY158" s="14" t="s">
        <v>263</v>
      </c>
      <c r="BE158" s="245">
        <f>IF(N158="základná",J158,0)</f>
        <v>0</v>
      </c>
      <c r="BF158" s="245">
        <f>IF(N158="znížená",J158,0)</f>
        <v>0</v>
      </c>
      <c r="BG158" s="245">
        <f>IF(N158="zákl. prenesená",J158,0)</f>
        <v>0</v>
      </c>
      <c r="BH158" s="245">
        <f>IF(N158="zníž. prenesená",J158,0)</f>
        <v>0</v>
      </c>
      <c r="BI158" s="245">
        <f>IF(N158="nulová",J158,0)</f>
        <v>0</v>
      </c>
      <c r="BJ158" s="14" t="s">
        <v>89</v>
      </c>
      <c r="BK158" s="246">
        <f>ROUND(I158*H158,3)</f>
        <v>0</v>
      </c>
      <c r="BL158" s="14" t="s">
        <v>101</v>
      </c>
      <c r="BM158" s="244" t="s">
        <v>3227</v>
      </c>
    </row>
    <row r="159" s="2" customFormat="1" ht="21.75" customHeight="1">
      <c r="A159" s="35"/>
      <c r="B159" s="36"/>
      <c r="C159" s="249" t="s">
        <v>1496</v>
      </c>
      <c r="D159" s="249" t="s">
        <v>612</v>
      </c>
      <c r="E159" s="250" t="s">
        <v>3228</v>
      </c>
      <c r="F159" s="251" t="s">
        <v>3229</v>
      </c>
      <c r="G159" s="252" t="s">
        <v>2598</v>
      </c>
      <c r="H159" s="253">
        <v>162</v>
      </c>
      <c r="I159" s="254"/>
      <c r="J159" s="253">
        <f>ROUND(I159*H159,3)</f>
        <v>0</v>
      </c>
      <c r="K159" s="255"/>
      <c r="L159" s="256"/>
      <c r="M159" s="257" t="s">
        <v>1</v>
      </c>
      <c r="N159" s="258" t="s">
        <v>44</v>
      </c>
      <c r="O159" s="94"/>
      <c r="P159" s="242">
        <f>O159*H159</f>
        <v>0</v>
      </c>
      <c r="Q159" s="242">
        <v>0</v>
      </c>
      <c r="R159" s="242">
        <f>Q159*H159</f>
        <v>0</v>
      </c>
      <c r="S159" s="242">
        <v>0</v>
      </c>
      <c r="T159" s="243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4" t="s">
        <v>290</v>
      </c>
      <c r="AT159" s="244" t="s">
        <v>612</v>
      </c>
      <c r="AU159" s="244" t="s">
        <v>89</v>
      </c>
      <c r="AY159" s="14" t="s">
        <v>263</v>
      </c>
      <c r="BE159" s="245">
        <f>IF(N159="základná",J159,0)</f>
        <v>0</v>
      </c>
      <c r="BF159" s="245">
        <f>IF(N159="znížená",J159,0)</f>
        <v>0</v>
      </c>
      <c r="BG159" s="245">
        <f>IF(N159="zákl. prenesená",J159,0)</f>
        <v>0</v>
      </c>
      <c r="BH159" s="245">
        <f>IF(N159="zníž. prenesená",J159,0)</f>
        <v>0</v>
      </c>
      <c r="BI159" s="245">
        <f>IF(N159="nulová",J159,0)</f>
        <v>0</v>
      </c>
      <c r="BJ159" s="14" t="s">
        <v>89</v>
      </c>
      <c r="BK159" s="246">
        <f>ROUND(I159*H159,3)</f>
        <v>0</v>
      </c>
      <c r="BL159" s="14" t="s">
        <v>101</v>
      </c>
      <c r="BM159" s="244" t="s">
        <v>3230</v>
      </c>
    </row>
    <row r="160" s="2" customFormat="1" ht="24.15" customHeight="1">
      <c r="A160" s="35"/>
      <c r="B160" s="36"/>
      <c r="C160" s="249" t="s">
        <v>717</v>
      </c>
      <c r="D160" s="249" t="s">
        <v>612</v>
      </c>
      <c r="E160" s="250" t="s">
        <v>3231</v>
      </c>
      <c r="F160" s="251" t="s">
        <v>3232</v>
      </c>
      <c r="G160" s="252" t="s">
        <v>2598</v>
      </c>
      <c r="H160" s="253">
        <v>40</v>
      </c>
      <c r="I160" s="254"/>
      <c r="J160" s="253">
        <f>ROUND(I160*H160,3)</f>
        <v>0</v>
      </c>
      <c r="K160" s="255"/>
      <c r="L160" s="256"/>
      <c r="M160" s="257" t="s">
        <v>1</v>
      </c>
      <c r="N160" s="258" t="s">
        <v>44</v>
      </c>
      <c r="O160" s="94"/>
      <c r="P160" s="242">
        <f>O160*H160</f>
        <v>0</v>
      </c>
      <c r="Q160" s="242">
        <v>0</v>
      </c>
      <c r="R160" s="242">
        <f>Q160*H160</f>
        <v>0</v>
      </c>
      <c r="S160" s="242">
        <v>0</v>
      </c>
      <c r="T160" s="243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4" t="s">
        <v>290</v>
      </c>
      <c r="AT160" s="244" t="s">
        <v>612</v>
      </c>
      <c r="AU160" s="244" t="s">
        <v>89</v>
      </c>
      <c r="AY160" s="14" t="s">
        <v>263</v>
      </c>
      <c r="BE160" s="245">
        <f>IF(N160="základná",J160,0)</f>
        <v>0</v>
      </c>
      <c r="BF160" s="245">
        <f>IF(N160="znížená",J160,0)</f>
        <v>0</v>
      </c>
      <c r="BG160" s="245">
        <f>IF(N160="zákl. prenesená",J160,0)</f>
        <v>0</v>
      </c>
      <c r="BH160" s="245">
        <f>IF(N160="zníž. prenesená",J160,0)</f>
        <v>0</v>
      </c>
      <c r="BI160" s="245">
        <f>IF(N160="nulová",J160,0)</f>
        <v>0</v>
      </c>
      <c r="BJ160" s="14" t="s">
        <v>89</v>
      </c>
      <c r="BK160" s="246">
        <f>ROUND(I160*H160,3)</f>
        <v>0</v>
      </c>
      <c r="BL160" s="14" t="s">
        <v>101</v>
      </c>
      <c r="BM160" s="244" t="s">
        <v>3233</v>
      </c>
    </row>
    <row r="161" s="2" customFormat="1" ht="24.15" customHeight="1">
      <c r="A161" s="35"/>
      <c r="B161" s="36"/>
      <c r="C161" s="233" t="s">
        <v>407</v>
      </c>
      <c r="D161" s="233" t="s">
        <v>264</v>
      </c>
      <c r="E161" s="234" t="s">
        <v>3234</v>
      </c>
      <c r="F161" s="235" t="s">
        <v>3235</v>
      </c>
      <c r="G161" s="236" t="s">
        <v>2598</v>
      </c>
      <c r="H161" s="237">
        <v>15</v>
      </c>
      <c r="I161" s="238"/>
      <c r="J161" s="237">
        <f>ROUND(I161*H161,3)</f>
        <v>0</v>
      </c>
      <c r="K161" s="239"/>
      <c r="L161" s="41"/>
      <c r="M161" s="240" t="s">
        <v>1</v>
      </c>
      <c r="N161" s="241" t="s">
        <v>44</v>
      </c>
      <c r="O161" s="94"/>
      <c r="P161" s="242">
        <f>O161*H161</f>
        <v>0</v>
      </c>
      <c r="Q161" s="242">
        <v>0</v>
      </c>
      <c r="R161" s="242">
        <f>Q161*H161</f>
        <v>0</v>
      </c>
      <c r="S161" s="242">
        <v>0</v>
      </c>
      <c r="T161" s="243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4" t="s">
        <v>101</v>
      </c>
      <c r="AT161" s="244" t="s">
        <v>264</v>
      </c>
      <c r="AU161" s="244" t="s">
        <v>89</v>
      </c>
      <c r="AY161" s="14" t="s">
        <v>263</v>
      </c>
      <c r="BE161" s="245">
        <f>IF(N161="základná",J161,0)</f>
        <v>0</v>
      </c>
      <c r="BF161" s="245">
        <f>IF(N161="znížená",J161,0)</f>
        <v>0</v>
      </c>
      <c r="BG161" s="245">
        <f>IF(N161="zákl. prenesená",J161,0)</f>
        <v>0</v>
      </c>
      <c r="BH161" s="245">
        <f>IF(N161="zníž. prenesená",J161,0)</f>
        <v>0</v>
      </c>
      <c r="BI161" s="245">
        <f>IF(N161="nulová",J161,0)</f>
        <v>0</v>
      </c>
      <c r="BJ161" s="14" t="s">
        <v>89</v>
      </c>
      <c r="BK161" s="246">
        <f>ROUND(I161*H161,3)</f>
        <v>0</v>
      </c>
      <c r="BL161" s="14" t="s">
        <v>101</v>
      </c>
      <c r="BM161" s="244" t="s">
        <v>3236</v>
      </c>
    </row>
    <row r="162" s="2" customFormat="1" ht="24.15" customHeight="1">
      <c r="A162" s="35"/>
      <c r="B162" s="36"/>
      <c r="C162" s="249" t="s">
        <v>1506</v>
      </c>
      <c r="D162" s="249" t="s">
        <v>612</v>
      </c>
      <c r="E162" s="250" t="s">
        <v>3237</v>
      </c>
      <c r="F162" s="251" t="s">
        <v>3238</v>
      </c>
      <c r="G162" s="252" t="s">
        <v>2598</v>
      </c>
      <c r="H162" s="253">
        <v>15</v>
      </c>
      <c r="I162" s="254"/>
      <c r="J162" s="253">
        <f>ROUND(I162*H162,3)</f>
        <v>0</v>
      </c>
      <c r="K162" s="255"/>
      <c r="L162" s="256"/>
      <c r="M162" s="257" t="s">
        <v>1</v>
      </c>
      <c r="N162" s="258" t="s">
        <v>44</v>
      </c>
      <c r="O162" s="94"/>
      <c r="P162" s="242">
        <f>O162*H162</f>
        <v>0</v>
      </c>
      <c r="Q162" s="242">
        <v>0</v>
      </c>
      <c r="R162" s="242">
        <f>Q162*H162</f>
        <v>0</v>
      </c>
      <c r="S162" s="242">
        <v>0</v>
      </c>
      <c r="T162" s="243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4" t="s">
        <v>290</v>
      </c>
      <c r="AT162" s="244" t="s">
        <v>612</v>
      </c>
      <c r="AU162" s="244" t="s">
        <v>89</v>
      </c>
      <c r="AY162" s="14" t="s">
        <v>263</v>
      </c>
      <c r="BE162" s="245">
        <f>IF(N162="základná",J162,0)</f>
        <v>0</v>
      </c>
      <c r="BF162" s="245">
        <f>IF(N162="znížená",J162,0)</f>
        <v>0</v>
      </c>
      <c r="BG162" s="245">
        <f>IF(N162="zákl. prenesená",J162,0)</f>
        <v>0</v>
      </c>
      <c r="BH162" s="245">
        <f>IF(N162="zníž. prenesená",J162,0)</f>
        <v>0</v>
      </c>
      <c r="BI162" s="245">
        <f>IF(N162="nulová",J162,0)</f>
        <v>0</v>
      </c>
      <c r="BJ162" s="14" t="s">
        <v>89</v>
      </c>
      <c r="BK162" s="246">
        <f>ROUND(I162*H162,3)</f>
        <v>0</v>
      </c>
      <c r="BL162" s="14" t="s">
        <v>101</v>
      </c>
      <c r="BM162" s="244" t="s">
        <v>3239</v>
      </c>
    </row>
    <row r="163" s="2" customFormat="1" ht="24.15" customHeight="1">
      <c r="A163" s="35"/>
      <c r="B163" s="36"/>
      <c r="C163" s="249" t="s">
        <v>416</v>
      </c>
      <c r="D163" s="249" t="s">
        <v>612</v>
      </c>
      <c r="E163" s="250" t="s">
        <v>3173</v>
      </c>
      <c r="F163" s="251" t="s">
        <v>3174</v>
      </c>
      <c r="G163" s="252" t="s">
        <v>2598</v>
      </c>
      <c r="H163" s="253">
        <v>386</v>
      </c>
      <c r="I163" s="254"/>
      <c r="J163" s="253">
        <f>ROUND(I163*H163,3)</f>
        <v>0</v>
      </c>
      <c r="K163" s="255"/>
      <c r="L163" s="256"/>
      <c r="M163" s="257" t="s">
        <v>1</v>
      </c>
      <c r="N163" s="258" t="s">
        <v>44</v>
      </c>
      <c r="O163" s="94"/>
      <c r="P163" s="242">
        <f>O163*H163</f>
        <v>0</v>
      </c>
      <c r="Q163" s="242">
        <v>0</v>
      </c>
      <c r="R163" s="242">
        <f>Q163*H163</f>
        <v>0</v>
      </c>
      <c r="S163" s="242">
        <v>0</v>
      </c>
      <c r="T163" s="243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4" t="s">
        <v>290</v>
      </c>
      <c r="AT163" s="244" t="s">
        <v>612</v>
      </c>
      <c r="AU163" s="244" t="s">
        <v>89</v>
      </c>
      <c r="AY163" s="14" t="s">
        <v>263</v>
      </c>
      <c r="BE163" s="245">
        <f>IF(N163="základná",J163,0)</f>
        <v>0</v>
      </c>
      <c r="BF163" s="245">
        <f>IF(N163="znížená",J163,0)</f>
        <v>0</v>
      </c>
      <c r="BG163" s="245">
        <f>IF(N163="zákl. prenesená",J163,0)</f>
        <v>0</v>
      </c>
      <c r="BH163" s="245">
        <f>IF(N163="zníž. prenesená",J163,0)</f>
        <v>0</v>
      </c>
      <c r="BI163" s="245">
        <f>IF(N163="nulová",J163,0)</f>
        <v>0</v>
      </c>
      <c r="BJ163" s="14" t="s">
        <v>89</v>
      </c>
      <c r="BK163" s="246">
        <f>ROUND(I163*H163,3)</f>
        <v>0</v>
      </c>
      <c r="BL163" s="14" t="s">
        <v>101</v>
      </c>
      <c r="BM163" s="244" t="s">
        <v>3240</v>
      </c>
    </row>
    <row r="164" s="2" customFormat="1" ht="24.15" customHeight="1">
      <c r="A164" s="35"/>
      <c r="B164" s="36"/>
      <c r="C164" s="233" t="s">
        <v>420</v>
      </c>
      <c r="D164" s="233" t="s">
        <v>264</v>
      </c>
      <c r="E164" s="234" t="s">
        <v>3241</v>
      </c>
      <c r="F164" s="235" t="s">
        <v>3242</v>
      </c>
      <c r="G164" s="236" t="s">
        <v>2598</v>
      </c>
      <c r="H164" s="237">
        <v>1</v>
      </c>
      <c r="I164" s="238"/>
      <c r="J164" s="237">
        <f>ROUND(I164*H164,3)</f>
        <v>0</v>
      </c>
      <c r="K164" s="239"/>
      <c r="L164" s="41"/>
      <c r="M164" s="240" t="s">
        <v>1</v>
      </c>
      <c r="N164" s="241" t="s">
        <v>44</v>
      </c>
      <c r="O164" s="94"/>
      <c r="P164" s="242">
        <f>O164*H164</f>
        <v>0</v>
      </c>
      <c r="Q164" s="242">
        <v>0</v>
      </c>
      <c r="R164" s="242">
        <f>Q164*H164</f>
        <v>0</v>
      </c>
      <c r="S164" s="242">
        <v>0</v>
      </c>
      <c r="T164" s="243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4" t="s">
        <v>101</v>
      </c>
      <c r="AT164" s="244" t="s">
        <v>264</v>
      </c>
      <c r="AU164" s="244" t="s">
        <v>89</v>
      </c>
      <c r="AY164" s="14" t="s">
        <v>263</v>
      </c>
      <c r="BE164" s="245">
        <f>IF(N164="základná",J164,0)</f>
        <v>0</v>
      </c>
      <c r="BF164" s="245">
        <f>IF(N164="znížená",J164,0)</f>
        <v>0</v>
      </c>
      <c r="BG164" s="245">
        <f>IF(N164="zákl. prenesená",J164,0)</f>
        <v>0</v>
      </c>
      <c r="BH164" s="245">
        <f>IF(N164="zníž. prenesená",J164,0)</f>
        <v>0</v>
      </c>
      <c r="BI164" s="245">
        <f>IF(N164="nulová",J164,0)</f>
        <v>0</v>
      </c>
      <c r="BJ164" s="14" t="s">
        <v>89</v>
      </c>
      <c r="BK164" s="246">
        <f>ROUND(I164*H164,3)</f>
        <v>0</v>
      </c>
      <c r="BL164" s="14" t="s">
        <v>101</v>
      </c>
      <c r="BM164" s="244" t="s">
        <v>3243</v>
      </c>
    </row>
    <row r="165" s="2" customFormat="1" ht="33" customHeight="1">
      <c r="A165" s="35"/>
      <c r="B165" s="36"/>
      <c r="C165" s="249" t="s">
        <v>424</v>
      </c>
      <c r="D165" s="249" t="s">
        <v>612</v>
      </c>
      <c r="E165" s="250" t="s">
        <v>3244</v>
      </c>
      <c r="F165" s="251" t="s">
        <v>3245</v>
      </c>
      <c r="G165" s="252" t="s">
        <v>2598</v>
      </c>
      <c r="H165" s="253">
        <v>1</v>
      </c>
      <c r="I165" s="254"/>
      <c r="J165" s="253">
        <f>ROUND(I165*H165,3)</f>
        <v>0</v>
      </c>
      <c r="K165" s="255"/>
      <c r="L165" s="256"/>
      <c r="M165" s="257" t="s">
        <v>1</v>
      </c>
      <c r="N165" s="258" t="s">
        <v>44</v>
      </c>
      <c r="O165" s="94"/>
      <c r="P165" s="242">
        <f>O165*H165</f>
        <v>0</v>
      </c>
      <c r="Q165" s="242">
        <v>0</v>
      </c>
      <c r="R165" s="242">
        <f>Q165*H165</f>
        <v>0</v>
      </c>
      <c r="S165" s="242">
        <v>0</v>
      </c>
      <c r="T165" s="243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4" t="s">
        <v>290</v>
      </c>
      <c r="AT165" s="244" t="s">
        <v>612</v>
      </c>
      <c r="AU165" s="244" t="s">
        <v>89</v>
      </c>
      <c r="AY165" s="14" t="s">
        <v>263</v>
      </c>
      <c r="BE165" s="245">
        <f>IF(N165="základná",J165,0)</f>
        <v>0</v>
      </c>
      <c r="BF165" s="245">
        <f>IF(N165="znížená",J165,0)</f>
        <v>0</v>
      </c>
      <c r="BG165" s="245">
        <f>IF(N165="zákl. prenesená",J165,0)</f>
        <v>0</v>
      </c>
      <c r="BH165" s="245">
        <f>IF(N165="zníž. prenesená",J165,0)</f>
        <v>0</v>
      </c>
      <c r="BI165" s="245">
        <f>IF(N165="nulová",J165,0)</f>
        <v>0</v>
      </c>
      <c r="BJ165" s="14" t="s">
        <v>89</v>
      </c>
      <c r="BK165" s="246">
        <f>ROUND(I165*H165,3)</f>
        <v>0</v>
      </c>
      <c r="BL165" s="14" t="s">
        <v>101</v>
      </c>
      <c r="BM165" s="244" t="s">
        <v>3246</v>
      </c>
    </row>
    <row r="166" s="2" customFormat="1" ht="24.15" customHeight="1">
      <c r="A166" s="35"/>
      <c r="B166" s="36"/>
      <c r="C166" s="233" t="s">
        <v>1519</v>
      </c>
      <c r="D166" s="233" t="s">
        <v>264</v>
      </c>
      <c r="E166" s="234" t="s">
        <v>3247</v>
      </c>
      <c r="F166" s="235" t="s">
        <v>3248</v>
      </c>
      <c r="G166" s="236" t="s">
        <v>2598</v>
      </c>
      <c r="H166" s="237">
        <v>1</v>
      </c>
      <c r="I166" s="238"/>
      <c r="J166" s="237">
        <f>ROUND(I166*H166,3)</f>
        <v>0</v>
      </c>
      <c r="K166" s="239"/>
      <c r="L166" s="41"/>
      <c r="M166" s="240" t="s">
        <v>1</v>
      </c>
      <c r="N166" s="241" t="s">
        <v>44</v>
      </c>
      <c r="O166" s="94"/>
      <c r="P166" s="242">
        <f>O166*H166</f>
        <v>0</v>
      </c>
      <c r="Q166" s="242">
        <v>0</v>
      </c>
      <c r="R166" s="242">
        <f>Q166*H166</f>
        <v>0</v>
      </c>
      <c r="S166" s="242">
        <v>0</v>
      </c>
      <c r="T166" s="243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4" t="s">
        <v>101</v>
      </c>
      <c r="AT166" s="244" t="s">
        <v>264</v>
      </c>
      <c r="AU166" s="244" t="s">
        <v>89</v>
      </c>
      <c r="AY166" s="14" t="s">
        <v>263</v>
      </c>
      <c r="BE166" s="245">
        <f>IF(N166="základná",J166,0)</f>
        <v>0</v>
      </c>
      <c r="BF166" s="245">
        <f>IF(N166="znížená",J166,0)</f>
        <v>0</v>
      </c>
      <c r="BG166" s="245">
        <f>IF(N166="zákl. prenesená",J166,0)</f>
        <v>0</v>
      </c>
      <c r="BH166" s="245">
        <f>IF(N166="zníž. prenesená",J166,0)</f>
        <v>0</v>
      </c>
      <c r="BI166" s="245">
        <f>IF(N166="nulová",J166,0)</f>
        <v>0</v>
      </c>
      <c r="BJ166" s="14" t="s">
        <v>89</v>
      </c>
      <c r="BK166" s="246">
        <f>ROUND(I166*H166,3)</f>
        <v>0</v>
      </c>
      <c r="BL166" s="14" t="s">
        <v>101</v>
      </c>
      <c r="BM166" s="244" t="s">
        <v>3249</v>
      </c>
    </row>
    <row r="167" s="2" customFormat="1" ht="37.8" customHeight="1">
      <c r="A167" s="35"/>
      <c r="B167" s="36"/>
      <c r="C167" s="249" t="s">
        <v>432</v>
      </c>
      <c r="D167" s="249" t="s">
        <v>612</v>
      </c>
      <c r="E167" s="250" t="s">
        <v>3250</v>
      </c>
      <c r="F167" s="251" t="s">
        <v>3251</v>
      </c>
      <c r="G167" s="252" t="s">
        <v>2598</v>
      </c>
      <c r="H167" s="253">
        <v>2</v>
      </c>
      <c r="I167" s="254"/>
      <c r="J167" s="253">
        <f>ROUND(I167*H167,3)</f>
        <v>0</v>
      </c>
      <c r="K167" s="255"/>
      <c r="L167" s="256"/>
      <c r="M167" s="257" t="s">
        <v>1</v>
      </c>
      <c r="N167" s="258" t="s">
        <v>44</v>
      </c>
      <c r="O167" s="94"/>
      <c r="P167" s="242">
        <f>O167*H167</f>
        <v>0</v>
      </c>
      <c r="Q167" s="242">
        <v>0</v>
      </c>
      <c r="R167" s="242">
        <f>Q167*H167</f>
        <v>0</v>
      </c>
      <c r="S167" s="242">
        <v>0</v>
      </c>
      <c r="T167" s="243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4" t="s">
        <v>290</v>
      </c>
      <c r="AT167" s="244" t="s">
        <v>612</v>
      </c>
      <c r="AU167" s="244" t="s">
        <v>89</v>
      </c>
      <c r="AY167" s="14" t="s">
        <v>263</v>
      </c>
      <c r="BE167" s="245">
        <f>IF(N167="základná",J167,0)</f>
        <v>0</v>
      </c>
      <c r="BF167" s="245">
        <f>IF(N167="znížená",J167,0)</f>
        <v>0</v>
      </c>
      <c r="BG167" s="245">
        <f>IF(N167="zákl. prenesená",J167,0)</f>
        <v>0</v>
      </c>
      <c r="BH167" s="245">
        <f>IF(N167="zníž. prenesená",J167,0)</f>
        <v>0</v>
      </c>
      <c r="BI167" s="245">
        <f>IF(N167="nulová",J167,0)</f>
        <v>0</v>
      </c>
      <c r="BJ167" s="14" t="s">
        <v>89</v>
      </c>
      <c r="BK167" s="246">
        <f>ROUND(I167*H167,3)</f>
        <v>0</v>
      </c>
      <c r="BL167" s="14" t="s">
        <v>101</v>
      </c>
      <c r="BM167" s="244" t="s">
        <v>3252</v>
      </c>
    </row>
    <row r="168" s="2" customFormat="1" ht="24.15" customHeight="1">
      <c r="A168" s="35"/>
      <c r="B168" s="36"/>
      <c r="C168" s="233" t="s">
        <v>436</v>
      </c>
      <c r="D168" s="233" t="s">
        <v>264</v>
      </c>
      <c r="E168" s="234" t="s">
        <v>3253</v>
      </c>
      <c r="F168" s="235" t="s">
        <v>3254</v>
      </c>
      <c r="G168" s="236" t="s">
        <v>2598</v>
      </c>
      <c r="H168" s="237">
        <v>2</v>
      </c>
      <c r="I168" s="238"/>
      <c r="J168" s="237">
        <f>ROUND(I168*H168,3)</f>
        <v>0</v>
      </c>
      <c r="K168" s="239"/>
      <c r="L168" s="41"/>
      <c r="M168" s="240" t="s">
        <v>1</v>
      </c>
      <c r="N168" s="241" t="s">
        <v>44</v>
      </c>
      <c r="O168" s="94"/>
      <c r="P168" s="242">
        <f>O168*H168</f>
        <v>0</v>
      </c>
      <c r="Q168" s="242">
        <v>0</v>
      </c>
      <c r="R168" s="242">
        <f>Q168*H168</f>
        <v>0</v>
      </c>
      <c r="S168" s="242">
        <v>0</v>
      </c>
      <c r="T168" s="243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4" t="s">
        <v>101</v>
      </c>
      <c r="AT168" s="244" t="s">
        <v>264</v>
      </c>
      <c r="AU168" s="244" t="s">
        <v>89</v>
      </c>
      <c r="AY168" s="14" t="s">
        <v>263</v>
      </c>
      <c r="BE168" s="245">
        <f>IF(N168="základná",J168,0)</f>
        <v>0</v>
      </c>
      <c r="BF168" s="245">
        <f>IF(N168="znížená",J168,0)</f>
        <v>0</v>
      </c>
      <c r="BG168" s="245">
        <f>IF(N168="zákl. prenesená",J168,0)</f>
        <v>0</v>
      </c>
      <c r="BH168" s="245">
        <f>IF(N168="zníž. prenesená",J168,0)</f>
        <v>0</v>
      </c>
      <c r="BI168" s="245">
        <f>IF(N168="nulová",J168,0)</f>
        <v>0</v>
      </c>
      <c r="BJ168" s="14" t="s">
        <v>89</v>
      </c>
      <c r="BK168" s="246">
        <f>ROUND(I168*H168,3)</f>
        <v>0</v>
      </c>
      <c r="BL168" s="14" t="s">
        <v>101</v>
      </c>
      <c r="BM168" s="244" t="s">
        <v>3255</v>
      </c>
    </row>
    <row r="169" s="2" customFormat="1" ht="24.15" customHeight="1">
      <c r="A169" s="35"/>
      <c r="B169" s="36"/>
      <c r="C169" s="249" t="s">
        <v>440</v>
      </c>
      <c r="D169" s="249" t="s">
        <v>612</v>
      </c>
      <c r="E169" s="250" t="s">
        <v>3256</v>
      </c>
      <c r="F169" s="251" t="s">
        <v>3257</v>
      </c>
      <c r="G169" s="252" t="s">
        <v>2598</v>
      </c>
      <c r="H169" s="253">
        <v>2</v>
      </c>
      <c r="I169" s="254"/>
      <c r="J169" s="253">
        <f>ROUND(I169*H169,3)</f>
        <v>0</v>
      </c>
      <c r="K169" s="255"/>
      <c r="L169" s="256"/>
      <c r="M169" s="257" t="s">
        <v>1</v>
      </c>
      <c r="N169" s="258" t="s">
        <v>44</v>
      </c>
      <c r="O169" s="94"/>
      <c r="P169" s="242">
        <f>O169*H169</f>
        <v>0</v>
      </c>
      <c r="Q169" s="242">
        <v>0</v>
      </c>
      <c r="R169" s="242">
        <f>Q169*H169</f>
        <v>0</v>
      </c>
      <c r="S169" s="242">
        <v>0</v>
      </c>
      <c r="T169" s="243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4" t="s">
        <v>290</v>
      </c>
      <c r="AT169" s="244" t="s">
        <v>612</v>
      </c>
      <c r="AU169" s="244" t="s">
        <v>89</v>
      </c>
      <c r="AY169" s="14" t="s">
        <v>263</v>
      </c>
      <c r="BE169" s="245">
        <f>IF(N169="základná",J169,0)</f>
        <v>0</v>
      </c>
      <c r="BF169" s="245">
        <f>IF(N169="znížená",J169,0)</f>
        <v>0</v>
      </c>
      <c r="BG169" s="245">
        <f>IF(N169="zákl. prenesená",J169,0)</f>
        <v>0</v>
      </c>
      <c r="BH169" s="245">
        <f>IF(N169="zníž. prenesená",J169,0)</f>
        <v>0</v>
      </c>
      <c r="BI169" s="245">
        <f>IF(N169="nulová",J169,0)</f>
        <v>0</v>
      </c>
      <c r="BJ169" s="14" t="s">
        <v>89</v>
      </c>
      <c r="BK169" s="246">
        <f>ROUND(I169*H169,3)</f>
        <v>0</v>
      </c>
      <c r="BL169" s="14" t="s">
        <v>101</v>
      </c>
      <c r="BM169" s="244" t="s">
        <v>3258</v>
      </c>
    </row>
    <row r="170" s="2" customFormat="1" ht="16.5" customHeight="1">
      <c r="A170" s="35"/>
      <c r="B170" s="36"/>
      <c r="C170" s="233" t="s">
        <v>444</v>
      </c>
      <c r="D170" s="233" t="s">
        <v>264</v>
      </c>
      <c r="E170" s="234" t="s">
        <v>2669</v>
      </c>
      <c r="F170" s="235" t="s">
        <v>3259</v>
      </c>
      <c r="G170" s="236" t="s">
        <v>2598</v>
      </c>
      <c r="H170" s="237">
        <v>7</v>
      </c>
      <c r="I170" s="238"/>
      <c r="J170" s="237">
        <f>ROUND(I170*H170,3)</f>
        <v>0</v>
      </c>
      <c r="K170" s="239"/>
      <c r="L170" s="41"/>
      <c r="M170" s="240" t="s">
        <v>1</v>
      </c>
      <c r="N170" s="241" t="s">
        <v>44</v>
      </c>
      <c r="O170" s="94"/>
      <c r="P170" s="242">
        <f>O170*H170</f>
        <v>0</v>
      </c>
      <c r="Q170" s="242">
        <v>0</v>
      </c>
      <c r="R170" s="242">
        <f>Q170*H170</f>
        <v>0</v>
      </c>
      <c r="S170" s="242">
        <v>0</v>
      </c>
      <c r="T170" s="243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4" t="s">
        <v>101</v>
      </c>
      <c r="AT170" s="244" t="s">
        <v>264</v>
      </c>
      <c r="AU170" s="244" t="s">
        <v>89</v>
      </c>
      <c r="AY170" s="14" t="s">
        <v>263</v>
      </c>
      <c r="BE170" s="245">
        <f>IF(N170="základná",J170,0)</f>
        <v>0</v>
      </c>
      <c r="BF170" s="245">
        <f>IF(N170="znížená",J170,0)</f>
        <v>0</v>
      </c>
      <c r="BG170" s="245">
        <f>IF(N170="zákl. prenesená",J170,0)</f>
        <v>0</v>
      </c>
      <c r="BH170" s="245">
        <f>IF(N170="zníž. prenesená",J170,0)</f>
        <v>0</v>
      </c>
      <c r="BI170" s="245">
        <f>IF(N170="nulová",J170,0)</f>
        <v>0</v>
      </c>
      <c r="BJ170" s="14" t="s">
        <v>89</v>
      </c>
      <c r="BK170" s="246">
        <f>ROUND(I170*H170,3)</f>
        <v>0</v>
      </c>
      <c r="BL170" s="14" t="s">
        <v>101</v>
      </c>
      <c r="BM170" s="244" t="s">
        <v>3260</v>
      </c>
    </row>
    <row r="171" s="2" customFormat="1" ht="16.5" customHeight="1">
      <c r="A171" s="35"/>
      <c r="B171" s="36"/>
      <c r="C171" s="249" t="s">
        <v>456</v>
      </c>
      <c r="D171" s="249" t="s">
        <v>612</v>
      </c>
      <c r="E171" s="250" t="s">
        <v>3261</v>
      </c>
      <c r="F171" s="251" t="s">
        <v>3262</v>
      </c>
      <c r="G171" s="252" t="s">
        <v>2598</v>
      </c>
      <c r="H171" s="253">
        <v>7</v>
      </c>
      <c r="I171" s="254"/>
      <c r="J171" s="253">
        <f>ROUND(I171*H171,3)</f>
        <v>0</v>
      </c>
      <c r="K171" s="255"/>
      <c r="L171" s="256"/>
      <c r="M171" s="257" t="s">
        <v>1</v>
      </c>
      <c r="N171" s="258" t="s">
        <v>44</v>
      </c>
      <c r="O171" s="94"/>
      <c r="P171" s="242">
        <f>O171*H171</f>
        <v>0</v>
      </c>
      <c r="Q171" s="242">
        <v>0</v>
      </c>
      <c r="R171" s="242">
        <f>Q171*H171</f>
        <v>0</v>
      </c>
      <c r="S171" s="242">
        <v>0</v>
      </c>
      <c r="T171" s="243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4" t="s">
        <v>290</v>
      </c>
      <c r="AT171" s="244" t="s">
        <v>612</v>
      </c>
      <c r="AU171" s="244" t="s">
        <v>89</v>
      </c>
      <c r="AY171" s="14" t="s">
        <v>263</v>
      </c>
      <c r="BE171" s="245">
        <f>IF(N171="základná",J171,0)</f>
        <v>0</v>
      </c>
      <c r="BF171" s="245">
        <f>IF(N171="znížená",J171,0)</f>
        <v>0</v>
      </c>
      <c r="BG171" s="245">
        <f>IF(N171="zákl. prenesená",J171,0)</f>
        <v>0</v>
      </c>
      <c r="BH171" s="245">
        <f>IF(N171="zníž. prenesená",J171,0)</f>
        <v>0</v>
      </c>
      <c r="BI171" s="245">
        <f>IF(N171="nulová",J171,0)</f>
        <v>0</v>
      </c>
      <c r="BJ171" s="14" t="s">
        <v>89</v>
      </c>
      <c r="BK171" s="246">
        <f>ROUND(I171*H171,3)</f>
        <v>0</v>
      </c>
      <c r="BL171" s="14" t="s">
        <v>101</v>
      </c>
      <c r="BM171" s="244" t="s">
        <v>3263</v>
      </c>
    </row>
    <row r="172" s="2" customFormat="1" ht="24.15" customHeight="1">
      <c r="A172" s="35"/>
      <c r="B172" s="36"/>
      <c r="C172" s="249" t="s">
        <v>460</v>
      </c>
      <c r="D172" s="249" t="s">
        <v>612</v>
      </c>
      <c r="E172" s="250" t="s">
        <v>3264</v>
      </c>
      <c r="F172" s="251" t="s">
        <v>3265</v>
      </c>
      <c r="G172" s="252" t="s">
        <v>2598</v>
      </c>
      <c r="H172" s="253">
        <v>1000</v>
      </c>
      <c r="I172" s="254"/>
      <c r="J172" s="253">
        <f>ROUND(I172*H172,3)</f>
        <v>0</v>
      </c>
      <c r="K172" s="255"/>
      <c r="L172" s="256"/>
      <c r="M172" s="257" t="s">
        <v>1</v>
      </c>
      <c r="N172" s="258" t="s">
        <v>44</v>
      </c>
      <c r="O172" s="94"/>
      <c r="P172" s="242">
        <f>O172*H172</f>
        <v>0</v>
      </c>
      <c r="Q172" s="242">
        <v>0</v>
      </c>
      <c r="R172" s="242">
        <f>Q172*H172</f>
        <v>0</v>
      </c>
      <c r="S172" s="242">
        <v>0</v>
      </c>
      <c r="T172" s="243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44" t="s">
        <v>290</v>
      </c>
      <c r="AT172" s="244" t="s">
        <v>612</v>
      </c>
      <c r="AU172" s="244" t="s">
        <v>89</v>
      </c>
      <c r="AY172" s="14" t="s">
        <v>263</v>
      </c>
      <c r="BE172" s="245">
        <f>IF(N172="základná",J172,0)</f>
        <v>0</v>
      </c>
      <c r="BF172" s="245">
        <f>IF(N172="znížená",J172,0)</f>
        <v>0</v>
      </c>
      <c r="BG172" s="245">
        <f>IF(N172="zákl. prenesená",J172,0)</f>
        <v>0</v>
      </c>
      <c r="BH172" s="245">
        <f>IF(N172="zníž. prenesená",J172,0)</f>
        <v>0</v>
      </c>
      <c r="BI172" s="245">
        <f>IF(N172="nulová",J172,0)</f>
        <v>0</v>
      </c>
      <c r="BJ172" s="14" t="s">
        <v>89</v>
      </c>
      <c r="BK172" s="246">
        <f>ROUND(I172*H172,3)</f>
        <v>0</v>
      </c>
      <c r="BL172" s="14" t="s">
        <v>101</v>
      </c>
      <c r="BM172" s="244" t="s">
        <v>3266</v>
      </c>
    </row>
    <row r="173" s="2" customFormat="1" ht="16.5" customHeight="1">
      <c r="A173" s="35"/>
      <c r="B173" s="36"/>
      <c r="C173" s="249" t="s">
        <v>464</v>
      </c>
      <c r="D173" s="249" t="s">
        <v>612</v>
      </c>
      <c r="E173" s="250" t="s">
        <v>2696</v>
      </c>
      <c r="F173" s="251" t="s">
        <v>2464</v>
      </c>
      <c r="G173" s="252" t="s">
        <v>1445</v>
      </c>
      <c r="H173" s="254"/>
      <c r="I173" s="254"/>
      <c r="J173" s="253">
        <f>ROUND(I173*H173,3)</f>
        <v>0</v>
      </c>
      <c r="K173" s="255"/>
      <c r="L173" s="256"/>
      <c r="M173" s="257" t="s">
        <v>1</v>
      </c>
      <c r="N173" s="258" t="s">
        <v>44</v>
      </c>
      <c r="O173" s="94"/>
      <c r="P173" s="242">
        <f>O173*H173</f>
        <v>0</v>
      </c>
      <c r="Q173" s="242">
        <v>0</v>
      </c>
      <c r="R173" s="242">
        <f>Q173*H173</f>
        <v>0</v>
      </c>
      <c r="S173" s="242">
        <v>0</v>
      </c>
      <c r="T173" s="243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44" t="s">
        <v>290</v>
      </c>
      <c r="AT173" s="244" t="s">
        <v>612</v>
      </c>
      <c r="AU173" s="244" t="s">
        <v>89</v>
      </c>
      <c r="AY173" s="14" t="s">
        <v>263</v>
      </c>
      <c r="BE173" s="245">
        <f>IF(N173="základná",J173,0)</f>
        <v>0</v>
      </c>
      <c r="BF173" s="245">
        <f>IF(N173="znížená",J173,0)</f>
        <v>0</v>
      </c>
      <c r="BG173" s="245">
        <f>IF(N173="zákl. prenesená",J173,0)</f>
        <v>0</v>
      </c>
      <c r="BH173" s="245">
        <f>IF(N173="zníž. prenesená",J173,0)</f>
        <v>0</v>
      </c>
      <c r="BI173" s="245">
        <f>IF(N173="nulová",J173,0)</f>
        <v>0</v>
      </c>
      <c r="BJ173" s="14" t="s">
        <v>89</v>
      </c>
      <c r="BK173" s="246">
        <f>ROUND(I173*H173,3)</f>
        <v>0</v>
      </c>
      <c r="BL173" s="14" t="s">
        <v>101</v>
      </c>
      <c r="BM173" s="244" t="s">
        <v>3267</v>
      </c>
    </row>
    <row r="174" s="2" customFormat="1" ht="16.5" customHeight="1">
      <c r="A174" s="35"/>
      <c r="B174" s="36"/>
      <c r="C174" s="233" t="s">
        <v>468</v>
      </c>
      <c r="D174" s="233" t="s">
        <v>264</v>
      </c>
      <c r="E174" s="234" t="s">
        <v>2690</v>
      </c>
      <c r="F174" s="235" t="s">
        <v>2691</v>
      </c>
      <c r="G174" s="236" t="s">
        <v>1445</v>
      </c>
      <c r="H174" s="238"/>
      <c r="I174" s="238"/>
      <c r="J174" s="237">
        <f>ROUND(I174*H174,3)</f>
        <v>0</v>
      </c>
      <c r="K174" s="239"/>
      <c r="L174" s="41"/>
      <c r="M174" s="259" t="s">
        <v>1</v>
      </c>
      <c r="N174" s="260" t="s">
        <v>44</v>
      </c>
      <c r="O174" s="261"/>
      <c r="P174" s="262">
        <f>O174*H174</f>
        <v>0</v>
      </c>
      <c r="Q174" s="262">
        <v>0</v>
      </c>
      <c r="R174" s="262">
        <f>Q174*H174</f>
        <v>0</v>
      </c>
      <c r="S174" s="262">
        <v>0</v>
      </c>
      <c r="T174" s="263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44" t="s">
        <v>101</v>
      </c>
      <c r="AT174" s="244" t="s">
        <v>264</v>
      </c>
      <c r="AU174" s="244" t="s">
        <v>89</v>
      </c>
      <c r="AY174" s="14" t="s">
        <v>263</v>
      </c>
      <c r="BE174" s="245">
        <f>IF(N174="základná",J174,0)</f>
        <v>0</v>
      </c>
      <c r="BF174" s="245">
        <f>IF(N174="znížená",J174,0)</f>
        <v>0</v>
      </c>
      <c r="BG174" s="245">
        <f>IF(N174="zákl. prenesená",J174,0)</f>
        <v>0</v>
      </c>
      <c r="BH174" s="245">
        <f>IF(N174="zníž. prenesená",J174,0)</f>
        <v>0</v>
      </c>
      <c r="BI174" s="245">
        <f>IF(N174="nulová",J174,0)</f>
        <v>0</v>
      </c>
      <c r="BJ174" s="14" t="s">
        <v>89</v>
      </c>
      <c r="BK174" s="246">
        <f>ROUND(I174*H174,3)</f>
        <v>0</v>
      </c>
      <c r="BL174" s="14" t="s">
        <v>101</v>
      </c>
      <c r="BM174" s="244" t="s">
        <v>3268</v>
      </c>
    </row>
    <row r="175" s="2" customFormat="1" ht="6.96" customHeight="1">
      <c r="A175" s="35"/>
      <c r="B175" s="69"/>
      <c r="C175" s="70"/>
      <c r="D175" s="70"/>
      <c r="E175" s="70"/>
      <c r="F175" s="70"/>
      <c r="G175" s="70"/>
      <c r="H175" s="70"/>
      <c r="I175" s="70"/>
      <c r="J175" s="70"/>
      <c r="K175" s="70"/>
      <c r="L175" s="41"/>
      <c r="M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</row>
  </sheetData>
  <sheetProtection sheet="1" autoFilter="0" formatColumns="0" formatRows="0" objects="1" scenarios="1" spinCount="100000" saltValue="EMpOrITlaZbNIRgZ50mcVAc/hWR3dNWREGYacFSxrmawJZVLmu9n4GXA106lcSIt0NKfrmKXHcsO3E1Ta136+Q==" hashValue="gXyUGPtx39q/+1bmHLW7cwFx6qGAuTP30y1VnQf6YVazOjI+HJlqtMGnA2asJsvEWzBoPo25LSmI1X1Wt15oOg==" algorithmName="SHA-512" password="CC35"/>
  <autoFilter ref="C125:K174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2:H112"/>
    <mergeCell ref="E116:H116"/>
    <mergeCell ref="E114:H114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86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 s="2" customFormat="1" ht="12" customHeight="1">
      <c r="A8" s="35"/>
      <c r="B8" s="41"/>
      <c r="C8" s="35"/>
      <c r="D8" s="154" t="s">
        <v>221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56" t="s">
        <v>222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54" t="s">
        <v>16</v>
      </c>
      <c r="E11" s="35"/>
      <c r="F11" s="144" t="s">
        <v>1</v>
      </c>
      <c r="G11" s="35"/>
      <c r="H11" s="35"/>
      <c r="I11" s="154" t="s">
        <v>17</v>
      </c>
      <c r="J11" s="144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18</v>
      </c>
      <c r="E12" s="35"/>
      <c r="F12" s="144" t="s">
        <v>19</v>
      </c>
      <c r="G12" s="35"/>
      <c r="H12" s="35"/>
      <c r="I12" s="154" t="s">
        <v>20</v>
      </c>
      <c r="J12" s="157" t="str">
        <f>'Rekapitulácia stavby'!AN8</f>
        <v>20. 7. 2022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54" t="s">
        <v>22</v>
      </c>
      <c r="E14" s="35"/>
      <c r="F14" s="35"/>
      <c r="G14" s="35"/>
      <c r="H14" s="35"/>
      <c r="I14" s="154" t="s">
        <v>23</v>
      </c>
      <c r="J14" s="144" t="s">
        <v>24</v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4" t="s">
        <v>25</v>
      </c>
      <c r="F15" s="35"/>
      <c r="G15" s="35"/>
      <c r="H15" s="35"/>
      <c r="I15" s="154" t="s">
        <v>26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54" t="s">
        <v>27</v>
      </c>
      <c r="E17" s="35"/>
      <c r="F17" s="35"/>
      <c r="G17" s="35"/>
      <c r="H17" s="35"/>
      <c r="I17" s="154" t="s">
        <v>23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4"/>
      <c r="G18" s="144"/>
      <c r="H18" s="144"/>
      <c r="I18" s="154" t="s">
        <v>26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54" t="s">
        <v>29</v>
      </c>
      <c r="E20" s="35"/>
      <c r="F20" s="35"/>
      <c r="G20" s="35"/>
      <c r="H20" s="35"/>
      <c r="I20" s="154" t="s">
        <v>23</v>
      </c>
      <c r="J20" s="144" t="s">
        <v>1</v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4" t="s">
        <v>30</v>
      </c>
      <c r="F21" s="35"/>
      <c r="G21" s="35"/>
      <c r="H21" s="35"/>
      <c r="I21" s="154" t="s">
        <v>26</v>
      </c>
      <c r="J21" s="144" t="s">
        <v>1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54" t="s">
        <v>33</v>
      </c>
      <c r="E23" s="35"/>
      <c r="F23" s="35"/>
      <c r="G23" s="35"/>
      <c r="H23" s="35"/>
      <c r="I23" s="154" t="s">
        <v>23</v>
      </c>
      <c r="J23" s="144" t="s">
        <v>34</v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4" t="s">
        <v>35</v>
      </c>
      <c r="F24" s="35"/>
      <c r="G24" s="35"/>
      <c r="H24" s="35"/>
      <c r="I24" s="154" t="s">
        <v>26</v>
      </c>
      <c r="J24" s="144" t="s">
        <v>36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54" t="s">
        <v>37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58"/>
      <c r="B27" s="159"/>
      <c r="C27" s="158"/>
      <c r="D27" s="158"/>
      <c r="E27" s="160" t="s">
        <v>1</v>
      </c>
      <c r="F27" s="160"/>
      <c r="G27" s="160"/>
      <c r="H27" s="160"/>
      <c r="I27" s="158"/>
      <c r="J27" s="158"/>
      <c r="K27" s="158"/>
      <c r="L27" s="161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62"/>
      <c r="E29" s="162"/>
      <c r="F29" s="162"/>
      <c r="G29" s="162"/>
      <c r="H29" s="162"/>
      <c r="I29" s="162"/>
      <c r="J29" s="162"/>
      <c r="K29" s="162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63" t="s">
        <v>38</v>
      </c>
      <c r="E30" s="35"/>
      <c r="F30" s="35"/>
      <c r="G30" s="35"/>
      <c r="H30" s="35"/>
      <c r="I30" s="35"/>
      <c r="J30" s="164">
        <f>ROUND(J138, 2)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62"/>
      <c r="E31" s="162"/>
      <c r="F31" s="162"/>
      <c r="G31" s="162"/>
      <c r="H31" s="162"/>
      <c r="I31" s="162"/>
      <c r="J31" s="162"/>
      <c r="K31" s="162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65" t="s">
        <v>40</v>
      </c>
      <c r="G32" s="35"/>
      <c r="H32" s="35"/>
      <c r="I32" s="165" t="s">
        <v>39</v>
      </c>
      <c r="J32" s="165" t="s">
        <v>41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66" t="s">
        <v>42</v>
      </c>
      <c r="E33" s="167" t="s">
        <v>43</v>
      </c>
      <c r="F33" s="168">
        <f>ROUND((SUM(BE138:BE435)),  2)</f>
        <v>0</v>
      </c>
      <c r="G33" s="169"/>
      <c r="H33" s="169"/>
      <c r="I33" s="170">
        <v>0.20000000000000001</v>
      </c>
      <c r="J33" s="168">
        <f>ROUND(((SUM(BE138:BE435))*I33),  2)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67" t="s">
        <v>44</v>
      </c>
      <c r="F34" s="168">
        <f>ROUND((SUM(BF138:BF435)),  2)</f>
        <v>0</v>
      </c>
      <c r="G34" s="169"/>
      <c r="H34" s="169"/>
      <c r="I34" s="170">
        <v>0.20000000000000001</v>
      </c>
      <c r="J34" s="168">
        <f>ROUND(((SUM(BF138:BF435))*I34), 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54" t="s">
        <v>45</v>
      </c>
      <c r="F35" s="171">
        <f>ROUND((SUM(BG138:BG435)),  2)</f>
        <v>0</v>
      </c>
      <c r="G35" s="35"/>
      <c r="H35" s="35"/>
      <c r="I35" s="172">
        <v>0.20000000000000001</v>
      </c>
      <c r="J35" s="171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54" t="s">
        <v>46</v>
      </c>
      <c r="F36" s="171">
        <f>ROUND((SUM(BH138:BH435)),  2)</f>
        <v>0</v>
      </c>
      <c r="G36" s="35"/>
      <c r="H36" s="35"/>
      <c r="I36" s="172">
        <v>0.20000000000000001</v>
      </c>
      <c r="J36" s="171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67" t="s">
        <v>47</v>
      </c>
      <c r="F37" s="168">
        <f>ROUND((SUM(BI138:BI435)),  2)</f>
        <v>0</v>
      </c>
      <c r="G37" s="169"/>
      <c r="H37" s="169"/>
      <c r="I37" s="170">
        <v>0</v>
      </c>
      <c r="J37" s="168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73"/>
      <c r="D39" s="174" t="s">
        <v>48</v>
      </c>
      <c r="E39" s="175"/>
      <c r="F39" s="175"/>
      <c r="G39" s="176" t="s">
        <v>49</v>
      </c>
      <c r="H39" s="177" t="s">
        <v>50</v>
      </c>
      <c r="I39" s="175"/>
      <c r="J39" s="178">
        <f>SUM(J30:J37)</f>
        <v>0</v>
      </c>
      <c r="K39" s="179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221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9" t="str">
        <f>E9</f>
        <v>SO-1.1 - Prístavba materskej škôlky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18</v>
      </c>
      <c r="D89" s="37"/>
      <c r="E89" s="37"/>
      <c r="F89" s="24" t="str">
        <f>F12</f>
        <v>Svit</v>
      </c>
      <c r="G89" s="37"/>
      <c r="H89" s="37"/>
      <c r="I89" s="29" t="s">
        <v>20</v>
      </c>
      <c r="J89" s="82" t="str">
        <f>IF(J12="","",J12)</f>
        <v>20. 7. 2022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40.05" customHeight="1">
      <c r="A91" s="35"/>
      <c r="B91" s="36"/>
      <c r="C91" s="29" t="s">
        <v>22</v>
      </c>
      <c r="D91" s="37"/>
      <c r="E91" s="37"/>
      <c r="F91" s="24" t="str">
        <f>E15</f>
        <v>Mesto Svit</v>
      </c>
      <c r="G91" s="37"/>
      <c r="H91" s="37"/>
      <c r="I91" s="29" t="s">
        <v>29</v>
      </c>
      <c r="J91" s="33" t="str">
        <f>E21</f>
        <v>Ing. arch. Martin Baloga, PhD. a kolektív EnviArch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33</v>
      </c>
      <c r="J92" s="33" t="str">
        <f>E24</f>
        <v>Structures, s.r.o.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92" t="s">
        <v>224</v>
      </c>
      <c r="D94" s="193"/>
      <c r="E94" s="193"/>
      <c r="F94" s="193"/>
      <c r="G94" s="193"/>
      <c r="H94" s="193"/>
      <c r="I94" s="193"/>
      <c r="J94" s="194" t="s">
        <v>225</v>
      </c>
      <c r="K94" s="193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95" t="s">
        <v>226</v>
      </c>
      <c r="D96" s="37"/>
      <c r="E96" s="37"/>
      <c r="F96" s="37"/>
      <c r="G96" s="37"/>
      <c r="H96" s="37"/>
      <c r="I96" s="37"/>
      <c r="J96" s="113">
        <f>J138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227</v>
      </c>
    </row>
    <row r="97" s="9" customFormat="1" ht="24.96" customHeight="1">
      <c r="A97" s="9"/>
      <c r="B97" s="196"/>
      <c r="C97" s="197"/>
      <c r="D97" s="198" t="s">
        <v>228</v>
      </c>
      <c r="E97" s="199"/>
      <c r="F97" s="199"/>
      <c r="G97" s="199"/>
      <c r="H97" s="199"/>
      <c r="I97" s="199"/>
      <c r="J97" s="200">
        <f>J139</f>
        <v>0</v>
      </c>
      <c r="K97" s="197"/>
      <c r="L97" s="20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9" customFormat="1" ht="24.96" customHeight="1">
      <c r="A98" s="9"/>
      <c r="B98" s="196"/>
      <c r="C98" s="197"/>
      <c r="D98" s="198" t="s">
        <v>229</v>
      </c>
      <c r="E98" s="199"/>
      <c r="F98" s="199"/>
      <c r="G98" s="199"/>
      <c r="H98" s="199"/>
      <c r="I98" s="199"/>
      <c r="J98" s="200">
        <f>J155</f>
        <v>0</v>
      </c>
      <c r="K98" s="197"/>
      <c r="L98" s="201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="10" customFormat="1" ht="19.92" customHeight="1">
      <c r="A99" s="10"/>
      <c r="B99" s="202"/>
      <c r="C99" s="136"/>
      <c r="D99" s="203" t="s">
        <v>230</v>
      </c>
      <c r="E99" s="204"/>
      <c r="F99" s="204"/>
      <c r="G99" s="204"/>
      <c r="H99" s="204"/>
      <c r="I99" s="204"/>
      <c r="J99" s="205">
        <f>J156</f>
        <v>0</v>
      </c>
      <c r="K99" s="136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202"/>
      <c r="C100" s="136"/>
      <c r="D100" s="203" t="s">
        <v>231</v>
      </c>
      <c r="E100" s="204"/>
      <c r="F100" s="204"/>
      <c r="G100" s="204"/>
      <c r="H100" s="204"/>
      <c r="I100" s="204"/>
      <c r="J100" s="205">
        <f>J174</f>
        <v>0</v>
      </c>
      <c r="K100" s="136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2"/>
      <c r="C101" s="136"/>
      <c r="D101" s="203" t="s">
        <v>232</v>
      </c>
      <c r="E101" s="204"/>
      <c r="F101" s="204"/>
      <c r="G101" s="204"/>
      <c r="H101" s="204"/>
      <c r="I101" s="204"/>
      <c r="J101" s="205">
        <f>J199</f>
        <v>0</v>
      </c>
      <c r="K101" s="136"/>
      <c r="L101" s="20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202"/>
      <c r="C102" s="136"/>
      <c r="D102" s="203" t="s">
        <v>233</v>
      </c>
      <c r="E102" s="204"/>
      <c r="F102" s="204"/>
      <c r="G102" s="204"/>
      <c r="H102" s="204"/>
      <c r="I102" s="204"/>
      <c r="J102" s="205">
        <f>J212</f>
        <v>0</v>
      </c>
      <c r="K102" s="136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2"/>
      <c r="C103" s="136"/>
      <c r="D103" s="203" t="s">
        <v>234</v>
      </c>
      <c r="E103" s="204"/>
      <c r="F103" s="204"/>
      <c r="G103" s="204"/>
      <c r="H103" s="204"/>
      <c r="I103" s="204"/>
      <c r="J103" s="205">
        <f>J239</f>
        <v>0</v>
      </c>
      <c r="K103" s="136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202"/>
      <c r="C104" s="136"/>
      <c r="D104" s="203" t="s">
        <v>235</v>
      </c>
      <c r="E104" s="204"/>
      <c r="F104" s="204"/>
      <c r="G104" s="204"/>
      <c r="H104" s="204"/>
      <c r="I104" s="204"/>
      <c r="J104" s="205">
        <f>J253</f>
        <v>0</v>
      </c>
      <c r="K104" s="136"/>
      <c r="L104" s="20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9" customFormat="1" ht="24.96" customHeight="1">
      <c r="A105" s="9"/>
      <c r="B105" s="196"/>
      <c r="C105" s="197"/>
      <c r="D105" s="198" t="s">
        <v>236</v>
      </c>
      <c r="E105" s="199"/>
      <c r="F105" s="199"/>
      <c r="G105" s="199"/>
      <c r="H105" s="199"/>
      <c r="I105" s="199"/>
      <c r="J105" s="200">
        <f>J255</f>
        <v>0</v>
      </c>
      <c r="K105" s="197"/>
      <c r="L105" s="201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10" customFormat="1" ht="19.92" customHeight="1">
      <c r="A106" s="10"/>
      <c r="B106" s="202"/>
      <c r="C106" s="136"/>
      <c r="D106" s="203" t="s">
        <v>237</v>
      </c>
      <c r="E106" s="204"/>
      <c r="F106" s="204"/>
      <c r="G106" s="204"/>
      <c r="H106" s="204"/>
      <c r="I106" s="204"/>
      <c r="J106" s="205">
        <f>J256</f>
        <v>0</v>
      </c>
      <c r="K106" s="136"/>
      <c r="L106" s="20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202"/>
      <c r="C107" s="136"/>
      <c r="D107" s="203" t="s">
        <v>238</v>
      </c>
      <c r="E107" s="204"/>
      <c r="F107" s="204"/>
      <c r="G107" s="204"/>
      <c r="H107" s="204"/>
      <c r="I107" s="204"/>
      <c r="J107" s="205">
        <f>J272</f>
        <v>0</v>
      </c>
      <c r="K107" s="136"/>
      <c r="L107" s="20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202"/>
      <c r="C108" s="136"/>
      <c r="D108" s="203" t="s">
        <v>239</v>
      </c>
      <c r="E108" s="204"/>
      <c r="F108" s="204"/>
      <c r="G108" s="204"/>
      <c r="H108" s="204"/>
      <c r="I108" s="204"/>
      <c r="J108" s="205">
        <f>J283</f>
        <v>0</v>
      </c>
      <c r="K108" s="136"/>
      <c r="L108" s="20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202"/>
      <c r="C109" s="136"/>
      <c r="D109" s="203" t="s">
        <v>240</v>
      </c>
      <c r="E109" s="204"/>
      <c r="F109" s="204"/>
      <c r="G109" s="204"/>
      <c r="H109" s="204"/>
      <c r="I109" s="204"/>
      <c r="J109" s="205">
        <f>J300</f>
        <v>0</v>
      </c>
      <c r="K109" s="136"/>
      <c r="L109" s="206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202"/>
      <c r="C110" s="136"/>
      <c r="D110" s="203" t="s">
        <v>241</v>
      </c>
      <c r="E110" s="204"/>
      <c r="F110" s="204"/>
      <c r="G110" s="204"/>
      <c r="H110" s="204"/>
      <c r="I110" s="204"/>
      <c r="J110" s="205">
        <f>J308</f>
        <v>0</v>
      </c>
      <c r="K110" s="136"/>
      <c r="L110" s="206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10" customFormat="1" ht="19.92" customHeight="1">
      <c r="A111" s="10"/>
      <c r="B111" s="202"/>
      <c r="C111" s="136"/>
      <c r="D111" s="203" t="s">
        <v>242</v>
      </c>
      <c r="E111" s="204"/>
      <c r="F111" s="204"/>
      <c r="G111" s="204"/>
      <c r="H111" s="204"/>
      <c r="I111" s="204"/>
      <c r="J111" s="205">
        <f>J324</f>
        <v>0</v>
      </c>
      <c r="K111" s="136"/>
      <c r="L111" s="206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10" customFormat="1" ht="19.92" customHeight="1">
      <c r="A112" s="10"/>
      <c r="B112" s="202"/>
      <c r="C112" s="136"/>
      <c r="D112" s="203" t="s">
        <v>243</v>
      </c>
      <c r="E112" s="204"/>
      <c r="F112" s="204"/>
      <c r="G112" s="204"/>
      <c r="H112" s="204"/>
      <c r="I112" s="204"/>
      <c r="J112" s="205">
        <f>J364</f>
        <v>0</v>
      </c>
      <c r="K112" s="136"/>
      <c r="L112" s="206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10" customFormat="1" ht="19.92" customHeight="1">
      <c r="A113" s="10"/>
      <c r="B113" s="202"/>
      <c r="C113" s="136"/>
      <c r="D113" s="203" t="s">
        <v>244</v>
      </c>
      <c r="E113" s="204"/>
      <c r="F113" s="204"/>
      <c r="G113" s="204"/>
      <c r="H113" s="204"/>
      <c r="I113" s="204"/>
      <c r="J113" s="205">
        <f>J398</f>
        <v>0</v>
      </c>
      <c r="K113" s="136"/>
      <c r="L113" s="206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="10" customFormat="1" ht="19.92" customHeight="1">
      <c r="A114" s="10"/>
      <c r="B114" s="202"/>
      <c r="C114" s="136"/>
      <c r="D114" s="203" t="s">
        <v>245</v>
      </c>
      <c r="E114" s="204"/>
      <c r="F114" s="204"/>
      <c r="G114" s="204"/>
      <c r="H114" s="204"/>
      <c r="I114" s="204"/>
      <c r="J114" s="205">
        <f>J408</f>
        <v>0</v>
      </c>
      <c r="K114" s="136"/>
      <c r="L114" s="206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="10" customFormat="1" ht="19.92" customHeight="1">
      <c r="A115" s="10"/>
      <c r="B115" s="202"/>
      <c r="C115" s="136"/>
      <c r="D115" s="203" t="s">
        <v>246</v>
      </c>
      <c r="E115" s="204"/>
      <c r="F115" s="204"/>
      <c r="G115" s="204"/>
      <c r="H115" s="204"/>
      <c r="I115" s="204"/>
      <c r="J115" s="205">
        <f>J416</f>
        <v>0</v>
      </c>
      <c r="K115" s="136"/>
      <c r="L115" s="206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="10" customFormat="1" ht="19.92" customHeight="1">
      <c r="A116" s="10"/>
      <c r="B116" s="202"/>
      <c r="C116" s="136"/>
      <c r="D116" s="203" t="s">
        <v>247</v>
      </c>
      <c r="E116" s="204"/>
      <c r="F116" s="204"/>
      <c r="G116" s="204"/>
      <c r="H116" s="204"/>
      <c r="I116" s="204"/>
      <c r="J116" s="205">
        <f>J423</f>
        <v>0</v>
      </c>
      <c r="K116" s="136"/>
      <c r="L116" s="206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="10" customFormat="1" ht="19.92" customHeight="1">
      <c r="A117" s="10"/>
      <c r="B117" s="202"/>
      <c r="C117" s="136"/>
      <c r="D117" s="203" t="s">
        <v>248</v>
      </c>
      <c r="E117" s="204"/>
      <c r="F117" s="204"/>
      <c r="G117" s="204"/>
      <c r="H117" s="204"/>
      <c r="I117" s="204"/>
      <c r="J117" s="205">
        <f>J431</f>
        <v>0</v>
      </c>
      <c r="K117" s="136"/>
      <c r="L117" s="206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="10" customFormat="1" ht="19.92" customHeight="1">
      <c r="A118" s="10"/>
      <c r="B118" s="202"/>
      <c r="C118" s="136"/>
      <c r="D118" s="203" t="s">
        <v>249</v>
      </c>
      <c r="E118" s="204"/>
      <c r="F118" s="204"/>
      <c r="G118" s="204"/>
      <c r="H118" s="204"/>
      <c r="I118" s="204"/>
      <c r="J118" s="205">
        <f>J433</f>
        <v>0</v>
      </c>
      <c r="K118" s="136"/>
      <c r="L118" s="206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="2" customFormat="1" ht="21.84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6.96" customHeight="1">
      <c r="A120" s="35"/>
      <c r="B120" s="69"/>
      <c r="C120" s="70"/>
      <c r="D120" s="70"/>
      <c r="E120" s="70"/>
      <c r="F120" s="70"/>
      <c r="G120" s="70"/>
      <c r="H120" s="70"/>
      <c r="I120" s="70"/>
      <c r="J120" s="70"/>
      <c r="K120" s="70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4" s="2" customFormat="1" ht="6.96" customHeight="1">
      <c r="A124" s="35"/>
      <c r="B124" s="71"/>
      <c r="C124" s="72"/>
      <c r="D124" s="72"/>
      <c r="E124" s="72"/>
      <c r="F124" s="72"/>
      <c r="G124" s="72"/>
      <c r="H124" s="72"/>
      <c r="I124" s="72"/>
      <c r="J124" s="72"/>
      <c r="K124" s="72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24.96" customHeight="1">
      <c r="A125" s="35"/>
      <c r="B125" s="36"/>
      <c r="C125" s="20" t="s">
        <v>250</v>
      </c>
      <c r="D125" s="37"/>
      <c r="E125" s="37"/>
      <c r="F125" s="37"/>
      <c r="G125" s="37"/>
      <c r="H125" s="37"/>
      <c r="I125" s="37"/>
      <c r="J125" s="37"/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2" customFormat="1" ht="6.96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66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="2" customFormat="1" ht="12" customHeight="1">
      <c r="A127" s="35"/>
      <c r="B127" s="36"/>
      <c r="C127" s="29" t="s">
        <v>14</v>
      </c>
      <c r="D127" s="37"/>
      <c r="E127" s="37"/>
      <c r="F127" s="37"/>
      <c r="G127" s="37"/>
      <c r="H127" s="37"/>
      <c r="I127" s="37"/>
      <c r="J127" s="37"/>
      <c r="K127" s="37"/>
      <c r="L127" s="66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="2" customFormat="1" ht="16.5" customHeight="1">
      <c r="A128" s="35"/>
      <c r="B128" s="36"/>
      <c r="C128" s="37"/>
      <c r="D128" s="37"/>
      <c r="E128" s="191" t="str">
        <f>E7</f>
        <v>Materská škola Svit - ZMNENA</v>
      </c>
      <c r="F128" s="29"/>
      <c r="G128" s="29"/>
      <c r="H128" s="29"/>
      <c r="I128" s="37"/>
      <c r="J128" s="37"/>
      <c r="K128" s="37"/>
      <c r="L128" s="66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="2" customFormat="1" ht="12" customHeight="1">
      <c r="A129" s="35"/>
      <c r="B129" s="36"/>
      <c r="C129" s="29" t="s">
        <v>221</v>
      </c>
      <c r="D129" s="37"/>
      <c r="E129" s="37"/>
      <c r="F129" s="37"/>
      <c r="G129" s="37"/>
      <c r="H129" s="37"/>
      <c r="I129" s="37"/>
      <c r="J129" s="37"/>
      <c r="K129" s="37"/>
      <c r="L129" s="66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="2" customFormat="1" ht="16.5" customHeight="1">
      <c r="A130" s="35"/>
      <c r="B130" s="36"/>
      <c r="C130" s="37"/>
      <c r="D130" s="37"/>
      <c r="E130" s="79" t="str">
        <f>E9</f>
        <v>SO-1.1 - Prístavba materskej škôlky</v>
      </c>
      <c r="F130" s="37"/>
      <c r="G130" s="37"/>
      <c r="H130" s="37"/>
      <c r="I130" s="37"/>
      <c r="J130" s="37"/>
      <c r="K130" s="37"/>
      <c r="L130" s="66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="2" customFormat="1" ht="6.96" customHeight="1">
      <c r="A131" s="35"/>
      <c r="B131" s="36"/>
      <c r="C131" s="37"/>
      <c r="D131" s="37"/>
      <c r="E131" s="37"/>
      <c r="F131" s="37"/>
      <c r="G131" s="37"/>
      <c r="H131" s="37"/>
      <c r="I131" s="37"/>
      <c r="J131" s="37"/>
      <c r="K131" s="37"/>
      <c r="L131" s="66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="2" customFormat="1" ht="12" customHeight="1">
      <c r="A132" s="35"/>
      <c r="B132" s="36"/>
      <c r="C132" s="29" t="s">
        <v>18</v>
      </c>
      <c r="D132" s="37"/>
      <c r="E132" s="37"/>
      <c r="F132" s="24" t="str">
        <f>F12</f>
        <v>Svit</v>
      </c>
      <c r="G132" s="37"/>
      <c r="H132" s="37"/>
      <c r="I132" s="29" t="s">
        <v>20</v>
      </c>
      <c r="J132" s="82" t="str">
        <f>IF(J12="","",J12)</f>
        <v>20. 7. 2022</v>
      </c>
      <c r="K132" s="37"/>
      <c r="L132" s="66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="2" customFormat="1" ht="6.96" customHeight="1">
      <c r="A133" s="35"/>
      <c r="B133" s="36"/>
      <c r="C133" s="37"/>
      <c r="D133" s="37"/>
      <c r="E133" s="37"/>
      <c r="F133" s="37"/>
      <c r="G133" s="37"/>
      <c r="H133" s="37"/>
      <c r="I133" s="37"/>
      <c r="J133" s="37"/>
      <c r="K133" s="37"/>
      <c r="L133" s="66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="2" customFormat="1" ht="40.05" customHeight="1">
      <c r="A134" s="35"/>
      <c r="B134" s="36"/>
      <c r="C134" s="29" t="s">
        <v>22</v>
      </c>
      <c r="D134" s="37"/>
      <c r="E134" s="37"/>
      <c r="F134" s="24" t="str">
        <f>E15</f>
        <v>Mesto Svit</v>
      </c>
      <c r="G134" s="37"/>
      <c r="H134" s="37"/>
      <c r="I134" s="29" t="s">
        <v>29</v>
      </c>
      <c r="J134" s="33" t="str">
        <f>E21</f>
        <v>Ing. arch. Martin Baloga, PhD. a kolektív EnviArch</v>
      </c>
      <c r="K134" s="37"/>
      <c r="L134" s="66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="2" customFormat="1" ht="15.15" customHeight="1">
      <c r="A135" s="35"/>
      <c r="B135" s="36"/>
      <c r="C135" s="29" t="s">
        <v>27</v>
      </c>
      <c r="D135" s="37"/>
      <c r="E135" s="37"/>
      <c r="F135" s="24" t="str">
        <f>IF(E18="","",E18)</f>
        <v>Vyplň údaj</v>
      </c>
      <c r="G135" s="37"/>
      <c r="H135" s="37"/>
      <c r="I135" s="29" t="s">
        <v>33</v>
      </c>
      <c r="J135" s="33" t="str">
        <f>E24</f>
        <v>Structures, s.r.o.</v>
      </c>
      <c r="K135" s="37"/>
      <c r="L135" s="66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  <row r="136" s="2" customFormat="1" ht="10.32" customHeight="1">
      <c r="A136" s="35"/>
      <c r="B136" s="36"/>
      <c r="C136" s="37"/>
      <c r="D136" s="37"/>
      <c r="E136" s="37"/>
      <c r="F136" s="37"/>
      <c r="G136" s="37"/>
      <c r="H136" s="37"/>
      <c r="I136" s="37"/>
      <c r="J136" s="37"/>
      <c r="K136" s="37"/>
      <c r="L136" s="66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</row>
    <row r="137" s="11" customFormat="1" ht="29.28" customHeight="1">
      <c r="A137" s="207"/>
      <c r="B137" s="208"/>
      <c r="C137" s="209" t="s">
        <v>251</v>
      </c>
      <c r="D137" s="210" t="s">
        <v>63</v>
      </c>
      <c r="E137" s="210" t="s">
        <v>59</v>
      </c>
      <c r="F137" s="210" t="s">
        <v>60</v>
      </c>
      <c r="G137" s="210" t="s">
        <v>252</v>
      </c>
      <c r="H137" s="210" t="s">
        <v>253</v>
      </c>
      <c r="I137" s="210" t="s">
        <v>254</v>
      </c>
      <c r="J137" s="211" t="s">
        <v>225</v>
      </c>
      <c r="K137" s="212" t="s">
        <v>255</v>
      </c>
      <c r="L137" s="213"/>
      <c r="M137" s="103" t="s">
        <v>1</v>
      </c>
      <c r="N137" s="104" t="s">
        <v>42</v>
      </c>
      <c r="O137" s="104" t="s">
        <v>256</v>
      </c>
      <c r="P137" s="104" t="s">
        <v>257</v>
      </c>
      <c r="Q137" s="104" t="s">
        <v>258</v>
      </c>
      <c r="R137" s="104" t="s">
        <v>259</v>
      </c>
      <c r="S137" s="104" t="s">
        <v>260</v>
      </c>
      <c r="T137" s="105" t="s">
        <v>261</v>
      </c>
      <c r="U137" s="207"/>
      <c r="V137" s="207"/>
      <c r="W137" s="207"/>
      <c r="X137" s="207"/>
      <c r="Y137" s="207"/>
      <c r="Z137" s="207"/>
      <c r="AA137" s="207"/>
      <c r="AB137" s="207"/>
      <c r="AC137" s="207"/>
      <c r="AD137" s="207"/>
      <c r="AE137" s="207"/>
    </row>
    <row r="138" s="2" customFormat="1" ht="22.8" customHeight="1">
      <c r="A138" s="35"/>
      <c r="B138" s="36"/>
      <c r="C138" s="110" t="s">
        <v>226</v>
      </c>
      <c r="D138" s="37"/>
      <c r="E138" s="37"/>
      <c r="F138" s="37"/>
      <c r="G138" s="37"/>
      <c r="H138" s="37"/>
      <c r="I138" s="37"/>
      <c r="J138" s="214">
        <f>BK138</f>
        <v>0</v>
      </c>
      <c r="K138" s="37"/>
      <c r="L138" s="41"/>
      <c r="M138" s="106"/>
      <c r="N138" s="215"/>
      <c r="O138" s="107"/>
      <c r="P138" s="216">
        <f>P139+P155+P255</f>
        <v>0</v>
      </c>
      <c r="Q138" s="107"/>
      <c r="R138" s="216">
        <f>R139+R155+R255</f>
        <v>2202.8550785099997</v>
      </c>
      <c r="S138" s="107"/>
      <c r="T138" s="217">
        <f>T139+T155+T255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4" t="s">
        <v>77</v>
      </c>
      <c r="AU138" s="14" t="s">
        <v>227</v>
      </c>
      <c r="BK138" s="218">
        <f>BK139+BK155+BK255</f>
        <v>0</v>
      </c>
    </row>
    <row r="139" s="12" customFormat="1" ht="25.92" customHeight="1">
      <c r="A139" s="12"/>
      <c r="B139" s="219"/>
      <c r="C139" s="220"/>
      <c r="D139" s="221" t="s">
        <v>77</v>
      </c>
      <c r="E139" s="222" t="s">
        <v>85</v>
      </c>
      <c r="F139" s="222" t="s">
        <v>262</v>
      </c>
      <c r="G139" s="220"/>
      <c r="H139" s="220"/>
      <c r="I139" s="223"/>
      <c r="J139" s="224">
        <f>BK139</f>
        <v>0</v>
      </c>
      <c r="K139" s="220"/>
      <c r="L139" s="225"/>
      <c r="M139" s="226"/>
      <c r="N139" s="227"/>
      <c r="O139" s="227"/>
      <c r="P139" s="228">
        <f>SUM(P140:P154)</f>
        <v>0</v>
      </c>
      <c r="Q139" s="227"/>
      <c r="R139" s="228">
        <f>SUM(R140:R154)</f>
        <v>0</v>
      </c>
      <c r="S139" s="227"/>
      <c r="T139" s="229">
        <f>SUM(T140:T154)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30" t="s">
        <v>85</v>
      </c>
      <c r="AT139" s="231" t="s">
        <v>77</v>
      </c>
      <c r="AU139" s="231" t="s">
        <v>78</v>
      </c>
      <c r="AY139" s="230" t="s">
        <v>263</v>
      </c>
      <c r="BK139" s="232">
        <f>SUM(BK140:BK154)</f>
        <v>0</v>
      </c>
    </row>
    <row r="140" s="2" customFormat="1" ht="33" customHeight="1">
      <c r="A140" s="35"/>
      <c r="B140" s="36"/>
      <c r="C140" s="233" t="s">
        <v>85</v>
      </c>
      <c r="D140" s="233" t="s">
        <v>264</v>
      </c>
      <c r="E140" s="234" t="s">
        <v>265</v>
      </c>
      <c r="F140" s="235" t="s">
        <v>266</v>
      </c>
      <c r="G140" s="236" t="s">
        <v>267</v>
      </c>
      <c r="H140" s="237">
        <v>156.15000000000001</v>
      </c>
      <c r="I140" s="238"/>
      <c r="J140" s="237">
        <f>ROUND(I140*H140,3)</f>
        <v>0</v>
      </c>
      <c r="K140" s="239"/>
      <c r="L140" s="41"/>
      <c r="M140" s="240" t="s">
        <v>1</v>
      </c>
      <c r="N140" s="241" t="s">
        <v>44</v>
      </c>
      <c r="O140" s="94"/>
      <c r="P140" s="242">
        <f>O140*H140</f>
        <v>0</v>
      </c>
      <c r="Q140" s="242">
        <v>0</v>
      </c>
      <c r="R140" s="242">
        <f>Q140*H140</f>
        <v>0</v>
      </c>
      <c r="S140" s="242">
        <v>0</v>
      </c>
      <c r="T140" s="24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4" t="s">
        <v>101</v>
      </c>
      <c r="AT140" s="244" t="s">
        <v>264</v>
      </c>
      <c r="AU140" s="244" t="s">
        <v>85</v>
      </c>
      <c r="AY140" s="14" t="s">
        <v>263</v>
      </c>
      <c r="BE140" s="245">
        <f>IF(N140="základná",J140,0)</f>
        <v>0</v>
      </c>
      <c r="BF140" s="245">
        <f>IF(N140="znížená",J140,0)</f>
        <v>0</v>
      </c>
      <c r="BG140" s="245">
        <f>IF(N140="zákl. prenesená",J140,0)</f>
        <v>0</v>
      </c>
      <c r="BH140" s="245">
        <f>IF(N140="zníž. prenesená",J140,0)</f>
        <v>0</v>
      </c>
      <c r="BI140" s="245">
        <f>IF(N140="nulová",J140,0)</f>
        <v>0</v>
      </c>
      <c r="BJ140" s="14" t="s">
        <v>89</v>
      </c>
      <c r="BK140" s="246">
        <f>ROUND(I140*H140,3)</f>
        <v>0</v>
      </c>
      <c r="BL140" s="14" t="s">
        <v>101</v>
      </c>
      <c r="BM140" s="244" t="s">
        <v>268</v>
      </c>
    </row>
    <row r="141" s="2" customFormat="1" ht="24.15" customHeight="1">
      <c r="A141" s="35"/>
      <c r="B141" s="36"/>
      <c r="C141" s="233" t="s">
        <v>89</v>
      </c>
      <c r="D141" s="233" t="s">
        <v>264</v>
      </c>
      <c r="E141" s="234" t="s">
        <v>269</v>
      </c>
      <c r="F141" s="235" t="s">
        <v>270</v>
      </c>
      <c r="G141" s="236" t="s">
        <v>267</v>
      </c>
      <c r="H141" s="237">
        <v>398.243</v>
      </c>
      <c r="I141" s="238"/>
      <c r="J141" s="237">
        <f>ROUND(I141*H141,3)</f>
        <v>0</v>
      </c>
      <c r="K141" s="239"/>
      <c r="L141" s="41"/>
      <c r="M141" s="240" t="s">
        <v>1</v>
      </c>
      <c r="N141" s="241" t="s">
        <v>44</v>
      </c>
      <c r="O141" s="94"/>
      <c r="P141" s="242">
        <f>O141*H141</f>
        <v>0</v>
      </c>
      <c r="Q141" s="242">
        <v>0</v>
      </c>
      <c r="R141" s="242">
        <f>Q141*H141</f>
        <v>0</v>
      </c>
      <c r="S141" s="242">
        <v>0</v>
      </c>
      <c r="T141" s="24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4" t="s">
        <v>101</v>
      </c>
      <c r="AT141" s="244" t="s">
        <v>264</v>
      </c>
      <c r="AU141" s="244" t="s">
        <v>85</v>
      </c>
      <c r="AY141" s="14" t="s">
        <v>263</v>
      </c>
      <c r="BE141" s="245">
        <f>IF(N141="základná",J141,0)</f>
        <v>0</v>
      </c>
      <c r="BF141" s="245">
        <f>IF(N141="znížená",J141,0)</f>
        <v>0</v>
      </c>
      <c r="BG141" s="245">
        <f>IF(N141="zákl. prenesená",J141,0)</f>
        <v>0</v>
      </c>
      <c r="BH141" s="245">
        <f>IF(N141="zníž. prenesená",J141,0)</f>
        <v>0</v>
      </c>
      <c r="BI141" s="245">
        <f>IF(N141="nulová",J141,0)</f>
        <v>0</v>
      </c>
      <c r="BJ141" s="14" t="s">
        <v>89</v>
      </c>
      <c r="BK141" s="246">
        <f>ROUND(I141*H141,3)</f>
        <v>0</v>
      </c>
      <c r="BL141" s="14" t="s">
        <v>101</v>
      </c>
      <c r="BM141" s="244" t="s">
        <v>271</v>
      </c>
    </row>
    <row r="142" s="2" customFormat="1" ht="24.15" customHeight="1">
      <c r="A142" s="35"/>
      <c r="B142" s="36"/>
      <c r="C142" s="233" t="s">
        <v>96</v>
      </c>
      <c r="D142" s="233" t="s">
        <v>264</v>
      </c>
      <c r="E142" s="234" t="s">
        <v>272</v>
      </c>
      <c r="F142" s="235" t="s">
        <v>273</v>
      </c>
      <c r="G142" s="236" t="s">
        <v>267</v>
      </c>
      <c r="H142" s="237">
        <v>398.243</v>
      </c>
      <c r="I142" s="238"/>
      <c r="J142" s="237">
        <f>ROUND(I142*H142,3)</f>
        <v>0</v>
      </c>
      <c r="K142" s="239"/>
      <c r="L142" s="41"/>
      <c r="M142" s="240" t="s">
        <v>1</v>
      </c>
      <c r="N142" s="241" t="s">
        <v>44</v>
      </c>
      <c r="O142" s="94"/>
      <c r="P142" s="242">
        <f>O142*H142</f>
        <v>0</v>
      </c>
      <c r="Q142" s="242">
        <v>0</v>
      </c>
      <c r="R142" s="242">
        <f>Q142*H142</f>
        <v>0</v>
      </c>
      <c r="S142" s="242">
        <v>0</v>
      </c>
      <c r="T142" s="24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4" t="s">
        <v>101</v>
      </c>
      <c r="AT142" s="244" t="s">
        <v>264</v>
      </c>
      <c r="AU142" s="244" t="s">
        <v>85</v>
      </c>
      <c r="AY142" s="14" t="s">
        <v>263</v>
      </c>
      <c r="BE142" s="245">
        <f>IF(N142="základná",J142,0)</f>
        <v>0</v>
      </c>
      <c r="BF142" s="245">
        <f>IF(N142="znížená",J142,0)</f>
        <v>0</v>
      </c>
      <c r="BG142" s="245">
        <f>IF(N142="zákl. prenesená",J142,0)</f>
        <v>0</v>
      </c>
      <c r="BH142" s="245">
        <f>IF(N142="zníž. prenesená",J142,0)</f>
        <v>0</v>
      </c>
      <c r="BI142" s="245">
        <f>IF(N142="nulová",J142,0)</f>
        <v>0</v>
      </c>
      <c r="BJ142" s="14" t="s">
        <v>89</v>
      </c>
      <c r="BK142" s="246">
        <f>ROUND(I142*H142,3)</f>
        <v>0</v>
      </c>
      <c r="BL142" s="14" t="s">
        <v>101</v>
      </c>
      <c r="BM142" s="244" t="s">
        <v>274</v>
      </c>
    </row>
    <row r="143" s="2" customFormat="1" ht="21.75" customHeight="1">
      <c r="A143" s="35"/>
      <c r="B143" s="36"/>
      <c r="C143" s="233" t="s">
        <v>101</v>
      </c>
      <c r="D143" s="233" t="s">
        <v>264</v>
      </c>
      <c r="E143" s="234" t="s">
        <v>275</v>
      </c>
      <c r="F143" s="235" t="s">
        <v>276</v>
      </c>
      <c r="G143" s="236" t="s">
        <v>267</v>
      </c>
      <c r="H143" s="237">
        <v>25.5</v>
      </c>
      <c r="I143" s="238"/>
      <c r="J143" s="237">
        <f>ROUND(I143*H143,3)</f>
        <v>0</v>
      </c>
      <c r="K143" s="239"/>
      <c r="L143" s="41"/>
      <c r="M143" s="240" t="s">
        <v>1</v>
      </c>
      <c r="N143" s="241" t="s">
        <v>44</v>
      </c>
      <c r="O143" s="94"/>
      <c r="P143" s="242">
        <f>O143*H143</f>
        <v>0</v>
      </c>
      <c r="Q143" s="242">
        <v>0</v>
      </c>
      <c r="R143" s="242">
        <f>Q143*H143</f>
        <v>0</v>
      </c>
      <c r="S143" s="242">
        <v>0</v>
      </c>
      <c r="T143" s="24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4" t="s">
        <v>101</v>
      </c>
      <c r="AT143" s="244" t="s">
        <v>264</v>
      </c>
      <c r="AU143" s="244" t="s">
        <v>85</v>
      </c>
      <c r="AY143" s="14" t="s">
        <v>263</v>
      </c>
      <c r="BE143" s="245">
        <f>IF(N143="základná",J143,0)</f>
        <v>0</v>
      </c>
      <c r="BF143" s="245">
        <f>IF(N143="znížená",J143,0)</f>
        <v>0</v>
      </c>
      <c r="BG143" s="245">
        <f>IF(N143="zákl. prenesená",J143,0)</f>
        <v>0</v>
      </c>
      <c r="BH143" s="245">
        <f>IF(N143="zníž. prenesená",J143,0)</f>
        <v>0</v>
      </c>
      <c r="BI143" s="245">
        <f>IF(N143="nulová",J143,0)</f>
        <v>0</v>
      </c>
      <c r="BJ143" s="14" t="s">
        <v>89</v>
      </c>
      <c r="BK143" s="246">
        <f>ROUND(I143*H143,3)</f>
        <v>0</v>
      </c>
      <c r="BL143" s="14" t="s">
        <v>101</v>
      </c>
      <c r="BM143" s="244" t="s">
        <v>277</v>
      </c>
    </row>
    <row r="144" s="2" customFormat="1" ht="37.8" customHeight="1">
      <c r="A144" s="35"/>
      <c r="B144" s="36"/>
      <c r="C144" s="233" t="s">
        <v>278</v>
      </c>
      <c r="D144" s="233" t="s">
        <v>264</v>
      </c>
      <c r="E144" s="234" t="s">
        <v>279</v>
      </c>
      <c r="F144" s="235" t="s">
        <v>280</v>
      </c>
      <c r="G144" s="236" t="s">
        <v>267</v>
      </c>
      <c r="H144" s="237">
        <v>25.5</v>
      </c>
      <c r="I144" s="238"/>
      <c r="J144" s="237">
        <f>ROUND(I144*H144,3)</f>
        <v>0</v>
      </c>
      <c r="K144" s="239"/>
      <c r="L144" s="41"/>
      <c r="M144" s="240" t="s">
        <v>1</v>
      </c>
      <c r="N144" s="241" t="s">
        <v>44</v>
      </c>
      <c r="O144" s="94"/>
      <c r="P144" s="242">
        <f>O144*H144</f>
        <v>0</v>
      </c>
      <c r="Q144" s="242">
        <v>0</v>
      </c>
      <c r="R144" s="242">
        <f>Q144*H144</f>
        <v>0</v>
      </c>
      <c r="S144" s="242">
        <v>0</v>
      </c>
      <c r="T144" s="24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4" t="s">
        <v>101</v>
      </c>
      <c r="AT144" s="244" t="s">
        <v>264</v>
      </c>
      <c r="AU144" s="244" t="s">
        <v>85</v>
      </c>
      <c r="AY144" s="14" t="s">
        <v>263</v>
      </c>
      <c r="BE144" s="245">
        <f>IF(N144="základná",J144,0)</f>
        <v>0</v>
      </c>
      <c r="BF144" s="245">
        <f>IF(N144="znížená",J144,0)</f>
        <v>0</v>
      </c>
      <c r="BG144" s="245">
        <f>IF(N144="zákl. prenesená",J144,0)</f>
        <v>0</v>
      </c>
      <c r="BH144" s="245">
        <f>IF(N144="zníž. prenesená",J144,0)</f>
        <v>0</v>
      </c>
      <c r="BI144" s="245">
        <f>IF(N144="nulová",J144,0)</f>
        <v>0</v>
      </c>
      <c r="BJ144" s="14" t="s">
        <v>89</v>
      </c>
      <c r="BK144" s="246">
        <f>ROUND(I144*H144,3)</f>
        <v>0</v>
      </c>
      <c r="BL144" s="14" t="s">
        <v>101</v>
      </c>
      <c r="BM144" s="244" t="s">
        <v>281</v>
      </c>
    </row>
    <row r="145" s="2" customFormat="1" ht="16.5" customHeight="1">
      <c r="A145" s="35"/>
      <c r="B145" s="36"/>
      <c r="C145" s="233" t="s">
        <v>282</v>
      </c>
      <c r="D145" s="233" t="s">
        <v>264</v>
      </c>
      <c r="E145" s="234" t="s">
        <v>283</v>
      </c>
      <c r="F145" s="235" t="s">
        <v>284</v>
      </c>
      <c r="G145" s="236" t="s">
        <v>267</v>
      </c>
      <c r="H145" s="237">
        <v>185.22</v>
      </c>
      <c r="I145" s="238"/>
      <c r="J145" s="237">
        <f>ROUND(I145*H145,3)</f>
        <v>0</v>
      </c>
      <c r="K145" s="239"/>
      <c r="L145" s="41"/>
      <c r="M145" s="240" t="s">
        <v>1</v>
      </c>
      <c r="N145" s="241" t="s">
        <v>44</v>
      </c>
      <c r="O145" s="94"/>
      <c r="P145" s="242">
        <f>O145*H145</f>
        <v>0</v>
      </c>
      <c r="Q145" s="242">
        <v>0</v>
      </c>
      <c r="R145" s="242">
        <f>Q145*H145</f>
        <v>0</v>
      </c>
      <c r="S145" s="242">
        <v>0</v>
      </c>
      <c r="T145" s="24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4" t="s">
        <v>101</v>
      </c>
      <c r="AT145" s="244" t="s">
        <v>264</v>
      </c>
      <c r="AU145" s="244" t="s">
        <v>85</v>
      </c>
      <c r="AY145" s="14" t="s">
        <v>263</v>
      </c>
      <c r="BE145" s="245">
        <f>IF(N145="základná",J145,0)</f>
        <v>0</v>
      </c>
      <c r="BF145" s="245">
        <f>IF(N145="znížená",J145,0)</f>
        <v>0</v>
      </c>
      <c r="BG145" s="245">
        <f>IF(N145="zákl. prenesená",J145,0)</f>
        <v>0</v>
      </c>
      <c r="BH145" s="245">
        <f>IF(N145="zníž. prenesená",J145,0)</f>
        <v>0</v>
      </c>
      <c r="BI145" s="245">
        <f>IF(N145="nulová",J145,0)</f>
        <v>0</v>
      </c>
      <c r="BJ145" s="14" t="s">
        <v>89</v>
      </c>
      <c r="BK145" s="246">
        <f>ROUND(I145*H145,3)</f>
        <v>0</v>
      </c>
      <c r="BL145" s="14" t="s">
        <v>101</v>
      </c>
      <c r="BM145" s="244" t="s">
        <v>285</v>
      </c>
    </row>
    <row r="146" s="2" customFormat="1" ht="37.8" customHeight="1">
      <c r="A146" s="35"/>
      <c r="B146" s="36"/>
      <c r="C146" s="233" t="s">
        <v>286</v>
      </c>
      <c r="D146" s="233" t="s">
        <v>264</v>
      </c>
      <c r="E146" s="234" t="s">
        <v>287</v>
      </c>
      <c r="F146" s="235" t="s">
        <v>288</v>
      </c>
      <c r="G146" s="236" t="s">
        <v>267</v>
      </c>
      <c r="H146" s="237">
        <v>185.22</v>
      </c>
      <c r="I146" s="238"/>
      <c r="J146" s="237">
        <f>ROUND(I146*H146,3)</f>
        <v>0</v>
      </c>
      <c r="K146" s="239"/>
      <c r="L146" s="41"/>
      <c r="M146" s="240" t="s">
        <v>1</v>
      </c>
      <c r="N146" s="241" t="s">
        <v>44</v>
      </c>
      <c r="O146" s="94"/>
      <c r="P146" s="242">
        <f>O146*H146</f>
        <v>0</v>
      </c>
      <c r="Q146" s="242">
        <v>0</v>
      </c>
      <c r="R146" s="242">
        <f>Q146*H146</f>
        <v>0</v>
      </c>
      <c r="S146" s="242">
        <v>0</v>
      </c>
      <c r="T146" s="24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4" t="s">
        <v>101</v>
      </c>
      <c r="AT146" s="244" t="s">
        <v>264</v>
      </c>
      <c r="AU146" s="244" t="s">
        <v>85</v>
      </c>
      <c r="AY146" s="14" t="s">
        <v>263</v>
      </c>
      <c r="BE146" s="245">
        <f>IF(N146="základná",J146,0)</f>
        <v>0</v>
      </c>
      <c r="BF146" s="245">
        <f>IF(N146="znížená",J146,0)</f>
        <v>0</v>
      </c>
      <c r="BG146" s="245">
        <f>IF(N146="zákl. prenesená",J146,0)</f>
        <v>0</v>
      </c>
      <c r="BH146" s="245">
        <f>IF(N146="zníž. prenesená",J146,0)</f>
        <v>0</v>
      </c>
      <c r="BI146" s="245">
        <f>IF(N146="nulová",J146,0)</f>
        <v>0</v>
      </c>
      <c r="BJ146" s="14" t="s">
        <v>89</v>
      </c>
      <c r="BK146" s="246">
        <f>ROUND(I146*H146,3)</f>
        <v>0</v>
      </c>
      <c r="BL146" s="14" t="s">
        <v>101</v>
      </c>
      <c r="BM146" s="244" t="s">
        <v>289</v>
      </c>
    </row>
    <row r="147" s="2" customFormat="1" ht="21.75" customHeight="1">
      <c r="A147" s="35"/>
      <c r="B147" s="36"/>
      <c r="C147" s="233" t="s">
        <v>290</v>
      </c>
      <c r="D147" s="233" t="s">
        <v>264</v>
      </c>
      <c r="E147" s="234" t="s">
        <v>291</v>
      </c>
      <c r="F147" s="235" t="s">
        <v>292</v>
      </c>
      <c r="G147" s="236" t="s">
        <v>267</v>
      </c>
      <c r="H147" s="237">
        <v>25.588000000000001</v>
      </c>
      <c r="I147" s="238"/>
      <c r="J147" s="237">
        <f>ROUND(I147*H147,3)</f>
        <v>0</v>
      </c>
      <c r="K147" s="239"/>
      <c r="L147" s="41"/>
      <c r="M147" s="240" t="s">
        <v>1</v>
      </c>
      <c r="N147" s="241" t="s">
        <v>44</v>
      </c>
      <c r="O147" s="94"/>
      <c r="P147" s="242">
        <f>O147*H147</f>
        <v>0</v>
      </c>
      <c r="Q147" s="242">
        <v>0</v>
      </c>
      <c r="R147" s="242">
        <f>Q147*H147</f>
        <v>0</v>
      </c>
      <c r="S147" s="242">
        <v>0</v>
      </c>
      <c r="T147" s="24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4" t="s">
        <v>101</v>
      </c>
      <c r="AT147" s="244" t="s">
        <v>264</v>
      </c>
      <c r="AU147" s="244" t="s">
        <v>85</v>
      </c>
      <c r="AY147" s="14" t="s">
        <v>263</v>
      </c>
      <c r="BE147" s="245">
        <f>IF(N147="základná",J147,0)</f>
        <v>0</v>
      </c>
      <c r="BF147" s="245">
        <f>IF(N147="znížená",J147,0)</f>
        <v>0</v>
      </c>
      <c r="BG147" s="245">
        <f>IF(N147="zákl. prenesená",J147,0)</f>
        <v>0</v>
      </c>
      <c r="BH147" s="245">
        <f>IF(N147="zníž. prenesená",J147,0)</f>
        <v>0</v>
      </c>
      <c r="BI147" s="245">
        <f>IF(N147="nulová",J147,0)</f>
        <v>0</v>
      </c>
      <c r="BJ147" s="14" t="s">
        <v>89</v>
      </c>
      <c r="BK147" s="246">
        <f>ROUND(I147*H147,3)</f>
        <v>0</v>
      </c>
      <c r="BL147" s="14" t="s">
        <v>101</v>
      </c>
      <c r="BM147" s="244" t="s">
        <v>293</v>
      </c>
    </row>
    <row r="148" s="2" customFormat="1" ht="16.5" customHeight="1">
      <c r="A148" s="35"/>
      <c r="B148" s="36"/>
      <c r="C148" s="233" t="s">
        <v>294</v>
      </c>
      <c r="D148" s="233" t="s">
        <v>264</v>
      </c>
      <c r="E148" s="234" t="s">
        <v>295</v>
      </c>
      <c r="F148" s="235" t="s">
        <v>296</v>
      </c>
      <c r="G148" s="236" t="s">
        <v>267</v>
      </c>
      <c r="H148" s="237">
        <v>25.588000000000001</v>
      </c>
      <c r="I148" s="238"/>
      <c r="J148" s="237">
        <f>ROUND(I148*H148,3)</f>
        <v>0</v>
      </c>
      <c r="K148" s="239"/>
      <c r="L148" s="41"/>
      <c r="M148" s="240" t="s">
        <v>1</v>
      </c>
      <c r="N148" s="241" t="s">
        <v>44</v>
      </c>
      <c r="O148" s="94"/>
      <c r="P148" s="242">
        <f>O148*H148</f>
        <v>0</v>
      </c>
      <c r="Q148" s="242">
        <v>0</v>
      </c>
      <c r="R148" s="242">
        <f>Q148*H148</f>
        <v>0</v>
      </c>
      <c r="S148" s="242">
        <v>0</v>
      </c>
      <c r="T148" s="24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4" t="s">
        <v>101</v>
      </c>
      <c r="AT148" s="244" t="s">
        <v>264</v>
      </c>
      <c r="AU148" s="244" t="s">
        <v>85</v>
      </c>
      <c r="AY148" s="14" t="s">
        <v>263</v>
      </c>
      <c r="BE148" s="245">
        <f>IF(N148="základná",J148,0)</f>
        <v>0</v>
      </c>
      <c r="BF148" s="245">
        <f>IF(N148="znížená",J148,0)</f>
        <v>0</v>
      </c>
      <c r="BG148" s="245">
        <f>IF(N148="zákl. prenesená",J148,0)</f>
        <v>0</v>
      </c>
      <c r="BH148" s="245">
        <f>IF(N148="zníž. prenesená",J148,0)</f>
        <v>0</v>
      </c>
      <c r="BI148" s="245">
        <f>IF(N148="nulová",J148,0)</f>
        <v>0</v>
      </c>
      <c r="BJ148" s="14" t="s">
        <v>89</v>
      </c>
      <c r="BK148" s="246">
        <f>ROUND(I148*H148,3)</f>
        <v>0</v>
      </c>
      <c r="BL148" s="14" t="s">
        <v>101</v>
      </c>
      <c r="BM148" s="244" t="s">
        <v>297</v>
      </c>
    </row>
    <row r="149" s="2" customFormat="1" ht="37.8" customHeight="1">
      <c r="A149" s="35"/>
      <c r="B149" s="36"/>
      <c r="C149" s="233" t="s">
        <v>298</v>
      </c>
      <c r="D149" s="233" t="s">
        <v>264</v>
      </c>
      <c r="E149" s="234" t="s">
        <v>299</v>
      </c>
      <c r="F149" s="235" t="s">
        <v>300</v>
      </c>
      <c r="G149" s="236" t="s">
        <v>267</v>
      </c>
      <c r="H149" s="237">
        <v>424.257</v>
      </c>
      <c r="I149" s="238"/>
      <c r="J149" s="237">
        <f>ROUND(I149*H149,3)</f>
        <v>0</v>
      </c>
      <c r="K149" s="239"/>
      <c r="L149" s="41"/>
      <c r="M149" s="240" t="s">
        <v>1</v>
      </c>
      <c r="N149" s="241" t="s">
        <v>44</v>
      </c>
      <c r="O149" s="94"/>
      <c r="P149" s="242">
        <f>O149*H149</f>
        <v>0</v>
      </c>
      <c r="Q149" s="242">
        <v>0</v>
      </c>
      <c r="R149" s="242">
        <f>Q149*H149</f>
        <v>0</v>
      </c>
      <c r="S149" s="242">
        <v>0</v>
      </c>
      <c r="T149" s="24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4" t="s">
        <v>101</v>
      </c>
      <c r="AT149" s="244" t="s">
        <v>264</v>
      </c>
      <c r="AU149" s="244" t="s">
        <v>85</v>
      </c>
      <c r="AY149" s="14" t="s">
        <v>263</v>
      </c>
      <c r="BE149" s="245">
        <f>IF(N149="základná",J149,0)</f>
        <v>0</v>
      </c>
      <c r="BF149" s="245">
        <f>IF(N149="znížená",J149,0)</f>
        <v>0</v>
      </c>
      <c r="BG149" s="245">
        <f>IF(N149="zákl. prenesená",J149,0)</f>
        <v>0</v>
      </c>
      <c r="BH149" s="245">
        <f>IF(N149="zníž. prenesená",J149,0)</f>
        <v>0</v>
      </c>
      <c r="BI149" s="245">
        <f>IF(N149="nulová",J149,0)</f>
        <v>0</v>
      </c>
      <c r="BJ149" s="14" t="s">
        <v>89</v>
      </c>
      <c r="BK149" s="246">
        <f>ROUND(I149*H149,3)</f>
        <v>0</v>
      </c>
      <c r="BL149" s="14" t="s">
        <v>101</v>
      </c>
      <c r="BM149" s="244" t="s">
        <v>301</v>
      </c>
    </row>
    <row r="150" s="2" customFormat="1" ht="44.25" customHeight="1">
      <c r="A150" s="35"/>
      <c r="B150" s="36"/>
      <c r="C150" s="233" t="s">
        <v>302</v>
      </c>
      <c r="D150" s="233" t="s">
        <v>264</v>
      </c>
      <c r="E150" s="234" t="s">
        <v>303</v>
      </c>
      <c r="F150" s="235" t="s">
        <v>304</v>
      </c>
      <c r="G150" s="236" t="s">
        <v>267</v>
      </c>
      <c r="H150" s="237">
        <v>2969.799</v>
      </c>
      <c r="I150" s="238"/>
      <c r="J150" s="237">
        <f>ROUND(I150*H150,3)</f>
        <v>0</v>
      </c>
      <c r="K150" s="239"/>
      <c r="L150" s="41"/>
      <c r="M150" s="240" t="s">
        <v>1</v>
      </c>
      <c r="N150" s="241" t="s">
        <v>44</v>
      </c>
      <c r="O150" s="94"/>
      <c r="P150" s="242">
        <f>O150*H150</f>
        <v>0</v>
      </c>
      <c r="Q150" s="242">
        <v>0</v>
      </c>
      <c r="R150" s="242">
        <f>Q150*H150</f>
        <v>0</v>
      </c>
      <c r="S150" s="242">
        <v>0</v>
      </c>
      <c r="T150" s="24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4" t="s">
        <v>101</v>
      </c>
      <c r="AT150" s="244" t="s">
        <v>264</v>
      </c>
      <c r="AU150" s="244" t="s">
        <v>85</v>
      </c>
      <c r="AY150" s="14" t="s">
        <v>263</v>
      </c>
      <c r="BE150" s="245">
        <f>IF(N150="základná",J150,0)</f>
        <v>0</v>
      </c>
      <c r="BF150" s="245">
        <f>IF(N150="znížená",J150,0)</f>
        <v>0</v>
      </c>
      <c r="BG150" s="245">
        <f>IF(N150="zákl. prenesená",J150,0)</f>
        <v>0</v>
      </c>
      <c r="BH150" s="245">
        <f>IF(N150="zníž. prenesená",J150,0)</f>
        <v>0</v>
      </c>
      <c r="BI150" s="245">
        <f>IF(N150="nulová",J150,0)</f>
        <v>0</v>
      </c>
      <c r="BJ150" s="14" t="s">
        <v>89</v>
      </c>
      <c r="BK150" s="246">
        <f>ROUND(I150*H150,3)</f>
        <v>0</v>
      </c>
      <c r="BL150" s="14" t="s">
        <v>101</v>
      </c>
      <c r="BM150" s="244" t="s">
        <v>305</v>
      </c>
    </row>
    <row r="151" s="2" customFormat="1" ht="21.75" customHeight="1">
      <c r="A151" s="35"/>
      <c r="B151" s="36"/>
      <c r="C151" s="233" t="s">
        <v>306</v>
      </c>
      <c r="D151" s="233" t="s">
        <v>264</v>
      </c>
      <c r="E151" s="234" t="s">
        <v>307</v>
      </c>
      <c r="F151" s="235" t="s">
        <v>308</v>
      </c>
      <c r="G151" s="236" t="s">
        <v>267</v>
      </c>
      <c r="H151" s="237">
        <v>580.40700000000004</v>
      </c>
      <c r="I151" s="238"/>
      <c r="J151" s="237">
        <f>ROUND(I151*H151,3)</f>
        <v>0</v>
      </c>
      <c r="K151" s="239"/>
      <c r="L151" s="41"/>
      <c r="M151" s="240" t="s">
        <v>1</v>
      </c>
      <c r="N151" s="241" t="s">
        <v>44</v>
      </c>
      <c r="O151" s="94"/>
      <c r="P151" s="242">
        <f>O151*H151</f>
        <v>0</v>
      </c>
      <c r="Q151" s="242">
        <v>0</v>
      </c>
      <c r="R151" s="242">
        <f>Q151*H151</f>
        <v>0</v>
      </c>
      <c r="S151" s="242">
        <v>0</v>
      </c>
      <c r="T151" s="24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4" t="s">
        <v>101</v>
      </c>
      <c r="AT151" s="244" t="s">
        <v>264</v>
      </c>
      <c r="AU151" s="244" t="s">
        <v>85</v>
      </c>
      <c r="AY151" s="14" t="s">
        <v>263</v>
      </c>
      <c r="BE151" s="245">
        <f>IF(N151="základná",J151,0)</f>
        <v>0</v>
      </c>
      <c r="BF151" s="245">
        <f>IF(N151="znížená",J151,0)</f>
        <v>0</v>
      </c>
      <c r="BG151" s="245">
        <f>IF(N151="zákl. prenesená",J151,0)</f>
        <v>0</v>
      </c>
      <c r="BH151" s="245">
        <f>IF(N151="zníž. prenesená",J151,0)</f>
        <v>0</v>
      </c>
      <c r="BI151" s="245">
        <f>IF(N151="nulová",J151,0)</f>
        <v>0</v>
      </c>
      <c r="BJ151" s="14" t="s">
        <v>89</v>
      </c>
      <c r="BK151" s="246">
        <f>ROUND(I151*H151,3)</f>
        <v>0</v>
      </c>
      <c r="BL151" s="14" t="s">
        <v>101</v>
      </c>
      <c r="BM151" s="244" t="s">
        <v>309</v>
      </c>
    </row>
    <row r="152" s="2" customFormat="1" ht="24.15" customHeight="1">
      <c r="A152" s="35"/>
      <c r="B152" s="36"/>
      <c r="C152" s="233" t="s">
        <v>310</v>
      </c>
      <c r="D152" s="233" t="s">
        <v>264</v>
      </c>
      <c r="E152" s="234" t="s">
        <v>311</v>
      </c>
      <c r="F152" s="235" t="s">
        <v>312</v>
      </c>
      <c r="G152" s="236" t="s">
        <v>313</v>
      </c>
      <c r="H152" s="237">
        <v>700.024</v>
      </c>
      <c r="I152" s="238"/>
      <c r="J152" s="237">
        <f>ROUND(I152*H152,3)</f>
        <v>0</v>
      </c>
      <c r="K152" s="239"/>
      <c r="L152" s="41"/>
      <c r="M152" s="240" t="s">
        <v>1</v>
      </c>
      <c r="N152" s="241" t="s">
        <v>44</v>
      </c>
      <c r="O152" s="94"/>
      <c r="P152" s="242">
        <f>O152*H152</f>
        <v>0</v>
      </c>
      <c r="Q152" s="242">
        <v>0</v>
      </c>
      <c r="R152" s="242">
        <f>Q152*H152</f>
        <v>0</v>
      </c>
      <c r="S152" s="242">
        <v>0</v>
      </c>
      <c r="T152" s="24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4" t="s">
        <v>101</v>
      </c>
      <c r="AT152" s="244" t="s">
        <v>264</v>
      </c>
      <c r="AU152" s="244" t="s">
        <v>85</v>
      </c>
      <c r="AY152" s="14" t="s">
        <v>263</v>
      </c>
      <c r="BE152" s="245">
        <f>IF(N152="základná",J152,0)</f>
        <v>0</v>
      </c>
      <c r="BF152" s="245">
        <f>IF(N152="znížená",J152,0)</f>
        <v>0</v>
      </c>
      <c r="BG152" s="245">
        <f>IF(N152="zákl. prenesená",J152,0)</f>
        <v>0</v>
      </c>
      <c r="BH152" s="245">
        <f>IF(N152="zníž. prenesená",J152,0)</f>
        <v>0</v>
      </c>
      <c r="BI152" s="245">
        <f>IF(N152="nulová",J152,0)</f>
        <v>0</v>
      </c>
      <c r="BJ152" s="14" t="s">
        <v>89</v>
      </c>
      <c r="BK152" s="246">
        <f>ROUND(I152*H152,3)</f>
        <v>0</v>
      </c>
      <c r="BL152" s="14" t="s">
        <v>101</v>
      </c>
      <c r="BM152" s="244" t="s">
        <v>314</v>
      </c>
    </row>
    <row r="153" s="2" customFormat="1" ht="24.15" customHeight="1">
      <c r="A153" s="35"/>
      <c r="B153" s="36"/>
      <c r="C153" s="233" t="s">
        <v>315</v>
      </c>
      <c r="D153" s="233" t="s">
        <v>264</v>
      </c>
      <c r="E153" s="234" t="s">
        <v>316</v>
      </c>
      <c r="F153" s="235" t="s">
        <v>317</v>
      </c>
      <c r="G153" s="236" t="s">
        <v>267</v>
      </c>
      <c r="H153" s="237">
        <v>210.29400000000001</v>
      </c>
      <c r="I153" s="238"/>
      <c r="J153" s="237">
        <f>ROUND(I153*H153,3)</f>
        <v>0</v>
      </c>
      <c r="K153" s="239"/>
      <c r="L153" s="41"/>
      <c r="M153" s="240" t="s">
        <v>1</v>
      </c>
      <c r="N153" s="241" t="s">
        <v>44</v>
      </c>
      <c r="O153" s="94"/>
      <c r="P153" s="242">
        <f>O153*H153</f>
        <v>0</v>
      </c>
      <c r="Q153" s="242">
        <v>0</v>
      </c>
      <c r="R153" s="242">
        <f>Q153*H153</f>
        <v>0</v>
      </c>
      <c r="S153" s="242">
        <v>0</v>
      </c>
      <c r="T153" s="24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4" t="s">
        <v>101</v>
      </c>
      <c r="AT153" s="244" t="s">
        <v>264</v>
      </c>
      <c r="AU153" s="244" t="s">
        <v>85</v>
      </c>
      <c r="AY153" s="14" t="s">
        <v>263</v>
      </c>
      <c r="BE153" s="245">
        <f>IF(N153="základná",J153,0)</f>
        <v>0</v>
      </c>
      <c r="BF153" s="245">
        <f>IF(N153="znížená",J153,0)</f>
        <v>0</v>
      </c>
      <c r="BG153" s="245">
        <f>IF(N153="zákl. prenesená",J153,0)</f>
        <v>0</v>
      </c>
      <c r="BH153" s="245">
        <f>IF(N153="zníž. prenesená",J153,0)</f>
        <v>0</v>
      </c>
      <c r="BI153" s="245">
        <f>IF(N153="nulová",J153,0)</f>
        <v>0</v>
      </c>
      <c r="BJ153" s="14" t="s">
        <v>89</v>
      </c>
      <c r="BK153" s="246">
        <f>ROUND(I153*H153,3)</f>
        <v>0</v>
      </c>
      <c r="BL153" s="14" t="s">
        <v>101</v>
      </c>
      <c r="BM153" s="244" t="s">
        <v>318</v>
      </c>
    </row>
    <row r="154" s="2" customFormat="1" ht="24.15" customHeight="1">
      <c r="A154" s="35"/>
      <c r="B154" s="36"/>
      <c r="C154" s="233" t="s">
        <v>319</v>
      </c>
      <c r="D154" s="233" t="s">
        <v>264</v>
      </c>
      <c r="E154" s="234" t="s">
        <v>320</v>
      </c>
      <c r="F154" s="235" t="s">
        <v>321</v>
      </c>
      <c r="G154" s="236" t="s">
        <v>322</v>
      </c>
      <c r="H154" s="237">
        <v>446.14299999999997</v>
      </c>
      <c r="I154" s="238"/>
      <c r="J154" s="237">
        <f>ROUND(I154*H154,3)</f>
        <v>0</v>
      </c>
      <c r="K154" s="239"/>
      <c r="L154" s="41"/>
      <c r="M154" s="240" t="s">
        <v>1</v>
      </c>
      <c r="N154" s="241" t="s">
        <v>44</v>
      </c>
      <c r="O154" s="94"/>
      <c r="P154" s="242">
        <f>O154*H154</f>
        <v>0</v>
      </c>
      <c r="Q154" s="242">
        <v>0</v>
      </c>
      <c r="R154" s="242">
        <f>Q154*H154</f>
        <v>0</v>
      </c>
      <c r="S154" s="242">
        <v>0</v>
      </c>
      <c r="T154" s="243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4" t="s">
        <v>101</v>
      </c>
      <c r="AT154" s="244" t="s">
        <v>264</v>
      </c>
      <c r="AU154" s="244" t="s">
        <v>85</v>
      </c>
      <c r="AY154" s="14" t="s">
        <v>263</v>
      </c>
      <c r="BE154" s="245">
        <f>IF(N154="základná",J154,0)</f>
        <v>0</v>
      </c>
      <c r="BF154" s="245">
        <f>IF(N154="znížená",J154,0)</f>
        <v>0</v>
      </c>
      <c r="BG154" s="245">
        <f>IF(N154="zákl. prenesená",J154,0)</f>
        <v>0</v>
      </c>
      <c r="BH154" s="245">
        <f>IF(N154="zníž. prenesená",J154,0)</f>
        <v>0</v>
      </c>
      <c r="BI154" s="245">
        <f>IF(N154="nulová",J154,0)</f>
        <v>0</v>
      </c>
      <c r="BJ154" s="14" t="s">
        <v>89</v>
      </c>
      <c r="BK154" s="246">
        <f>ROUND(I154*H154,3)</f>
        <v>0</v>
      </c>
      <c r="BL154" s="14" t="s">
        <v>101</v>
      </c>
      <c r="BM154" s="244" t="s">
        <v>323</v>
      </c>
    </row>
    <row r="155" s="12" customFormat="1" ht="25.92" customHeight="1">
      <c r="A155" s="12"/>
      <c r="B155" s="219"/>
      <c r="C155" s="220"/>
      <c r="D155" s="221" t="s">
        <v>77</v>
      </c>
      <c r="E155" s="222" t="s">
        <v>324</v>
      </c>
      <c r="F155" s="222" t="s">
        <v>325</v>
      </c>
      <c r="G155" s="220"/>
      <c r="H155" s="220"/>
      <c r="I155" s="223"/>
      <c r="J155" s="224">
        <f>BK155</f>
        <v>0</v>
      </c>
      <c r="K155" s="220"/>
      <c r="L155" s="225"/>
      <c r="M155" s="226"/>
      <c r="N155" s="227"/>
      <c r="O155" s="227"/>
      <c r="P155" s="228">
        <f>P156+P174+P199+P212+P239+P253</f>
        <v>0</v>
      </c>
      <c r="Q155" s="227"/>
      <c r="R155" s="228">
        <f>R156+R174+R199+R212+R239+R253</f>
        <v>2040.2439534799999</v>
      </c>
      <c r="S155" s="227"/>
      <c r="T155" s="229">
        <f>T156+T174+T199+T212+T239+T253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30" t="s">
        <v>85</v>
      </c>
      <c r="AT155" s="231" t="s">
        <v>77</v>
      </c>
      <c r="AU155" s="231" t="s">
        <v>78</v>
      </c>
      <c r="AY155" s="230" t="s">
        <v>263</v>
      </c>
      <c r="BK155" s="232">
        <f>BK156+BK174+BK199+BK212+BK239+BK253</f>
        <v>0</v>
      </c>
    </row>
    <row r="156" s="12" customFormat="1" ht="22.8" customHeight="1">
      <c r="A156" s="12"/>
      <c r="B156" s="219"/>
      <c r="C156" s="220"/>
      <c r="D156" s="221" t="s">
        <v>77</v>
      </c>
      <c r="E156" s="247" t="s">
        <v>89</v>
      </c>
      <c r="F156" s="247" t="s">
        <v>326</v>
      </c>
      <c r="G156" s="220"/>
      <c r="H156" s="220"/>
      <c r="I156" s="223"/>
      <c r="J156" s="248">
        <f>BK156</f>
        <v>0</v>
      </c>
      <c r="K156" s="220"/>
      <c r="L156" s="225"/>
      <c r="M156" s="226"/>
      <c r="N156" s="227"/>
      <c r="O156" s="227"/>
      <c r="P156" s="228">
        <f>SUM(P157:P173)</f>
        <v>0</v>
      </c>
      <c r="Q156" s="227"/>
      <c r="R156" s="228">
        <f>SUM(R157:R173)</f>
        <v>810.23899175000008</v>
      </c>
      <c r="S156" s="227"/>
      <c r="T156" s="229">
        <f>SUM(T157:T173)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30" t="s">
        <v>85</v>
      </c>
      <c r="AT156" s="231" t="s">
        <v>77</v>
      </c>
      <c r="AU156" s="231" t="s">
        <v>85</v>
      </c>
      <c r="AY156" s="230" t="s">
        <v>263</v>
      </c>
      <c r="BK156" s="232">
        <f>SUM(BK157:BK173)</f>
        <v>0</v>
      </c>
    </row>
    <row r="157" s="2" customFormat="1" ht="33" customHeight="1">
      <c r="A157" s="35"/>
      <c r="B157" s="36"/>
      <c r="C157" s="233" t="s">
        <v>327</v>
      </c>
      <c r="D157" s="233" t="s">
        <v>264</v>
      </c>
      <c r="E157" s="234" t="s">
        <v>328</v>
      </c>
      <c r="F157" s="235" t="s">
        <v>329</v>
      </c>
      <c r="G157" s="236" t="s">
        <v>322</v>
      </c>
      <c r="H157" s="237">
        <v>626.40700000000004</v>
      </c>
      <c r="I157" s="238"/>
      <c r="J157" s="237">
        <f>ROUND(I157*H157,3)</f>
        <v>0</v>
      </c>
      <c r="K157" s="239"/>
      <c r="L157" s="41"/>
      <c r="M157" s="240" t="s">
        <v>1</v>
      </c>
      <c r="N157" s="241" t="s">
        <v>44</v>
      </c>
      <c r="O157" s="94"/>
      <c r="P157" s="242">
        <f>O157*H157</f>
        <v>0</v>
      </c>
      <c r="Q157" s="242">
        <v>0</v>
      </c>
      <c r="R157" s="242">
        <f>Q157*H157</f>
        <v>0</v>
      </c>
      <c r="S157" s="242">
        <v>0</v>
      </c>
      <c r="T157" s="24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4" t="s">
        <v>101</v>
      </c>
      <c r="AT157" s="244" t="s">
        <v>264</v>
      </c>
      <c r="AU157" s="244" t="s">
        <v>89</v>
      </c>
      <c r="AY157" s="14" t="s">
        <v>263</v>
      </c>
      <c r="BE157" s="245">
        <f>IF(N157="základná",J157,0)</f>
        <v>0</v>
      </c>
      <c r="BF157" s="245">
        <f>IF(N157="znížená",J157,0)</f>
        <v>0</v>
      </c>
      <c r="BG157" s="245">
        <f>IF(N157="zákl. prenesená",J157,0)</f>
        <v>0</v>
      </c>
      <c r="BH157" s="245">
        <f>IF(N157="zníž. prenesená",J157,0)</f>
        <v>0</v>
      </c>
      <c r="BI157" s="245">
        <f>IF(N157="nulová",J157,0)</f>
        <v>0</v>
      </c>
      <c r="BJ157" s="14" t="s">
        <v>89</v>
      </c>
      <c r="BK157" s="246">
        <f>ROUND(I157*H157,3)</f>
        <v>0</v>
      </c>
      <c r="BL157" s="14" t="s">
        <v>101</v>
      </c>
      <c r="BM157" s="244" t="s">
        <v>330</v>
      </c>
    </row>
    <row r="158" s="2" customFormat="1" ht="24.15" customHeight="1">
      <c r="A158" s="35"/>
      <c r="B158" s="36"/>
      <c r="C158" s="233" t="s">
        <v>331</v>
      </c>
      <c r="D158" s="233" t="s">
        <v>264</v>
      </c>
      <c r="E158" s="234" t="s">
        <v>332</v>
      </c>
      <c r="F158" s="235" t="s">
        <v>333</v>
      </c>
      <c r="G158" s="236" t="s">
        <v>267</v>
      </c>
      <c r="H158" s="237">
        <v>96.203000000000003</v>
      </c>
      <c r="I158" s="238"/>
      <c r="J158" s="237">
        <f>ROUND(I158*H158,3)</f>
        <v>0</v>
      </c>
      <c r="K158" s="239"/>
      <c r="L158" s="41"/>
      <c r="M158" s="240" t="s">
        <v>1</v>
      </c>
      <c r="N158" s="241" t="s">
        <v>44</v>
      </c>
      <c r="O158" s="94"/>
      <c r="P158" s="242">
        <f>O158*H158</f>
        <v>0</v>
      </c>
      <c r="Q158" s="242">
        <v>2.0699999999999998</v>
      </c>
      <c r="R158" s="242">
        <f>Q158*H158</f>
        <v>199.14021</v>
      </c>
      <c r="S158" s="242">
        <v>0</v>
      </c>
      <c r="T158" s="243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4" t="s">
        <v>101</v>
      </c>
      <c r="AT158" s="244" t="s">
        <v>264</v>
      </c>
      <c r="AU158" s="244" t="s">
        <v>89</v>
      </c>
      <c r="AY158" s="14" t="s">
        <v>263</v>
      </c>
      <c r="BE158" s="245">
        <f>IF(N158="základná",J158,0)</f>
        <v>0</v>
      </c>
      <c r="BF158" s="245">
        <f>IF(N158="znížená",J158,0)</f>
        <v>0</v>
      </c>
      <c r="BG158" s="245">
        <f>IF(N158="zákl. prenesená",J158,0)</f>
        <v>0</v>
      </c>
      <c r="BH158" s="245">
        <f>IF(N158="zníž. prenesená",J158,0)</f>
        <v>0</v>
      </c>
      <c r="BI158" s="245">
        <f>IF(N158="nulová",J158,0)</f>
        <v>0</v>
      </c>
      <c r="BJ158" s="14" t="s">
        <v>89</v>
      </c>
      <c r="BK158" s="246">
        <f>ROUND(I158*H158,3)</f>
        <v>0</v>
      </c>
      <c r="BL158" s="14" t="s">
        <v>101</v>
      </c>
      <c r="BM158" s="244" t="s">
        <v>334</v>
      </c>
    </row>
    <row r="159" s="2" customFormat="1" ht="24.15" customHeight="1">
      <c r="A159" s="35"/>
      <c r="B159" s="36"/>
      <c r="C159" s="233" t="s">
        <v>335</v>
      </c>
      <c r="D159" s="233" t="s">
        <v>264</v>
      </c>
      <c r="E159" s="234" t="s">
        <v>336</v>
      </c>
      <c r="F159" s="235" t="s">
        <v>337</v>
      </c>
      <c r="G159" s="236" t="s">
        <v>267</v>
      </c>
      <c r="H159" s="237">
        <v>70.697000000000003</v>
      </c>
      <c r="I159" s="238"/>
      <c r="J159" s="237">
        <f>ROUND(I159*H159,3)</f>
        <v>0</v>
      </c>
      <c r="K159" s="239"/>
      <c r="L159" s="41"/>
      <c r="M159" s="240" t="s">
        <v>1</v>
      </c>
      <c r="N159" s="241" t="s">
        <v>44</v>
      </c>
      <c r="O159" s="94"/>
      <c r="P159" s="242">
        <f>O159*H159</f>
        <v>0</v>
      </c>
      <c r="Q159" s="242">
        <v>2.4157199999999999</v>
      </c>
      <c r="R159" s="242">
        <f>Q159*H159</f>
        <v>170.78415684000001</v>
      </c>
      <c r="S159" s="242">
        <v>0</v>
      </c>
      <c r="T159" s="243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4" t="s">
        <v>101</v>
      </c>
      <c r="AT159" s="244" t="s">
        <v>264</v>
      </c>
      <c r="AU159" s="244" t="s">
        <v>89</v>
      </c>
      <c r="AY159" s="14" t="s">
        <v>263</v>
      </c>
      <c r="BE159" s="245">
        <f>IF(N159="základná",J159,0)</f>
        <v>0</v>
      </c>
      <c r="BF159" s="245">
        <f>IF(N159="znížená",J159,0)</f>
        <v>0</v>
      </c>
      <c r="BG159" s="245">
        <f>IF(N159="zákl. prenesená",J159,0)</f>
        <v>0</v>
      </c>
      <c r="BH159" s="245">
        <f>IF(N159="zníž. prenesená",J159,0)</f>
        <v>0</v>
      </c>
      <c r="BI159" s="245">
        <f>IF(N159="nulová",J159,0)</f>
        <v>0</v>
      </c>
      <c r="BJ159" s="14" t="s">
        <v>89</v>
      </c>
      <c r="BK159" s="246">
        <f>ROUND(I159*H159,3)</f>
        <v>0</v>
      </c>
      <c r="BL159" s="14" t="s">
        <v>101</v>
      </c>
      <c r="BM159" s="244" t="s">
        <v>338</v>
      </c>
    </row>
    <row r="160" s="2" customFormat="1" ht="24.15" customHeight="1">
      <c r="A160" s="35"/>
      <c r="B160" s="36"/>
      <c r="C160" s="233" t="s">
        <v>339</v>
      </c>
      <c r="D160" s="233" t="s">
        <v>264</v>
      </c>
      <c r="E160" s="234" t="s">
        <v>340</v>
      </c>
      <c r="F160" s="235" t="s">
        <v>341</v>
      </c>
      <c r="G160" s="236" t="s">
        <v>267</v>
      </c>
      <c r="H160" s="237">
        <v>2.3639999999999999</v>
      </c>
      <c r="I160" s="238"/>
      <c r="J160" s="237">
        <f>ROUND(I160*H160,3)</f>
        <v>0</v>
      </c>
      <c r="K160" s="239"/>
      <c r="L160" s="41"/>
      <c r="M160" s="240" t="s">
        <v>1</v>
      </c>
      <c r="N160" s="241" t="s">
        <v>44</v>
      </c>
      <c r="O160" s="94"/>
      <c r="P160" s="242">
        <f>O160*H160</f>
        <v>0</v>
      </c>
      <c r="Q160" s="242">
        <v>2.3231600000000001</v>
      </c>
      <c r="R160" s="242">
        <f>Q160*H160</f>
        <v>5.4919502400000004</v>
      </c>
      <c r="S160" s="242">
        <v>0</v>
      </c>
      <c r="T160" s="243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4" t="s">
        <v>101</v>
      </c>
      <c r="AT160" s="244" t="s">
        <v>264</v>
      </c>
      <c r="AU160" s="244" t="s">
        <v>89</v>
      </c>
      <c r="AY160" s="14" t="s">
        <v>263</v>
      </c>
      <c r="BE160" s="245">
        <f>IF(N160="základná",J160,0)</f>
        <v>0</v>
      </c>
      <c r="BF160" s="245">
        <f>IF(N160="znížená",J160,0)</f>
        <v>0</v>
      </c>
      <c r="BG160" s="245">
        <f>IF(N160="zákl. prenesená",J160,0)</f>
        <v>0</v>
      </c>
      <c r="BH160" s="245">
        <f>IF(N160="zníž. prenesená",J160,0)</f>
        <v>0</v>
      </c>
      <c r="BI160" s="245">
        <f>IF(N160="nulová",J160,0)</f>
        <v>0</v>
      </c>
      <c r="BJ160" s="14" t="s">
        <v>89</v>
      </c>
      <c r="BK160" s="246">
        <f>ROUND(I160*H160,3)</f>
        <v>0</v>
      </c>
      <c r="BL160" s="14" t="s">
        <v>101</v>
      </c>
      <c r="BM160" s="244" t="s">
        <v>342</v>
      </c>
    </row>
    <row r="161" s="2" customFormat="1" ht="24.15" customHeight="1">
      <c r="A161" s="35"/>
      <c r="B161" s="36"/>
      <c r="C161" s="233" t="s">
        <v>343</v>
      </c>
      <c r="D161" s="233" t="s">
        <v>264</v>
      </c>
      <c r="E161" s="234" t="s">
        <v>344</v>
      </c>
      <c r="F161" s="235" t="s">
        <v>345</v>
      </c>
      <c r="G161" s="236" t="s">
        <v>267</v>
      </c>
      <c r="H161" s="237">
        <v>23.972999999999999</v>
      </c>
      <c r="I161" s="238"/>
      <c r="J161" s="237">
        <f>ROUND(I161*H161,3)</f>
        <v>0</v>
      </c>
      <c r="K161" s="239"/>
      <c r="L161" s="41"/>
      <c r="M161" s="240" t="s">
        <v>1</v>
      </c>
      <c r="N161" s="241" t="s">
        <v>44</v>
      </c>
      <c r="O161" s="94"/>
      <c r="P161" s="242">
        <f>O161*H161</f>
        <v>0</v>
      </c>
      <c r="Q161" s="242">
        <v>2.3919100000000002</v>
      </c>
      <c r="R161" s="242">
        <f>Q161*H161</f>
        <v>57.341258430000003</v>
      </c>
      <c r="S161" s="242">
        <v>0</v>
      </c>
      <c r="T161" s="243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4" t="s">
        <v>101</v>
      </c>
      <c r="AT161" s="244" t="s">
        <v>264</v>
      </c>
      <c r="AU161" s="244" t="s">
        <v>89</v>
      </c>
      <c r="AY161" s="14" t="s">
        <v>263</v>
      </c>
      <c r="BE161" s="245">
        <f>IF(N161="základná",J161,0)</f>
        <v>0</v>
      </c>
      <c r="BF161" s="245">
        <f>IF(N161="znížená",J161,0)</f>
        <v>0</v>
      </c>
      <c r="BG161" s="245">
        <f>IF(N161="zákl. prenesená",J161,0)</f>
        <v>0</v>
      </c>
      <c r="BH161" s="245">
        <f>IF(N161="zníž. prenesená",J161,0)</f>
        <v>0</v>
      </c>
      <c r="BI161" s="245">
        <f>IF(N161="nulová",J161,0)</f>
        <v>0</v>
      </c>
      <c r="BJ161" s="14" t="s">
        <v>89</v>
      </c>
      <c r="BK161" s="246">
        <f>ROUND(I161*H161,3)</f>
        <v>0</v>
      </c>
      <c r="BL161" s="14" t="s">
        <v>101</v>
      </c>
      <c r="BM161" s="244" t="s">
        <v>346</v>
      </c>
    </row>
    <row r="162" s="2" customFormat="1" ht="21.75" customHeight="1">
      <c r="A162" s="35"/>
      <c r="B162" s="36"/>
      <c r="C162" s="233" t="s">
        <v>7</v>
      </c>
      <c r="D162" s="233" t="s">
        <v>264</v>
      </c>
      <c r="E162" s="234" t="s">
        <v>347</v>
      </c>
      <c r="F162" s="235" t="s">
        <v>348</v>
      </c>
      <c r="G162" s="236" t="s">
        <v>322</v>
      </c>
      <c r="H162" s="237">
        <v>20.747</v>
      </c>
      <c r="I162" s="238"/>
      <c r="J162" s="237">
        <f>ROUND(I162*H162,3)</f>
        <v>0</v>
      </c>
      <c r="K162" s="239"/>
      <c r="L162" s="41"/>
      <c r="M162" s="240" t="s">
        <v>1</v>
      </c>
      <c r="N162" s="241" t="s">
        <v>44</v>
      </c>
      <c r="O162" s="94"/>
      <c r="P162" s="242">
        <f>O162*H162</f>
        <v>0</v>
      </c>
      <c r="Q162" s="242">
        <v>0.00067000000000000002</v>
      </c>
      <c r="R162" s="242">
        <f>Q162*H162</f>
        <v>0.01390049</v>
      </c>
      <c r="S162" s="242">
        <v>0</v>
      </c>
      <c r="T162" s="243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4" t="s">
        <v>101</v>
      </c>
      <c r="AT162" s="244" t="s">
        <v>264</v>
      </c>
      <c r="AU162" s="244" t="s">
        <v>89</v>
      </c>
      <c r="AY162" s="14" t="s">
        <v>263</v>
      </c>
      <c r="BE162" s="245">
        <f>IF(N162="základná",J162,0)</f>
        <v>0</v>
      </c>
      <c r="BF162" s="245">
        <f>IF(N162="znížená",J162,0)</f>
        <v>0</v>
      </c>
      <c r="BG162" s="245">
        <f>IF(N162="zákl. prenesená",J162,0)</f>
        <v>0</v>
      </c>
      <c r="BH162" s="245">
        <f>IF(N162="zníž. prenesená",J162,0)</f>
        <v>0</v>
      </c>
      <c r="BI162" s="245">
        <f>IF(N162="nulová",J162,0)</f>
        <v>0</v>
      </c>
      <c r="BJ162" s="14" t="s">
        <v>89</v>
      </c>
      <c r="BK162" s="246">
        <f>ROUND(I162*H162,3)</f>
        <v>0</v>
      </c>
      <c r="BL162" s="14" t="s">
        <v>101</v>
      </c>
      <c r="BM162" s="244" t="s">
        <v>349</v>
      </c>
    </row>
    <row r="163" s="2" customFormat="1" ht="21.75" customHeight="1">
      <c r="A163" s="35"/>
      <c r="B163" s="36"/>
      <c r="C163" s="233" t="s">
        <v>350</v>
      </c>
      <c r="D163" s="233" t="s">
        <v>264</v>
      </c>
      <c r="E163" s="234" t="s">
        <v>351</v>
      </c>
      <c r="F163" s="235" t="s">
        <v>352</v>
      </c>
      <c r="G163" s="236" t="s">
        <v>322</v>
      </c>
      <c r="H163" s="237">
        <v>20.747</v>
      </c>
      <c r="I163" s="238"/>
      <c r="J163" s="237">
        <f>ROUND(I163*H163,3)</f>
        <v>0</v>
      </c>
      <c r="K163" s="239"/>
      <c r="L163" s="41"/>
      <c r="M163" s="240" t="s">
        <v>1</v>
      </c>
      <c r="N163" s="241" t="s">
        <v>44</v>
      </c>
      <c r="O163" s="94"/>
      <c r="P163" s="242">
        <f>O163*H163</f>
        <v>0</v>
      </c>
      <c r="Q163" s="242">
        <v>0</v>
      </c>
      <c r="R163" s="242">
        <f>Q163*H163</f>
        <v>0</v>
      </c>
      <c r="S163" s="242">
        <v>0</v>
      </c>
      <c r="T163" s="243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4" t="s">
        <v>101</v>
      </c>
      <c r="AT163" s="244" t="s">
        <v>264</v>
      </c>
      <c r="AU163" s="244" t="s">
        <v>89</v>
      </c>
      <c r="AY163" s="14" t="s">
        <v>263</v>
      </c>
      <c r="BE163" s="245">
        <f>IF(N163="základná",J163,0)</f>
        <v>0</v>
      </c>
      <c r="BF163" s="245">
        <f>IF(N163="znížená",J163,0)</f>
        <v>0</v>
      </c>
      <c r="BG163" s="245">
        <f>IF(N163="zákl. prenesená",J163,0)</f>
        <v>0</v>
      </c>
      <c r="BH163" s="245">
        <f>IF(N163="zníž. prenesená",J163,0)</f>
        <v>0</v>
      </c>
      <c r="BI163" s="245">
        <f>IF(N163="nulová",J163,0)</f>
        <v>0</v>
      </c>
      <c r="BJ163" s="14" t="s">
        <v>89</v>
      </c>
      <c r="BK163" s="246">
        <f>ROUND(I163*H163,3)</f>
        <v>0</v>
      </c>
      <c r="BL163" s="14" t="s">
        <v>101</v>
      </c>
      <c r="BM163" s="244" t="s">
        <v>353</v>
      </c>
    </row>
    <row r="164" s="2" customFormat="1" ht="16.5" customHeight="1">
      <c r="A164" s="35"/>
      <c r="B164" s="36"/>
      <c r="C164" s="233" t="s">
        <v>354</v>
      </c>
      <c r="D164" s="233" t="s">
        <v>264</v>
      </c>
      <c r="E164" s="234" t="s">
        <v>355</v>
      </c>
      <c r="F164" s="235" t="s">
        <v>356</v>
      </c>
      <c r="G164" s="236" t="s">
        <v>313</v>
      </c>
      <c r="H164" s="237">
        <v>0.29299999999999998</v>
      </c>
      <c r="I164" s="238"/>
      <c r="J164" s="237">
        <f>ROUND(I164*H164,3)</f>
        <v>0</v>
      </c>
      <c r="K164" s="239"/>
      <c r="L164" s="41"/>
      <c r="M164" s="240" t="s">
        <v>1</v>
      </c>
      <c r="N164" s="241" t="s">
        <v>44</v>
      </c>
      <c r="O164" s="94"/>
      <c r="P164" s="242">
        <f>O164*H164</f>
        <v>0</v>
      </c>
      <c r="Q164" s="242">
        <v>1.01895</v>
      </c>
      <c r="R164" s="242">
        <f>Q164*H164</f>
        <v>0.29855234999999997</v>
      </c>
      <c r="S164" s="242">
        <v>0</v>
      </c>
      <c r="T164" s="243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4" t="s">
        <v>101</v>
      </c>
      <c r="AT164" s="244" t="s">
        <v>264</v>
      </c>
      <c r="AU164" s="244" t="s">
        <v>89</v>
      </c>
      <c r="AY164" s="14" t="s">
        <v>263</v>
      </c>
      <c r="BE164" s="245">
        <f>IF(N164="základná",J164,0)</f>
        <v>0</v>
      </c>
      <c r="BF164" s="245">
        <f>IF(N164="znížená",J164,0)</f>
        <v>0</v>
      </c>
      <c r="BG164" s="245">
        <f>IF(N164="zákl. prenesená",J164,0)</f>
        <v>0</v>
      </c>
      <c r="BH164" s="245">
        <f>IF(N164="zníž. prenesená",J164,0)</f>
        <v>0</v>
      </c>
      <c r="BI164" s="245">
        <f>IF(N164="nulová",J164,0)</f>
        <v>0</v>
      </c>
      <c r="BJ164" s="14" t="s">
        <v>89</v>
      </c>
      <c r="BK164" s="246">
        <f>ROUND(I164*H164,3)</f>
        <v>0</v>
      </c>
      <c r="BL164" s="14" t="s">
        <v>101</v>
      </c>
      <c r="BM164" s="244" t="s">
        <v>357</v>
      </c>
    </row>
    <row r="165" s="2" customFormat="1" ht="16.5" customHeight="1">
      <c r="A165" s="35"/>
      <c r="B165" s="36"/>
      <c r="C165" s="233" t="s">
        <v>358</v>
      </c>
      <c r="D165" s="233" t="s">
        <v>264</v>
      </c>
      <c r="E165" s="234" t="s">
        <v>359</v>
      </c>
      <c r="F165" s="235" t="s">
        <v>360</v>
      </c>
      <c r="G165" s="236" t="s">
        <v>313</v>
      </c>
      <c r="H165" s="237">
        <v>13.157</v>
      </c>
      <c r="I165" s="238"/>
      <c r="J165" s="237">
        <f>ROUND(I165*H165,3)</f>
        <v>0</v>
      </c>
      <c r="K165" s="239"/>
      <c r="L165" s="41"/>
      <c r="M165" s="240" t="s">
        <v>1</v>
      </c>
      <c r="N165" s="241" t="s">
        <v>44</v>
      </c>
      <c r="O165" s="94"/>
      <c r="P165" s="242">
        <f>O165*H165</f>
        <v>0</v>
      </c>
      <c r="Q165" s="242">
        <v>1.20296</v>
      </c>
      <c r="R165" s="242">
        <f>Q165*H165</f>
        <v>15.827344720000001</v>
      </c>
      <c r="S165" s="242">
        <v>0</v>
      </c>
      <c r="T165" s="243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4" t="s">
        <v>101</v>
      </c>
      <c r="AT165" s="244" t="s">
        <v>264</v>
      </c>
      <c r="AU165" s="244" t="s">
        <v>89</v>
      </c>
      <c r="AY165" s="14" t="s">
        <v>263</v>
      </c>
      <c r="BE165" s="245">
        <f>IF(N165="základná",J165,0)</f>
        <v>0</v>
      </c>
      <c r="BF165" s="245">
        <f>IF(N165="znížená",J165,0)</f>
        <v>0</v>
      </c>
      <c r="BG165" s="245">
        <f>IF(N165="zákl. prenesená",J165,0)</f>
        <v>0</v>
      </c>
      <c r="BH165" s="245">
        <f>IF(N165="zníž. prenesená",J165,0)</f>
        <v>0</v>
      </c>
      <c r="BI165" s="245">
        <f>IF(N165="nulová",J165,0)</f>
        <v>0</v>
      </c>
      <c r="BJ165" s="14" t="s">
        <v>89</v>
      </c>
      <c r="BK165" s="246">
        <f>ROUND(I165*H165,3)</f>
        <v>0</v>
      </c>
      <c r="BL165" s="14" t="s">
        <v>101</v>
      </c>
      <c r="BM165" s="244" t="s">
        <v>361</v>
      </c>
    </row>
    <row r="166" s="2" customFormat="1" ht="37.8" customHeight="1">
      <c r="A166" s="35"/>
      <c r="B166" s="36"/>
      <c r="C166" s="233" t="s">
        <v>362</v>
      </c>
      <c r="D166" s="233" t="s">
        <v>264</v>
      </c>
      <c r="E166" s="234" t="s">
        <v>363</v>
      </c>
      <c r="F166" s="235" t="s">
        <v>364</v>
      </c>
      <c r="G166" s="236" t="s">
        <v>267</v>
      </c>
      <c r="H166" s="237">
        <v>3.9020000000000001</v>
      </c>
      <c r="I166" s="238"/>
      <c r="J166" s="237">
        <f>ROUND(I166*H166,3)</f>
        <v>0</v>
      </c>
      <c r="K166" s="239"/>
      <c r="L166" s="41"/>
      <c r="M166" s="240" t="s">
        <v>1</v>
      </c>
      <c r="N166" s="241" t="s">
        <v>44</v>
      </c>
      <c r="O166" s="94"/>
      <c r="P166" s="242">
        <f>O166*H166</f>
        <v>0</v>
      </c>
      <c r="Q166" s="242">
        <v>2.1286399999999999</v>
      </c>
      <c r="R166" s="242">
        <f>Q166*H166</f>
        <v>8.3059532799999989</v>
      </c>
      <c r="S166" s="242">
        <v>0</v>
      </c>
      <c r="T166" s="243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4" t="s">
        <v>101</v>
      </c>
      <c r="AT166" s="244" t="s">
        <v>264</v>
      </c>
      <c r="AU166" s="244" t="s">
        <v>89</v>
      </c>
      <c r="AY166" s="14" t="s">
        <v>263</v>
      </c>
      <c r="BE166" s="245">
        <f>IF(N166="základná",J166,0)</f>
        <v>0</v>
      </c>
      <c r="BF166" s="245">
        <f>IF(N166="znížená",J166,0)</f>
        <v>0</v>
      </c>
      <c r="BG166" s="245">
        <f>IF(N166="zákl. prenesená",J166,0)</f>
        <v>0</v>
      </c>
      <c r="BH166" s="245">
        <f>IF(N166="zníž. prenesená",J166,0)</f>
        <v>0</v>
      </c>
      <c r="BI166" s="245">
        <f>IF(N166="nulová",J166,0)</f>
        <v>0</v>
      </c>
      <c r="BJ166" s="14" t="s">
        <v>89</v>
      </c>
      <c r="BK166" s="246">
        <f>ROUND(I166*H166,3)</f>
        <v>0</v>
      </c>
      <c r="BL166" s="14" t="s">
        <v>101</v>
      </c>
      <c r="BM166" s="244" t="s">
        <v>365</v>
      </c>
    </row>
    <row r="167" s="2" customFormat="1" ht="37.8" customHeight="1">
      <c r="A167" s="35"/>
      <c r="B167" s="36"/>
      <c r="C167" s="233" t="s">
        <v>366</v>
      </c>
      <c r="D167" s="233" t="s">
        <v>264</v>
      </c>
      <c r="E167" s="234" t="s">
        <v>367</v>
      </c>
      <c r="F167" s="235" t="s">
        <v>368</v>
      </c>
      <c r="G167" s="236" t="s">
        <v>267</v>
      </c>
      <c r="H167" s="237">
        <v>35.555</v>
      </c>
      <c r="I167" s="238"/>
      <c r="J167" s="237">
        <f>ROUND(I167*H167,3)</f>
        <v>0</v>
      </c>
      <c r="K167" s="239"/>
      <c r="L167" s="41"/>
      <c r="M167" s="240" t="s">
        <v>1</v>
      </c>
      <c r="N167" s="241" t="s">
        <v>44</v>
      </c>
      <c r="O167" s="94"/>
      <c r="P167" s="242">
        <f>O167*H167</f>
        <v>0</v>
      </c>
      <c r="Q167" s="242">
        <v>2.1170900000000001</v>
      </c>
      <c r="R167" s="242">
        <f>Q167*H167</f>
        <v>75.273134949999999</v>
      </c>
      <c r="S167" s="242">
        <v>0</v>
      </c>
      <c r="T167" s="243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4" t="s">
        <v>101</v>
      </c>
      <c r="AT167" s="244" t="s">
        <v>264</v>
      </c>
      <c r="AU167" s="244" t="s">
        <v>89</v>
      </c>
      <c r="AY167" s="14" t="s">
        <v>263</v>
      </c>
      <c r="BE167" s="245">
        <f>IF(N167="základná",J167,0)</f>
        <v>0</v>
      </c>
      <c r="BF167" s="245">
        <f>IF(N167="znížená",J167,0)</f>
        <v>0</v>
      </c>
      <c r="BG167" s="245">
        <f>IF(N167="zákl. prenesená",J167,0)</f>
        <v>0</v>
      </c>
      <c r="BH167" s="245">
        <f>IF(N167="zníž. prenesená",J167,0)</f>
        <v>0</v>
      </c>
      <c r="BI167" s="245">
        <f>IF(N167="nulová",J167,0)</f>
        <v>0</v>
      </c>
      <c r="BJ167" s="14" t="s">
        <v>89</v>
      </c>
      <c r="BK167" s="246">
        <f>ROUND(I167*H167,3)</f>
        <v>0</v>
      </c>
      <c r="BL167" s="14" t="s">
        <v>101</v>
      </c>
      <c r="BM167" s="244" t="s">
        <v>369</v>
      </c>
    </row>
    <row r="168" s="2" customFormat="1" ht="24.15" customHeight="1">
      <c r="A168" s="35"/>
      <c r="B168" s="36"/>
      <c r="C168" s="233" t="s">
        <v>370</v>
      </c>
      <c r="D168" s="233" t="s">
        <v>264</v>
      </c>
      <c r="E168" s="234" t="s">
        <v>371</v>
      </c>
      <c r="F168" s="235" t="s">
        <v>372</v>
      </c>
      <c r="G168" s="236" t="s">
        <v>267</v>
      </c>
      <c r="H168" s="237">
        <v>102.72</v>
      </c>
      <c r="I168" s="238"/>
      <c r="J168" s="237">
        <f>ROUND(I168*H168,3)</f>
        <v>0</v>
      </c>
      <c r="K168" s="239"/>
      <c r="L168" s="41"/>
      <c r="M168" s="240" t="s">
        <v>1</v>
      </c>
      <c r="N168" s="241" t="s">
        <v>44</v>
      </c>
      <c r="O168" s="94"/>
      <c r="P168" s="242">
        <f>O168*H168</f>
        <v>0</v>
      </c>
      <c r="Q168" s="242">
        <v>2.4157199999999999</v>
      </c>
      <c r="R168" s="242">
        <f>Q168*H168</f>
        <v>248.14275839999999</v>
      </c>
      <c r="S168" s="242">
        <v>0</v>
      </c>
      <c r="T168" s="243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4" t="s">
        <v>101</v>
      </c>
      <c r="AT168" s="244" t="s">
        <v>264</v>
      </c>
      <c r="AU168" s="244" t="s">
        <v>89</v>
      </c>
      <c r="AY168" s="14" t="s">
        <v>263</v>
      </c>
      <c r="BE168" s="245">
        <f>IF(N168="základná",J168,0)</f>
        <v>0</v>
      </c>
      <c r="BF168" s="245">
        <f>IF(N168="znížená",J168,0)</f>
        <v>0</v>
      </c>
      <c r="BG168" s="245">
        <f>IF(N168="zákl. prenesená",J168,0)</f>
        <v>0</v>
      </c>
      <c r="BH168" s="245">
        <f>IF(N168="zníž. prenesená",J168,0)</f>
        <v>0</v>
      </c>
      <c r="BI168" s="245">
        <f>IF(N168="nulová",J168,0)</f>
        <v>0</v>
      </c>
      <c r="BJ168" s="14" t="s">
        <v>89</v>
      </c>
      <c r="BK168" s="246">
        <f>ROUND(I168*H168,3)</f>
        <v>0</v>
      </c>
      <c r="BL168" s="14" t="s">
        <v>101</v>
      </c>
      <c r="BM168" s="244" t="s">
        <v>373</v>
      </c>
    </row>
    <row r="169" s="2" customFormat="1" ht="16.5" customHeight="1">
      <c r="A169" s="35"/>
      <c r="B169" s="36"/>
      <c r="C169" s="233" t="s">
        <v>374</v>
      </c>
      <c r="D169" s="233" t="s">
        <v>264</v>
      </c>
      <c r="E169" s="234" t="s">
        <v>375</v>
      </c>
      <c r="F169" s="235" t="s">
        <v>376</v>
      </c>
      <c r="G169" s="236" t="s">
        <v>313</v>
      </c>
      <c r="H169" s="237">
        <v>6.1660000000000004</v>
      </c>
      <c r="I169" s="238"/>
      <c r="J169" s="237">
        <f>ROUND(I169*H169,3)</f>
        <v>0</v>
      </c>
      <c r="K169" s="239"/>
      <c r="L169" s="41"/>
      <c r="M169" s="240" t="s">
        <v>1</v>
      </c>
      <c r="N169" s="241" t="s">
        <v>44</v>
      </c>
      <c r="O169" s="94"/>
      <c r="P169" s="242">
        <f>O169*H169</f>
        <v>0</v>
      </c>
      <c r="Q169" s="242">
        <v>1.01895</v>
      </c>
      <c r="R169" s="242">
        <f>Q169*H169</f>
        <v>6.2828457000000002</v>
      </c>
      <c r="S169" s="242">
        <v>0</v>
      </c>
      <c r="T169" s="243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4" t="s">
        <v>101</v>
      </c>
      <c r="AT169" s="244" t="s">
        <v>264</v>
      </c>
      <c r="AU169" s="244" t="s">
        <v>89</v>
      </c>
      <c r="AY169" s="14" t="s">
        <v>263</v>
      </c>
      <c r="BE169" s="245">
        <f>IF(N169="základná",J169,0)</f>
        <v>0</v>
      </c>
      <c r="BF169" s="245">
        <f>IF(N169="znížená",J169,0)</f>
        <v>0</v>
      </c>
      <c r="BG169" s="245">
        <f>IF(N169="zákl. prenesená",J169,0)</f>
        <v>0</v>
      </c>
      <c r="BH169" s="245">
        <f>IF(N169="zníž. prenesená",J169,0)</f>
        <v>0</v>
      </c>
      <c r="BI169" s="245">
        <f>IF(N169="nulová",J169,0)</f>
        <v>0</v>
      </c>
      <c r="BJ169" s="14" t="s">
        <v>89</v>
      </c>
      <c r="BK169" s="246">
        <f>ROUND(I169*H169,3)</f>
        <v>0</v>
      </c>
      <c r="BL169" s="14" t="s">
        <v>101</v>
      </c>
      <c r="BM169" s="244" t="s">
        <v>377</v>
      </c>
    </row>
    <row r="170" s="2" customFormat="1" ht="24.15" customHeight="1">
      <c r="A170" s="35"/>
      <c r="B170" s="36"/>
      <c r="C170" s="233" t="s">
        <v>378</v>
      </c>
      <c r="D170" s="233" t="s">
        <v>264</v>
      </c>
      <c r="E170" s="234" t="s">
        <v>379</v>
      </c>
      <c r="F170" s="235" t="s">
        <v>380</v>
      </c>
      <c r="G170" s="236" t="s">
        <v>267</v>
      </c>
      <c r="H170" s="237">
        <v>9.4499999999999993</v>
      </c>
      <c r="I170" s="238"/>
      <c r="J170" s="237">
        <f>ROUND(I170*H170,3)</f>
        <v>0</v>
      </c>
      <c r="K170" s="239"/>
      <c r="L170" s="41"/>
      <c r="M170" s="240" t="s">
        <v>1</v>
      </c>
      <c r="N170" s="241" t="s">
        <v>44</v>
      </c>
      <c r="O170" s="94"/>
      <c r="P170" s="242">
        <f>O170*H170</f>
        <v>0</v>
      </c>
      <c r="Q170" s="242">
        <v>2.4157199999999999</v>
      </c>
      <c r="R170" s="242">
        <f>Q170*H170</f>
        <v>22.828553999999997</v>
      </c>
      <c r="S170" s="242">
        <v>0</v>
      </c>
      <c r="T170" s="243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4" t="s">
        <v>101</v>
      </c>
      <c r="AT170" s="244" t="s">
        <v>264</v>
      </c>
      <c r="AU170" s="244" t="s">
        <v>89</v>
      </c>
      <c r="AY170" s="14" t="s">
        <v>263</v>
      </c>
      <c r="BE170" s="245">
        <f>IF(N170="základná",J170,0)</f>
        <v>0</v>
      </c>
      <c r="BF170" s="245">
        <f>IF(N170="znížená",J170,0)</f>
        <v>0</v>
      </c>
      <c r="BG170" s="245">
        <f>IF(N170="zákl. prenesená",J170,0)</f>
        <v>0</v>
      </c>
      <c r="BH170" s="245">
        <f>IF(N170="zníž. prenesená",J170,0)</f>
        <v>0</v>
      </c>
      <c r="BI170" s="245">
        <f>IF(N170="nulová",J170,0)</f>
        <v>0</v>
      </c>
      <c r="BJ170" s="14" t="s">
        <v>89</v>
      </c>
      <c r="BK170" s="246">
        <f>ROUND(I170*H170,3)</f>
        <v>0</v>
      </c>
      <c r="BL170" s="14" t="s">
        <v>101</v>
      </c>
      <c r="BM170" s="244" t="s">
        <v>381</v>
      </c>
    </row>
    <row r="171" s="2" customFormat="1" ht="21.75" customHeight="1">
      <c r="A171" s="35"/>
      <c r="B171" s="36"/>
      <c r="C171" s="233" t="s">
        <v>382</v>
      </c>
      <c r="D171" s="233" t="s">
        <v>264</v>
      </c>
      <c r="E171" s="234" t="s">
        <v>383</v>
      </c>
      <c r="F171" s="235" t="s">
        <v>384</v>
      </c>
      <c r="G171" s="236" t="s">
        <v>322</v>
      </c>
      <c r="H171" s="237">
        <v>9</v>
      </c>
      <c r="I171" s="238"/>
      <c r="J171" s="237">
        <f>ROUND(I171*H171,3)</f>
        <v>0</v>
      </c>
      <c r="K171" s="239"/>
      <c r="L171" s="41"/>
      <c r="M171" s="240" t="s">
        <v>1</v>
      </c>
      <c r="N171" s="241" t="s">
        <v>44</v>
      </c>
      <c r="O171" s="94"/>
      <c r="P171" s="242">
        <f>O171*H171</f>
        <v>0</v>
      </c>
      <c r="Q171" s="242">
        <v>0.00067000000000000002</v>
      </c>
      <c r="R171" s="242">
        <f>Q171*H171</f>
        <v>0.0060300000000000006</v>
      </c>
      <c r="S171" s="242">
        <v>0</v>
      </c>
      <c r="T171" s="243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4" t="s">
        <v>101</v>
      </c>
      <c r="AT171" s="244" t="s">
        <v>264</v>
      </c>
      <c r="AU171" s="244" t="s">
        <v>89</v>
      </c>
      <c r="AY171" s="14" t="s">
        <v>263</v>
      </c>
      <c r="BE171" s="245">
        <f>IF(N171="základná",J171,0)</f>
        <v>0</v>
      </c>
      <c r="BF171" s="245">
        <f>IF(N171="znížená",J171,0)</f>
        <v>0</v>
      </c>
      <c r="BG171" s="245">
        <f>IF(N171="zákl. prenesená",J171,0)</f>
        <v>0</v>
      </c>
      <c r="BH171" s="245">
        <f>IF(N171="zníž. prenesená",J171,0)</f>
        <v>0</v>
      </c>
      <c r="BI171" s="245">
        <f>IF(N171="nulová",J171,0)</f>
        <v>0</v>
      </c>
      <c r="BJ171" s="14" t="s">
        <v>89</v>
      </c>
      <c r="BK171" s="246">
        <f>ROUND(I171*H171,3)</f>
        <v>0</v>
      </c>
      <c r="BL171" s="14" t="s">
        <v>101</v>
      </c>
      <c r="BM171" s="244" t="s">
        <v>385</v>
      </c>
    </row>
    <row r="172" s="2" customFormat="1" ht="21.75" customHeight="1">
      <c r="A172" s="35"/>
      <c r="B172" s="36"/>
      <c r="C172" s="233" t="s">
        <v>386</v>
      </c>
      <c r="D172" s="233" t="s">
        <v>264</v>
      </c>
      <c r="E172" s="234" t="s">
        <v>387</v>
      </c>
      <c r="F172" s="235" t="s">
        <v>388</v>
      </c>
      <c r="G172" s="236" t="s">
        <v>322</v>
      </c>
      <c r="H172" s="237">
        <v>9</v>
      </c>
      <c r="I172" s="238"/>
      <c r="J172" s="237">
        <f>ROUND(I172*H172,3)</f>
        <v>0</v>
      </c>
      <c r="K172" s="239"/>
      <c r="L172" s="41"/>
      <c r="M172" s="240" t="s">
        <v>1</v>
      </c>
      <c r="N172" s="241" t="s">
        <v>44</v>
      </c>
      <c r="O172" s="94"/>
      <c r="P172" s="242">
        <f>O172*H172</f>
        <v>0</v>
      </c>
      <c r="Q172" s="242">
        <v>0</v>
      </c>
      <c r="R172" s="242">
        <f>Q172*H172</f>
        <v>0</v>
      </c>
      <c r="S172" s="242">
        <v>0</v>
      </c>
      <c r="T172" s="243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44" t="s">
        <v>101</v>
      </c>
      <c r="AT172" s="244" t="s">
        <v>264</v>
      </c>
      <c r="AU172" s="244" t="s">
        <v>89</v>
      </c>
      <c r="AY172" s="14" t="s">
        <v>263</v>
      </c>
      <c r="BE172" s="245">
        <f>IF(N172="základná",J172,0)</f>
        <v>0</v>
      </c>
      <c r="BF172" s="245">
        <f>IF(N172="znížená",J172,0)</f>
        <v>0</v>
      </c>
      <c r="BG172" s="245">
        <f>IF(N172="zákl. prenesená",J172,0)</f>
        <v>0</v>
      </c>
      <c r="BH172" s="245">
        <f>IF(N172="zníž. prenesená",J172,0)</f>
        <v>0</v>
      </c>
      <c r="BI172" s="245">
        <f>IF(N172="nulová",J172,0)</f>
        <v>0</v>
      </c>
      <c r="BJ172" s="14" t="s">
        <v>89</v>
      </c>
      <c r="BK172" s="246">
        <f>ROUND(I172*H172,3)</f>
        <v>0</v>
      </c>
      <c r="BL172" s="14" t="s">
        <v>101</v>
      </c>
      <c r="BM172" s="244" t="s">
        <v>389</v>
      </c>
    </row>
    <row r="173" s="2" customFormat="1" ht="16.5" customHeight="1">
      <c r="A173" s="35"/>
      <c r="B173" s="36"/>
      <c r="C173" s="233" t="s">
        <v>390</v>
      </c>
      <c r="D173" s="233" t="s">
        <v>264</v>
      </c>
      <c r="E173" s="234" t="s">
        <v>391</v>
      </c>
      <c r="F173" s="235" t="s">
        <v>392</v>
      </c>
      <c r="G173" s="236" t="s">
        <v>313</v>
      </c>
      <c r="H173" s="237">
        <v>0.49299999999999999</v>
      </c>
      <c r="I173" s="238"/>
      <c r="J173" s="237">
        <f>ROUND(I173*H173,3)</f>
        <v>0</v>
      </c>
      <c r="K173" s="239"/>
      <c r="L173" s="41"/>
      <c r="M173" s="240" t="s">
        <v>1</v>
      </c>
      <c r="N173" s="241" t="s">
        <v>44</v>
      </c>
      <c r="O173" s="94"/>
      <c r="P173" s="242">
        <f>O173*H173</f>
        <v>0</v>
      </c>
      <c r="Q173" s="242">
        <v>1.01895</v>
      </c>
      <c r="R173" s="242">
        <f>Q173*H173</f>
        <v>0.50234235000000005</v>
      </c>
      <c r="S173" s="242">
        <v>0</v>
      </c>
      <c r="T173" s="243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44" t="s">
        <v>101</v>
      </c>
      <c r="AT173" s="244" t="s">
        <v>264</v>
      </c>
      <c r="AU173" s="244" t="s">
        <v>89</v>
      </c>
      <c r="AY173" s="14" t="s">
        <v>263</v>
      </c>
      <c r="BE173" s="245">
        <f>IF(N173="základná",J173,0)</f>
        <v>0</v>
      </c>
      <c r="BF173" s="245">
        <f>IF(N173="znížená",J173,0)</f>
        <v>0</v>
      </c>
      <c r="BG173" s="245">
        <f>IF(N173="zákl. prenesená",J173,0)</f>
        <v>0</v>
      </c>
      <c r="BH173" s="245">
        <f>IF(N173="zníž. prenesená",J173,0)</f>
        <v>0</v>
      </c>
      <c r="BI173" s="245">
        <f>IF(N173="nulová",J173,0)</f>
        <v>0</v>
      </c>
      <c r="BJ173" s="14" t="s">
        <v>89</v>
      </c>
      <c r="BK173" s="246">
        <f>ROUND(I173*H173,3)</f>
        <v>0</v>
      </c>
      <c r="BL173" s="14" t="s">
        <v>101</v>
      </c>
      <c r="BM173" s="244" t="s">
        <v>393</v>
      </c>
    </row>
    <row r="174" s="12" customFormat="1" ht="22.8" customHeight="1">
      <c r="A174" s="12"/>
      <c r="B174" s="219"/>
      <c r="C174" s="220"/>
      <c r="D174" s="221" t="s">
        <v>77</v>
      </c>
      <c r="E174" s="247" t="s">
        <v>96</v>
      </c>
      <c r="F174" s="247" t="s">
        <v>394</v>
      </c>
      <c r="G174" s="220"/>
      <c r="H174" s="220"/>
      <c r="I174" s="223"/>
      <c r="J174" s="248">
        <f>BK174</f>
        <v>0</v>
      </c>
      <c r="K174" s="220"/>
      <c r="L174" s="225"/>
      <c r="M174" s="226"/>
      <c r="N174" s="227"/>
      <c r="O174" s="227"/>
      <c r="P174" s="228">
        <f>SUM(P175:P198)</f>
        <v>0</v>
      </c>
      <c r="Q174" s="227"/>
      <c r="R174" s="228">
        <f>SUM(R175:R198)</f>
        <v>520.59510275999992</v>
      </c>
      <c r="S174" s="227"/>
      <c r="T174" s="229">
        <f>SUM(T175:T198)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30" t="s">
        <v>85</v>
      </c>
      <c r="AT174" s="231" t="s">
        <v>77</v>
      </c>
      <c r="AU174" s="231" t="s">
        <v>85</v>
      </c>
      <c r="AY174" s="230" t="s">
        <v>263</v>
      </c>
      <c r="BK174" s="232">
        <f>SUM(BK175:BK198)</f>
        <v>0</v>
      </c>
    </row>
    <row r="175" s="2" customFormat="1" ht="44.25" customHeight="1">
      <c r="A175" s="35"/>
      <c r="B175" s="36"/>
      <c r="C175" s="233" t="s">
        <v>395</v>
      </c>
      <c r="D175" s="233" t="s">
        <v>264</v>
      </c>
      <c r="E175" s="234" t="s">
        <v>396</v>
      </c>
      <c r="F175" s="235" t="s">
        <v>397</v>
      </c>
      <c r="G175" s="236" t="s">
        <v>267</v>
      </c>
      <c r="H175" s="237">
        <v>43.902999999999999</v>
      </c>
      <c r="I175" s="238"/>
      <c r="J175" s="237">
        <f>ROUND(I175*H175,3)</f>
        <v>0</v>
      </c>
      <c r="K175" s="239"/>
      <c r="L175" s="41"/>
      <c r="M175" s="240" t="s">
        <v>1</v>
      </c>
      <c r="N175" s="241" t="s">
        <v>44</v>
      </c>
      <c r="O175" s="94"/>
      <c r="P175" s="242">
        <f>O175*H175</f>
        <v>0</v>
      </c>
      <c r="Q175" s="242">
        <v>0.81545999999999996</v>
      </c>
      <c r="R175" s="242">
        <f>Q175*H175</f>
        <v>35.80114038</v>
      </c>
      <c r="S175" s="242">
        <v>0</v>
      </c>
      <c r="T175" s="243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44" t="s">
        <v>101</v>
      </c>
      <c r="AT175" s="244" t="s">
        <v>264</v>
      </c>
      <c r="AU175" s="244" t="s">
        <v>89</v>
      </c>
      <c r="AY175" s="14" t="s">
        <v>263</v>
      </c>
      <c r="BE175" s="245">
        <f>IF(N175="základná",J175,0)</f>
        <v>0</v>
      </c>
      <c r="BF175" s="245">
        <f>IF(N175="znížená",J175,0)</f>
        <v>0</v>
      </c>
      <c r="BG175" s="245">
        <f>IF(N175="zákl. prenesená",J175,0)</f>
        <v>0</v>
      </c>
      <c r="BH175" s="245">
        <f>IF(N175="zníž. prenesená",J175,0)</f>
        <v>0</v>
      </c>
      <c r="BI175" s="245">
        <f>IF(N175="nulová",J175,0)</f>
        <v>0</v>
      </c>
      <c r="BJ175" s="14" t="s">
        <v>89</v>
      </c>
      <c r="BK175" s="246">
        <f>ROUND(I175*H175,3)</f>
        <v>0</v>
      </c>
      <c r="BL175" s="14" t="s">
        <v>101</v>
      </c>
      <c r="BM175" s="244" t="s">
        <v>398</v>
      </c>
    </row>
    <row r="176" s="2" customFormat="1" ht="44.25" customHeight="1">
      <c r="A176" s="35"/>
      <c r="B176" s="36"/>
      <c r="C176" s="233" t="s">
        <v>399</v>
      </c>
      <c r="D176" s="233" t="s">
        <v>264</v>
      </c>
      <c r="E176" s="234" t="s">
        <v>400</v>
      </c>
      <c r="F176" s="235" t="s">
        <v>401</v>
      </c>
      <c r="G176" s="236" t="s">
        <v>267</v>
      </c>
      <c r="H176" s="237">
        <v>114.56100000000001</v>
      </c>
      <c r="I176" s="238"/>
      <c r="J176" s="237">
        <f>ROUND(I176*H176,3)</f>
        <v>0</v>
      </c>
      <c r="K176" s="239"/>
      <c r="L176" s="41"/>
      <c r="M176" s="240" t="s">
        <v>1</v>
      </c>
      <c r="N176" s="241" t="s">
        <v>44</v>
      </c>
      <c r="O176" s="94"/>
      <c r="P176" s="242">
        <f>O176*H176</f>
        <v>0</v>
      </c>
      <c r="Q176" s="242">
        <v>0.78310000000000002</v>
      </c>
      <c r="R176" s="242">
        <f>Q176*H176</f>
        <v>89.712719100000001</v>
      </c>
      <c r="S176" s="242">
        <v>0</v>
      </c>
      <c r="T176" s="243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44" t="s">
        <v>101</v>
      </c>
      <c r="AT176" s="244" t="s">
        <v>264</v>
      </c>
      <c r="AU176" s="244" t="s">
        <v>89</v>
      </c>
      <c r="AY176" s="14" t="s">
        <v>263</v>
      </c>
      <c r="BE176" s="245">
        <f>IF(N176="základná",J176,0)</f>
        <v>0</v>
      </c>
      <c r="BF176" s="245">
        <f>IF(N176="znížená",J176,0)</f>
        <v>0</v>
      </c>
      <c r="BG176" s="245">
        <f>IF(N176="zákl. prenesená",J176,0)</f>
        <v>0</v>
      </c>
      <c r="BH176" s="245">
        <f>IF(N176="zníž. prenesená",J176,0)</f>
        <v>0</v>
      </c>
      <c r="BI176" s="245">
        <f>IF(N176="nulová",J176,0)</f>
        <v>0</v>
      </c>
      <c r="BJ176" s="14" t="s">
        <v>89</v>
      </c>
      <c r="BK176" s="246">
        <f>ROUND(I176*H176,3)</f>
        <v>0</v>
      </c>
      <c r="BL176" s="14" t="s">
        <v>101</v>
      </c>
      <c r="BM176" s="244" t="s">
        <v>402</v>
      </c>
    </row>
    <row r="177" s="2" customFormat="1" ht="37.8" customHeight="1">
      <c r="A177" s="35"/>
      <c r="B177" s="36"/>
      <c r="C177" s="233" t="s">
        <v>403</v>
      </c>
      <c r="D177" s="233" t="s">
        <v>264</v>
      </c>
      <c r="E177" s="234" t="s">
        <v>404</v>
      </c>
      <c r="F177" s="235" t="s">
        <v>405</v>
      </c>
      <c r="G177" s="236" t="s">
        <v>267</v>
      </c>
      <c r="H177" s="237">
        <v>25.018999999999998</v>
      </c>
      <c r="I177" s="238"/>
      <c r="J177" s="237">
        <f>ROUND(I177*H177,3)</f>
        <v>0</v>
      </c>
      <c r="K177" s="239"/>
      <c r="L177" s="41"/>
      <c r="M177" s="240" t="s">
        <v>1</v>
      </c>
      <c r="N177" s="241" t="s">
        <v>44</v>
      </c>
      <c r="O177" s="94"/>
      <c r="P177" s="242">
        <f>O177*H177</f>
        <v>0</v>
      </c>
      <c r="Q177" s="242">
        <v>0.84748999999999997</v>
      </c>
      <c r="R177" s="242">
        <f>Q177*H177</f>
        <v>21.203352309999996</v>
      </c>
      <c r="S177" s="242">
        <v>0</v>
      </c>
      <c r="T177" s="243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44" t="s">
        <v>101</v>
      </c>
      <c r="AT177" s="244" t="s">
        <v>264</v>
      </c>
      <c r="AU177" s="244" t="s">
        <v>89</v>
      </c>
      <c r="AY177" s="14" t="s">
        <v>263</v>
      </c>
      <c r="BE177" s="245">
        <f>IF(N177="základná",J177,0)</f>
        <v>0</v>
      </c>
      <c r="BF177" s="245">
        <f>IF(N177="znížená",J177,0)</f>
        <v>0</v>
      </c>
      <c r="BG177" s="245">
        <f>IF(N177="zákl. prenesená",J177,0)</f>
        <v>0</v>
      </c>
      <c r="BH177" s="245">
        <f>IF(N177="zníž. prenesená",J177,0)</f>
        <v>0</v>
      </c>
      <c r="BI177" s="245">
        <f>IF(N177="nulová",J177,0)</f>
        <v>0</v>
      </c>
      <c r="BJ177" s="14" t="s">
        <v>89</v>
      </c>
      <c r="BK177" s="246">
        <f>ROUND(I177*H177,3)</f>
        <v>0</v>
      </c>
      <c r="BL177" s="14" t="s">
        <v>101</v>
      </c>
      <c r="BM177" s="244" t="s">
        <v>406</v>
      </c>
    </row>
    <row r="178" s="2" customFormat="1" ht="24.15" customHeight="1">
      <c r="A178" s="35"/>
      <c r="B178" s="36"/>
      <c r="C178" s="233" t="s">
        <v>407</v>
      </c>
      <c r="D178" s="233" t="s">
        <v>264</v>
      </c>
      <c r="E178" s="234" t="s">
        <v>408</v>
      </c>
      <c r="F178" s="235" t="s">
        <v>409</v>
      </c>
      <c r="G178" s="236" t="s">
        <v>410</v>
      </c>
      <c r="H178" s="237">
        <v>6</v>
      </c>
      <c r="I178" s="238"/>
      <c r="J178" s="237">
        <f>ROUND(I178*H178,3)</f>
        <v>0</v>
      </c>
      <c r="K178" s="239"/>
      <c r="L178" s="41"/>
      <c r="M178" s="240" t="s">
        <v>1</v>
      </c>
      <c r="N178" s="241" t="s">
        <v>44</v>
      </c>
      <c r="O178" s="94"/>
      <c r="P178" s="242">
        <f>O178*H178</f>
        <v>0</v>
      </c>
      <c r="Q178" s="242">
        <v>0.034479999999999997</v>
      </c>
      <c r="R178" s="242">
        <f>Q178*H178</f>
        <v>0.20687999999999998</v>
      </c>
      <c r="S178" s="242">
        <v>0</v>
      </c>
      <c r="T178" s="243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44" t="s">
        <v>101</v>
      </c>
      <c r="AT178" s="244" t="s">
        <v>264</v>
      </c>
      <c r="AU178" s="244" t="s">
        <v>89</v>
      </c>
      <c r="AY178" s="14" t="s">
        <v>263</v>
      </c>
      <c r="BE178" s="245">
        <f>IF(N178="základná",J178,0)</f>
        <v>0</v>
      </c>
      <c r="BF178" s="245">
        <f>IF(N178="znížená",J178,0)</f>
        <v>0</v>
      </c>
      <c r="BG178" s="245">
        <f>IF(N178="zákl. prenesená",J178,0)</f>
        <v>0</v>
      </c>
      <c r="BH178" s="245">
        <f>IF(N178="zníž. prenesená",J178,0)</f>
        <v>0</v>
      </c>
      <c r="BI178" s="245">
        <f>IF(N178="nulová",J178,0)</f>
        <v>0</v>
      </c>
      <c r="BJ178" s="14" t="s">
        <v>89</v>
      </c>
      <c r="BK178" s="246">
        <f>ROUND(I178*H178,3)</f>
        <v>0</v>
      </c>
      <c r="BL178" s="14" t="s">
        <v>101</v>
      </c>
      <c r="BM178" s="244" t="s">
        <v>411</v>
      </c>
    </row>
    <row r="179" s="2" customFormat="1" ht="24.15" customHeight="1">
      <c r="A179" s="35"/>
      <c r="B179" s="36"/>
      <c r="C179" s="233" t="s">
        <v>412</v>
      </c>
      <c r="D179" s="233" t="s">
        <v>264</v>
      </c>
      <c r="E179" s="234" t="s">
        <v>413</v>
      </c>
      <c r="F179" s="235" t="s">
        <v>414</v>
      </c>
      <c r="G179" s="236" t="s">
        <v>267</v>
      </c>
      <c r="H179" s="237">
        <v>96.963999999999999</v>
      </c>
      <c r="I179" s="238"/>
      <c r="J179" s="237">
        <f>ROUND(I179*H179,3)</f>
        <v>0</v>
      </c>
      <c r="K179" s="239"/>
      <c r="L179" s="41"/>
      <c r="M179" s="240" t="s">
        <v>1</v>
      </c>
      <c r="N179" s="241" t="s">
        <v>44</v>
      </c>
      <c r="O179" s="94"/>
      <c r="P179" s="242">
        <f>O179*H179</f>
        <v>0</v>
      </c>
      <c r="Q179" s="242">
        <v>2.3254800000000002</v>
      </c>
      <c r="R179" s="242">
        <f>Q179*H179</f>
        <v>225.48784272000003</v>
      </c>
      <c r="S179" s="242">
        <v>0</v>
      </c>
      <c r="T179" s="243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44" t="s">
        <v>101</v>
      </c>
      <c r="AT179" s="244" t="s">
        <v>264</v>
      </c>
      <c r="AU179" s="244" t="s">
        <v>89</v>
      </c>
      <c r="AY179" s="14" t="s">
        <v>263</v>
      </c>
      <c r="BE179" s="245">
        <f>IF(N179="základná",J179,0)</f>
        <v>0</v>
      </c>
      <c r="BF179" s="245">
        <f>IF(N179="znížená",J179,0)</f>
        <v>0</v>
      </c>
      <c r="BG179" s="245">
        <f>IF(N179="zákl. prenesená",J179,0)</f>
        <v>0</v>
      </c>
      <c r="BH179" s="245">
        <f>IF(N179="zníž. prenesená",J179,0)</f>
        <v>0</v>
      </c>
      <c r="BI179" s="245">
        <f>IF(N179="nulová",J179,0)</f>
        <v>0</v>
      </c>
      <c r="BJ179" s="14" t="s">
        <v>89</v>
      </c>
      <c r="BK179" s="246">
        <f>ROUND(I179*H179,3)</f>
        <v>0</v>
      </c>
      <c r="BL179" s="14" t="s">
        <v>101</v>
      </c>
      <c r="BM179" s="244" t="s">
        <v>415</v>
      </c>
    </row>
    <row r="180" s="2" customFormat="1" ht="24.15" customHeight="1">
      <c r="A180" s="35"/>
      <c r="B180" s="36"/>
      <c r="C180" s="233" t="s">
        <v>416</v>
      </c>
      <c r="D180" s="233" t="s">
        <v>264</v>
      </c>
      <c r="E180" s="234" t="s">
        <v>417</v>
      </c>
      <c r="F180" s="235" t="s">
        <v>418</v>
      </c>
      <c r="G180" s="236" t="s">
        <v>322</v>
      </c>
      <c r="H180" s="237">
        <v>597.92899999999997</v>
      </c>
      <c r="I180" s="238"/>
      <c r="J180" s="237">
        <f>ROUND(I180*H180,3)</f>
        <v>0</v>
      </c>
      <c r="K180" s="239"/>
      <c r="L180" s="41"/>
      <c r="M180" s="240" t="s">
        <v>1</v>
      </c>
      <c r="N180" s="241" t="s">
        <v>44</v>
      </c>
      <c r="O180" s="94"/>
      <c r="P180" s="242">
        <f>O180*H180</f>
        <v>0</v>
      </c>
      <c r="Q180" s="242">
        <v>0.0072500000000000004</v>
      </c>
      <c r="R180" s="242">
        <f>Q180*H180</f>
        <v>4.3349852499999999</v>
      </c>
      <c r="S180" s="242">
        <v>0</v>
      </c>
      <c r="T180" s="243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44" t="s">
        <v>101</v>
      </c>
      <c r="AT180" s="244" t="s">
        <v>264</v>
      </c>
      <c r="AU180" s="244" t="s">
        <v>89</v>
      </c>
      <c r="AY180" s="14" t="s">
        <v>263</v>
      </c>
      <c r="BE180" s="245">
        <f>IF(N180="základná",J180,0)</f>
        <v>0</v>
      </c>
      <c r="BF180" s="245">
        <f>IF(N180="znížená",J180,0)</f>
        <v>0</v>
      </c>
      <c r="BG180" s="245">
        <f>IF(N180="zákl. prenesená",J180,0)</f>
        <v>0</v>
      </c>
      <c r="BH180" s="245">
        <f>IF(N180="zníž. prenesená",J180,0)</f>
        <v>0</v>
      </c>
      <c r="BI180" s="245">
        <f>IF(N180="nulová",J180,0)</f>
        <v>0</v>
      </c>
      <c r="BJ180" s="14" t="s">
        <v>89</v>
      </c>
      <c r="BK180" s="246">
        <f>ROUND(I180*H180,3)</f>
        <v>0</v>
      </c>
      <c r="BL180" s="14" t="s">
        <v>101</v>
      </c>
      <c r="BM180" s="244" t="s">
        <v>419</v>
      </c>
    </row>
    <row r="181" s="2" customFormat="1" ht="24.15" customHeight="1">
      <c r="A181" s="35"/>
      <c r="B181" s="36"/>
      <c r="C181" s="233" t="s">
        <v>420</v>
      </c>
      <c r="D181" s="233" t="s">
        <v>264</v>
      </c>
      <c r="E181" s="234" t="s">
        <v>421</v>
      </c>
      <c r="F181" s="235" t="s">
        <v>422</v>
      </c>
      <c r="G181" s="236" t="s">
        <v>322</v>
      </c>
      <c r="H181" s="237">
        <v>597.92899999999997</v>
      </c>
      <c r="I181" s="238"/>
      <c r="J181" s="237">
        <f>ROUND(I181*H181,3)</f>
        <v>0</v>
      </c>
      <c r="K181" s="239"/>
      <c r="L181" s="41"/>
      <c r="M181" s="240" t="s">
        <v>1</v>
      </c>
      <c r="N181" s="241" t="s">
        <v>44</v>
      </c>
      <c r="O181" s="94"/>
      <c r="P181" s="242">
        <f>O181*H181</f>
        <v>0</v>
      </c>
      <c r="Q181" s="242">
        <v>0</v>
      </c>
      <c r="R181" s="242">
        <f>Q181*H181</f>
        <v>0</v>
      </c>
      <c r="S181" s="242">
        <v>0</v>
      </c>
      <c r="T181" s="243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44" t="s">
        <v>101</v>
      </c>
      <c r="AT181" s="244" t="s">
        <v>264</v>
      </c>
      <c r="AU181" s="244" t="s">
        <v>89</v>
      </c>
      <c r="AY181" s="14" t="s">
        <v>263</v>
      </c>
      <c r="BE181" s="245">
        <f>IF(N181="základná",J181,0)</f>
        <v>0</v>
      </c>
      <c r="BF181" s="245">
        <f>IF(N181="znížená",J181,0)</f>
        <v>0</v>
      </c>
      <c r="BG181" s="245">
        <f>IF(N181="zákl. prenesená",J181,0)</f>
        <v>0</v>
      </c>
      <c r="BH181" s="245">
        <f>IF(N181="zníž. prenesená",J181,0)</f>
        <v>0</v>
      </c>
      <c r="BI181" s="245">
        <f>IF(N181="nulová",J181,0)</f>
        <v>0</v>
      </c>
      <c r="BJ181" s="14" t="s">
        <v>89</v>
      </c>
      <c r="BK181" s="246">
        <f>ROUND(I181*H181,3)</f>
        <v>0</v>
      </c>
      <c r="BL181" s="14" t="s">
        <v>101</v>
      </c>
      <c r="BM181" s="244" t="s">
        <v>423</v>
      </c>
    </row>
    <row r="182" s="2" customFormat="1" ht="24.15" customHeight="1">
      <c r="A182" s="35"/>
      <c r="B182" s="36"/>
      <c r="C182" s="233" t="s">
        <v>424</v>
      </c>
      <c r="D182" s="233" t="s">
        <v>264</v>
      </c>
      <c r="E182" s="234" t="s">
        <v>425</v>
      </c>
      <c r="F182" s="235" t="s">
        <v>426</v>
      </c>
      <c r="G182" s="236" t="s">
        <v>313</v>
      </c>
      <c r="H182" s="237">
        <v>6.6689999999999996</v>
      </c>
      <c r="I182" s="238"/>
      <c r="J182" s="237">
        <f>ROUND(I182*H182,3)</f>
        <v>0</v>
      </c>
      <c r="K182" s="239"/>
      <c r="L182" s="41"/>
      <c r="M182" s="240" t="s">
        <v>1</v>
      </c>
      <c r="N182" s="241" t="s">
        <v>44</v>
      </c>
      <c r="O182" s="94"/>
      <c r="P182" s="242">
        <f>O182*H182</f>
        <v>0</v>
      </c>
      <c r="Q182" s="242">
        <v>1.01145</v>
      </c>
      <c r="R182" s="242">
        <f>Q182*H182</f>
        <v>6.7453600499999995</v>
      </c>
      <c r="S182" s="242">
        <v>0</v>
      </c>
      <c r="T182" s="243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44" t="s">
        <v>101</v>
      </c>
      <c r="AT182" s="244" t="s">
        <v>264</v>
      </c>
      <c r="AU182" s="244" t="s">
        <v>89</v>
      </c>
      <c r="AY182" s="14" t="s">
        <v>263</v>
      </c>
      <c r="BE182" s="245">
        <f>IF(N182="základná",J182,0)</f>
        <v>0</v>
      </c>
      <c r="BF182" s="245">
        <f>IF(N182="znížená",J182,0)</f>
        <v>0</v>
      </c>
      <c r="BG182" s="245">
        <f>IF(N182="zákl. prenesená",J182,0)</f>
        <v>0</v>
      </c>
      <c r="BH182" s="245">
        <f>IF(N182="zníž. prenesená",J182,0)</f>
        <v>0</v>
      </c>
      <c r="BI182" s="245">
        <f>IF(N182="nulová",J182,0)</f>
        <v>0</v>
      </c>
      <c r="BJ182" s="14" t="s">
        <v>89</v>
      </c>
      <c r="BK182" s="246">
        <f>ROUND(I182*H182,3)</f>
        <v>0</v>
      </c>
      <c r="BL182" s="14" t="s">
        <v>101</v>
      </c>
      <c r="BM182" s="244" t="s">
        <v>427</v>
      </c>
    </row>
    <row r="183" s="2" customFormat="1" ht="33" customHeight="1">
      <c r="A183" s="35"/>
      <c r="B183" s="36"/>
      <c r="C183" s="233" t="s">
        <v>428</v>
      </c>
      <c r="D183" s="233" t="s">
        <v>264</v>
      </c>
      <c r="E183" s="234" t="s">
        <v>429</v>
      </c>
      <c r="F183" s="235" t="s">
        <v>430</v>
      </c>
      <c r="G183" s="236" t="s">
        <v>267</v>
      </c>
      <c r="H183" s="237">
        <v>4.5949999999999998</v>
      </c>
      <c r="I183" s="238"/>
      <c r="J183" s="237">
        <f>ROUND(I183*H183,3)</f>
        <v>0</v>
      </c>
      <c r="K183" s="239"/>
      <c r="L183" s="41"/>
      <c r="M183" s="240" t="s">
        <v>1</v>
      </c>
      <c r="N183" s="241" t="s">
        <v>44</v>
      </c>
      <c r="O183" s="94"/>
      <c r="P183" s="242">
        <f>O183*H183</f>
        <v>0</v>
      </c>
      <c r="Q183" s="242">
        <v>2.4157700000000002</v>
      </c>
      <c r="R183" s="242">
        <f>Q183*H183</f>
        <v>11.10046315</v>
      </c>
      <c r="S183" s="242">
        <v>0</v>
      </c>
      <c r="T183" s="243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44" t="s">
        <v>101</v>
      </c>
      <c r="AT183" s="244" t="s">
        <v>264</v>
      </c>
      <c r="AU183" s="244" t="s">
        <v>89</v>
      </c>
      <c r="AY183" s="14" t="s">
        <v>263</v>
      </c>
      <c r="BE183" s="245">
        <f>IF(N183="základná",J183,0)</f>
        <v>0</v>
      </c>
      <c r="BF183" s="245">
        <f>IF(N183="znížená",J183,0)</f>
        <v>0</v>
      </c>
      <c r="BG183" s="245">
        <f>IF(N183="zákl. prenesená",J183,0)</f>
        <v>0</v>
      </c>
      <c r="BH183" s="245">
        <f>IF(N183="zníž. prenesená",J183,0)</f>
        <v>0</v>
      </c>
      <c r="BI183" s="245">
        <f>IF(N183="nulová",J183,0)</f>
        <v>0</v>
      </c>
      <c r="BJ183" s="14" t="s">
        <v>89</v>
      </c>
      <c r="BK183" s="246">
        <f>ROUND(I183*H183,3)</f>
        <v>0</v>
      </c>
      <c r="BL183" s="14" t="s">
        <v>101</v>
      </c>
      <c r="BM183" s="244" t="s">
        <v>431</v>
      </c>
    </row>
    <row r="184" s="2" customFormat="1" ht="24.15" customHeight="1">
      <c r="A184" s="35"/>
      <c r="B184" s="36"/>
      <c r="C184" s="233" t="s">
        <v>432</v>
      </c>
      <c r="D184" s="233" t="s">
        <v>264</v>
      </c>
      <c r="E184" s="234" t="s">
        <v>433</v>
      </c>
      <c r="F184" s="235" t="s">
        <v>434</v>
      </c>
      <c r="G184" s="236" t="s">
        <v>322</v>
      </c>
      <c r="H184" s="237">
        <v>62.753</v>
      </c>
      <c r="I184" s="238"/>
      <c r="J184" s="237">
        <f>ROUND(I184*H184,3)</f>
        <v>0</v>
      </c>
      <c r="K184" s="239"/>
      <c r="L184" s="41"/>
      <c r="M184" s="240" t="s">
        <v>1</v>
      </c>
      <c r="N184" s="241" t="s">
        <v>44</v>
      </c>
      <c r="O184" s="94"/>
      <c r="P184" s="242">
        <f>O184*H184</f>
        <v>0</v>
      </c>
      <c r="Q184" s="242">
        <v>0.00055999999999999995</v>
      </c>
      <c r="R184" s="242">
        <f>Q184*H184</f>
        <v>0.035141679999999995</v>
      </c>
      <c r="S184" s="242">
        <v>0</v>
      </c>
      <c r="T184" s="243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44" t="s">
        <v>101</v>
      </c>
      <c r="AT184" s="244" t="s">
        <v>264</v>
      </c>
      <c r="AU184" s="244" t="s">
        <v>89</v>
      </c>
      <c r="AY184" s="14" t="s">
        <v>263</v>
      </c>
      <c r="BE184" s="245">
        <f>IF(N184="základná",J184,0)</f>
        <v>0</v>
      </c>
      <c r="BF184" s="245">
        <f>IF(N184="znížená",J184,0)</f>
        <v>0</v>
      </c>
      <c r="BG184" s="245">
        <f>IF(N184="zákl. prenesená",J184,0)</f>
        <v>0</v>
      </c>
      <c r="BH184" s="245">
        <f>IF(N184="zníž. prenesená",J184,0)</f>
        <v>0</v>
      </c>
      <c r="BI184" s="245">
        <f>IF(N184="nulová",J184,0)</f>
        <v>0</v>
      </c>
      <c r="BJ184" s="14" t="s">
        <v>89</v>
      </c>
      <c r="BK184" s="246">
        <f>ROUND(I184*H184,3)</f>
        <v>0</v>
      </c>
      <c r="BL184" s="14" t="s">
        <v>101</v>
      </c>
      <c r="BM184" s="244" t="s">
        <v>435</v>
      </c>
    </row>
    <row r="185" s="2" customFormat="1" ht="24.15" customHeight="1">
      <c r="A185" s="35"/>
      <c r="B185" s="36"/>
      <c r="C185" s="233" t="s">
        <v>436</v>
      </c>
      <c r="D185" s="233" t="s">
        <v>264</v>
      </c>
      <c r="E185" s="234" t="s">
        <v>437</v>
      </c>
      <c r="F185" s="235" t="s">
        <v>438</v>
      </c>
      <c r="G185" s="236" t="s">
        <v>322</v>
      </c>
      <c r="H185" s="237">
        <v>62.753</v>
      </c>
      <c r="I185" s="238"/>
      <c r="J185" s="237">
        <f>ROUND(I185*H185,3)</f>
        <v>0</v>
      </c>
      <c r="K185" s="239"/>
      <c r="L185" s="41"/>
      <c r="M185" s="240" t="s">
        <v>1</v>
      </c>
      <c r="N185" s="241" t="s">
        <v>44</v>
      </c>
      <c r="O185" s="94"/>
      <c r="P185" s="242">
        <f>O185*H185</f>
        <v>0</v>
      </c>
      <c r="Q185" s="242">
        <v>0</v>
      </c>
      <c r="R185" s="242">
        <f>Q185*H185</f>
        <v>0</v>
      </c>
      <c r="S185" s="242">
        <v>0</v>
      </c>
      <c r="T185" s="243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44" t="s">
        <v>101</v>
      </c>
      <c r="AT185" s="244" t="s">
        <v>264</v>
      </c>
      <c r="AU185" s="244" t="s">
        <v>89</v>
      </c>
      <c r="AY185" s="14" t="s">
        <v>263</v>
      </c>
      <c r="BE185" s="245">
        <f>IF(N185="základná",J185,0)</f>
        <v>0</v>
      </c>
      <c r="BF185" s="245">
        <f>IF(N185="znížená",J185,0)</f>
        <v>0</v>
      </c>
      <c r="BG185" s="245">
        <f>IF(N185="zákl. prenesená",J185,0)</f>
        <v>0</v>
      </c>
      <c r="BH185" s="245">
        <f>IF(N185="zníž. prenesená",J185,0)</f>
        <v>0</v>
      </c>
      <c r="BI185" s="245">
        <f>IF(N185="nulová",J185,0)</f>
        <v>0</v>
      </c>
      <c r="BJ185" s="14" t="s">
        <v>89</v>
      </c>
      <c r="BK185" s="246">
        <f>ROUND(I185*H185,3)</f>
        <v>0</v>
      </c>
      <c r="BL185" s="14" t="s">
        <v>101</v>
      </c>
      <c r="BM185" s="244" t="s">
        <v>439</v>
      </c>
    </row>
    <row r="186" s="2" customFormat="1" ht="24.15" customHeight="1">
      <c r="A186" s="35"/>
      <c r="B186" s="36"/>
      <c r="C186" s="233" t="s">
        <v>440</v>
      </c>
      <c r="D186" s="233" t="s">
        <v>264</v>
      </c>
      <c r="E186" s="234" t="s">
        <v>441</v>
      </c>
      <c r="F186" s="235" t="s">
        <v>442</v>
      </c>
      <c r="G186" s="236" t="s">
        <v>313</v>
      </c>
      <c r="H186" s="237">
        <v>1.5980000000000001</v>
      </c>
      <c r="I186" s="238"/>
      <c r="J186" s="237">
        <f>ROUND(I186*H186,3)</f>
        <v>0</v>
      </c>
      <c r="K186" s="239"/>
      <c r="L186" s="41"/>
      <c r="M186" s="240" t="s">
        <v>1</v>
      </c>
      <c r="N186" s="241" t="s">
        <v>44</v>
      </c>
      <c r="O186" s="94"/>
      <c r="P186" s="242">
        <f>O186*H186</f>
        <v>0</v>
      </c>
      <c r="Q186" s="242">
        <v>1.0195300000000001</v>
      </c>
      <c r="R186" s="242">
        <f>Q186*H186</f>
        <v>1.6292089400000003</v>
      </c>
      <c r="S186" s="242">
        <v>0</v>
      </c>
      <c r="T186" s="243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44" t="s">
        <v>101</v>
      </c>
      <c r="AT186" s="244" t="s">
        <v>264</v>
      </c>
      <c r="AU186" s="244" t="s">
        <v>89</v>
      </c>
      <c r="AY186" s="14" t="s">
        <v>263</v>
      </c>
      <c r="BE186" s="245">
        <f>IF(N186="základná",J186,0)</f>
        <v>0</v>
      </c>
      <c r="BF186" s="245">
        <f>IF(N186="znížená",J186,0)</f>
        <v>0</v>
      </c>
      <c r="BG186" s="245">
        <f>IF(N186="zákl. prenesená",J186,0)</f>
        <v>0</v>
      </c>
      <c r="BH186" s="245">
        <f>IF(N186="zníž. prenesená",J186,0)</f>
        <v>0</v>
      </c>
      <c r="BI186" s="245">
        <f>IF(N186="nulová",J186,0)</f>
        <v>0</v>
      </c>
      <c r="BJ186" s="14" t="s">
        <v>89</v>
      </c>
      <c r="BK186" s="246">
        <f>ROUND(I186*H186,3)</f>
        <v>0</v>
      </c>
      <c r="BL186" s="14" t="s">
        <v>101</v>
      </c>
      <c r="BM186" s="244" t="s">
        <v>443</v>
      </c>
    </row>
    <row r="187" s="2" customFormat="1" ht="21.75" customHeight="1">
      <c r="A187" s="35"/>
      <c r="B187" s="36"/>
      <c r="C187" s="233" t="s">
        <v>444</v>
      </c>
      <c r="D187" s="233" t="s">
        <v>264</v>
      </c>
      <c r="E187" s="234" t="s">
        <v>445</v>
      </c>
      <c r="F187" s="235" t="s">
        <v>446</v>
      </c>
      <c r="G187" s="236" t="s">
        <v>267</v>
      </c>
      <c r="H187" s="237">
        <v>28.109999999999999</v>
      </c>
      <c r="I187" s="238"/>
      <c r="J187" s="237">
        <f>ROUND(I187*H187,3)</f>
        <v>0</v>
      </c>
      <c r="K187" s="239"/>
      <c r="L187" s="41"/>
      <c r="M187" s="240" t="s">
        <v>1</v>
      </c>
      <c r="N187" s="241" t="s">
        <v>44</v>
      </c>
      <c r="O187" s="94"/>
      <c r="P187" s="242">
        <f>O187*H187</f>
        <v>0</v>
      </c>
      <c r="Q187" s="242">
        <v>2.40177</v>
      </c>
      <c r="R187" s="242">
        <f>Q187*H187</f>
        <v>67.513754699999993</v>
      </c>
      <c r="S187" s="242">
        <v>0</v>
      </c>
      <c r="T187" s="243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44" t="s">
        <v>101</v>
      </c>
      <c r="AT187" s="244" t="s">
        <v>264</v>
      </c>
      <c r="AU187" s="244" t="s">
        <v>89</v>
      </c>
      <c r="AY187" s="14" t="s">
        <v>263</v>
      </c>
      <c r="BE187" s="245">
        <f>IF(N187="základná",J187,0)</f>
        <v>0</v>
      </c>
      <c r="BF187" s="245">
        <f>IF(N187="znížená",J187,0)</f>
        <v>0</v>
      </c>
      <c r="BG187" s="245">
        <f>IF(N187="zákl. prenesená",J187,0)</f>
        <v>0</v>
      </c>
      <c r="BH187" s="245">
        <f>IF(N187="zníž. prenesená",J187,0)</f>
        <v>0</v>
      </c>
      <c r="BI187" s="245">
        <f>IF(N187="nulová",J187,0)</f>
        <v>0</v>
      </c>
      <c r="BJ187" s="14" t="s">
        <v>89</v>
      </c>
      <c r="BK187" s="246">
        <f>ROUND(I187*H187,3)</f>
        <v>0</v>
      </c>
      <c r="BL187" s="14" t="s">
        <v>101</v>
      </c>
      <c r="BM187" s="244" t="s">
        <v>447</v>
      </c>
    </row>
    <row r="188" s="2" customFormat="1" ht="24.15" customHeight="1">
      <c r="A188" s="35"/>
      <c r="B188" s="36"/>
      <c r="C188" s="233" t="s">
        <v>448</v>
      </c>
      <c r="D188" s="233" t="s">
        <v>264</v>
      </c>
      <c r="E188" s="234" t="s">
        <v>449</v>
      </c>
      <c r="F188" s="235" t="s">
        <v>450</v>
      </c>
      <c r="G188" s="236" t="s">
        <v>322</v>
      </c>
      <c r="H188" s="237">
        <v>80.338999999999999</v>
      </c>
      <c r="I188" s="238"/>
      <c r="J188" s="237">
        <f>ROUND(I188*H188,3)</f>
        <v>0</v>
      </c>
      <c r="K188" s="239"/>
      <c r="L188" s="41"/>
      <c r="M188" s="240" t="s">
        <v>1</v>
      </c>
      <c r="N188" s="241" t="s">
        <v>44</v>
      </c>
      <c r="O188" s="94"/>
      <c r="P188" s="242">
        <f>O188*H188</f>
        <v>0</v>
      </c>
      <c r="Q188" s="242">
        <v>0.00315</v>
      </c>
      <c r="R188" s="242">
        <f>Q188*H188</f>
        <v>0.25306784999999998</v>
      </c>
      <c r="S188" s="242">
        <v>0</v>
      </c>
      <c r="T188" s="243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44" t="s">
        <v>101</v>
      </c>
      <c r="AT188" s="244" t="s">
        <v>264</v>
      </c>
      <c r="AU188" s="244" t="s">
        <v>89</v>
      </c>
      <c r="AY188" s="14" t="s">
        <v>263</v>
      </c>
      <c r="BE188" s="245">
        <f>IF(N188="základná",J188,0)</f>
        <v>0</v>
      </c>
      <c r="BF188" s="245">
        <f>IF(N188="znížená",J188,0)</f>
        <v>0</v>
      </c>
      <c r="BG188" s="245">
        <f>IF(N188="zákl. prenesená",J188,0)</f>
        <v>0</v>
      </c>
      <c r="BH188" s="245">
        <f>IF(N188="zníž. prenesená",J188,0)</f>
        <v>0</v>
      </c>
      <c r="BI188" s="245">
        <f>IF(N188="nulová",J188,0)</f>
        <v>0</v>
      </c>
      <c r="BJ188" s="14" t="s">
        <v>89</v>
      </c>
      <c r="BK188" s="246">
        <f>ROUND(I188*H188,3)</f>
        <v>0</v>
      </c>
      <c r="BL188" s="14" t="s">
        <v>101</v>
      </c>
      <c r="BM188" s="244" t="s">
        <v>451</v>
      </c>
    </row>
    <row r="189" s="2" customFormat="1" ht="24.15" customHeight="1">
      <c r="A189" s="35"/>
      <c r="B189" s="36"/>
      <c r="C189" s="233" t="s">
        <v>452</v>
      </c>
      <c r="D189" s="233" t="s">
        <v>264</v>
      </c>
      <c r="E189" s="234" t="s">
        <v>453</v>
      </c>
      <c r="F189" s="235" t="s">
        <v>454</v>
      </c>
      <c r="G189" s="236" t="s">
        <v>322</v>
      </c>
      <c r="H189" s="237">
        <v>80.338999999999999</v>
      </c>
      <c r="I189" s="238"/>
      <c r="J189" s="237">
        <f>ROUND(I189*H189,3)</f>
        <v>0</v>
      </c>
      <c r="K189" s="239"/>
      <c r="L189" s="41"/>
      <c r="M189" s="240" t="s">
        <v>1</v>
      </c>
      <c r="N189" s="241" t="s">
        <v>44</v>
      </c>
      <c r="O189" s="94"/>
      <c r="P189" s="242">
        <f>O189*H189</f>
        <v>0</v>
      </c>
      <c r="Q189" s="242">
        <v>0</v>
      </c>
      <c r="R189" s="242">
        <f>Q189*H189</f>
        <v>0</v>
      </c>
      <c r="S189" s="242">
        <v>0</v>
      </c>
      <c r="T189" s="243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44" t="s">
        <v>101</v>
      </c>
      <c r="AT189" s="244" t="s">
        <v>264</v>
      </c>
      <c r="AU189" s="244" t="s">
        <v>89</v>
      </c>
      <c r="AY189" s="14" t="s">
        <v>263</v>
      </c>
      <c r="BE189" s="245">
        <f>IF(N189="základná",J189,0)</f>
        <v>0</v>
      </c>
      <c r="BF189" s="245">
        <f>IF(N189="znížená",J189,0)</f>
        <v>0</v>
      </c>
      <c r="BG189" s="245">
        <f>IF(N189="zákl. prenesená",J189,0)</f>
        <v>0</v>
      </c>
      <c r="BH189" s="245">
        <f>IF(N189="zníž. prenesená",J189,0)</f>
        <v>0</v>
      </c>
      <c r="BI189" s="245">
        <f>IF(N189="nulová",J189,0)</f>
        <v>0</v>
      </c>
      <c r="BJ189" s="14" t="s">
        <v>89</v>
      </c>
      <c r="BK189" s="246">
        <f>ROUND(I189*H189,3)</f>
        <v>0</v>
      </c>
      <c r="BL189" s="14" t="s">
        <v>101</v>
      </c>
      <c r="BM189" s="244" t="s">
        <v>455</v>
      </c>
    </row>
    <row r="190" s="2" customFormat="1" ht="24.15" customHeight="1">
      <c r="A190" s="35"/>
      <c r="B190" s="36"/>
      <c r="C190" s="233" t="s">
        <v>456</v>
      </c>
      <c r="D190" s="233" t="s">
        <v>264</v>
      </c>
      <c r="E190" s="234" t="s">
        <v>457</v>
      </c>
      <c r="F190" s="235" t="s">
        <v>458</v>
      </c>
      <c r="G190" s="236" t="s">
        <v>322</v>
      </c>
      <c r="H190" s="237">
        <v>102.483</v>
      </c>
      <c r="I190" s="238"/>
      <c r="J190" s="237">
        <f>ROUND(I190*H190,3)</f>
        <v>0</v>
      </c>
      <c r="K190" s="239"/>
      <c r="L190" s="41"/>
      <c r="M190" s="240" t="s">
        <v>1</v>
      </c>
      <c r="N190" s="241" t="s">
        <v>44</v>
      </c>
      <c r="O190" s="94"/>
      <c r="P190" s="242">
        <f>O190*H190</f>
        <v>0</v>
      </c>
      <c r="Q190" s="242">
        <v>0.00155</v>
      </c>
      <c r="R190" s="242">
        <f>Q190*H190</f>
        <v>0.15884865000000001</v>
      </c>
      <c r="S190" s="242">
        <v>0</v>
      </c>
      <c r="T190" s="243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44" t="s">
        <v>101</v>
      </c>
      <c r="AT190" s="244" t="s">
        <v>264</v>
      </c>
      <c r="AU190" s="244" t="s">
        <v>89</v>
      </c>
      <c r="AY190" s="14" t="s">
        <v>263</v>
      </c>
      <c r="BE190" s="245">
        <f>IF(N190="základná",J190,0)</f>
        <v>0</v>
      </c>
      <c r="BF190" s="245">
        <f>IF(N190="znížená",J190,0)</f>
        <v>0</v>
      </c>
      <c r="BG190" s="245">
        <f>IF(N190="zákl. prenesená",J190,0)</f>
        <v>0</v>
      </c>
      <c r="BH190" s="245">
        <f>IF(N190="zníž. prenesená",J190,0)</f>
        <v>0</v>
      </c>
      <c r="BI190" s="245">
        <f>IF(N190="nulová",J190,0)</f>
        <v>0</v>
      </c>
      <c r="BJ190" s="14" t="s">
        <v>89</v>
      </c>
      <c r="BK190" s="246">
        <f>ROUND(I190*H190,3)</f>
        <v>0</v>
      </c>
      <c r="BL190" s="14" t="s">
        <v>101</v>
      </c>
      <c r="BM190" s="244" t="s">
        <v>459</v>
      </c>
    </row>
    <row r="191" s="2" customFormat="1" ht="24.15" customHeight="1">
      <c r="A191" s="35"/>
      <c r="B191" s="36"/>
      <c r="C191" s="233" t="s">
        <v>460</v>
      </c>
      <c r="D191" s="233" t="s">
        <v>264</v>
      </c>
      <c r="E191" s="234" t="s">
        <v>461</v>
      </c>
      <c r="F191" s="235" t="s">
        <v>462</v>
      </c>
      <c r="G191" s="236" t="s">
        <v>322</v>
      </c>
      <c r="H191" s="237">
        <v>102.483</v>
      </c>
      <c r="I191" s="238"/>
      <c r="J191" s="237">
        <f>ROUND(I191*H191,3)</f>
        <v>0</v>
      </c>
      <c r="K191" s="239"/>
      <c r="L191" s="41"/>
      <c r="M191" s="240" t="s">
        <v>1</v>
      </c>
      <c r="N191" s="241" t="s">
        <v>44</v>
      </c>
      <c r="O191" s="94"/>
      <c r="P191" s="242">
        <f>O191*H191</f>
        <v>0</v>
      </c>
      <c r="Q191" s="242">
        <v>0</v>
      </c>
      <c r="R191" s="242">
        <f>Q191*H191</f>
        <v>0</v>
      </c>
      <c r="S191" s="242">
        <v>0</v>
      </c>
      <c r="T191" s="243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44" t="s">
        <v>101</v>
      </c>
      <c r="AT191" s="244" t="s">
        <v>264</v>
      </c>
      <c r="AU191" s="244" t="s">
        <v>89</v>
      </c>
      <c r="AY191" s="14" t="s">
        <v>263</v>
      </c>
      <c r="BE191" s="245">
        <f>IF(N191="základná",J191,0)</f>
        <v>0</v>
      </c>
      <c r="BF191" s="245">
        <f>IF(N191="znížená",J191,0)</f>
        <v>0</v>
      </c>
      <c r="BG191" s="245">
        <f>IF(N191="zákl. prenesená",J191,0)</f>
        <v>0</v>
      </c>
      <c r="BH191" s="245">
        <f>IF(N191="zníž. prenesená",J191,0)</f>
        <v>0</v>
      </c>
      <c r="BI191" s="245">
        <f>IF(N191="nulová",J191,0)</f>
        <v>0</v>
      </c>
      <c r="BJ191" s="14" t="s">
        <v>89</v>
      </c>
      <c r="BK191" s="246">
        <f>ROUND(I191*H191,3)</f>
        <v>0</v>
      </c>
      <c r="BL191" s="14" t="s">
        <v>101</v>
      </c>
      <c r="BM191" s="244" t="s">
        <v>463</v>
      </c>
    </row>
    <row r="192" s="2" customFormat="1" ht="16.5" customHeight="1">
      <c r="A192" s="35"/>
      <c r="B192" s="36"/>
      <c r="C192" s="233" t="s">
        <v>464</v>
      </c>
      <c r="D192" s="233" t="s">
        <v>264</v>
      </c>
      <c r="E192" s="234" t="s">
        <v>465</v>
      </c>
      <c r="F192" s="235" t="s">
        <v>466</v>
      </c>
      <c r="G192" s="236" t="s">
        <v>313</v>
      </c>
      <c r="H192" s="237">
        <v>1.6220000000000001</v>
      </c>
      <c r="I192" s="238"/>
      <c r="J192" s="237">
        <f>ROUND(I192*H192,3)</f>
        <v>0</v>
      </c>
      <c r="K192" s="239"/>
      <c r="L192" s="41"/>
      <c r="M192" s="240" t="s">
        <v>1</v>
      </c>
      <c r="N192" s="241" t="s">
        <v>44</v>
      </c>
      <c r="O192" s="94"/>
      <c r="P192" s="242">
        <f>O192*H192</f>
        <v>0</v>
      </c>
      <c r="Q192" s="242">
        <v>1.01555</v>
      </c>
      <c r="R192" s="242">
        <f>Q192*H192</f>
        <v>1.6472221</v>
      </c>
      <c r="S192" s="242">
        <v>0</v>
      </c>
      <c r="T192" s="243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44" t="s">
        <v>101</v>
      </c>
      <c r="AT192" s="244" t="s">
        <v>264</v>
      </c>
      <c r="AU192" s="244" t="s">
        <v>89</v>
      </c>
      <c r="AY192" s="14" t="s">
        <v>263</v>
      </c>
      <c r="BE192" s="245">
        <f>IF(N192="základná",J192,0)</f>
        <v>0</v>
      </c>
      <c r="BF192" s="245">
        <f>IF(N192="znížená",J192,0)</f>
        <v>0</v>
      </c>
      <c r="BG192" s="245">
        <f>IF(N192="zákl. prenesená",J192,0)</f>
        <v>0</v>
      </c>
      <c r="BH192" s="245">
        <f>IF(N192="zníž. prenesená",J192,0)</f>
        <v>0</v>
      </c>
      <c r="BI192" s="245">
        <f>IF(N192="nulová",J192,0)</f>
        <v>0</v>
      </c>
      <c r="BJ192" s="14" t="s">
        <v>89</v>
      </c>
      <c r="BK192" s="246">
        <f>ROUND(I192*H192,3)</f>
        <v>0</v>
      </c>
      <c r="BL192" s="14" t="s">
        <v>101</v>
      </c>
      <c r="BM192" s="244" t="s">
        <v>467</v>
      </c>
    </row>
    <row r="193" s="2" customFormat="1" ht="33" customHeight="1">
      <c r="A193" s="35"/>
      <c r="B193" s="36"/>
      <c r="C193" s="233" t="s">
        <v>468</v>
      </c>
      <c r="D193" s="233" t="s">
        <v>264</v>
      </c>
      <c r="E193" s="234" t="s">
        <v>469</v>
      </c>
      <c r="F193" s="235" t="s">
        <v>470</v>
      </c>
      <c r="G193" s="236" t="s">
        <v>322</v>
      </c>
      <c r="H193" s="237">
        <v>35.350999999999999</v>
      </c>
      <c r="I193" s="238"/>
      <c r="J193" s="237">
        <f>ROUND(I193*H193,3)</f>
        <v>0</v>
      </c>
      <c r="K193" s="239"/>
      <c r="L193" s="41"/>
      <c r="M193" s="240" t="s">
        <v>1</v>
      </c>
      <c r="N193" s="241" t="s">
        <v>44</v>
      </c>
      <c r="O193" s="94"/>
      <c r="P193" s="242">
        <f>O193*H193</f>
        <v>0</v>
      </c>
      <c r="Q193" s="242">
        <v>0.11124000000000001</v>
      </c>
      <c r="R193" s="242">
        <f>Q193*H193</f>
        <v>3.9324452400000003</v>
      </c>
      <c r="S193" s="242">
        <v>0</v>
      </c>
      <c r="T193" s="243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44" t="s">
        <v>101</v>
      </c>
      <c r="AT193" s="244" t="s">
        <v>264</v>
      </c>
      <c r="AU193" s="244" t="s">
        <v>89</v>
      </c>
      <c r="AY193" s="14" t="s">
        <v>263</v>
      </c>
      <c r="BE193" s="245">
        <f>IF(N193="základná",J193,0)</f>
        <v>0</v>
      </c>
      <c r="BF193" s="245">
        <f>IF(N193="znížená",J193,0)</f>
        <v>0</v>
      </c>
      <c r="BG193" s="245">
        <f>IF(N193="zákl. prenesená",J193,0)</f>
        <v>0</v>
      </c>
      <c r="BH193" s="245">
        <f>IF(N193="zníž. prenesená",J193,0)</f>
        <v>0</v>
      </c>
      <c r="BI193" s="245">
        <f>IF(N193="nulová",J193,0)</f>
        <v>0</v>
      </c>
      <c r="BJ193" s="14" t="s">
        <v>89</v>
      </c>
      <c r="BK193" s="246">
        <f>ROUND(I193*H193,3)</f>
        <v>0</v>
      </c>
      <c r="BL193" s="14" t="s">
        <v>101</v>
      </c>
      <c r="BM193" s="244" t="s">
        <v>471</v>
      </c>
    </row>
    <row r="194" s="2" customFormat="1" ht="24.15" customHeight="1">
      <c r="A194" s="35"/>
      <c r="B194" s="36"/>
      <c r="C194" s="233" t="s">
        <v>472</v>
      </c>
      <c r="D194" s="233" t="s">
        <v>264</v>
      </c>
      <c r="E194" s="234" t="s">
        <v>473</v>
      </c>
      <c r="F194" s="235" t="s">
        <v>474</v>
      </c>
      <c r="G194" s="236" t="s">
        <v>267</v>
      </c>
      <c r="H194" s="237">
        <v>1.202</v>
      </c>
      <c r="I194" s="238"/>
      <c r="J194" s="237">
        <f>ROUND(I194*H194,3)</f>
        <v>0</v>
      </c>
      <c r="K194" s="239"/>
      <c r="L194" s="41"/>
      <c r="M194" s="240" t="s">
        <v>1</v>
      </c>
      <c r="N194" s="241" t="s">
        <v>44</v>
      </c>
      <c r="O194" s="94"/>
      <c r="P194" s="242">
        <f>O194*H194</f>
        <v>0</v>
      </c>
      <c r="Q194" s="242">
        <v>2.4755600000000002</v>
      </c>
      <c r="R194" s="242">
        <f>Q194*H194</f>
        <v>2.9756231200000003</v>
      </c>
      <c r="S194" s="242">
        <v>0</v>
      </c>
      <c r="T194" s="243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44" t="s">
        <v>101</v>
      </c>
      <c r="AT194" s="244" t="s">
        <v>264</v>
      </c>
      <c r="AU194" s="244" t="s">
        <v>89</v>
      </c>
      <c r="AY194" s="14" t="s">
        <v>263</v>
      </c>
      <c r="BE194" s="245">
        <f>IF(N194="základná",J194,0)</f>
        <v>0</v>
      </c>
      <c r="BF194" s="245">
        <f>IF(N194="znížená",J194,0)</f>
        <v>0</v>
      </c>
      <c r="BG194" s="245">
        <f>IF(N194="zákl. prenesená",J194,0)</f>
        <v>0</v>
      </c>
      <c r="BH194" s="245">
        <f>IF(N194="zníž. prenesená",J194,0)</f>
        <v>0</v>
      </c>
      <c r="BI194" s="245">
        <f>IF(N194="nulová",J194,0)</f>
        <v>0</v>
      </c>
      <c r="BJ194" s="14" t="s">
        <v>89</v>
      </c>
      <c r="BK194" s="246">
        <f>ROUND(I194*H194,3)</f>
        <v>0</v>
      </c>
      <c r="BL194" s="14" t="s">
        <v>101</v>
      </c>
      <c r="BM194" s="244" t="s">
        <v>475</v>
      </c>
    </row>
    <row r="195" s="2" customFormat="1" ht="24.15" customHeight="1">
      <c r="A195" s="35"/>
      <c r="B195" s="36"/>
      <c r="C195" s="233" t="s">
        <v>476</v>
      </c>
      <c r="D195" s="233" t="s">
        <v>264</v>
      </c>
      <c r="E195" s="234" t="s">
        <v>477</v>
      </c>
      <c r="F195" s="235" t="s">
        <v>478</v>
      </c>
      <c r="G195" s="236" t="s">
        <v>267</v>
      </c>
      <c r="H195" s="237">
        <v>18.326000000000001</v>
      </c>
      <c r="I195" s="238"/>
      <c r="J195" s="237">
        <f>ROUND(I195*H195,3)</f>
        <v>0</v>
      </c>
      <c r="K195" s="239"/>
      <c r="L195" s="41"/>
      <c r="M195" s="240" t="s">
        <v>1</v>
      </c>
      <c r="N195" s="241" t="s">
        <v>44</v>
      </c>
      <c r="O195" s="94"/>
      <c r="P195" s="242">
        <f>O195*H195</f>
        <v>0</v>
      </c>
      <c r="Q195" s="242">
        <v>2.3580000000000001</v>
      </c>
      <c r="R195" s="242">
        <f>Q195*H195</f>
        <v>43.212708000000006</v>
      </c>
      <c r="S195" s="242">
        <v>0</v>
      </c>
      <c r="T195" s="243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44" t="s">
        <v>101</v>
      </c>
      <c r="AT195" s="244" t="s">
        <v>264</v>
      </c>
      <c r="AU195" s="244" t="s">
        <v>89</v>
      </c>
      <c r="AY195" s="14" t="s">
        <v>263</v>
      </c>
      <c r="BE195" s="245">
        <f>IF(N195="základná",J195,0)</f>
        <v>0</v>
      </c>
      <c r="BF195" s="245">
        <f>IF(N195="znížená",J195,0)</f>
        <v>0</v>
      </c>
      <c r="BG195" s="245">
        <f>IF(N195="zákl. prenesená",J195,0)</f>
        <v>0</v>
      </c>
      <c r="BH195" s="245">
        <f>IF(N195="zníž. prenesená",J195,0)</f>
        <v>0</v>
      </c>
      <c r="BI195" s="245">
        <f>IF(N195="nulová",J195,0)</f>
        <v>0</v>
      </c>
      <c r="BJ195" s="14" t="s">
        <v>89</v>
      </c>
      <c r="BK195" s="246">
        <f>ROUND(I195*H195,3)</f>
        <v>0</v>
      </c>
      <c r="BL195" s="14" t="s">
        <v>101</v>
      </c>
      <c r="BM195" s="244" t="s">
        <v>479</v>
      </c>
    </row>
    <row r="196" s="2" customFormat="1" ht="24.15" customHeight="1">
      <c r="A196" s="35"/>
      <c r="B196" s="36"/>
      <c r="C196" s="233" t="s">
        <v>480</v>
      </c>
      <c r="D196" s="233" t="s">
        <v>264</v>
      </c>
      <c r="E196" s="234" t="s">
        <v>481</v>
      </c>
      <c r="F196" s="235" t="s">
        <v>482</v>
      </c>
      <c r="G196" s="236" t="s">
        <v>322</v>
      </c>
      <c r="H196" s="237">
        <v>154.62100000000001</v>
      </c>
      <c r="I196" s="238"/>
      <c r="J196" s="237">
        <f>ROUND(I196*H196,3)</f>
        <v>0</v>
      </c>
      <c r="K196" s="239"/>
      <c r="L196" s="41"/>
      <c r="M196" s="240" t="s">
        <v>1</v>
      </c>
      <c r="N196" s="241" t="s">
        <v>44</v>
      </c>
      <c r="O196" s="94"/>
      <c r="P196" s="242">
        <f>O196*H196</f>
        <v>0</v>
      </c>
      <c r="Q196" s="242">
        <v>0.0042199999999999998</v>
      </c>
      <c r="R196" s="242">
        <f>Q196*H196</f>
        <v>0.65250061999999998</v>
      </c>
      <c r="S196" s="242">
        <v>0</v>
      </c>
      <c r="T196" s="243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44" t="s">
        <v>101</v>
      </c>
      <c r="AT196" s="244" t="s">
        <v>264</v>
      </c>
      <c r="AU196" s="244" t="s">
        <v>89</v>
      </c>
      <c r="AY196" s="14" t="s">
        <v>263</v>
      </c>
      <c r="BE196" s="245">
        <f>IF(N196="základná",J196,0)</f>
        <v>0</v>
      </c>
      <c r="BF196" s="245">
        <f>IF(N196="znížená",J196,0)</f>
        <v>0</v>
      </c>
      <c r="BG196" s="245">
        <f>IF(N196="zákl. prenesená",J196,0)</f>
        <v>0</v>
      </c>
      <c r="BH196" s="245">
        <f>IF(N196="zníž. prenesená",J196,0)</f>
        <v>0</v>
      </c>
      <c r="BI196" s="245">
        <f>IF(N196="nulová",J196,0)</f>
        <v>0</v>
      </c>
      <c r="BJ196" s="14" t="s">
        <v>89</v>
      </c>
      <c r="BK196" s="246">
        <f>ROUND(I196*H196,3)</f>
        <v>0</v>
      </c>
      <c r="BL196" s="14" t="s">
        <v>101</v>
      </c>
      <c r="BM196" s="244" t="s">
        <v>483</v>
      </c>
    </row>
    <row r="197" s="2" customFormat="1" ht="24.15" customHeight="1">
      <c r="A197" s="35"/>
      <c r="B197" s="36"/>
      <c r="C197" s="233" t="s">
        <v>484</v>
      </c>
      <c r="D197" s="233" t="s">
        <v>264</v>
      </c>
      <c r="E197" s="234" t="s">
        <v>485</v>
      </c>
      <c r="F197" s="235" t="s">
        <v>486</v>
      </c>
      <c r="G197" s="236" t="s">
        <v>322</v>
      </c>
      <c r="H197" s="237">
        <v>154.62100000000001</v>
      </c>
      <c r="I197" s="238"/>
      <c r="J197" s="237">
        <f>ROUND(I197*H197,3)</f>
        <v>0</v>
      </c>
      <c r="K197" s="239"/>
      <c r="L197" s="41"/>
      <c r="M197" s="240" t="s">
        <v>1</v>
      </c>
      <c r="N197" s="241" t="s">
        <v>44</v>
      </c>
      <c r="O197" s="94"/>
      <c r="P197" s="242">
        <f>O197*H197</f>
        <v>0</v>
      </c>
      <c r="Q197" s="242">
        <v>0</v>
      </c>
      <c r="R197" s="242">
        <f>Q197*H197</f>
        <v>0</v>
      </c>
      <c r="S197" s="242">
        <v>0</v>
      </c>
      <c r="T197" s="243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44" t="s">
        <v>101</v>
      </c>
      <c r="AT197" s="244" t="s">
        <v>264</v>
      </c>
      <c r="AU197" s="244" t="s">
        <v>89</v>
      </c>
      <c r="AY197" s="14" t="s">
        <v>263</v>
      </c>
      <c r="BE197" s="245">
        <f>IF(N197="základná",J197,0)</f>
        <v>0</v>
      </c>
      <c r="BF197" s="245">
        <f>IF(N197="znížená",J197,0)</f>
        <v>0</v>
      </c>
      <c r="BG197" s="245">
        <f>IF(N197="zákl. prenesená",J197,0)</f>
        <v>0</v>
      </c>
      <c r="BH197" s="245">
        <f>IF(N197="zníž. prenesená",J197,0)</f>
        <v>0</v>
      </c>
      <c r="BI197" s="245">
        <f>IF(N197="nulová",J197,0)</f>
        <v>0</v>
      </c>
      <c r="BJ197" s="14" t="s">
        <v>89</v>
      </c>
      <c r="BK197" s="246">
        <f>ROUND(I197*H197,3)</f>
        <v>0</v>
      </c>
      <c r="BL197" s="14" t="s">
        <v>101</v>
      </c>
      <c r="BM197" s="244" t="s">
        <v>487</v>
      </c>
    </row>
    <row r="198" s="2" customFormat="1" ht="16.5" customHeight="1">
      <c r="A198" s="35"/>
      <c r="B198" s="36"/>
      <c r="C198" s="233" t="s">
        <v>488</v>
      </c>
      <c r="D198" s="233" t="s">
        <v>264</v>
      </c>
      <c r="E198" s="234" t="s">
        <v>489</v>
      </c>
      <c r="F198" s="235" t="s">
        <v>490</v>
      </c>
      <c r="G198" s="236" t="s">
        <v>313</v>
      </c>
      <c r="H198" s="237">
        <v>3.9409999999999998</v>
      </c>
      <c r="I198" s="238"/>
      <c r="J198" s="237">
        <f>ROUND(I198*H198,3)</f>
        <v>0</v>
      </c>
      <c r="K198" s="239"/>
      <c r="L198" s="41"/>
      <c r="M198" s="240" t="s">
        <v>1</v>
      </c>
      <c r="N198" s="241" t="s">
        <v>44</v>
      </c>
      <c r="O198" s="94"/>
      <c r="P198" s="242">
        <f>O198*H198</f>
        <v>0</v>
      </c>
      <c r="Q198" s="242">
        <v>1.0128999999999999</v>
      </c>
      <c r="R198" s="242">
        <f>Q198*H198</f>
        <v>3.9918388999999994</v>
      </c>
      <c r="S198" s="242">
        <v>0</v>
      </c>
      <c r="T198" s="243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44" t="s">
        <v>101</v>
      </c>
      <c r="AT198" s="244" t="s">
        <v>264</v>
      </c>
      <c r="AU198" s="244" t="s">
        <v>89</v>
      </c>
      <c r="AY198" s="14" t="s">
        <v>263</v>
      </c>
      <c r="BE198" s="245">
        <f>IF(N198="základná",J198,0)</f>
        <v>0</v>
      </c>
      <c r="BF198" s="245">
        <f>IF(N198="znížená",J198,0)</f>
        <v>0</v>
      </c>
      <c r="BG198" s="245">
        <f>IF(N198="zákl. prenesená",J198,0)</f>
        <v>0</v>
      </c>
      <c r="BH198" s="245">
        <f>IF(N198="zníž. prenesená",J198,0)</f>
        <v>0</v>
      </c>
      <c r="BI198" s="245">
        <f>IF(N198="nulová",J198,0)</f>
        <v>0</v>
      </c>
      <c r="BJ198" s="14" t="s">
        <v>89</v>
      </c>
      <c r="BK198" s="246">
        <f>ROUND(I198*H198,3)</f>
        <v>0</v>
      </c>
      <c r="BL198" s="14" t="s">
        <v>101</v>
      </c>
      <c r="BM198" s="244" t="s">
        <v>491</v>
      </c>
    </row>
    <row r="199" s="12" customFormat="1" ht="22.8" customHeight="1">
      <c r="A199" s="12"/>
      <c r="B199" s="219"/>
      <c r="C199" s="220"/>
      <c r="D199" s="221" t="s">
        <v>77</v>
      </c>
      <c r="E199" s="247" t="s">
        <v>101</v>
      </c>
      <c r="F199" s="247" t="s">
        <v>492</v>
      </c>
      <c r="G199" s="220"/>
      <c r="H199" s="220"/>
      <c r="I199" s="223"/>
      <c r="J199" s="248">
        <f>BK199</f>
        <v>0</v>
      </c>
      <c r="K199" s="220"/>
      <c r="L199" s="225"/>
      <c r="M199" s="226"/>
      <c r="N199" s="227"/>
      <c r="O199" s="227"/>
      <c r="P199" s="228">
        <f>SUM(P200:P211)</f>
        <v>0</v>
      </c>
      <c r="Q199" s="227"/>
      <c r="R199" s="228">
        <f>SUM(R200:R211)</f>
        <v>494.40039433999982</v>
      </c>
      <c r="S199" s="227"/>
      <c r="T199" s="229">
        <f>SUM(T200:T211)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30" t="s">
        <v>85</v>
      </c>
      <c r="AT199" s="231" t="s">
        <v>77</v>
      </c>
      <c r="AU199" s="231" t="s">
        <v>85</v>
      </c>
      <c r="AY199" s="230" t="s">
        <v>263</v>
      </c>
      <c r="BK199" s="232">
        <f>SUM(BK200:BK211)</f>
        <v>0</v>
      </c>
    </row>
    <row r="200" s="2" customFormat="1" ht="24.15" customHeight="1">
      <c r="A200" s="35"/>
      <c r="B200" s="36"/>
      <c r="C200" s="233" t="s">
        <v>493</v>
      </c>
      <c r="D200" s="233" t="s">
        <v>264</v>
      </c>
      <c r="E200" s="234" t="s">
        <v>494</v>
      </c>
      <c r="F200" s="235" t="s">
        <v>495</v>
      </c>
      <c r="G200" s="236" t="s">
        <v>267</v>
      </c>
      <c r="H200" s="237">
        <v>3.3149999999999999</v>
      </c>
      <c r="I200" s="238"/>
      <c r="J200" s="237">
        <f>ROUND(I200*H200,3)</f>
        <v>0</v>
      </c>
      <c r="K200" s="239"/>
      <c r="L200" s="41"/>
      <c r="M200" s="240" t="s">
        <v>1</v>
      </c>
      <c r="N200" s="241" t="s">
        <v>44</v>
      </c>
      <c r="O200" s="94"/>
      <c r="P200" s="242">
        <f>O200*H200</f>
        <v>0</v>
      </c>
      <c r="Q200" s="242">
        <v>2.4018999999999999</v>
      </c>
      <c r="R200" s="242">
        <f>Q200*H200</f>
        <v>7.9622984999999993</v>
      </c>
      <c r="S200" s="242">
        <v>0</v>
      </c>
      <c r="T200" s="243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44" t="s">
        <v>101</v>
      </c>
      <c r="AT200" s="244" t="s">
        <v>264</v>
      </c>
      <c r="AU200" s="244" t="s">
        <v>89</v>
      </c>
      <c r="AY200" s="14" t="s">
        <v>263</v>
      </c>
      <c r="BE200" s="245">
        <f>IF(N200="základná",J200,0)</f>
        <v>0</v>
      </c>
      <c r="BF200" s="245">
        <f>IF(N200="znížená",J200,0)</f>
        <v>0</v>
      </c>
      <c r="BG200" s="245">
        <f>IF(N200="zákl. prenesená",J200,0)</f>
        <v>0</v>
      </c>
      <c r="BH200" s="245">
        <f>IF(N200="zníž. prenesená",J200,0)</f>
        <v>0</v>
      </c>
      <c r="BI200" s="245">
        <f>IF(N200="nulová",J200,0)</f>
        <v>0</v>
      </c>
      <c r="BJ200" s="14" t="s">
        <v>89</v>
      </c>
      <c r="BK200" s="246">
        <f>ROUND(I200*H200,3)</f>
        <v>0</v>
      </c>
      <c r="BL200" s="14" t="s">
        <v>101</v>
      </c>
      <c r="BM200" s="244" t="s">
        <v>496</v>
      </c>
    </row>
    <row r="201" s="2" customFormat="1" ht="24.15" customHeight="1">
      <c r="A201" s="35"/>
      <c r="B201" s="36"/>
      <c r="C201" s="233" t="s">
        <v>497</v>
      </c>
      <c r="D201" s="233" t="s">
        <v>264</v>
      </c>
      <c r="E201" s="234" t="s">
        <v>498</v>
      </c>
      <c r="F201" s="235" t="s">
        <v>499</v>
      </c>
      <c r="G201" s="236" t="s">
        <v>267</v>
      </c>
      <c r="H201" s="237">
        <v>170.303</v>
      </c>
      <c r="I201" s="238"/>
      <c r="J201" s="237">
        <f>ROUND(I201*H201,3)</f>
        <v>0</v>
      </c>
      <c r="K201" s="239"/>
      <c r="L201" s="41"/>
      <c r="M201" s="240" t="s">
        <v>1</v>
      </c>
      <c r="N201" s="241" t="s">
        <v>44</v>
      </c>
      <c r="O201" s="94"/>
      <c r="P201" s="242">
        <f>O201*H201</f>
        <v>0</v>
      </c>
      <c r="Q201" s="242">
        <v>2.3141699999999998</v>
      </c>
      <c r="R201" s="242">
        <f>Q201*H201</f>
        <v>394.11009350999996</v>
      </c>
      <c r="S201" s="242">
        <v>0</v>
      </c>
      <c r="T201" s="243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44" t="s">
        <v>101</v>
      </c>
      <c r="AT201" s="244" t="s">
        <v>264</v>
      </c>
      <c r="AU201" s="244" t="s">
        <v>89</v>
      </c>
      <c r="AY201" s="14" t="s">
        <v>263</v>
      </c>
      <c r="BE201" s="245">
        <f>IF(N201="základná",J201,0)</f>
        <v>0</v>
      </c>
      <c r="BF201" s="245">
        <f>IF(N201="znížená",J201,0)</f>
        <v>0</v>
      </c>
      <c r="BG201" s="245">
        <f>IF(N201="zákl. prenesená",J201,0)</f>
        <v>0</v>
      </c>
      <c r="BH201" s="245">
        <f>IF(N201="zníž. prenesená",J201,0)</f>
        <v>0</v>
      </c>
      <c r="BI201" s="245">
        <f>IF(N201="nulová",J201,0)</f>
        <v>0</v>
      </c>
      <c r="BJ201" s="14" t="s">
        <v>89</v>
      </c>
      <c r="BK201" s="246">
        <f>ROUND(I201*H201,3)</f>
        <v>0</v>
      </c>
      <c r="BL201" s="14" t="s">
        <v>101</v>
      </c>
      <c r="BM201" s="244" t="s">
        <v>500</v>
      </c>
    </row>
    <row r="202" s="2" customFormat="1" ht="16.5" customHeight="1">
      <c r="A202" s="35"/>
      <c r="B202" s="36"/>
      <c r="C202" s="233" t="s">
        <v>501</v>
      </c>
      <c r="D202" s="233" t="s">
        <v>264</v>
      </c>
      <c r="E202" s="234" t="s">
        <v>502</v>
      </c>
      <c r="F202" s="235" t="s">
        <v>503</v>
      </c>
      <c r="G202" s="236" t="s">
        <v>322</v>
      </c>
      <c r="H202" s="237">
        <v>876.25599999999997</v>
      </c>
      <c r="I202" s="238"/>
      <c r="J202" s="237">
        <f>ROUND(I202*H202,3)</f>
        <v>0</v>
      </c>
      <c r="K202" s="239"/>
      <c r="L202" s="41"/>
      <c r="M202" s="240" t="s">
        <v>1</v>
      </c>
      <c r="N202" s="241" t="s">
        <v>44</v>
      </c>
      <c r="O202" s="94"/>
      <c r="P202" s="242">
        <f>O202*H202</f>
        <v>0</v>
      </c>
      <c r="Q202" s="242">
        <v>0.0011299999999999999</v>
      </c>
      <c r="R202" s="242">
        <f>Q202*H202</f>
        <v>0.99016927999999993</v>
      </c>
      <c r="S202" s="242">
        <v>0</v>
      </c>
      <c r="T202" s="243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44" t="s">
        <v>101</v>
      </c>
      <c r="AT202" s="244" t="s">
        <v>264</v>
      </c>
      <c r="AU202" s="244" t="s">
        <v>89</v>
      </c>
      <c r="AY202" s="14" t="s">
        <v>263</v>
      </c>
      <c r="BE202" s="245">
        <f>IF(N202="základná",J202,0)</f>
        <v>0</v>
      </c>
      <c r="BF202" s="245">
        <f>IF(N202="znížená",J202,0)</f>
        <v>0</v>
      </c>
      <c r="BG202" s="245">
        <f>IF(N202="zákl. prenesená",J202,0)</f>
        <v>0</v>
      </c>
      <c r="BH202" s="245">
        <f>IF(N202="zníž. prenesená",J202,0)</f>
        <v>0</v>
      </c>
      <c r="BI202" s="245">
        <f>IF(N202="nulová",J202,0)</f>
        <v>0</v>
      </c>
      <c r="BJ202" s="14" t="s">
        <v>89</v>
      </c>
      <c r="BK202" s="246">
        <f>ROUND(I202*H202,3)</f>
        <v>0</v>
      </c>
      <c r="BL202" s="14" t="s">
        <v>101</v>
      </c>
      <c r="BM202" s="244" t="s">
        <v>504</v>
      </c>
    </row>
    <row r="203" s="2" customFormat="1" ht="16.5" customHeight="1">
      <c r="A203" s="35"/>
      <c r="B203" s="36"/>
      <c r="C203" s="233" t="s">
        <v>505</v>
      </c>
      <c r="D203" s="233" t="s">
        <v>264</v>
      </c>
      <c r="E203" s="234" t="s">
        <v>506</v>
      </c>
      <c r="F203" s="235" t="s">
        <v>507</v>
      </c>
      <c r="G203" s="236" t="s">
        <v>322</v>
      </c>
      <c r="H203" s="237">
        <v>876.25599999999997</v>
      </c>
      <c r="I203" s="238"/>
      <c r="J203" s="237">
        <f>ROUND(I203*H203,3)</f>
        <v>0</v>
      </c>
      <c r="K203" s="239"/>
      <c r="L203" s="41"/>
      <c r="M203" s="240" t="s">
        <v>1</v>
      </c>
      <c r="N203" s="241" t="s">
        <v>44</v>
      </c>
      <c r="O203" s="94"/>
      <c r="P203" s="242">
        <f>O203*H203</f>
        <v>0</v>
      </c>
      <c r="Q203" s="242">
        <v>0</v>
      </c>
      <c r="R203" s="242">
        <f>Q203*H203</f>
        <v>0</v>
      </c>
      <c r="S203" s="242">
        <v>0</v>
      </c>
      <c r="T203" s="243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44" t="s">
        <v>101</v>
      </c>
      <c r="AT203" s="244" t="s">
        <v>264</v>
      </c>
      <c r="AU203" s="244" t="s">
        <v>89</v>
      </c>
      <c r="AY203" s="14" t="s">
        <v>263</v>
      </c>
      <c r="BE203" s="245">
        <f>IF(N203="základná",J203,0)</f>
        <v>0</v>
      </c>
      <c r="BF203" s="245">
        <f>IF(N203="znížená",J203,0)</f>
        <v>0</v>
      </c>
      <c r="BG203" s="245">
        <f>IF(N203="zákl. prenesená",J203,0)</f>
        <v>0</v>
      </c>
      <c r="BH203" s="245">
        <f>IF(N203="zníž. prenesená",J203,0)</f>
        <v>0</v>
      </c>
      <c r="BI203" s="245">
        <f>IF(N203="nulová",J203,0)</f>
        <v>0</v>
      </c>
      <c r="BJ203" s="14" t="s">
        <v>89</v>
      </c>
      <c r="BK203" s="246">
        <f>ROUND(I203*H203,3)</f>
        <v>0</v>
      </c>
      <c r="BL203" s="14" t="s">
        <v>101</v>
      </c>
      <c r="BM203" s="244" t="s">
        <v>508</v>
      </c>
    </row>
    <row r="204" s="2" customFormat="1" ht="24.15" customHeight="1">
      <c r="A204" s="35"/>
      <c r="B204" s="36"/>
      <c r="C204" s="233" t="s">
        <v>509</v>
      </c>
      <c r="D204" s="233" t="s">
        <v>264</v>
      </c>
      <c r="E204" s="234" t="s">
        <v>510</v>
      </c>
      <c r="F204" s="235" t="s">
        <v>511</v>
      </c>
      <c r="G204" s="236" t="s">
        <v>322</v>
      </c>
      <c r="H204" s="237">
        <v>876.25599999999997</v>
      </c>
      <c r="I204" s="238"/>
      <c r="J204" s="237">
        <f>ROUND(I204*H204,3)</f>
        <v>0</v>
      </c>
      <c r="K204" s="239"/>
      <c r="L204" s="41"/>
      <c r="M204" s="240" t="s">
        <v>1</v>
      </c>
      <c r="N204" s="241" t="s">
        <v>44</v>
      </c>
      <c r="O204" s="94"/>
      <c r="P204" s="242">
        <f>O204*H204</f>
        <v>0</v>
      </c>
      <c r="Q204" s="242">
        <v>0.0038700000000000002</v>
      </c>
      <c r="R204" s="242">
        <f>Q204*H204</f>
        <v>3.3911107199999999</v>
      </c>
      <c r="S204" s="242">
        <v>0</v>
      </c>
      <c r="T204" s="243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44" t="s">
        <v>101</v>
      </c>
      <c r="AT204" s="244" t="s">
        <v>264</v>
      </c>
      <c r="AU204" s="244" t="s">
        <v>89</v>
      </c>
      <c r="AY204" s="14" t="s">
        <v>263</v>
      </c>
      <c r="BE204" s="245">
        <f>IF(N204="základná",J204,0)</f>
        <v>0</v>
      </c>
      <c r="BF204" s="245">
        <f>IF(N204="znížená",J204,0)</f>
        <v>0</v>
      </c>
      <c r="BG204" s="245">
        <f>IF(N204="zákl. prenesená",J204,0)</f>
        <v>0</v>
      </c>
      <c r="BH204" s="245">
        <f>IF(N204="zníž. prenesená",J204,0)</f>
        <v>0</v>
      </c>
      <c r="BI204" s="245">
        <f>IF(N204="nulová",J204,0)</f>
        <v>0</v>
      </c>
      <c r="BJ204" s="14" t="s">
        <v>89</v>
      </c>
      <c r="BK204" s="246">
        <f>ROUND(I204*H204,3)</f>
        <v>0</v>
      </c>
      <c r="BL204" s="14" t="s">
        <v>101</v>
      </c>
      <c r="BM204" s="244" t="s">
        <v>512</v>
      </c>
    </row>
    <row r="205" s="2" customFormat="1" ht="24.15" customHeight="1">
      <c r="A205" s="35"/>
      <c r="B205" s="36"/>
      <c r="C205" s="233" t="s">
        <v>513</v>
      </c>
      <c r="D205" s="233" t="s">
        <v>264</v>
      </c>
      <c r="E205" s="234" t="s">
        <v>514</v>
      </c>
      <c r="F205" s="235" t="s">
        <v>515</v>
      </c>
      <c r="G205" s="236" t="s">
        <v>322</v>
      </c>
      <c r="H205" s="237">
        <v>876.25599999999997</v>
      </c>
      <c r="I205" s="238"/>
      <c r="J205" s="237">
        <f>ROUND(I205*H205,3)</f>
        <v>0</v>
      </c>
      <c r="K205" s="239"/>
      <c r="L205" s="41"/>
      <c r="M205" s="240" t="s">
        <v>1</v>
      </c>
      <c r="N205" s="241" t="s">
        <v>44</v>
      </c>
      <c r="O205" s="94"/>
      <c r="P205" s="242">
        <f>O205*H205</f>
        <v>0</v>
      </c>
      <c r="Q205" s="242">
        <v>0</v>
      </c>
      <c r="R205" s="242">
        <f>Q205*H205</f>
        <v>0</v>
      </c>
      <c r="S205" s="242">
        <v>0</v>
      </c>
      <c r="T205" s="243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44" t="s">
        <v>101</v>
      </c>
      <c r="AT205" s="244" t="s">
        <v>264</v>
      </c>
      <c r="AU205" s="244" t="s">
        <v>89</v>
      </c>
      <c r="AY205" s="14" t="s">
        <v>263</v>
      </c>
      <c r="BE205" s="245">
        <f>IF(N205="základná",J205,0)</f>
        <v>0</v>
      </c>
      <c r="BF205" s="245">
        <f>IF(N205="znížená",J205,0)</f>
        <v>0</v>
      </c>
      <c r="BG205" s="245">
        <f>IF(N205="zákl. prenesená",J205,0)</f>
        <v>0</v>
      </c>
      <c r="BH205" s="245">
        <f>IF(N205="zníž. prenesená",J205,0)</f>
        <v>0</v>
      </c>
      <c r="BI205" s="245">
        <f>IF(N205="nulová",J205,0)</f>
        <v>0</v>
      </c>
      <c r="BJ205" s="14" t="s">
        <v>89</v>
      </c>
      <c r="BK205" s="246">
        <f>ROUND(I205*H205,3)</f>
        <v>0</v>
      </c>
      <c r="BL205" s="14" t="s">
        <v>101</v>
      </c>
      <c r="BM205" s="244" t="s">
        <v>516</v>
      </c>
    </row>
    <row r="206" s="2" customFormat="1" ht="37.8" customHeight="1">
      <c r="A206" s="35"/>
      <c r="B206" s="36"/>
      <c r="C206" s="233" t="s">
        <v>517</v>
      </c>
      <c r="D206" s="233" t="s">
        <v>264</v>
      </c>
      <c r="E206" s="234" t="s">
        <v>518</v>
      </c>
      <c r="F206" s="235" t="s">
        <v>519</v>
      </c>
      <c r="G206" s="236" t="s">
        <v>313</v>
      </c>
      <c r="H206" s="237">
        <v>19.390999999999998</v>
      </c>
      <c r="I206" s="238"/>
      <c r="J206" s="237">
        <f>ROUND(I206*H206,3)</f>
        <v>0</v>
      </c>
      <c r="K206" s="239"/>
      <c r="L206" s="41"/>
      <c r="M206" s="240" t="s">
        <v>1</v>
      </c>
      <c r="N206" s="241" t="s">
        <v>44</v>
      </c>
      <c r="O206" s="94"/>
      <c r="P206" s="242">
        <f>O206*H206</f>
        <v>0</v>
      </c>
      <c r="Q206" s="242">
        <v>1.0162899999999999</v>
      </c>
      <c r="R206" s="242">
        <f>Q206*H206</f>
        <v>19.706879389999997</v>
      </c>
      <c r="S206" s="242">
        <v>0</v>
      </c>
      <c r="T206" s="243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44" t="s">
        <v>101</v>
      </c>
      <c r="AT206" s="244" t="s">
        <v>264</v>
      </c>
      <c r="AU206" s="244" t="s">
        <v>89</v>
      </c>
      <c r="AY206" s="14" t="s">
        <v>263</v>
      </c>
      <c r="BE206" s="245">
        <f>IF(N206="základná",J206,0)</f>
        <v>0</v>
      </c>
      <c r="BF206" s="245">
        <f>IF(N206="znížená",J206,0)</f>
        <v>0</v>
      </c>
      <c r="BG206" s="245">
        <f>IF(N206="zákl. prenesená",J206,0)</f>
        <v>0</v>
      </c>
      <c r="BH206" s="245">
        <f>IF(N206="zníž. prenesená",J206,0)</f>
        <v>0</v>
      </c>
      <c r="BI206" s="245">
        <f>IF(N206="nulová",J206,0)</f>
        <v>0</v>
      </c>
      <c r="BJ206" s="14" t="s">
        <v>89</v>
      </c>
      <c r="BK206" s="246">
        <f>ROUND(I206*H206,3)</f>
        <v>0</v>
      </c>
      <c r="BL206" s="14" t="s">
        <v>101</v>
      </c>
      <c r="BM206" s="244" t="s">
        <v>520</v>
      </c>
    </row>
    <row r="207" s="2" customFormat="1" ht="24.15" customHeight="1">
      <c r="A207" s="35"/>
      <c r="B207" s="36"/>
      <c r="C207" s="233" t="s">
        <v>521</v>
      </c>
      <c r="D207" s="233" t="s">
        <v>264</v>
      </c>
      <c r="E207" s="234" t="s">
        <v>522</v>
      </c>
      <c r="F207" s="235" t="s">
        <v>523</v>
      </c>
      <c r="G207" s="236" t="s">
        <v>267</v>
      </c>
      <c r="H207" s="237">
        <v>20.498000000000001</v>
      </c>
      <c r="I207" s="238"/>
      <c r="J207" s="237">
        <f>ROUND(I207*H207,3)</f>
        <v>0</v>
      </c>
      <c r="K207" s="239"/>
      <c r="L207" s="41"/>
      <c r="M207" s="240" t="s">
        <v>1</v>
      </c>
      <c r="N207" s="241" t="s">
        <v>44</v>
      </c>
      <c r="O207" s="94"/>
      <c r="P207" s="242">
        <f>O207*H207</f>
        <v>0</v>
      </c>
      <c r="Q207" s="242">
        <v>2.2405599999999999</v>
      </c>
      <c r="R207" s="242">
        <f>Q207*H207</f>
        <v>45.926998879999999</v>
      </c>
      <c r="S207" s="242">
        <v>0</v>
      </c>
      <c r="T207" s="243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44" t="s">
        <v>101</v>
      </c>
      <c r="AT207" s="244" t="s">
        <v>264</v>
      </c>
      <c r="AU207" s="244" t="s">
        <v>89</v>
      </c>
      <c r="AY207" s="14" t="s">
        <v>263</v>
      </c>
      <c r="BE207" s="245">
        <f>IF(N207="základná",J207,0)</f>
        <v>0</v>
      </c>
      <c r="BF207" s="245">
        <f>IF(N207="znížená",J207,0)</f>
        <v>0</v>
      </c>
      <c r="BG207" s="245">
        <f>IF(N207="zákl. prenesená",J207,0)</f>
        <v>0</v>
      </c>
      <c r="BH207" s="245">
        <f>IF(N207="zníž. prenesená",J207,0)</f>
        <v>0</v>
      </c>
      <c r="BI207" s="245">
        <f>IF(N207="nulová",J207,0)</f>
        <v>0</v>
      </c>
      <c r="BJ207" s="14" t="s">
        <v>89</v>
      </c>
      <c r="BK207" s="246">
        <f>ROUND(I207*H207,3)</f>
        <v>0</v>
      </c>
      <c r="BL207" s="14" t="s">
        <v>101</v>
      </c>
      <c r="BM207" s="244" t="s">
        <v>524</v>
      </c>
    </row>
    <row r="208" s="2" customFormat="1" ht="21.75" customHeight="1">
      <c r="A208" s="35"/>
      <c r="B208" s="36"/>
      <c r="C208" s="233" t="s">
        <v>525</v>
      </c>
      <c r="D208" s="233" t="s">
        <v>264</v>
      </c>
      <c r="E208" s="234" t="s">
        <v>526</v>
      </c>
      <c r="F208" s="235" t="s">
        <v>527</v>
      </c>
      <c r="G208" s="236" t="s">
        <v>267</v>
      </c>
      <c r="H208" s="237">
        <v>8.7100000000000009</v>
      </c>
      <c r="I208" s="238"/>
      <c r="J208" s="237">
        <f>ROUND(I208*H208,3)</f>
        <v>0</v>
      </c>
      <c r="K208" s="239"/>
      <c r="L208" s="41"/>
      <c r="M208" s="240" t="s">
        <v>1</v>
      </c>
      <c r="N208" s="241" t="s">
        <v>44</v>
      </c>
      <c r="O208" s="94"/>
      <c r="P208" s="242">
        <f>O208*H208</f>
        <v>0</v>
      </c>
      <c r="Q208" s="242">
        <v>2.4157999999999999</v>
      </c>
      <c r="R208" s="242">
        <f>Q208*H208</f>
        <v>21.041618000000003</v>
      </c>
      <c r="S208" s="242">
        <v>0</v>
      </c>
      <c r="T208" s="243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44" t="s">
        <v>101</v>
      </c>
      <c r="AT208" s="244" t="s">
        <v>264</v>
      </c>
      <c r="AU208" s="244" t="s">
        <v>89</v>
      </c>
      <c r="AY208" s="14" t="s">
        <v>263</v>
      </c>
      <c r="BE208" s="245">
        <f>IF(N208="základná",J208,0)</f>
        <v>0</v>
      </c>
      <c r="BF208" s="245">
        <f>IF(N208="znížená",J208,0)</f>
        <v>0</v>
      </c>
      <c r="BG208" s="245">
        <f>IF(N208="zákl. prenesená",J208,0)</f>
        <v>0</v>
      </c>
      <c r="BH208" s="245">
        <f>IF(N208="zníž. prenesená",J208,0)</f>
        <v>0</v>
      </c>
      <c r="BI208" s="245">
        <f>IF(N208="nulová",J208,0)</f>
        <v>0</v>
      </c>
      <c r="BJ208" s="14" t="s">
        <v>89</v>
      </c>
      <c r="BK208" s="246">
        <f>ROUND(I208*H208,3)</f>
        <v>0</v>
      </c>
      <c r="BL208" s="14" t="s">
        <v>101</v>
      </c>
      <c r="BM208" s="244" t="s">
        <v>528</v>
      </c>
    </row>
    <row r="209" s="2" customFormat="1" ht="24.15" customHeight="1">
      <c r="A209" s="35"/>
      <c r="B209" s="36"/>
      <c r="C209" s="233" t="s">
        <v>529</v>
      </c>
      <c r="D209" s="233" t="s">
        <v>264</v>
      </c>
      <c r="E209" s="234" t="s">
        <v>530</v>
      </c>
      <c r="F209" s="235" t="s">
        <v>531</v>
      </c>
      <c r="G209" s="236" t="s">
        <v>313</v>
      </c>
      <c r="H209" s="237">
        <v>0.82799999999999996</v>
      </c>
      <c r="I209" s="238"/>
      <c r="J209" s="237">
        <f>ROUND(I209*H209,3)</f>
        <v>0</v>
      </c>
      <c r="K209" s="239"/>
      <c r="L209" s="41"/>
      <c r="M209" s="240" t="s">
        <v>1</v>
      </c>
      <c r="N209" s="241" t="s">
        <v>44</v>
      </c>
      <c r="O209" s="94"/>
      <c r="P209" s="242">
        <f>O209*H209</f>
        <v>0</v>
      </c>
      <c r="Q209" s="242">
        <v>1.0165500000000001</v>
      </c>
      <c r="R209" s="242">
        <f>Q209*H209</f>
        <v>0.84170339999999999</v>
      </c>
      <c r="S209" s="242">
        <v>0</v>
      </c>
      <c r="T209" s="243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44" t="s">
        <v>101</v>
      </c>
      <c r="AT209" s="244" t="s">
        <v>264</v>
      </c>
      <c r="AU209" s="244" t="s">
        <v>89</v>
      </c>
      <c r="AY209" s="14" t="s">
        <v>263</v>
      </c>
      <c r="BE209" s="245">
        <f>IF(N209="základná",J209,0)</f>
        <v>0</v>
      </c>
      <c r="BF209" s="245">
        <f>IF(N209="znížená",J209,0)</f>
        <v>0</v>
      </c>
      <c r="BG209" s="245">
        <f>IF(N209="zákl. prenesená",J209,0)</f>
        <v>0</v>
      </c>
      <c r="BH209" s="245">
        <f>IF(N209="zníž. prenesená",J209,0)</f>
        <v>0</v>
      </c>
      <c r="BI209" s="245">
        <f>IF(N209="nulová",J209,0)</f>
        <v>0</v>
      </c>
      <c r="BJ209" s="14" t="s">
        <v>89</v>
      </c>
      <c r="BK209" s="246">
        <f>ROUND(I209*H209,3)</f>
        <v>0</v>
      </c>
      <c r="BL209" s="14" t="s">
        <v>101</v>
      </c>
      <c r="BM209" s="244" t="s">
        <v>532</v>
      </c>
    </row>
    <row r="210" s="2" customFormat="1" ht="33" customHeight="1">
      <c r="A210" s="35"/>
      <c r="B210" s="36"/>
      <c r="C210" s="233" t="s">
        <v>533</v>
      </c>
      <c r="D210" s="233" t="s">
        <v>264</v>
      </c>
      <c r="E210" s="234" t="s">
        <v>534</v>
      </c>
      <c r="F210" s="235" t="s">
        <v>535</v>
      </c>
      <c r="G210" s="236" t="s">
        <v>322</v>
      </c>
      <c r="H210" s="237">
        <v>50.771000000000001</v>
      </c>
      <c r="I210" s="238"/>
      <c r="J210" s="237">
        <f>ROUND(I210*H210,3)</f>
        <v>0</v>
      </c>
      <c r="K210" s="239"/>
      <c r="L210" s="41"/>
      <c r="M210" s="240" t="s">
        <v>1</v>
      </c>
      <c r="N210" s="241" t="s">
        <v>44</v>
      </c>
      <c r="O210" s="94"/>
      <c r="P210" s="242">
        <f>O210*H210</f>
        <v>0</v>
      </c>
      <c r="Q210" s="242">
        <v>0.0084600000000000005</v>
      </c>
      <c r="R210" s="242">
        <f>Q210*H210</f>
        <v>0.42952266000000006</v>
      </c>
      <c r="S210" s="242">
        <v>0</v>
      </c>
      <c r="T210" s="243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44" t="s">
        <v>101</v>
      </c>
      <c r="AT210" s="244" t="s">
        <v>264</v>
      </c>
      <c r="AU210" s="244" t="s">
        <v>89</v>
      </c>
      <c r="AY210" s="14" t="s">
        <v>263</v>
      </c>
      <c r="BE210" s="245">
        <f>IF(N210="základná",J210,0)</f>
        <v>0</v>
      </c>
      <c r="BF210" s="245">
        <f>IF(N210="znížená",J210,0)</f>
        <v>0</v>
      </c>
      <c r="BG210" s="245">
        <f>IF(N210="zákl. prenesená",J210,0)</f>
        <v>0</v>
      </c>
      <c r="BH210" s="245">
        <f>IF(N210="zníž. prenesená",J210,0)</f>
        <v>0</v>
      </c>
      <c r="BI210" s="245">
        <f>IF(N210="nulová",J210,0)</f>
        <v>0</v>
      </c>
      <c r="BJ210" s="14" t="s">
        <v>89</v>
      </c>
      <c r="BK210" s="246">
        <f>ROUND(I210*H210,3)</f>
        <v>0</v>
      </c>
      <c r="BL210" s="14" t="s">
        <v>101</v>
      </c>
      <c r="BM210" s="244" t="s">
        <v>536</v>
      </c>
    </row>
    <row r="211" s="2" customFormat="1" ht="33" customHeight="1">
      <c r="A211" s="35"/>
      <c r="B211" s="36"/>
      <c r="C211" s="233" t="s">
        <v>537</v>
      </c>
      <c r="D211" s="233" t="s">
        <v>264</v>
      </c>
      <c r="E211" s="234" t="s">
        <v>538</v>
      </c>
      <c r="F211" s="235" t="s">
        <v>539</v>
      </c>
      <c r="G211" s="236" t="s">
        <v>322</v>
      </c>
      <c r="H211" s="237">
        <v>50.771000000000001</v>
      </c>
      <c r="I211" s="238"/>
      <c r="J211" s="237">
        <f>ROUND(I211*H211,3)</f>
        <v>0</v>
      </c>
      <c r="K211" s="239"/>
      <c r="L211" s="41"/>
      <c r="M211" s="240" t="s">
        <v>1</v>
      </c>
      <c r="N211" s="241" t="s">
        <v>44</v>
      </c>
      <c r="O211" s="94"/>
      <c r="P211" s="242">
        <f>O211*H211</f>
        <v>0</v>
      </c>
      <c r="Q211" s="242">
        <v>0</v>
      </c>
      <c r="R211" s="242">
        <f>Q211*H211</f>
        <v>0</v>
      </c>
      <c r="S211" s="242">
        <v>0</v>
      </c>
      <c r="T211" s="243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44" t="s">
        <v>101</v>
      </c>
      <c r="AT211" s="244" t="s">
        <v>264</v>
      </c>
      <c r="AU211" s="244" t="s">
        <v>89</v>
      </c>
      <c r="AY211" s="14" t="s">
        <v>263</v>
      </c>
      <c r="BE211" s="245">
        <f>IF(N211="základná",J211,0)</f>
        <v>0</v>
      </c>
      <c r="BF211" s="245">
        <f>IF(N211="znížená",J211,0)</f>
        <v>0</v>
      </c>
      <c r="BG211" s="245">
        <f>IF(N211="zákl. prenesená",J211,0)</f>
        <v>0</v>
      </c>
      <c r="BH211" s="245">
        <f>IF(N211="zníž. prenesená",J211,0)</f>
        <v>0</v>
      </c>
      <c r="BI211" s="245">
        <f>IF(N211="nulová",J211,0)</f>
        <v>0</v>
      </c>
      <c r="BJ211" s="14" t="s">
        <v>89</v>
      </c>
      <c r="BK211" s="246">
        <f>ROUND(I211*H211,3)</f>
        <v>0</v>
      </c>
      <c r="BL211" s="14" t="s">
        <v>101</v>
      </c>
      <c r="BM211" s="244" t="s">
        <v>540</v>
      </c>
    </row>
    <row r="212" s="12" customFormat="1" ht="22.8" customHeight="1">
      <c r="A212" s="12"/>
      <c r="B212" s="219"/>
      <c r="C212" s="220"/>
      <c r="D212" s="221" t="s">
        <v>77</v>
      </c>
      <c r="E212" s="247" t="s">
        <v>282</v>
      </c>
      <c r="F212" s="247" t="s">
        <v>541</v>
      </c>
      <c r="G212" s="220"/>
      <c r="H212" s="220"/>
      <c r="I212" s="223"/>
      <c r="J212" s="248">
        <f>BK212</f>
        <v>0</v>
      </c>
      <c r="K212" s="220"/>
      <c r="L212" s="225"/>
      <c r="M212" s="226"/>
      <c r="N212" s="227"/>
      <c r="O212" s="227"/>
      <c r="P212" s="228">
        <f>SUM(P213:P238)</f>
        <v>0</v>
      </c>
      <c r="Q212" s="227"/>
      <c r="R212" s="228">
        <f>SUM(R213:R238)</f>
        <v>166.68393127000005</v>
      </c>
      <c r="S212" s="227"/>
      <c r="T212" s="229">
        <f>SUM(T213:T238)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30" t="s">
        <v>85</v>
      </c>
      <c r="AT212" s="231" t="s">
        <v>77</v>
      </c>
      <c r="AU212" s="231" t="s">
        <v>85</v>
      </c>
      <c r="AY212" s="230" t="s">
        <v>263</v>
      </c>
      <c r="BK212" s="232">
        <f>SUM(BK213:BK238)</f>
        <v>0</v>
      </c>
    </row>
    <row r="213" s="2" customFormat="1" ht="24.15" customHeight="1">
      <c r="A213" s="35"/>
      <c r="B213" s="36"/>
      <c r="C213" s="233" t="s">
        <v>542</v>
      </c>
      <c r="D213" s="233" t="s">
        <v>264</v>
      </c>
      <c r="E213" s="234" t="s">
        <v>543</v>
      </c>
      <c r="F213" s="235" t="s">
        <v>544</v>
      </c>
      <c r="G213" s="236" t="s">
        <v>322</v>
      </c>
      <c r="H213" s="237">
        <v>172.506</v>
      </c>
      <c r="I213" s="238"/>
      <c r="J213" s="237">
        <f>ROUND(I213*H213,3)</f>
        <v>0</v>
      </c>
      <c r="K213" s="239"/>
      <c r="L213" s="41"/>
      <c r="M213" s="240" t="s">
        <v>1</v>
      </c>
      <c r="N213" s="241" t="s">
        <v>44</v>
      </c>
      <c r="O213" s="94"/>
      <c r="P213" s="242">
        <f>O213*H213</f>
        <v>0</v>
      </c>
      <c r="Q213" s="242">
        <v>0.00019000000000000001</v>
      </c>
      <c r="R213" s="242">
        <f>Q213*H213</f>
        <v>0.032776140000000002</v>
      </c>
      <c r="S213" s="242">
        <v>0</v>
      </c>
      <c r="T213" s="243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44" t="s">
        <v>101</v>
      </c>
      <c r="AT213" s="244" t="s">
        <v>264</v>
      </c>
      <c r="AU213" s="244" t="s">
        <v>89</v>
      </c>
      <c r="AY213" s="14" t="s">
        <v>263</v>
      </c>
      <c r="BE213" s="245">
        <f>IF(N213="základná",J213,0)</f>
        <v>0</v>
      </c>
      <c r="BF213" s="245">
        <f>IF(N213="znížená",J213,0)</f>
        <v>0</v>
      </c>
      <c r="BG213" s="245">
        <f>IF(N213="zákl. prenesená",J213,0)</f>
        <v>0</v>
      </c>
      <c r="BH213" s="245">
        <f>IF(N213="zníž. prenesená",J213,0)</f>
        <v>0</v>
      </c>
      <c r="BI213" s="245">
        <f>IF(N213="nulová",J213,0)</f>
        <v>0</v>
      </c>
      <c r="BJ213" s="14" t="s">
        <v>89</v>
      </c>
      <c r="BK213" s="246">
        <f>ROUND(I213*H213,3)</f>
        <v>0</v>
      </c>
      <c r="BL213" s="14" t="s">
        <v>101</v>
      </c>
      <c r="BM213" s="244" t="s">
        <v>545</v>
      </c>
    </row>
    <row r="214" s="2" customFormat="1" ht="24.15" customHeight="1">
      <c r="A214" s="35"/>
      <c r="B214" s="36"/>
      <c r="C214" s="233" t="s">
        <v>546</v>
      </c>
      <c r="D214" s="233" t="s">
        <v>264</v>
      </c>
      <c r="E214" s="234" t="s">
        <v>547</v>
      </c>
      <c r="F214" s="235" t="s">
        <v>548</v>
      </c>
      <c r="G214" s="236" t="s">
        <v>322</v>
      </c>
      <c r="H214" s="237">
        <v>29</v>
      </c>
      <c r="I214" s="238"/>
      <c r="J214" s="237">
        <f>ROUND(I214*H214,3)</f>
        <v>0</v>
      </c>
      <c r="K214" s="239"/>
      <c r="L214" s="41"/>
      <c r="M214" s="240" t="s">
        <v>1</v>
      </c>
      <c r="N214" s="241" t="s">
        <v>44</v>
      </c>
      <c r="O214" s="94"/>
      <c r="P214" s="242">
        <f>O214*H214</f>
        <v>0</v>
      </c>
      <c r="Q214" s="242">
        <v>0.00042000000000000002</v>
      </c>
      <c r="R214" s="242">
        <f>Q214*H214</f>
        <v>0.01218</v>
      </c>
      <c r="S214" s="242">
        <v>0</v>
      </c>
      <c r="T214" s="243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44" t="s">
        <v>101</v>
      </c>
      <c r="AT214" s="244" t="s">
        <v>264</v>
      </c>
      <c r="AU214" s="244" t="s">
        <v>89</v>
      </c>
      <c r="AY214" s="14" t="s">
        <v>263</v>
      </c>
      <c r="BE214" s="245">
        <f>IF(N214="základná",J214,0)</f>
        <v>0</v>
      </c>
      <c r="BF214" s="245">
        <f>IF(N214="znížená",J214,0)</f>
        <v>0</v>
      </c>
      <c r="BG214" s="245">
        <f>IF(N214="zákl. prenesená",J214,0)</f>
        <v>0</v>
      </c>
      <c r="BH214" s="245">
        <f>IF(N214="zníž. prenesená",J214,0)</f>
        <v>0</v>
      </c>
      <c r="BI214" s="245">
        <f>IF(N214="nulová",J214,0)</f>
        <v>0</v>
      </c>
      <c r="BJ214" s="14" t="s">
        <v>89</v>
      </c>
      <c r="BK214" s="246">
        <f>ROUND(I214*H214,3)</f>
        <v>0</v>
      </c>
      <c r="BL214" s="14" t="s">
        <v>101</v>
      </c>
      <c r="BM214" s="244" t="s">
        <v>549</v>
      </c>
    </row>
    <row r="215" s="2" customFormat="1" ht="24.15" customHeight="1">
      <c r="A215" s="35"/>
      <c r="B215" s="36"/>
      <c r="C215" s="233" t="s">
        <v>550</v>
      </c>
      <c r="D215" s="233" t="s">
        <v>264</v>
      </c>
      <c r="E215" s="234" t="s">
        <v>551</v>
      </c>
      <c r="F215" s="235" t="s">
        <v>552</v>
      </c>
      <c r="G215" s="236" t="s">
        <v>322</v>
      </c>
      <c r="H215" s="237">
        <v>29</v>
      </c>
      <c r="I215" s="238"/>
      <c r="J215" s="237">
        <f>ROUND(I215*H215,3)</f>
        <v>0</v>
      </c>
      <c r="K215" s="239"/>
      <c r="L215" s="41"/>
      <c r="M215" s="240" t="s">
        <v>1</v>
      </c>
      <c r="N215" s="241" t="s">
        <v>44</v>
      </c>
      <c r="O215" s="94"/>
      <c r="P215" s="242">
        <f>O215*H215</f>
        <v>0</v>
      </c>
      <c r="Q215" s="242">
        <v>0.01375</v>
      </c>
      <c r="R215" s="242">
        <f>Q215*H215</f>
        <v>0.39874999999999999</v>
      </c>
      <c r="S215" s="242">
        <v>0</v>
      </c>
      <c r="T215" s="243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44" t="s">
        <v>101</v>
      </c>
      <c r="AT215" s="244" t="s">
        <v>264</v>
      </c>
      <c r="AU215" s="244" t="s">
        <v>89</v>
      </c>
      <c r="AY215" s="14" t="s">
        <v>263</v>
      </c>
      <c r="BE215" s="245">
        <f>IF(N215="základná",J215,0)</f>
        <v>0</v>
      </c>
      <c r="BF215" s="245">
        <f>IF(N215="znížená",J215,0)</f>
        <v>0</v>
      </c>
      <c r="BG215" s="245">
        <f>IF(N215="zákl. prenesená",J215,0)</f>
        <v>0</v>
      </c>
      <c r="BH215" s="245">
        <f>IF(N215="zníž. prenesená",J215,0)</f>
        <v>0</v>
      </c>
      <c r="BI215" s="245">
        <f>IF(N215="nulová",J215,0)</f>
        <v>0</v>
      </c>
      <c r="BJ215" s="14" t="s">
        <v>89</v>
      </c>
      <c r="BK215" s="246">
        <f>ROUND(I215*H215,3)</f>
        <v>0</v>
      </c>
      <c r="BL215" s="14" t="s">
        <v>101</v>
      </c>
      <c r="BM215" s="244" t="s">
        <v>553</v>
      </c>
    </row>
    <row r="216" s="2" customFormat="1" ht="37.8" customHeight="1">
      <c r="A216" s="35"/>
      <c r="B216" s="36"/>
      <c r="C216" s="233" t="s">
        <v>554</v>
      </c>
      <c r="D216" s="233" t="s">
        <v>264</v>
      </c>
      <c r="E216" s="234" t="s">
        <v>555</v>
      </c>
      <c r="F216" s="235" t="s">
        <v>556</v>
      </c>
      <c r="G216" s="236" t="s">
        <v>322</v>
      </c>
      <c r="H216" s="237">
        <v>799.80200000000002</v>
      </c>
      <c r="I216" s="238"/>
      <c r="J216" s="237">
        <f>ROUND(I216*H216,3)</f>
        <v>0</v>
      </c>
      <c r="K216" s="239"/>
      <c r="L216" s="41"/>
      <c r="M216" s="240" t="s">
        <v>1</v>
      </c>
      <c r="N216" s="241" t="s">
        <v>44</v>
      </c>
      <c r="O216" s="94"/>
      <c r="P216" s="242">
        <f>O216*H216</f>
        <v>0</v>
      </c>
      <c r="Q216" s="242">
        <v>0.00014999999999999999</v>
      </c>
      <c r="R216" s="242">
        <f>Q216*H216</f>
        <v>0.11997029999999999</v>
      </c>
      <c r="S216" s="242">
        <v>0</v>
      </c>
      <c r="T216" s="243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44" t="s">
        <v>101</v>
      </c>
      <c r="AT216" s="244" t="s">
        <v>264</v>
      </c>
      <c r="AU216" s="244" t="s">
        <v>89</v>
      </c>
      <c r="AY216" s="14" t="s">
        <v>263</v>
      </c>
      <c r="BE216" s="245">
        <f>IF(N216="základná",J216,0)</f>
        <v>0</v>
      </c>
      <c r="BF216" s="245">
        <f>IF(N216="znížená",J216,0)</f>
        <v>0</v>
      </c>
      <c r="BG216" s="245">
        <f>IF(N216="zákl. prenesená",J216,0)</f>
        <v>0</v>
      </c>
      <c r="BH216" s="245">
        <f>IF(N216="zníž. prenesená",J216,0)</f>
        <v>0</v>
      </c>
      <c r="BI216" s="245">
        <f>IF(N216="nulová",J216,0)</f>
        <v>0</v>
      </c>
      <c r="BJ216" s="14" t="s">
        <v>89</v>
      </c>
      <c r="BK216" s="246">
        <f>ROUND(I216*H216,3)</f>
        <v>0</v>
      </c>
      <c r="BL216" s="14" t="s">
        <v>101</v>
      </c>
      <c r="BM216" s="244" t="s">
        <v>557</v>
      </c>
    </row>
    <row r="217" s="2" customFormat="1" ht="24.15" customHeight="1">
      <c r="A217" s="35"/>
      <c r="B217" s="36"/>
      <c r="C217" s="233" t="s">
        <v>558</v>
      </c>
      <c r="D217" s="233" t="s">
        <v>264</v>
      </c>
      <c r="E217" s="234" t="s">
        <v>559</v>
      </c>
      <c r="F217" s="235" t="s">
        <v>560</v>
      </c>
      <c r="G217" s="236" t="s">
        <v>322</v>
      </c>
      <c r="H217" s="237">
        <v>461.37200000000001</v>
      </c>
      <c r="I217" s="238"/>
      <c r="J217" s="237">
        <f>ROUND(I217*H217,3)</f>
        <v>0</v>
      </c>
      <c r="K217" s="239"/>
      <c r="L217" s="41"/>
      <c r="M217" s="240" t="s">
        <v>1</v>
      </c>
      <c r="N217" s="241" t="s">
        <v>44</v>
      </c>
      <c r="O217" s="94"/>
      <c r="P217" s="242">
        <f>O217*H217</f>
        <v>0</v>
      </c>
      <c r="Q217" s="242">
        <v>0.00042000000000000002</v>
      </c>
      <c r="R217" s="242">
        <f>Q217*H217</f>
        <v>0.19377624000000002</v>
      </c>
      <c r="S217" s="242">
        <v>0</v>
      </c>
      <c r="T217" s="243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44" t="s">
        <v>101</v>
      </c>
      <c r="AT217" s="244" t="s">
        <v>264</v>
      </c>
      <c r="AU217" s="244" t="s">
        <v>89</v>
      </c>
      <c r="AY217" s="14" t="s">
        <v>263</v>
      </c>
      <c r="BE217" s="245">
        <f>IF(N217="základná",J217,0)</f>
        <v>0</v>
      </c>
      <c r="BF217" s="245">
        <f>IF(N217="znížená",J217,0)</f>
        <v>0</v>
      </c>
      <c r="BG217" s="245">
        <f>IF(N217="zákl. prenesená",J217,0)</f>
        <v>0</v>
      </c>
      <c r="BH217" s="245">
        <f>IF(N217="zníž. prenesená",J217,0)</f>
        <v>0</v>
      </c>
      <c r="BI217" s="245">
        <f>IF(N217="nulová",J217,0)</f>
        <v>0</v>
      </c>
      <c r="BJ217" s="14" t="s">
        <v>89</v>
      </c>
      <c r="BK217" s="246">
        <f>ROUND(I217*H217,3)</f>
        <v>0</v>
      </c>
      <c r="BL217" s="14" t="s">
        <v>101</v>
      </c>
      <c r="BM217" s="244" t="s">
        <v>561</v>
      </c>
    </row>
    <row r="218" s="2" customFormat="1" ht="24.15" customHeight="1">
      <c r="A218" s="35"/>
      <c r="B218" s="36"/>
      <c r="C218" s="233" t="s">
        <v>562</v>
      </c>
      <c r="D218" s="233" t="s">
        <v>264</v>
      </c>
      <c r="E218" s="234" t="s">
        <v>563</v>
      </c>
      <c r="F218" s="235" t="s">
        <v>564</v>
      </c>
      <c r="G218" s="236" t="s">
        <v>322</v>
      </c>
      <c r="H218" s="237">
        <v>1261.174</v>
      </c>
      <c r="I218" s="238"/>
      <c r="J218" s="237">
        <f>ROUND(I218*H218,3)</f>
        <v>0</v>
      </c>
      <c r="K218" s="239"/>
      <c r="L218" s="41"/>
      <c r="M218" s="240" t="s">
        <v>1</v>
      </c>
      <c r="N218" s="241" t="s">
        <v>44</v>
      </c>
      <c r="O218" s="94"/>
      <c r="P218" s="242">
        <f>O218*H218</f>
        <v>0</v>
      </c>
      <c r="Q218" s="242">
        <v>0.01312</v>
      </c>
      <c r="R218" s="242">
        <f>Q218*H218</f>
        <v>16.546602879999998</v>
      </c>
      <c r="S218" s="242">
        <v>0</v>
      </c>
      <c r="T218" s="243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44" t="s">
        <v>101</v>
      </c>
      <c r="AT218" s="244" t="s">
        <v>264</v>
      </c>
      <c r="AU218" s="244" t="s">
        <v>89</v>
      </c>
      <c r="AY218" s="14" t="s">
        <v>263</v>
      </c>
      <c r="BE218" s="245">
        <f>IF(N218="základná",J218,0)</f>
        <v>0</v>
      </c>
      <c r="BF218" s="245">
        <f>IF(N218="znížená",J218,0)</f>
        <v>0</v>
      </c>
      <c r="BG218" s="245">
        <f>IF(N218="zákl. prenesená",J218,0)</f>
        <v>0</v>
      </c>
      <c r="BH218" s="245">
        <f>IF(N218="zníž. prenesená",J218,0)</f>
        <v>0</v>
      </c>
      <c r="BI218" s="245">
        <f>IF(N218="nulová",J218,0)</f>
        <v>0</v>
      </c>
      <c r="BJ218" s="14" t="s">
        <v>89</v>
      </c>
      <c r="BK218" s="246">
        <f>ROUND(I218*H218,3)</f>
        <v>0</v>
      </c>
      <c r="BL218" s="14" t="s">
        <v>101</v>
      </c>
      <c r="BM218" s="244" t="s">
        <v>565</v>
      </c>
    </row>
    <row r="219" s="2" customFormat="1" ht="24.15" customHeight="1">
      <c r="A219" s="35"/>
      <c r="B219" s="36"/>
      <c r="C219" s="233" t="s">
        <v>566</v>
      </c>
      <c r="D219" s="233" t="s">
        <v>264</v>
      </c>
      <c r="E219" s="234" t="s">
        <v>567</v>
      </c>
      <c r="F219" s="235" t="s">
        <v>568</v>
      </c>
      <c r="G219" s="236" t="s">
        <v>569</v>
      </c>
      <c r="H219" s="237">
        <v>236.39500000000001</v>
      </c>
      <c r="I219" s="238"/>
      <c r="J219" s="237">
        <f>ROUND(I219*H219,3)</f>
        <v>0</v>
      </c>
      <c r="K219" s="239"/>
      <c r="L219" s="41"/>
      <c r="M219" s="240" t="s">
        <v>1</v>
      </c>
      <c r="N219" s="241" t="s">
        <v>44</v>
      </c>
      <c r="O219" s="94"/>
      <c r="P219" s="242">
        <f>O219*H219</f>
        <v>0</v>
      </c>
      <c r="Q219" s="242">
        <v>0.00189</v>
      </c>
      <c r="R219" s="242">
        <f>Q219*H219</f>
        <v>0.44678655</v>
      </c>
      <c r="S219" s="242">
        <v>0</v>
      </c>
      <c r="T219" s="243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44" t="s">
        <v>101</v>
      </c>
      <c r="AT219" s="244" t="s">
        <v>264</v>
      </c>
      <c r="AU219" s="244" t="s">
        <v>89</v>
      </c>
      <c r="AY219" s="14" t="s">
        <v>263</v>
      </c>
      <c r="BE219" s="245">
        <f>IF(N219="základná",J219,0)</f>
        <v>0</v>
      </c>
      <c r="BF219" s="245">
        <f>IF(N219="znížená",J219,0)</f>
        <v>0</v>
      </c>
      <c r="BG219" s="245">
        <f>IF(N219="zákl. prenesená",J219,0)</f>
        <v>0</v>
      </c>
      <c r="BH219" s="245">
        <f>IF(N219="zníž. prenesená",J219,0)</f>
        <v>0</v>
      </c>
      <c r="BI219" s="245">
        <f>IF(N219="nulová",J219,0)</f>
        <v>0</v>
      </c>
      <c r="BJ219" s="14" t="s">
        <v>89</v>
      </c>
      <c r="BK219" s="246">
        <f>ROUND(I219*H219,3)</f>
        <v>0</v>
      </c>
      <c r="BL219" s="14" t="s">
        <v>101</v>
      </c>
      <c r="BM219" s="244" t="s">
        <v>570</v>
      </c>
    </row>
    <row r="220" s="2" customFormat="1" ht="24.15" customHeight="1">
      <c r="A220" s="35"/>
      <c r="B220" s="36"/>
      <c r="C220" s="233" t="s">
        <v>571</v>
      </c>
      <c r="D220" s="233" t="s">
        <v>264</v>
      </c>
      <c r="E220" s="234" t="s">
        <v>572</v>
      </c>
      <c r="F220" s="235" t="s">
        <v>573</v>
      </c>
      <c r="G220" s="236" t="s">
        <v>569</v>
      </c>
      <c r="H220" s="237">
        <v>236.39500000000001</v>
      </c>
      <c r="I220" s="238"/>
      <c r="J220" s="237">
        <f>ROUND(I220*H220,3)</f>
        <v>0</v>
      </c>
      <c r="K220" s="239"/>
      <c r="L220" s="41"/>
      <c r="M220" s="240" t="s">
        <v>1</v>
      </c>
      <c r="N220" s="241" t="s">
        <v>44</v>
      </c>
      <c r="O220" s="94"/>
      <c r="P220" s="242">
        <f>O220*H220</f>
        <v>0</v>
      </c>
      <c r="Q220" s="242">
        <v>0.00191</v>
      </c>
      <c r="R220" s="242">
        <f>Q220*H220</f>
        <v>0.45151445000000001</v>
      </c>
      <c r="S220" s="242">
        <v>0</v>
      </c>
      <c r="T220" s="243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44" t="s">
        <v>101</v>
      </c>
      <c r="AT220" s="244" t="s">
        <v>264</v>
      </c>
      <c r="AU220" s="244" t="s">
        <v>89</v>
      </c>
      <c r="AY220" s="14" t="s">
        <v>263</v>
      </c>
      <c r="BE220" s="245">
        <f>IF(N220="základná",J220,0)</f>
        <v>0</v>
      </c>
      <c r="BF220" s="245">
        <f>IF(N220="znížená",J220,0)</f>
        <v>0</v>
      </c>
      <c r="BG220" s="245">
        <f>IF(N220="zákl. prenesená",J220,0)</f>
        <v>0</v>
      </c>
      <c r="BH220" s="245">
        <f>IF(N220="zníž. prenesená",J220,0)</f>
        <v>0</v>
      </c>
      <c r="BI220" s="245">
        <f>IF(N220="nulová",J220,0)</f>
        <v>0</v>
      </c>
      <c r="BJ220" s="14" t="s">
        <v>89</v>
      </c>
      <c r="BK220" s="246">
        <f>ROUND(I220*H220,3)</f>
        <v>0</v>
      </c>
      <c r="BL220" s="14" t="s">
        <v>101</v>
      </c>
      <c r="BM220" s="244" t="s">
        <v>574</v>
      </c>
    </row>
    <row r="221" s="2" customFormat="1" ht="24.15" customHeight="1">
      <c r="A221" s="35"/>
      <c r="B221" s="36"/>
      <c r="C221" s="233" t="s">
        <v>575</v>
      </c>
      <c r="D221" s="233" t="s">
        <v>264</v>
      </c>
      <c r="E221" s="234" t="s">
        <v>576</v>
      </c>
      <c r="F221" s="235" t="s">
        <v>577</v>
      </c>
      <c r="G221" s="236" t="s">
        <v>322</v>
      </c>
      <c r="H221" s="237">
        <v>799.80200000000002</v>
      </c>
      <c r="I221" s="238"/>
      <c r="J221" s="237">
        <f>ROUND(I221*H221,3)</f>
        <v>0</v>
      </c>
      <c r="K221" s="239"/>
      <c r="L221" s="41"/>
      <c r="M221" s="240" t="s">
        <v>1</v>
      </c>
      <c r="N221" s="241" t="s">
        <v>44</v>
      </c>
      <c r="O221" s="94"/>
      <c r="P221" s="242">
        <f>O221*H221</f>
        <v>0</v>
      </c>
      <c r="Q221" s="242">
        <v>0.00415</v>
      </c>
      <c r="R221" s="242">
        <f>Q221*H221</f>
        <v>3.3191782999999999</v>
      </c>
      <c r="S221" s="242">
        <v>0</v>
      </c>
      <c r="T221" s="243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44" t="s">
        <v>101</v>
      </c>
      <c r="AT221" s="244" t="s">
        <v>264</v>
      </c>
      <c r="AU221" s="244" t="s">
        <v>89</v>
      </c>
      <c r="AY221" s="14" t="s">
        <v>263</v>
      </c>
      <c r="BE221" s="245">
        <f>IF(N221="základná",J221,0)</f>
        <v>0</v>
      </c>
      <c r="BF221" s="245">
        <f>IF(N221="znížená",J221,0)</f>
        <v>0</v>
      </c>
      <c r="BG221" s="245">
        <f>IF(N221="zákl. prenesená",J221,0)</f>
        <v>0</v>
      </c>
      <c r="BH221" s="245">
        <f>IF(N221="zníž. prenesená",J221,0)</f>
        <v>0</v>
      </c>
      <c r="BI221" s="245">
        <f>IF(N221="nulová",J221,0)</f>
        <v>0</v>
      </c>
      <c r="BJ221" s="14" t="s">
        <v>89</v>
      </c>
      <c r="BK221" s="246">
        <f>ROUND(I221*H221,3)</f>
        <v>0</v>
      </c>
      <c r="BL221" s="14" t="s">
        <v>101</v>
      </c>
      <c r="BM221" s="244" t="s">
        <v>578</v>
      </c>
    </row>
    <row r="222" s="2" customFormat="1" ht="37.8" customHeight="1">
      <c r="A222" s="35"/>
      <c r="B222" s="36"/>
      <c r="C222" s="233" t="s">
        <v>579</v>
      </c>
      <c r="D222" s="233" t="s">
        <v>264</v>
      </c>
      <c r="E222" s="234" t="s">
        <v>580</v>
      </c>
      <c r="F222" s="235" t="s">
        <v>581</v>
      </c>
      <c r="G222" s="236" t="s">
        <v>322</v>
      </c>
      <c r="H222" s="237">
        <v>172.506</v>
      </c>
      <c r="I222" s="238"/>
      <c r="J222" s="237">
        <f>ROUND(I222*H222,3)</f>
        <v>0</v>
      </c>
      <c r="K222" s="239"/>
      <c r="L222" s="41"/>
      <c r="M222" s="240" t="s">
        <v>1</v>
      </c>
      <c r="N222" s="241" t="s">
        <v>44</v>
      </c>
      <c r="O222" s="94"/>
      <c r="P222" s="242">
        <f>O222*H222</f>
        <v>0</v>
      </c>
      <c r="Q222" s="242">
        <v>0.00019000000000000001</v>
      </c>
      <c r="R222" s="242">
        <f>Q222*H222</f>
        <v>0.032776140000000002</v>
      </c>
      <c r="S222" s="242">
        <v>0</v>
      </c>
      <c r="T222" s="243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44" t="s">
        <v>101</v>
      </c>
      <c r="AT222" s="244" t="s">
        <v>264</v>
      </c>
      <c r="AU222" s="244" t="s">
        <v>89</v>
      </c>
      <c r="AY222" s="14" t="s">
        <v>263</v>
      </c>
      <c r="BE222" s="245">
        <f>IF(N222="základná",J222,0)</f>
        <v>0</v>
      </c>
      <c r="BF222" s="245">
        <f>IF(N222="znížená",J222,0)</f>
        <v>0</v>
      </c>
      <c r="BG222" s="245">
        <f>IF(N222="zákl. prenesená",J222,0)</f>
        <v>0</v>
      </c>
      <c r="BH222" s="245">
        <f>IF(N222="zníž. prenesená",J222,0)</f>
        <v>0</v>
      </c>
      <c r="BI222" s="245">
        <f>IF(N222="nulová",J222,0)</f>
        <v>0</v>
      </c>
      <c r="BJ222" s="14" t="s">
        <v>89</v>
      </c>
      <c r="BK222" s="246">
        <f>ROUND(I222*H222,3)</f>
        <v>0</v>
      </c>
      <c r="BL222" s="14" t="s">
        <v>101</v>
      </c>
      <c r="BM222" s="244" t="s">
        <v>582</v>
      </c>
    </row>
    <row r="223" s="2" customFormat="1" ht="24.15" customHeight="1">
      <c r="A223" s="35"/>
      <c r="B223" s="36"/>
      <c r="C223" s="233" t="s">
        <v>583</v>
      </c>
      <c r="D223" s="233" t="s">
        <v>264</v>
      </c>
      <c r="E223" s="234" t="s">
        <v>584</v>
      </c>
      <c r="F223" s="235" t="s">
        <v>585</v>
      </c>
      <c r="G223" s="236" t="s">
        <v>322</v>
      </c>
      <c r="H223" s="237">
        <v>206.08099999999999</v>
      </c>
      <c r="I223" s="238"/>
      <c r="J223" s="237">
        <f>ROUND(I223*H223,3)</f>
        <v>0</v>
      </c>
      <c r="K223" s="239"/>
      <c r="L223" s="41"/>
      <c r="M223" s="240" t="s">
        <v>1</v>
      </c>
      <c r="N223" s="241" t="s">
        <v>44</v>
      </c>
      <c r="O223" s="94"/>
      <c r="P223" s="242">
        <f>O223*H223</f>
        <v>0</v>
      </c>
      <c r="Q223" s="242">
        <v>0.0033</v>
      </c>
      <c r="R223" s="242">
        <f>Q223*H223</f>
        <v>0.68006729999999993</v>
      </c>
      <c r="S223" s="242">
        <v>0</v>
      </c>
      <c r="T223" s="243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44" t="s">
        <v>101</v>
      </c>
      <c r="AT223" s="244" t="s">
        <v>264</v>
      </c>
      <c r="AU223" s="244" t="s">
        <v>89</v>
      </c>
      <c r="AY223" s="14" t="s">
        <v>263</v>
      </c>
      <c r="BE223" s="245">
        <f>IF(N223="základná",J223,0)</f>
        <v>0</v>
      </c>
      <c r="BF223" s="245">
        <f>IF(N223="znížená",J223,0)</f>
        <v>0</v>
      </c>
      <c r="BG223" s="245">
        <f>IF(N223="zákl. prenesená",J223,0)</f>
        <v>0</v>
      </c>
      <c r="BH223" s="245">
        <f>IF(N223="zníž. prenesená",J223,0)</f>
        <v>0</v>
      </c>
      <c r="BI223" s="245">
        <f>IF(N223="nulová",J223,0)</f>
        <v>0</v>
      </c>
      <c r="BJ223" s="14" t="s">
        <v>89</v>
      </c>
      <c r="BK223" s="246">
        <f>ROUND(I223*H223,3)</f>
        <v>0</v>
      </c>
      <c r="BL223" s="14" t="s">
        <v>101</v>
      </c>
      <c r="BM223" s="244" t="s">
        <v>586</v>
      </c>
    </row>
    <row r="224" s="2" customFormat="1" ht="37.8" customHeight="1">
      <c r="A224" s="35"/>
      <c r="B224" s="36"/>
      <c r="C224" s="233" t="s">
        <v>587</v>
      </c>
      <c r="D224" s="233" t="s">
        <v>264</v>
      </c>
      <c r="E224" s="234" t="s">
        <v>588</v>
      </c>
      <c r="F224" s="235" t="s">
        <v>589</v>
      </c>
      <c r="G224" s="236" t="s">
        <v>322</v>
      </c>
      <c r="H224" s="237">
        <v>53.310000000000002</v>
      </c>
      <c r="I224" s="238"/>
      <c r="J224" s="237">
        <f>ROUND(I224*H224,3)</f>
        <v>0</v>
      </c>
      <c r="K224" s="239"/>
      <c r="L224" s="41"/>
      <c r="M224" s="240" t="s">
        <v>1</v>
      </c>
      <c r="N224" s="241" t="s">
        <v>44</v>
      </c>
      <c r="O224" s="94"/>
      <c r="P224" s="242">
        <f>O224*H224</f>
        <v>0</v>
      </c>
      <c r="Q224" s="242">
        <v>0.00014999999999999999</v>
      </c>
      <c r="R224" s="242">
        <f>Q224*H224</f>
        <v>0.0079965000000000001</v>
      </c>
      <c r="S224" s="242">
        <v>0</v>
      </c>
      <c r="T224" s="243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44" t="s">
        <v>101</v>
      </c>
      <c r="AT224" s="244" t="s">
        <v>264</v>
      </c>
      <c r="AU224" s="244" t="s">
        <v>89</v>
      </c>
      <c r="AY224" s="14" t="s">
        <v>263</v>
      </c>
      <c r="BE224" s="245">
        <f>IF(N224="základná",J224,0)</f>
        <v>0</v>
      </c>
      <c r="BF224" s="245">
        <f>IF(N224="znížená",J224,0)</f>
        <v>0</v>
      </c>
      <c r="BG224" s="245">
        <f>IF(N224="zákl. prenesená",J224,0)</f>
        <v>0</v>
      </c>
      <c r="BH224" s="245">
        <f>IF(N224="zníž. prenesená",J224,0)</f>
        <v>0</v>
      </c>
      <c r="BI224" s="245">
        <f>IF(N224="nulová",J224,0)</f>
        <v>0</v>
      </c>
      <c r="BJ224" s="14" t="s">
        <v>89</v>
      </c>
      <c r="BK224" s="246">
        <f>ROUND(I224*H224,3)</f>
        <v>0</v>
      </c>
      <c r="BL224" s="14" t="s">
        <v>101</v>
      </c>
      <c r="BM224" s="244" t="s">
        <v>590</v>
      </c>
    </row>
    <row r="225" s="2" customFormat="1" ht="24.15" customHeight="1">
      <c r="A225" s="35"/>
      <c r="B225" s="36"/>
      <c r="C225" s="233" t="s">
        <v>591</v>
      </c>
      <c r="D225" s="233" t="s">
        <v>264</v>
      </c>
      <c r="E225" s="234" t="s">
        <v>592</v>
      </c>
      <c r="F225" s="235" t="s">
        <v>593</v>
      </c>
      <c r="G225" s="236" t="s">
        <v>322</v>
      </c>
      <c r="H225" s="237">
        <v>89.099000000000004</v>
      </c>
      <c r="I225" s="238"/>
      <c r="J225" s="237">
        <f>ROUND(I225*H225,3)</f>
        <v>0</v>
      </c>
      <c r="K225" s="239"/>
      <c r="L225" s="41"/>
      <c r="M225" s="240" t="s">
        <v>1</v>
      </c>
      <c r="N225" s="241" t="s">
        <v>44</v>
      </c>
      <c r="O225" s="94"/>
      <c r="P225" s="242">
        <f>O225*H225</f>
        <v>0</v>
      </c>
      <c r="Q225" s="242">
        <v>0.00042000000000000002</v>
      </c>
      <c r="R225" s="242">
        <f>Q225*H225</f>
        <v>0.037421580000000003</v>
      </c>
      <c r="S225" s="242">
        <v>0</v>
      </c>
      <c r="T225" s="243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44" t="s">
        <v>101</v>
      </c>
      <c r="AT225" s="244" t="s">
        <v>264</v>
      </c>
      <c r="AU225" s="244" t="s">
        <v>89</v>
      </c>
      <c r="AY225" s="14" t="s">
        <v>263</v>
      </c>
      <c r="BE225" s="245">
        <f>IF(N225="základná",J225,0)</f>
        <v>0</v>
      </c>
      <c r="BF225" s="245">
        <f>IF(N225="znížená",J225,0)</f>
        <v>0</v>
      </c>
      <c r="BG225" s="245">
        <f>IF(N225="zákl. prenesená",J225,0)</f>
        <v>0</v>
      </c>
      <c r="BH225" s="245">
        <f>IF(N225="zníž. prenesená",J225,0)</f>
        <v>0</v>
      </c>
      <c r="BI225" s="245">
        <f>IF(N225="nulová",J225,0)</f>
        <v>0</v>
      </c>
      <c r="BJ225" s="14" t="s">
        <v>89</v>
      </c>
      <c r="BK225" s="246">
        <f>ROUND(I225*H225,3)</f>
        <v>0</v>
      </c>
      <c r="BL225" s="14" t="s">
        <v>101</v>
      </c>
      <c r="BM225" s="244" t="s">
        <v>594</v>
      </c>
    </row>
    <row r="226" s="2" customFormat="1" ht="24.15" customHeight="1">
      <c r="A226" s="35"/>
      <c r="B226" s="36"/>
      <c r="C226" s="233" t="s">
        <v>595</v>
      </c>
      <c r="D226" s="233" t="s">
        <v>264</v>
      </c>
      <c r="E226" s="234" t="s">
        <v>596</v>
      </c>
      <c r="F226" s="235" t="s">
        <v>597</v>
      </c>
      <c r="G226" s="236" t="s">
        <v>322</v>
      </c>
      <c r="H226" s="237">
        <v>142.40899999999999</v>
      </c>
      <c r="I226" s="238"/>
      <c r="J226" s="237">
        <f>ROUND(I226*H226,3)</f>
        <v>0</v>
      </c>
      <c r="K226" s="239"/>
      <c r="L226" s="41"/>
      <c r="M226" s="240" t="s">
        <v>1</v>
      </c>
      <c r="N226" s="241" t="s">
        <v>44</v>
      </c>
      <c r="O226" s="94"/>
      <c r="P226" s="242">
        <f>O226*H226</f>
        <v>0</v>
      </c>
      <c r="Q226" s="242">
        <v>0.00415</v>
      </c>
      <c r="R226" s="242">
        <f>Q226*H226</f>
        <v>0.59099734999999998</v>
      </c>
      <c r="S226" s="242">
        <v>0</v>
      </c>
      <c r="T226" s="243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44" t="s">
        <v>101</v>
      </c>
      <c r="AT226" s="244" t="s">
        <v>264</v>
      </c>
      <c r="AU226" s="244" t="s">
        <v>89</v>
      </c>
      <c r="AY226" s="14" t="s">
        <v>263</v>
      </c>
      <c r="BE226" s="245">
        <f>IF(N226="základná",J226,0)</f>
        <v>0</v>
      </c>
      <c r="BF226" s="245">
        <f>IF(N226="znížená",J226,0)</f>
        <v>0</v>
      </c>
      <c r="BG226" s="245">
        <f>IF(N226="zákl. prenesená",J226,0)</f>
        <v>0</v>
      </c>
      <c r="BH226" s="245">
        <f>IF(N226="zníž. prenesená",J226,0)</f>
        <v>0</v>
      </c>
      <c r="BI226" s="245">
        <f>IF(N226="nulová",J226,0)</f>
        <v>0</v>
      </c>
      <c r="BJ226" s="14" t="s">
        <v>89</v>
      </c>
      <c r="BK226" s="246">
        <f>ROUND(I226*H226,3)</f>
        <v>0</v>
      </c>
      <c r="BL226" s="14" t="s">
        <v>101</v>
      </c>
      <c r="BM226" s="244" t="s">
        <v>598</v>
      </c>
    </row>
    <row r="227" s="2" customFormat="1" ht="24.15" customHeight="1">
      <c r="A227" s="35"/>
      <c r="B227" s="36"/>
      <c r="C227" s="233" t="s">
        <v>599</v>
      </c>
      <c r="D227" s="233" t="s">
        <v>264</v>
      </c>
      <c r="E227" s="234" t="s">
        <v>600</v>
      </c>
      <c r="F227" s="235" t="s">
        <v>601</v>
      </c>
      <c r="G227" s="236" t="s">
        <v>322</v>
      </c>
      <c r="H227" s="237">
        <v>168.25800000000001</v>
      </c>
      <c r="I227" s="238"/>
      <c r="J227" s="237">
        <f>ROUND(I227*H227,3)</f>
        <v>0</v>
      </c>
      <c r="K227" s="239"/>
      <c r="L227" s="41"/>
      <c r="M227" s="240" t="s">
        <v>1</v>
      </c>
      <c r="N227" s="241" t="s">
        <v>44</v>
      </c>
      <c r="O227" s="94"/>
      <c r="P227" s="242">
        <f>O227*H227</f>
        <v>0</v>
      </c>
      <c r="Q227" s="242">
        <v>0.034950000000000002</v>
      </c>
      <c r="R227" s="242">
        <f>Q227*H227</f>
        <v>5.8806171000000003</v>
      </c>
      <c r="S227" s="242">
        <v>0</v>
      </c>
      <c r="T227" s="243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44" t="s">
        <v>101</v>
      </c>
      <c r="AT227" s="244" t="s">
        <v>264</v>
      </c>
      <c r="AU227" s="244" t="s">
        <v>89</v>
      </c>
      <c r="AY227" s="14" t="s">
        <v>263</v>
      </c>
      <c r="BE227" s="245">
        <f>IF(N227="základná",J227,0)</f>
        <v>0</v>
      </c>
      <c r="BF227" s="245">
        <f>IF(N227="znížená",J227,0)</f>
        <v>0</v>
      </c>
      <c r="BG227" s="245">
        <f>IF(N227="zákl. prenesená",J227,0)</f>
        <v>0</v>
      </c>
      <c r="BH227" s="245">
        <f>IF(N227="zníž. prenesená",J227,0)</f>
        <v>0</v>
      </c>
      <c r="BI227" s="245">
        <f>IF(N227="nulová",J227,0)</f>
        <v>0</v>
      </c>
      <c r="BJ227" s="14" t="s">
        <v>89</v>
      </c>
      <c r="BK227" s="246">
        <f>ROUND(I227*H227,3)</f>
        <v>0</v>
      </c>
      <c r="BL227" s="14" t="s">
        <v>101</v>
      </c>
      <c r="BM227" s="244" t="s">
        <v>602</v>
      </c>
    </row>
    <row r="228" s="2" customFormat="1" ht="24.15" customHeight="1">
      <c r="A228" s="35"/>
      <c r="B228" s="36"/>
      <c r="C228" s="233" t="s">
        <v>603</v>
      </c>
      <c r="D228" s="233" t="s">
        <v>264</v>
      </c>
      <c r="E228" s="234" t="s">
        <v>604</v>
      </c>
      <c r="F228" s="235" t="s">
        <v>605</v>
      </c>
      <c r="G228" s="236" t="s">
        <v>322</v>
      </c>
      <c r="H228" s="237">
        <v>673.50599999999997</v>
      </c>
      <c r="I228" s="238"/>
      <c r="J228" s="237">
        <f>ROUND(I228*H228,3)</f>
        <v>0</v>
      </c>
      <c r="K228" s="239"/>
      <c r="L228" s="41"/>
      <c r="M228" s="240" t="s">
        <v>1</v>
      </c>
      <c r="N228" s="241" t="s">
        <v>44</v>
      </c>
      <c r="O228" s="94"/>
      <c r="P228" s="242">
        <f>O228*H228</f>
        <v>0</v>
      </c>
      <c r="Q228" s="242">
        <v>0.03984</v>
      </c>
      <c r="R228" s="242">
        <f>Q228*H228</f>
        <v>26.832479039999999</v>
      </c>
      <c r="S228" s="242">
        <v>0</v>
      </c>
      <c r="T228" s="243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44" t="s">
        <v>101</v>
      </c>
      <c r="AT228" s="244" t="s">
        <v>264</v>
      </c>
      <c r="AU228" s="244" t="s">
        <v>89</v>
      </c>
      <c r="AY228" s="14" t="s">
        <v>263</v>
      </c>
      <c r="BE228" s="245">
        <f>IF(N228="základná",J228,0)</f>
        <v>0</v>
      </c>
      <c r="BF228" s="245">
        <f>IF(N228="znížená",J228,0)</f>
        <v>0</v>
      </c>
      <c r="BG228" s="245">
        <f>IF(N228="zákl. prenesená",J228,0)</f>
        <v>0</v>
      </c>
      <c r="BH228" s="245">
        <f>IF(N228="zníž. prenesená",J228,0)</f>
        <v>0</v>
      </c>
      <c r="BI228" s="245">
        <f>IF(N228="nulová",J228,0)</f>
        <v>0</v>
      </c>
      <c r="BJ228" s="14" t="s">
        <v>89</v>
      </c>
      <c r="BK228" s="246">
        <f>ROUND(I228*H228,3)</f>
        <v>0</v>
      </c>
      <c r="BL228" s="14" t="s">
        <v>101</v>
      </c>
      <c r="BM228" s="244" t="s">
        <v>606</v>
      </c>
    </row>
    <row r="229" s="2" customFormat="1" ht="24.15" customHeight="1">
      <c r="A229" s="35"/>
      <c r="B229" s="36"/>
      <c r="C229" s="233" t="s">
        <v>607</v>
      </c>
      <c r="D229" s="233" t="s">
        <v>264</v>
      </c>
      <c r="E229" s="234" t="s">
        <v>608</v>
      </c>
      <c r="F229" s="235" t="s">
        <v>609</v>
      </c>
      <c r="G229" s="236" t="s">
        <v>322</v>
      </c>
      <c r="H229" s="237">
        <v>891.96000000000004</v>
      </c>
      <c r="I229" s="238"/>
      <c r="J229" s="237">
        <f>ROUND(I229*H229,3)</f>
        <v>0</v>
      </c>
      <c r="K229" s="239"/>
      <c r="L229" s="41"/>
      <c r="M229" s="240" t="s">
        <v>1</v>
      </c>
      <c r="N229" s="241" t="s">
        <v>44</v>
      </c>
      <c r="O229" s="94"/>
      <c r="P229" s="242">
        <f>O229*H229</f>
        <v>0</v>
      </c>
      <c r="Q229" s="242">
        <v>0</v>
      </c>
      <c r="R229" s="242">
        <f>Q229*H229</f>
        <v>0</v>
      </c>
      <c r="S229" s="242">
        <v>0</v>
      </c>
      <c r="T229" s="243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44" t="s">
        <v>101</v>
      </c>
      <c r="AT229" s="244" t="s">
        <v>264</v>
      </c>
      <c r="AU229" s="244" t="s">
        <v>89</v>
      </c>
      <c r="AY229" s="14" t="s">
        <v>263</v>
      </c>
      <c r="BE229" s="245">
        <f>IF(N229="základná",J229,0)</f>
        <v>0</v>
      </c>
      <c r="BF229" s="245">
        <f>IF(N229="znížená",J229,0)</f>
        <v>0</v>
      </c>
      <c r="BG229" s="245">
        <f>IF(N229="zákl. prenesená",J229,0)</f>
        <v>0</v>
      </c>
      <c r="BH229" s="245">
        <f>IF(N229="zníž. prenesená",J229,0)</f>
        <v>0</v>
      </c>
      <c r="BI229" s="245">
        <f>IF(N229="nulová",J229,0)</f>
        <v>0</v>
      </c>
      <c r="BJ229" s="14" t="s">
        <v>89</v>
      </c>
      <c r="BK229" s="246">
        <f>ROUND(I229*H229,3)</f>
        <v>0</v>
      </c>
      <c r="BL229" s="14" t="s">
        <v>101</v>
      </c>
      <c r="BM229" s="244" t="s">
        <v>610</v>
      </c>
    </row>
    <row r="230" s="2" customFormat="1" ht="16.5" customHeight="1">
      <c r="A230" s="35"/>
      <c r="B230" s="36"/>
      <c r="C230" s="249" t="s">
        <v>611</v>
      </c>
      <c r="D230" s="249" t="s">
        <v>612</v>
      </c>
      <c r="E230" s="250" t="s">
        <v>613</v>
      </c>
      <c r="F230" s="251" t="s">
        <v>614</v>
      </c>
      <c r="G230" s="252" t="s">
        <v>322</v>
      </c>
      <c r="H230" s="253">
        <v>1025.7539999999999</v>
      </c>
      <c r="I230" s="254"/>
      <c r="J230" s="253">
        <f>ROUND(I230*H230,3)</f>
        <v>0</v>
      </c>
      <c r="K230" s="255"/>
      <c r="L230" s="256"/>
      <c r="M230" s="257" t="s">
        <v>1</v>
      </c>
      <c r="N230" s="258" t="s">
        <v>44</v>
      </c>
      <c r="O230" s="94"/>
      <c r="P230" s="242">
        <f>O230*H230</f>
        <v>0</v>
      </c>
      <c r="Q230" s="242">
        <v>0.00010000000000000001</v>
      </c>
      <c r="R230" s="242">
        <f>Q230*H230</f>
        <v>0.1025754</v>
      </c>
      <c r="S230" s="242">
        <v>0</v>
      </c>
      <c r="T230" s="243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44" t="s">
        <v>290</v>
      </c>
      <c r="AT230" s="244" t="s">
        <v>612</v>
      </c>
      <c r="AU230" s="244" t="s">
        <v>89</v>
      </c>
      <c r="AY230" s="14" t="s">
        <v>263</v>
      </c>
      <c r="BE230" s="245">
        <f>IF(N230="základná",J230,0)</f>
        <v>0</v>
      </c>
      <c r="BF230" s="245">
        <f>IF(N230="znížená",J230,0)</f>
        <v>0</v>
      </c>
      <c r="BG230" s="245">
        <f>IF(N230="zákl. prenesená",J230,0)</f>
        <v>0</v>
      </c>
      <c r="BH230" s="245">
        <f>IF(N230="zníž. prenesená",J230,0)</f>
        <v>0</v>
      </c>
      <c r="BI230" s="245">
        <f>IF(N230="nulová",J230,0)</f>
        <v>0</v>
      </c>
      <c r="BJ230" s="14" t="s">
        <v>89</v>
      </c>
      <c r="BK230" s="246">
        <f>ROUND(I230*H230,3)</f>
        <v>0</v>
      </c>
      <c r="BL230" s="14" t="s">
        <v>101</v>
      </c>
      <c r="BM230" s="244" t="s">
        <v>615</v>
      </c>
    </row>
    <row r="231" s="2" customFormat="1" ht="21.75" customHeight="1">
      <c r="A231" s="35"/>
      <c r="B231" s="36"/>
      <c r="C231" s="233" t="s">
        <v>616</v>
      </c>
      <c r="D231" s="233" t="s">
        <v>264</v>
      </c>
      <c r="E231" s="234" t="s">
        <v>617</v>
      </c>
      <c r="F231" s="235" t="s">
        <v>618</v>
      </c>
      <c r="G231" s="236" t="s">
        <v>322</v>
      </c>
      <c r="H231" s="237">
        <v>456.32999999999998</v>
      </c>
      <c r="I231" s="238"/>
      <c r="J231" s="237">
        <f>ROUND(I231*H231,3)</f>
        <v>0</v>
      </c>
      <c r="K231" s="239"/>
      <c r="L231" s="41"/>
      <c r="M231" s="240" t="s">
        <v>1</v>
      </c>
      <c r="N231" s="241" t="s">
        <v>44</v>
      </c>
      <c r="O231" s="94"/>
      <c r="P231" s="242">
        <f>O231*H231</f>
        <v>0</v>
      </c>
      <c r="Q231" s="242">
        <v>0.1133</v>
      </c>
      <c r="R231" s="242">
        <f>Q231*H231</f>
        <v>51.702188999999997</v>
      </c>
      <c r="S231" s="242">
        <v>0</v>
      </c>
      <c r="T231" s="243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44" t="s">
        <v>101</v>
      </c>
      <c r="AT231" s="244" t="s">
        <v>264</v>
      </c>
      <c r="AU231" s="244" t="s">
        <v>89</v>
      </c>
      <c r="AY231" s="14" t="s">
        <v>263</v>
      </c>
      <c r="BE231" s="245">
        <f>IF(N231="základná",J231,0)</f>
        <v>0</v>
      </c>
      <c r="BF231" s="245">
        <f>IF(N231="znížená",J231,0)</f>
        <v>0</v>
      </c>
      <c r="BG231" s="245">
        <f>IF(N231="zákl. prenesená",J231,0)</f>
        <v>0</v>
      </c>
      <c r="BH231" s="245">
        <f>IF(N231="zníž. prenesená",J231,0)</f>
        <v>0</v>
      </c>
      <c r="BI231" s="245">
        <f>IF(N231="nulová",J231,0)</f>
        <v>0</v>
      </c>
      <c r="BJ231" s="14" t="s">
        <v>89</v>
      </c>
      <c r="BK231" s="246">
        <f>ROUND(I231*H231,3)</f>
        <v>0</v>
      </c>
      <c r="BL231" s="14" t="s">
        <v>101</v>
      </c>
      <c r="BM231" s="244" t="s">
        <v>619</v>
      </c>
    </row>
    <row r="232" s="2" customFormat="1" ht="21.75" customHeight="1">
      <c r="A232" s="35"/>
      <c r="B232" s="36"/>
      <c r="C232" s="233" t="s">
        <v>620</v>
      </c>
      <c r="D232" s="233" t="s">
        <v>264</v>
      </c>
      <c r="E232" s="234" t="s">
        <v>621</v>
      </c>
      <c r="F232" s="235" t="s">
        <v>622</v>
      </c>
      <c r="G232" s="236" t="s">
        <v>322</v>
      </c>
      <c r="H232" s="237">
        <v>435.63</v>
      </c>
      <c r="I232" s="238"/>
      <c r="J232" s="237">
        <f>ROUND(I232*H232,3)</f>
        <v>0</v>
      </c>
      <c r="K232" s="239"/>
      <c r="L232" s="41"/>
      <c r="M232" s="240" t="s">
        <v>1</v>
      </c>
      <c r="N232" s="241" t="s">
        <v>44</v>
      </c>
      <c r="O232" s="94"/>
      <c r="P232" s="242">
        <f>O232*H232</f>
        <v>0</v>
      </c>
      <c r="Q232" s="242">
        <v>0.13389999999999999</v>
      </c>
      <c r="R232" s="242">
        <f>Q232*H232</f>
        <v>58.330856999999995</v>
      </c>
      <c r="S232" s="242">
        <v>0</v>
      </c>
      <c r="T232" s="243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44" t="s">
        <v>101</v>
      </c>
      <c r="AT232" s="244" t="s">
        <v>264</v>
      </c>
      <c r="AU232" s="244" t="s">
        <v>89</v>
      </c>
      <c r="AY232" s="14" t="s">
        <v>263</v>
      </c>
      <c r="BE232" s="245">
        <f>IF(N232="základná",J232,0)</f>
        <v>0</v>
      </c>
      <c r="BF232" s="245">
        <f>IF(N232="znížená",J232,0)</f>
        <v>0</v>
      </c>
      <c r="BG232" s="245">
        <f>IF(N232="zákl. prenesená",J232,0)</f>
        <v>0</v>
      </c>
      <c r="BH232" s="245">
        <f>IF(N232="zníž. prenesená",J232,0)</f>
        <v>0</v>
      </c>
      <c r="BI232" s="245">
        <f>IF(N232="nulová",J232,0)</f>
        <v>0</v>
      </c>
      <c r="BJ232" s="14" t="s">
        <v>89</v>
      </c>
      <c r="BK232" s="246">
        <f>ROUND(I232*H232,3)</f>
        <v>0</v>
      </c>
      <c r="BL232" s="14" t="s">
        <v>101</v>
      </c>
      <c r="BM232" s="244" t="s">
        <v>623</v>
      </c>
    </row>
    <row r="233" s="2" customFormat="1" ht="24.15" customHeight="1">
      <c r="A233" s="35"/>
      <c r="B233" s="36"/>
      <c r="C233" s="233" t="s">
        <v>624</v>
      </c>
      <c r="D233" s="233" t="s">
        <v>264</v>
      </c>
      <c r="E233" s="234" t="s">
        <v>625</v>
      </c>
      <c r="F233" s="235" t="s">
        <v>626</v>
      </c>
      <c r="G233" s="236" t="s">
        <v>410</v>
      </c>
      <c r="H233" s="237">
        <v>2</v>
      </c>
      <c r="I233" s="238"/>
      <c r="J233" s="237">
        <f>ROUND(I233*H233,3)</f>
        <v>0</v>
      </c>
      <c r="K233" s="239"/>
      <c r="L233" s="41"/>
      <c r="M233" s="240" t="s">
        <v>1</v>
      </c>
      <c r="N233" s="241" t="s">
        <v>44</v>
      </c>
      <c r="O233" s="94"/>
      <c r="P233" s="242">
        <f>O233*H233</f>
        <v>0</v>
      </c>
      <c r="Q233" s="242">
        <v>0.017500000000000002</v>
      </c>
      <c r="R233" s="242">
        <f>Q233*H233</f>
        <v>0.035000000000000003</v>
      </c>
      <c r="S233" s="242">
        <v>0</v>
      </c>
      <c r="T233" s="243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44" t="s">
        <v>101</v>
      </c>
      <c r="AT233" s="244" t="s">
        <v>264</v>
      </c>
      <c r="AU233" s="244" t="s">
        <v>89</v>
      </c>
      <c r="AY233" s="14" t="s">
        <v>263</v>
      </c>
      <c r="BE233" s="245">
        <f>IF(N233="základná",J233,0)</f>
        <v>0</v>
      </c>
      <c r="BF233" s="245">
        <f>IF(N233="znížená",J233,0)</f>
        <v>0</v>
      </c>
      <c r="BG233" s="245">
        <f>IF(N233="zákl. prenesená",J233,0)</f>
        <v>0</v>
      </c>
      <c r="BH233" s="245">
        <f>IF(N233="zníž. prenesená",J233,0)</f>
        <v>0</v>
      </c>
      <c r="BI233" s="245">
        <f>IF(N233="nulová",J233,0)</f>
        <v>0</v>
      </c>
      <c r="BJ233" s="14" t="s">
        <v>89</v>
      </c>
      <c r="BK233" s="246">
        <f>ROUND(I233*H233,3)</f>
        <v>0</v>
      </c>
      <c r="BL233" s="14" t="s">
        <v>101</v>
      </c>
      <c r="BM233" s="244" t="s">
        <v>627</v>
      </c>
    </row>
    <row r="234" s="2" customFormat="1" ht="16.5" customHeight="1">
      <c r="A234" s="35"/>
      <c r="B234" s="36"/>
      <c r="C234" s="249" t="s">
        <v>628</v>
      </c>
      <c r="D234" s="249" t="s">
        <v>612</v>
      </c>
      <c r="E234" s="250" t="s">
        <v>629</v>
      </c>
      <c r="F234" s="251" t="s">
        <v>630</v>
      </c>
      <c r="G234" s="252" t="s">
        <v>410</v>
      </c>
      <c r="H234" s="253">
        <v>1</v>
      </c>
      <c r="I234" s="254"/>
      <c r="J234" s="253">
        <f>ROUND(I234*H234,3)</f>
        <v>0</v>
      </c>
      <c r="K234" s="255"/>
      <c r="L234" s="256"/>
      <c r="M234" s="257" t="s">
        <v>1</v>
      </c>
      <c r="N234" s="258" t="s">
        <v>44</v>
      </c>
      <c r="O234" s="94"/>
      <c r="P234" s="242">
        <f>O234*H234</f>
        <v>0</v>
      </c>
      <c r="Q234" s="242">
        <v>0.014</v>
      </c>
      <c r="R234" s="242">
        <f>Q234*H234</f>
        <v>0.014</v>
      </c>
      <c r="S234" s="242">
        <v>0</v>
      </c>
      <c r="T234" s="243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44" t="s">
        <v>290</v>
      </c>
      <c r="AT234" s="244" t="s">
        <v>612</v>
      </c>
      <c r="AU234" s="244" t="s">
        <v>89</v>
      </c>
      <c r="AY234" s="14" t="s">
        <v>263</v>
      </c>
      <c r="BE234" s="245">
        <f>IF(N234="základná",J234,0)</f>
        <v>0</v>
      </c>
      <c r="BF234" s="245">
        <f>IF(N234="znížená",J234,0)</f>
        <v>0</v>
      </c>
      <c r="BG234" s="245">
        <f>IF(N234="zákl. prenesená",J234,0)</f>
        <v>0</v>
      </c>
      <c r="BH234" s="245">
        <f>IF(N234="zníž. prenesená",J234,0)</f>
        <v>0</v>
      </c>
      <c r="BI234" s="245">
        <f>IF(N234="nulová",J234,0)</f>
        <v>0</v>
      </c>
      <c r="BJ234" s="14" t="s">
        <v>89</v>
      </c>
      <c r="BK234" s="246">
        <f>ROUND(I234*H234,3)</f>
        <v>0</v>
      </c>
      <c r="BL234" s="14" t="s">
        <v>101</v>
      </c>
      <c r="BM234" s="244" t="s">
        <v>631</v>
      </c>
    </row>
    <row r="235" s="2" customFormat="1" ht="16.5" customHeight="1">
      <c r="A235" s="35"/>
      <c r="B235" s="36"/>
      <c r="C235" s="249" t="s">
        <v>632</v>
      </c>
      <c r="D235" s="249" t="s">
        <v>612</v>
      </c>
      <c r="E235" s="250" t="s">
        <v>633</v>
      </c>
      <c r="F235" s="251" t="s">
        <v>634</v>
      </c>
      <c r="G235" s="252" t="s">
        <v>410</v>
      </c>
      <c r="H235" s="253">
        <v>1</v>
      </c>
      <c r="I235" s="254"/>
      <c r="J235" s="253">
        <f>ROUND(I235*H235,3)</f>
        <v>0</v>
      </c>
      <c r="K235" s="255"/>
      <c r="L235" s="256"/>
      <c r="M235" s="257" t="s">
        <v>1</v>
      </c>
      <c r="N235" s="258" t="s">
        <v>44</v>
      </c>
      <c r="O235" s="94"/>
      <c r="P235" s="242">
        <f>O235*H235</f>
        <v>0</v>
      </c>
      <c r="Q235" s="242">
        <v>0.0146</v>
      </c>
      <c r="R235" s="242">
        <f>Q235*H235</f>
        <v>0.0146</v>
      </c>
      <c r="S235" s="242">
        <v>0</v>
      </c>
      <c r="T235" s="243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44" t="s">
        <v>290</v>
      </c>
      <c r="AT235" s="244" t="s">
        <v>612</v>
      </c>
      <c r="AU235" s="244" t="s">
        <v>89</v>
      </c>
      <c r="AY235" s="14" t="s">
        <v>263</v>
      </c>
      <c r="BE235" s="245">
        <f>IF(N235="základná",J235,0)</f>
        <v>0</v>
      </c>
      <c r="BF235" s="245">
        <f>IF(N235="znížená",J235,0)</f>
        <v>0</v>
      </c>
      <c r="BG235" s="245">
        <f>IF(N235="zákl. prenesená",J235,0)</f>
        <v>0</v>
      </c>
      <c r="BH235" s="245">
        <f>IF(N235="zníž. prenesená",J235,0)</f>
        <v>0</v>
      </c>
      <c r="BI235" s="245">
        <f>IF(N235="nulová",J235,0)</f>
        <v>0</v>
      </c>
      <c r="BJ235" s="14" t="s">
        <v>89</v>
      </c>
      <c r="BK235" s="246">
        <f>ROUND(I235*H235,3)</f>
        <v>0</v>
      </c>
      <c r="BL235" s="14" t="s">
        <v>101</v>
      </c>
      <c r="BM235" s="244" t="s">
        <v>635</v>
      </c>
    </row>
    <row r="236" s="2" customFormat="1" ht="24.15" customHeight="1">
      <c r="A236" s="35"/>
      <c r="B236" s="36"/>
      <c r="C236" s="233" t="s">
        <v>636</v>
      </c>
      <c r="D236" s="233" t="s">
        <v>264</v>
      </c>
      <c r="E236" s="234" t="s">
        <v>637</v>
      </c>
      <c r="F236" s="235" t="s">
        <v>638</v>
      </c>
      <c r="G236" s="236" t="s">
        <v>410</v>
      </c>
      <c r="H236" s="237">
        <v>2</v>
      </c>
      <c r="I236" s="238"/>
      <c r="J236" s="237">
        <f>ROUND(I236*H236,3)</f>
        <v>0</v>
      </c>
      <c r="K236" s="239"/>
      <c r="L236" s="41"/>
      <c r="M236" s="240" t="s">
        <v>1</v>
      </c>
      <c r="N236" s="241" t="s">
        <v>44</v>
      </c>
      <c r="O236" s="94"/>
      <c r="P236" s="242">
        <f>O236*H236</f>
        <v>0</v>
      </c>
      <c r="Q236" s="242">
        <v>0.43841000000000002</v>
      </c>
      <c r="R236" s="242">
        <f>Q236*H236</f>
        <v>0.87682000000000004</v>
      </c>
      <c r="S236" s="242">
        <v>0</v>
      </c>
      <c r="T236" s="243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44" t="s">
        <v>101</v>
      </c>
      <c r="AT236" s="244" t="s">
        <v>264</v>
      </c>
      <c r="AU236" s="244" t="s">
        <v>89</v>
      </c>
      <c r="AY236" s="14" t="s">
        <v>263</v>
      </c>
      <c r="BE236" s="245">
        <f>IF(N236="základná",J236,0)</f>
        <v>0</v>
      </c>
      <c r="BF236" s="245">
        <f>IF(N236="znížená",J236,0)</f>
        <v>0</v>
      </c>
      <c r="BG236" s="245">
        <f>IF(N236="zákl. prenesená",J236,0)</f>
        <v>0</v>
      </c>
      <c r="BH236" s="245">
        <f>IF(N236="zníž. prenesená",J236,0)</f>
        <v>0</v>
      </c>
      <c r="BI236" s="245">
        <f>IF(N236="nulová",J236,0)</f>
        <v>0</v>
      </c>
      <c r="BJ236" s="14" t="s">
        <v>89</v>
      </c>
      <c r="BK236" s="246">
        <f>ROUND(I236*H236,3)</f>
        <v>0</v>
      </c>
      <c r="BL236" s="14" t="s">
        <v>101</v>
      </c>
      <c r="BM236" s="244" t="s">
        <v>639</v>
      </c>
    </row>
    <row r="237" s="2" customFormat="1" ht="24.15" customHeight="1">
      <c r="A237" s="35"/>
      <c r="B237" s="36"/>
      <c r="C237" s="249" t="s">
        <v>640</v>
      </c>
      <c r="D237" s="249" t="s">
        <v>612</v>
      </c>
      <c r="E237" s="250" t="s">
        <v>641</v>
      </c>
      <c r="F237" s="251" t="s">
        <v>642</v>
      </c>
      <c r="G237" s="252" t="s">
        <v>410</v>
      </c>
      <c r="H237" s="253">
        <v>1</v>
      </c>
      <c r="I237" s="254"/>
      <c r="J237" s="253">
        <f>ROUND(I237*H237,3)</f>
        <v>0</v>
      </c>
      <c r="K237" s="255"/>
      <c r="L237" s="256"/>
      <c r="M237" s="257" t="s">
        <v>1</v>
      </c>
      <c r="N237" s="258" t="s">
        <v>44</v>
      </c>
      <c r="O237" s="94"/>
      <c r="P237" s="242">
        <f>O237*H237</f>
        <v>0</v>
      </c>
      <c r="Q237" s="242">
        <v>0.012</v>
      </c>
      <c r="R237" s="242">
        <f>Q237*H237</f>
        <v>0.012</v>
      </c>
      <c r="S237" s="242">
        <v>0</v>
      </c>
      <c r="T237" s="243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44" t="s">
        <v>290</v>
      </c>
      <c r="AT237" s="244" t="s">
        <v>612</v>
      </c>
      <c r="AU237" s="244" t="s">
        <v>89</v>
      </c>
      <c r="AY237" s="14" t="s">
        <v>263</v>
      </c>
      <c r="BE237" s="245">
        <f>IF(N237="základná",J237,0)</f>
        <v>0</v>
      </c>
      <c r="BF237" s="245">
        <f>IF(N237="znížená",J237,0)</f>
        <v>0</v>
      </c>
      <c r="BG237" s="245">
        <f>IF(N237="zákl. prenesená",J237,0)</f>
        <v>0</v>
      </c>
      <c r="BH237" s="245">
        <f>IF(N237="zníž. prenesená",J237,0)</f>
        <v>0</v>
      </c>
      <c r="BI237" s="245">
        <f>IF(N237="nulová",J237,0)</f>
        <v>0</v>
      </c>
      <c r="BJ237" s="14" t="s">
        <v>89</v>
      </c>
      <c r="BK237" s="246">
        <f>ROUND(I237*H237,3)</f>
        <v>0</v>
      </c>
      <c r="BL237" s="14" t="s">
        <v>101</v>
      </c>
      <c r="BM237" s="244" t="s">
        <v>643</v>
      </c>
    </row>
    <row r="238" s="2" customFormat="1" ht="24.15" customHeight="1">
      <c r="A238" s="35"/>
      <c r="B238" s="36"/>
      <c r="C238" s="249" t="s">
        <v>644</v>
      </c>
      <c r="D238" s="249" t="s">
        <v>612</v>
      </c>
      <c r="E238" s="250" t="s">
        <v>645</v>
      </c>
      <c r="F238" s="251" t="s">
        <v>646</v>
      </c>
      <c r="G238" s="252" t="s">
        <v>410</v>
      </c>
      <c r="H238" s="253">
        <v>1</v>
      </c>
      <c r="I238" s="254"/>
      <c r="J238" s="253">
        <f>ROUND(I238*H238,3)</f>
        <v>0</v>
      </c>
      <c r="K238" s="255"/>
      <c r="L238" s="256"/>
      <c r="M238" s="257" t="s">
        <v>1</v>
      </c>
      <c r="N238" s="258" t="s">
        <v>44</v>
      </c>
      <c r="O238" s="94"/>
      <c r="P238" s="242">
        <f>O238*H238</f>
        <v>0</v>
      </c>
      <c r="Q238" s="242">
        <v>0.012</v>
      </c>
      <c r="R238" s="242">
        <f>Q238*H238</f>
        <v>0.012</v>
      </c>
      <c r="S238" s="242">
        <v>0</v>
      </c>
      <c r="T238" s="243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44" t="s">
        <v>290</v>
      </c>
      <c r="AT238" s="244" t="s">
        <v>612</v>
      </c>
      <c r="AU238" s="244" t="s">
        <v>89</v>
      </c>
      <c r="AY238" s="14" t="s">
        <v>263</v>
      </c>
      <c r="BE238" s="245">
        <f>IF(N238="základná",J238,0)</f>
        <v>0</v>
      </c>
      <c r="BF238" s="245">
        <f>IF(N238="znížená",J238,0)</f>
        <v>0</v>
      </c>
      <c r="BG238" s="245">
        <f>IF(N238="zákl. prenesená",J238,0)</f>
        <v>0</v>
      </c>
      <c r="BH238" s="245">
        <f>IF(N238="zníž. prenesená",J238,0)</f>
        <v>0</v>
      </c>
      <c r="BI238" s="245">
        <f>IF(N238="nulová",J238,0)</f>
        <v>0</v>
      </c>
      <c r="BJ238" s="14" t="s">
        <v>89</v>
      </c>
      <c r="BK238" s="246">
        <f>ROUND(I238*H238,3)</f>
        <v>0</v>
      </c>
      <c r="BL238" s="14" t="s">
        <v>101</v>
      </c>
      <c r="BM238" s="244" t="s">
        <v>647</v>
      </c>
    </row>
    <row r="239" s="12" customFormat="1" ht="22.8" customHeight="1">
      <c r="A239" s="12"/>
      <c r="B239" s="219"/>
      <c r="C239" s="220"/>
      <c r="D239" s="221" t="s">
        <v>77</v>
      </c>
      <c r="E239" s="247" t="s">
        <v>294</v>
      </c>
      <c r="F239" s="247" t="s">
        <v>648</v>
      </c>
      <c r="G239" s="220"/>
      <c r="H239" s="220"/>
      <c r="I239" s="223"/>
      <c r="J239" s="248">
        <f>BK239</f>
        <v>0</v>
      </c>
      <c r="K239" s="220"/>
      <c r="L239" s="225"/>
      <c r="M239" s="226"/>
      <c r="N239" s="227"/>
      <c r="O239" s="227"/>
      <c r="P239" s="228">
        <f>SUM(P240:P252)</f>
        <v>0</v>
      </c>
      <c r="Q239" s="227"/>
      <c r="R239" s="228">
        <f>SUM(R240:R252)</f>
        <v>48.32553335999998</v>
      </c>
      <c r="S239" s="227"/>
      <c r="T239" s="229">
        <f>SUM(T240:T252)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30" t="s">
        <v>85</v>
      </c>
      <c r="AT239" s="231" t="s">
        <v>77</v>
      </c>
      <c r="AU239" s="231" t="s">
        <v>85</v>
      </c>
      <c r="AY239" s="230" t="s">
        <v>263</v>
      </c>
      <c r="BK239" s="232">
        <f>SUM(BK240:BK252)</f>
        <v>0</v>
      </c>
    </row>
    <row r="240" s="2" customFormat="1" ht="37.8" customHeight="1">
      <c r="A240" s="35"/>
      <c r="B240" s="36"/>
      <c r="C240" s="233" t="s">
        <v>649</v>
      </c>
      <c r="D240" s="233" t="s">
        <v>264</v>
      </c>
      <c r="E240" s="234" t="s">
        <v>650</v>
      </c>
      <c r="F240" s="235" t="s">
        <v>651</v>
      </c>
      <c r="G240" s="236" t="s">
        <v>569</v>
      </c>
      <c r="H240" s="237">
        <v>32.539999999999999</v>
      </c>
      <c r="I240" s="238"/>
      <c r="J240" s="237">
        <f>ROUND(I240*H240,3)</f>
        <v>0</v>
      </c>
      <c r="K240" s="239"/>
      <c r="L240" s="41"/>
      <c r="M240" s="240" t="s">
        <v>1</v>
      </c>
      <c r="N240" s="241" t="s">
        <v>44</v>
      </c>
      <c r="O240" s="94"/>
      <c r="P240" s="242">
        <f>O240*H240</f>
        <v>0</v>
      </c>
      <c r="Q240" s="242">
        <v>0.00122</v>
      </c>
      <c r="R240" s="242">
        <f>Q240*H240</f>
        <v>0.039698799999999999</v>
      </c>
      <c r="S240" s="242">
        <v>0</v>
      </c>
      <c r="T240" s="243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44" t="s">
        <v>101</v>
      </c>
      <c r="AT240" s="244" t="s">
        <v>264</v>
      </c>
      <c r="AU240" s="244" t="s">
        <v>89</v>
      </c>
      <c r="AY240" s="14" t="s">
        <v>263</v>
      </c>
      <c r="BE240" s="245">
        <f>IF(N240="základná",J240,0)</f>
        <v>0</v>
      </c>
      <c r="BF240" s="245">
        <f>IF(N240="znížená",J240,0)</f>
        <v>0</v>
      </c>
      <c r="BG240" s="245">
        <f>IF(N240="zákl. prenesená",J240,0)</f>
        <v>0</v>
      </c>
      <c r="BH240" s="245">
        <f>IF(N240="zníž. prenesená",J240,0)</f>
        <v>0</v>
      </c>
      <c r="BI240" s="245">
        <f>IF(N240="nulová",J240,0)</f>
        <v>0</v>
      </c>
      <c r="BJ240" s="14" t="s">
        <v>89</v>
      </c>
      <c r="BK240" s="246">
        <f>ROUND(I240*H240,3)</f>
        <v>0</v>
      </c>
      <c r="BL240" s="14" t="s">
        <v>101</v>
      </c>
      <c r="BM240" s="244" t="s">
        <v>652</v>
      </c>
    </row>
    <row r="241" s="2" customFormat="1" ht="33" customHeight="1">
      <c r="A241" s="35"/>
      <c r="B241" s="36"/>
      <c r="C241" s="233" t="s">
        <v>653</v>
      </c>
      <c r="D241" s="233" t="s">
        <v>264</v>
      </c>
      <c r="E241" s="234" t="s">
        <v>654</v>
      </c>
      <c r="F241" s="235" t="s">
        <v>655</v>
      </c>
      <c r="G241" s="236" t="s">
        <v>322</v>
      </c>
      <c r="H241" s="237">
        <v>913.471</v>
      </c>
      <c r="I241" s="238"/>
      <c r="J241" s="237">
        <f>ROUND(I241*H241,3)</f>
        <v>0</v>
      </c>
      <c r="K241" s="239"/>
      <c r="L241" s="41"/>
      <c r="M241" s="240" t="s">
        <v>1</v>
      </c>
      <c r="N241" s="241" t="s">
        <v>44</v>
      </c>
      <c r="O241" s="94"/>
      <c r="P241" s="242">
        <f>O241*H241</f>
        <v>0</v>
      </c>
      <c r="Q241" s="242">
        <v>0.02572</v>
      </c>
      <c r="R241" s="242">
        <f>Q241*H241</f>
        <v>23.49447412</v>
      </c>
      <c r="S241" s="242">
        <v>0</v>
      </c>
      <c r="T241" s="243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44" t="s">
        <v>101</v>
      </c>
      <c r="AT241" s="244" t="s">
        <v>264</v>
      </c>
      <c r="AU241" s="244" t="s">
        <v>89</v>
      </c>
      <c r="AY241" s="14" t="s">
        <v>263</v>
      </c>
      <c r="BE241" s="245">
        <f>IF(N241="základná",J241,0)</f>
        <v>0</v>
      </c>
      <c r="BF241" s="245">
        <f>IF(N241="znížená",J241,0)</f>
        <v>0</v>
      </c>
      <c r="BG241" s="245">
        <f>IF(N241="zákl. prenesená",J241,0)</f>
        <v>0</v>
      </c>
      <c r="BH241" s="245">
        <f>IF(N241="zníž. prenesená",J241,0)</f>
        <v>0</v>
      </c>
      <c r="BI241" s="245">
        <f>IF(N241="nulová",J241,0)</f>
        <v>0</v>
      </c>
      <c r="BJ241" s="14" t="s">
        <v>89</v>
      </c>
      <c r="BK241" s="246">
        <f>ROUND(I241*H241,3)</f>
        <v>0</v>
      </c>
      <c r="BL241" s="14" t="s">
        <v>101</v>
      </c>
      <c r="BM241" s="244" t="s">
        <v>656</v>
      </c>
    </row>
    <row r="242" s="2" customFormat="1" ht="44.25" customHeight="1">
      <c r="A242" s="35"/>
      <c r="B242" s="36"/>
      <c r="C242" s="233" t="s">
        <v>657</v>
      </c>
      <c r="D242" s="233" t="s">
        <v>264</v>
      </c>
      <c r="E242" s="234" t="s">
        <v>658</v>
      </c>
      <c r="F242" s="235" t="s">
        <v>659</v>
      </c>
      <c r="G242" s="236" t="s">
        <v>322</v>
      </c>
      <c r="H242" s="237">
        <v>1826.942</v>
      </c>
      <c r="I242" s="238"/>
      <c r="J242" s="237">
        <f>ROUND(I242*H242,3)</f>
        <v>0</v>
      </c>
      <c r="K242" s="239"/>
      <c r="L242" s="41"/>
      <c r="M242" s="240" t="s">
        <v>1</v>
      </c>
      <c r="N242" s="241" t="s">
        <v>44</v>
      </c>
      <c r="O242" s="94"/>
      <c r="P242" s="242">
        <f>O242*H242</f>
        <v>0</v>
      </c>
      <c r="Q242" s="242">
        <v>0</v>
      </c>
      <c r="R242" s="242">
        <f>Q242*H242</f>
        <v>0</v>
      </c>
      <c r="S242" s="242">
        <v>0</v>
      </c>
      <c r="T242" s="243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44" t="s">
        <v>101</v>
      </c>
      <c r="AT242" s="244" t="s">
        <v>264</v>
      </c>
      <c r="AU242" s="244" t="s">
        <v>89</v>
      </c>
      <c r="AY242" s="14" t="s">
        <v>263</v>
      </c>
      <c r="BE242" s="245">
        <f>IF(N242="základná",J242,0)</f>
        <v>0</v>
      </c>
      <c r="BF242" s="245">
        <f>IF(N242="znížená",J242,0)</f>
        <v>0</v>
      </c>
      <c r="BG242" s="245">
        <f>IF(N242="zákl. prenesená",J242,0)</f>
        <v>0</v>
      </c>
      <c r="BH242" s="245">
        <f>IF(N242="zníž. prenesená",J242,0)</f>
        <v>0</v>
      </c>
      <c r="BI242" s="245">
        <f>IF(N242="nulová",J242,0)</f>
        <v>0</v>
      </c>
      <c r="BJ242" s="14" t="s">
        <v>89</v>
      </c>
      <c r="BK242" s="246">
        <f>ROUND(I242*H242,3)</f>
        <v>0</v>
      </c>
      <c r="BL242" s="14" t="s">
        <v>101</v>
      </c>
      <c r="BM242" s="244" t="s">
        <v>660</v>
      </c>
    </row>
    <row r="243" s="2" customFormat="1" ht="33" customHeight="1">
      <c r="A243" s="35"/>
      <c r="B243" s="36"/>
      <c r="C243" s="233" t="s">
        <v>661</v>
      </c>
      <c r="D243" s="233" t="s">
        <v>264</v>
      </c>
      <c r="E243" s="234" t="s">
        <v>662</v>
      </c>
      <c r="F243" s="235" t="s">
        <v>663</v>
      </c>
      <c r="G243" s="236" t="s">
        <v>322</v>
      </c>
      <c r="H243" s="237">
        <v>913.471</v>
      </c>
      <c r="I243" s="238"/>
      <c r="J243" s="237">
        <f>ROUND(I243*H243,3)</f>
        <v>0</v>
      </c>
      <c r="K243" s="239"/>
      <c r="L243" s="41"/>
      <c r="M243" s="240" t="s">
        <v>1</v>
      </c>
      <c r="N243" s="241" t="s">
        <v>44</v>
      </c>
      <c r="O243" s="94"/>
      <c r="P243" s="242">
        <f>O243*H243</f>
        <v>0</v>
      </c>
      <c r="Q243" s="242">
        <v>0.02572</v>
      </c>
      <c r="R243" s="242">
        <f>Q243*H243</f>
        <v>23.49447412</v>
      </c>
      <c r="S243" s="242">
        <v>0</v>
      </c>
      <c r="T243" s="243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44" t="s">
        <v>101</v>
      </c>
      <c r="AT243" s="244" t="s">
        <v>264</v>
      </c>
      <c r="AU243" s="244" t="s">
        <v>89</v>
      </c>
      <c r="AY243" s="14" t="s">
        <v>263</v>
      </c>
      <c r="BE243" s="245">
        <f>IF(N243="základná",J243,0)</f>
        <v>0</v>
      </c>
      <c r="BF243" s="245">
        <f>IF(N243="znížená",J243,0)</f>
        <v>0</v>
      </c>
      <c r="BG243" s="245">
        <f>IF(N243="zákl. prenesená",J243,0)</f>
        <v>0</v>
      </c>
      <c r="BH243" s="245">
        <f>IF(N243="zníž. prenesená",J243,0)</f>
        <v>0</v>
      </c>
      <c r="BI243" s="245">
        <f>IF(N243="nulová",J243,0)</f>
        <v>0</v>
      </c>
      <c r="BJ243" s="14" t="s">
        <v>89</v>
      </c>
      <c r="BK243" s="246">
        <f>ROUND(I243*H243,3)</f>
        <v>0</v>
      </c>
      <c r="BL243" s="14" t="s">
        <v>101</v>
      </c>
      <c r="BM243" s="244" t="s">
        <v>664</v>
      </c>
    </row>
    <row r="244" s="2" customFormat="1" ht="24.15" customHeight="1">
      <c r="A244" s="35"/>
      <c r="B244" s="36"/>
      <c r="C244" s="233" t="s">
        <v>665</v>
      </c>
      <c r="D244" s="233" t="s">
        <v>264</v>
      </c>
      <c r="E244" s="234" t="s">
        <v>666</v>
      </c>
      <c r="F244" s="235" t="s">
        <v>667</v>
      </c>
      <c r="G244" s="236" t="s">
        <v>322</v>
      </c>
      <c r="H244" s="237">
        <v>559.44600000000003</v>
      </c>
      <c r="I244" s="238"/>
      <c r="J244" s="237">
        <f>ROUND(I244*H244,3)</f>
        <v>0</v>
      </c>
      <c r="K244" s="239"/>
      <c r="L244" s="41"/>
      <c r="M244" s="240" t="s">
        <v>1</v>
      </c>
      <c r="N244" s="241" t="s">
        <v>44</v>
      </c>
      <c r="O244" s="94"/>
      <c r="P244" s="242">
        <f>O244*H244</f>
        <v>0</v>
      </c>
      <c r="Q244" s="242">
        <v>0.0019200000000000001</v>
      </c>
      <c r="R244" s="242">
        <f>Q244*H244</f>
        <v>1.07413632</v>
      </c>
      <c r="S244" s="242">
        <v>0</v>
      </c>
      <c r="T244" s="243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44" t="s">
        <v>101</v>
      </c>
      <c r="AT244" s="244" t="s">
        <v>264</v>
      </c>
      <c r="AU244" s="244" t="s">
        <v>89</v>
      </c>
      <c r="AY244" s="14" t="s">
        <v>263</v>
      </c>
      <c r="BE244" s="245">
        <f>IF(N244="základná",J244,0)</f>
        <v>0</v>
      </c>
      <c r="BF244" s="245">
        <f>IF(N244="znížená",J244,0)</f>
        <v>0</v>
      </c>
      <c r="BG244" s="245">
        <f>IF(N244="zákl. prenesená",J244,0)</f>
        <v>0</v>
      </c>
      <c r="BH244" s="245">
        <f>IF(N244="zníž. prenesená",J244,0)</f>
        <v>0</v>
      </c>
      <c r="BI244" s="245">
        <f>IF(N244="nulová",J244,0)</f>
        <v>0</v>
      </c>
      <c r="BJ244" s="14" t="s">
        <v>89</v>
      </c>
      <c r="BK244" s="246">
        <f>ROUND(I244*H244,3)</f>
        <v>0</v>
      </c>
      <c r="BL244" s="14" t="s">
        <v>101</v>
      </c>
      <c r="BM244" s="244" t="s">
        <v>668</v>
      </c>
    </row>
    <row r="245" s="2" customFormat="1" ht="16.5" customHeight="1">
      <c r="A245" s="35"/>
      <c r="B245" s="36"/>
      <c r="C245" s="233" t="s">
        <v>669</v>
      </c>
      <c r="D245" s="233" t="s">
        <v>264</v>
      </c>
      <c r="E245" s="234" t="s">
        <v>670</v>
      </c>
      <c r="F245" s="235" t="s">
        <v>671</v>
      </c>
      <c r="G245" s="236" t="s">
        <v>322</v>
      </c>
      <c r="H245" s="237">
        <v>913.471</v>
      </c>
      <c r="I245" s="238"/>
      <c r="J245" s="237">
        <f>ROUND(I245*H245,3)</f>
        <v>0</v>
      </c>
      <c r="K245" s="239"/>
      <c r="L245" s="41"/>
      <c r="M245" s="240" t="s">
        <v>1</v>
      </c>
      <c r="N245" s="241" t="s">
        <v>44</v>
      </c>
      <c r="O245" s="94"/>
      <c r="P245" s="242">
        <f>O245*H245</f>
        <v>0</v>
      </c>
      <c r="Q245" s="242">
        <v>5.0000000000000002E-05</v>
      </c>
      <c r="R245" s="242">
        <f>Q245*H245</f>
        <v>0.04567355</v>
      </c>
      <c r="S245" s="242">
        <v>0</v>
      </c>
      <c r="T245" s="243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44" t="s">
        <v>101</v>
      </c>
      <c r="AT245" s="244" t="s">
        <v>264</v>
      </c>
      <c r="AU245" s="244" t="s">
        <v>89</v>
      </c>
      <c r="AY245" s="14" t="s">
        <v>263</v>
      </c>
      <c r="BE245" s="245">
        <f>IF(N245="základná",J245,0)</f>
        <v>0</v>
      </c>
      <c r="BF245" s="245">
        <f>IF(N245="znížená",J245,0)</f>
        <v>0</v>
      </c>
      <c r="BG245" s="245">
        <f>IF(N245="zákl. prenesená",J245,0)</f>
        <v>0</v>
      </c>
      <c r="BH245" s="245">
        <f>IF(N245="zníž. prenesená",J245,0)</f>
        <v>0</v>
      </c>
      <c r="BI245" s="245">
        <f>IF(N245="nulová",J245,0)</f>
        <v>0</v>
      </c>
      <c r="BJ245" s="14" t="s">
        <v>89</v>
      </c>
      <c r="BK245" s="246">
        <f>ROUND(I245*H245,3)</f>
        <v>0</v>
      </c>
      <c r="BL245" s="14" t="s">
        <v>101</v>
      </c>
      <c r="BM245" s="244" t="s">
        <v>672</v>
      </c>
    </row>
    <row r="246" s="2" customFormat="1" ht="16.5" customHeight="1">
      <c r="A246" s="35"/>
      <c r="B246" s="36"/>
      <c r="C246" s="233" t="s">
        <v>673</v>
      </c>
      <c r="D246" s="233" t="s">
        <v>264</v>
      </c>
      <c r="E246" s="234" t="s">
        <v>674</v>
      </c>
      <c r="F246" s="235" t="s">
        <v>675</v>
      </c>
      <c r="G246" s="236" t="s">
        <v>322</v>
      </c>
      <c r="H246" s="237">
        <v>913.471</v>
      </c>
      <c r="I246" s="238"/>
      <c r="J246" s="237">
        <f>ROUND(I246*H246,3)</f>
        <v>0</v>
      </c>
      <c r="K246" s="239"/>
      <c r="L246" s="41"/>
      <c r="M246" s="240" t="s">
        <v>1</v>
      </c>
      <c r="N246" s="241" t="s">
        <v>44</v>
      </c>
      <c r="O246" s="94"/>
      <c r="P246" s="242">
        <f>O246*H246</f>
        <v>0</v>
      </c>
      <c r="Q246" s="242">
        <v>0</v>
      </c>
      <c r="R246" s="242">
        <f>Q246*H246</f>
        <v>0</v>
      </c>
      <c r="S246" s="242">
        <v>0</v>
      </c>
      <c r="T246" s="243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44" t="s">
        <v>101</v>
      </c>
      <c r="AT246" s="244" t="s">
        <v>264</v>
      </c>
      <c r="AU246" s="244" t="s">
        <v>89</v>
      </c>
      <c r="AY246" s="14" t="s">
        <v>263</v>
      </c>
      <c r="BE246" s="245">
        <f>IF(N246="základná",J246,0)</f>
        <v>0</v>
      </c>
      <c r="BF246" s="245">
        <f>IF(N246="znížená",J246,0)</f>
        <v>0</v>
      </c>
      <c r="BG246" s="245">
        <f>IF(N246="zákl. prenesená",J246,0)</f>
        <v>0</v>
      </c>
      <c r="BH246" s="245">
        <f>IF(N246="zníž. prenesená",J246,0)</f>
        <v>0</v>
      </c>
      <c r="BI246" s="245">
        <f>IF(N246="nulová",J246,0)</f>
        <v>0</v>
      </c>
      <c r="BJ246" s="14" t="s">
        <v>89</v>
      </c>
      <c r="BK246" s="246">
        <f>ROUND(I246*H246,3)</f>
        <v>0</v>
      </c>
      <c r="BL246" s="14" t="s">
        <v>101</v>
      </c>
      <c r="BM246" s="244" t="s">
        <v>676</v>
      </c>
    </row>
    <row r="247" s="2" customFormat="1" ht="16.5" customHeight="1">
      <c r="A247" s="35"/>
      <c r="B247" s="36"/>
      <c r="C247" s="233" t="s">
        <v>677</v>
      </c>
      <c r="D247" s="233" t="s">
        <v>264</v>
      </c>
      <c r="E247" s="234" t="s">
        <v>678</v>
      </c>
      <c r="F247" s="235" t="s">
        <v>679</v>
      </c>
      <c r="G247" s="236" t="s">
        <v>322</v>
      </c>
      <c r="H247" s="237">
        <v>891.96000000000004</v>
      </c>
      <c r="I247" s="238"/>
      <c r="J247" s="237">
        <f>ROUND(I247*H247,3)</f>
        <v>0</v>
      </c>
      <c r="K247" s="239"/>
      <c r="L247" s="41"/>
      <c r="M247" s="240" t="s">
        <v>1</v>
      </c>
      <c r="N247" s="241" t="s">
        <v>44</v>
      </c>
      <c r="O247" s="94"/>
      <c r="P247" s="242">
        <f>O247*H247</f>
        <v>0</v>
      </c>
      <c r="Q247" s="242">
        <v>5.0000000000000002E-05</v>
      </c>
      <c r="R247" s="242">
        <f>Q247*H247</f>
        <v>0.044598000000000006</v>
      </c>
      <c r="S247" s="242">
        <v>0</v>
      </c>
      <c r="T247" s="243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44" t="s">
        <v>101</v>
      </c>
      <c r="AT247" s="244" t="s">
        <v>264</v>
      </c>
      <c r="AU247" s="244" t="s">
        <v>89</v>
      </c>
      <c r="AY247" s="14" t="s">
        <v>263</v>
      </c>
      <c r="BE247" s="245">
        <f>IF(N247="základná",J247,0)</f>
        <v>0</v>
      </c>
      <c r="BF247" s="245">
        <f>IF(N247="znížená",J247,0)</f>
        <v>0</v>
      </c>
      <c r="BG247" s="245">
        <f>IF(N247="zákl. prenesená",J247,0)</f>
        <v>0</v>
      </c>
      <c r="BH247" s="245">
        <f>IF(N247="zníž. prenesená",J247,0)</f>
        <v>0</v>
      </c>
      <c r="BI247" s="245">
        <f>IF(N247="nulová",J247,0)</f>
        <v>0</v>
      </c>
      <c r="BJ247" s="14" t="s">
        <v>89</v>
      </c>
      <c r="BK247" s="246">
        <f>ROUND(I247*H247,3)</f>
        <v>0</v>
      </c>
      <c r="BL247" s="14" t="s">
        <v>101</v>
      </c>
      <c r="BM247" s="244" t="s">
        <v>680</v>
      </c>
    </row>
    <row r="248" s="2" customFormat="1" ht="16.5" customHeight="1">
      <c r="A248" s="35"/>
      <c r="B248" s="36"/>
      <c r="C248" s="233" t="s">
        <v>681</v>
      </c>
      <c r="D248" s="233" t="s">
        <v>264</v>
      </c>
      <c r="E248" s="234" t="s">
        <v>682</v>
      </c>
      <c r="F248" s="235" t="s">
        <v>683</v>
      </c>
      <c r="G248" s="236" t="s">
        <v>569</v>
      </c>
      <c r="H248" s="237">
        <v>78.959999999999994</v>
      </c>
      <c r="I248" s="238"/>
      <c r="J248" s="237">
        <f>ROUND(I248*H248,3)</f>
        <v>0</v>
      </c>
      <c r="K248" s="239"/>
      <c r="L248" s="41"/>
      <c r="M248" s="240" t="s">
        <v>1</v>
      </c>
      <c r="N248" s="241" t="s">
        <v>44</v>
      </c>
      <c r="O248" s="94"/>
      <c r="P248" s="242">
        <f>O248*H248</f>
        <v>0</v>
      </c>
      <c r="Q248" s="242">
        <v>0.00042000000000000002</v>
      </c>
      <c r="R248" s="242">
        <f>Q248*H248</f>
        <v>0.033163199999999997</v>
      </c>
      <c r="S248" s="242">
        <v>0</v>
      </c>
      <c r="T248" s="243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44" t="s">
        <v>101</v>
      </c>
      <c r="AT248" s="244" t="s">
        <v>264</v>
      </c>
      <c r="AU248" s="244" t="s">
        <v>89</v>
      </c>
      <c r="AY248" s="14" t="s">
        <v>263</v>
      </c>
      <c r="BE248" s="245">
        <f>IF(N248="základná",J248,0)</f>
        <v>0</v>
      </c>
      <c r="BF248" s="245">
        <f>IF(N248="znížená",J248,0)</f>
        <v>0</v>
      </c>
      <c r="BG248" s="245">
        <f>IF(N248="zákl. prenesená",J248,0)</f>
        <v>0</v>
      </c>
      <c r="BH248" s="245">
        <f>IF(N248="zníž. prenesená",J248,0)</f>
        <v>0</v>
      </c>
      <c r="BI248" s="245">
        <f>IF(N248="nulová",J248,0)</f>
        <v>0</v>
      </c>
      <c r="BJ248" s="14" t="s">
        <v>89</v>
      </c>
      <c r="BK248" s="246">
        <f>ROUND(I248*H248,3)</f>
        <v>0</v>
      </c>
      <c r="BL248" s="14" t="s">
        <v>101</v>
      </c>
      <c r="BM248" s="244" t="s">
        <v>684</v>
      </c>
    </row>
    <row r="249" s="2" customFormat="1" ht="16.5" customHeight="1">
      <c r="A249" s="35"/>
      <c r="B249" s="36"/>
      <c r="C249" s="233" t="s">
        <v>685</v>
      </c>
      <c r="D249" s="233" t="s">
        <v>264</v>
      </c>
      <c r="E249" s="234" t="s">
        <v>686</v>
      </c>
      <c r="F249" s="235" t="s">
        <v>687</v>
      </c>
      <c r="G249" s="236" t="s">
        <v>569</v>
      </c>
      <c r="H249" s="237">
        <v>236.39500000000001</v>
      </c>
      <c r="I249" s="238"/>
      <c r="J249" s="237">
        <f>ROUND(I249*H249,3)</f>
        <v>0</v>
      </c>
      <c r="K249" s="239"/>
      <c r="L249" s="41"/>
      <c r="M249" s="240" t="s">
        <v>1</v>
      </c>
      <c r="N249" s="241" t="s">
        <v>44</v>
      </c>
      <c r="O249" s="94"/>
      <c r="P249" s="242">
        <f>O249*H249</f>
        <v>0</v>
      </c>
      <c r="Q249" s="242">
        <v>0.00025000000000000001</v>
      </c>
      <c r="R249" s="242">
        <f>Q249*H249</f>
        <v>0.059098750000000005</v>
      </c>
      <c r="S249" s="242">
        <v>0</v>
      </c>
      <c r="T249" s="243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44" t="s">
        <v>101</v>
      </c>
      <c r="AT249" s="244" t="s">
        <v>264</v>
      </c>
      <c r="AU249" s="244" t="s">
        <v>89</v>
      </c>
      <c r="AY249" s="14" t="s">
        <v>263</v>
      </c>
      <c r="BE249" s="245">
        <f>IF(N249="základná",J249,0)</f>
        <v>0</v>
      </c>
      <c r="BF249" s="245">
        <f>IF(N249="znížená",J249,0)</f>
        <v>0</v>
      </c>
      <c r="BG249" s="245">
        <f>IF(N249="zákl. prenesená",J249,0)</f>
        <v>0</v>
      </c>
      <c r="BH249" s="245">
        <f>IF(N249="zníž. prenesená",J249,0)</f>
        <v>0</v>
      </c>
      <c r="BI249" s="245">
        <f>IF(N249="nulová",J249,0)</f>
        <v>0</v>
      </c>
      <c r="BJ249" s="14" t="s">
        <v>89</v>
      </c>
      <c r="BK249" s="246">
        <f>ROUND(I249*H249,3)</f>
        <v>0</v>
      </c>
      <c r="BL249" s="14" t="s">
        <v>101</v>
      </c>
      <c r="BM249" s="244" t="s">
        <v>688</v>
      </c>
    </row>
    <row r="250" s="2" customFormat="1" ht="16.5" customHeight="1">
      <c r="A250" s="35"/>
      <c r="B250" s="36"/>
      <c r="C250" s="233" t="s">
        <v>689</v>
      </c>
      <c r="D250" s="233" t="s">
        <v>264</v>
      </c>
      <c r="E250" s="234" t="s">
        <v>690</v>
      </c>
      <c r="F250" s="235" t="s">
        <v>691</v>
      </c>
      <c r="G250" s="236" t="s">
        <v>569</v>
      </c>
      <c r="H250" s="237">
        <v>84.394999999999996</v>
      </c>
      <c r="I250" s="238"/>
      <c r="J250" s="237">
        <f>ROUND(I250*H250,3)</f>
        <v>0</v>
      </c>
      <c r="K250" s="239"/>
      <c r="L250" s="41"/>
      <c r="M250" s="240" t="s">
        <v>1</v>
      </c>
      <c r="N250" s="241" t="s">
        <v>44</v>
      </c>
      <c r="O250" s="94"/>
      <c r="P250" s="242">
        <f>O250*H250</f>
        <v>0</v>
      </c>
      <c r="Q250" s="242">
        <v>0.00025999999999999998</v>
      </c>
      <c r="R250" s="242">
        <f>Q250*H250</f>
        <v>0.021942699999999996</v>
      </c>
      <c r="S250" s="242">
        <v>0</v>
      </c>
      <c r="T250" s="243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44" t="s">
        <v>101</v>
      </c>
      <c r="AT250" s="244" t="s">
        <v>264</v>
      </c>
      <c r="AU250" s="244" t="s">
        <v>89</v>
      </c>
      <c r="AY250" s="14" t="s">
        <v>263</v>
      </c>
      <c r="BE250" s="245">
        <f>IF(N250="základná",J250,0)</f>
        <v>0</v>
      </c>
      <c r="BF250" s="245">
        <f>IF(N250="znížená",J250,0)</f>
        <v>0</v>
      </c>
      <c r="BG250" s="245">
        <f>IF(N250="zákl. prenesená",J250,0)</f>
        <v>0</v>
      </c>
      <c r="BH250" s="245">
        <f>IF(N250="zníž. prenesená",J250,0)</f>
        <v>0</v>
      </c>
      <c r="BI250" s="245">
        <f>IF(N250="nulová",J250,0)</f>
        <v>0</v>
      </c>
      <c r="BJ250" s="14" t="s">
        <v>89</v>
      </c>
      <c r="BK250" s="246">
        <f>ROUND(I250*H250,3)</f>
        <v>0</v>
      </c>
      <c r="BL250" s="14" t="s">
        <v>101</v>
      </c>
      <c r="BM250" s="244" t="s">
        <v>692</v>
      </c>
    </row>
    <row r="251" s="2" customFormat="1" ht="16.5" customHeight="1">
      <c r="A251" s="35"/>
      <c r="B251" s="36"/>
      <c r="C251" s="233" t="s">
        <v>693</v>
      </c>
      <c r="D251" s="233" t="s">
        <v>264</v>
      </c>
      <c r="E251" s="234" t="s">
        <v>694</v>
      </c>
      <c r="F251" s="235" t="s">
        <v>695</v>
      </c>
      <c r="G251" s="236" t="s">
        <v>569</v>
      </c>
      <c r="H251" s="237">
        <v>225.25999999999999</v>
      </c>
      <c r="I251" s="238"/>
      <c r="J251" s="237">
        <f>ROUND(I251*H251,3)</f>
        <v>0</v>
      </c>
      <c r="K251" s="239"/>
      <c r="L251" s="41"/>
      <c r="M251" s="240" t="s">
        <v>1</v>
      </c>
      <c r="N251" s="241" t="s">
        <v>44</v>
      </c>
      <c r="O251" s="94"/>
      <c r="P251" s="242">
        <f>O251*H251</f>
        <v>0</v>
      </c>
      <c r="Q251" s="242">
        <v>6.9999999999999994E-05</v>
      </c>
      <c r="R251" s="242">
        <f>Q251*H251</f>
        <v>0.0157682</v>
      </c>
      <c r="S251" s="242">
        <v>0</v>
      </c>
      <c r="T251" s="243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44" t="s">
        <v>101</v>
      </c>
      <c r="AT251" s="244" t="s">
        <v>264</v>
      </c>
      <c r="AU251" s="244" t="s">
        <v>89</v>
      </c>
      <c r="AY251" s="14" t="s">
        <v>263</v>
      </c>
      <c r="BE251" s="245">
        <f>IF(N251="základná",J251,0)</f>
        <v>0</v>
      </c>
      <c r="BF251" s="245">
        <f>IF(N251="znížená",J251,0)</f>
        <v>0</v>
      </c>
      <c r="BG251" s="245">
        <f>IF(N251="zákl. prenesená",J251,0)</f>
        <v>0</v>
      </c>
      <c r="BH251" s="245">
        <f>IF(N251="zníž. prenesená",J251,0)</f>
        <v>0</v>
      </c>
      <c r="BI251" s="245">
        <f>IF(N251="nulová",J251,0)</f>
        <v>0</v>
      </c>
      <c r="BJ251" s="14" t="s">
        <v>89</v>
      </c>
      <c r="BK251" s="246">
        <f>ROUND(I251*H251,3)</f>
        <v>0</v>
      </c>
      <c r="BL251" s="14" t="s">
        <v>101</v>
      </c>
      <c r="BM251" s="244" t="s">
        <v>696</v>
      </c>
    </row>
    <row r="252" s="2" customFormat="1" ht="16.5" customHeight="1">
      <c r="A252" s="35"/>
      <c r="B252" s="36"/>
      <c r="C252" s="233" t="s">
        <v>697</v>
      </c>
      <c r="D252" s="233" t="s">
        <v>264</v>
      </c>
      <c r="E252" s="234" t="s">
        <v>698</v>
      </c>
      <c r="F252" s="235" t="s">
        <v>699</v>
      </c>
      <c r="G252" s="236" t="s">
        <v>569</v>
      </c>
      <c r="H252" s="237">
        <v>15.66</v>
      </c>
      <c r="I252" s="238"/>
      <c r="J252" s="237">
        <f>ROUND(I252*H252,3)</f>
        <v>0</v>
      </c>
      <c r="K252" s="239"/>
      <c r="L252" s="41"/>
      <c r="M252" s="240" t="s">
        <v>1</v>
      </c>
      <c r="N252" s="241" t="s">
        <v>44</v>
      </c>
      <c r="O252" s="94"/>
      <c r="P252" s="242">
        <f>O252*H252</f>
        <v>0</v>
      </c>
      <c r="Q252" s="242">
        <v>0.00016000000000000001</v>
      </c>
      <c r="R252" s="242">
        <f>Q252*H252</f>
        <v>0.0025056000000000002</v>
      </c>
      <c r="S252" s="242">
        <v>0</v>
      </c>
      <c r="T252" s="243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44" t="s">
        <v>101</v>
      </c>
      <c r="AT252" s="244" t="s">
        <v>264</v>
      </c>
      <c r="AU252" s="244" t="s">
        <v>89</v>
      </c>
      <c r="AY252" s="14" t="s">
        <v>263</v>
      </c>
      <c r="BE252" s="245">
        <f>IF(N252="základná",J252,0)</f>
        <v>0</v>
      </c>
      <c r="BF252" s="245">
        <f>IF(N252="znížená",J252,0)</f>
        <v>0</v>
      </c>
      <c r="BG252" s="245">
        <f>IF(N252="zákl. prenesená",J252,0)</f>
        <v>0</v>
      </c>
      <c r="BH252" s="245">
        <f>IF(N252="zníž. prenesená",J252,0)</f>
        <v>0</v>
      </c>
      <c r="BI252" s="245">
        <f>IF(N252="nulová",J252,0)</f>
        <v>0</v>
      </c>
      <c r="BJ252" s="14" t="s">
        <v>89</v>
      </c>
      <c r="BK252" s="246">
        <f>ROUND(I252*H252,3)</f>
        <v>0</v>
      </c>
      <c r="BL252" s="14" t="s">
        <v>101</v>
      </c>
      <c r="BM252" s="244" t="s">
        <v>700</v>
      </c>
    </row>
    <row r="253" s="12" customFormat="1" ht="22.8" customHeight="1">
      <c r="A253" s="12"/>
      <c r="B253" s="219"/>
      <c r="C253" s="220"/>
      <c r="D253" s="221" t="s">
        <v>77</v>
      </c>
      <c r="E253" s="247" t="s">
        <v>689</v>
      </c>
      <c r="F253" s="247" t="s">
        <v>701</v>
      </c>
      <c r="G253" s="220"/>
      <c r="H253" s="220"/>
      <c r="I253" s="223"/>
      <c r="J253" s="248">
        <f>BK253</f>
        <v>0</v>
      </c>
      <c r="K253" s="220"/>
      <c r="L253" s="225"/>
      <c r="M253" s="226"/>
      <c r="N253" s="227"/>
      <c r="O253" s="227"/>
      <c r="P253" s="228">
        <f>P254</f>
        <v>0</v>
      </c>
      <c r="Q253" s="227"/>
      <c r="R253" s="228">
        <f>R254</f>
        <v>0</v>
      </c>
      <c r="S253" s="227"/>
      <c r="T253" s="229">
        <f>T254</f>
        <v>0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R253" s="230" t="s">
        <v>85</v>
      </c>
      <c r="AT253" s="231" t="s">
        <v>77</v>
      </c>
      <c r="AU253" s="231" t="s">
        <v>85</v>
      </c>
      <c r="AY253" s="230" t="s">
        <v>263</v>
      </c>
      <c r="BK253" s="232">
        <f>BK254</f>
        <v>0</v>
      </c>
    </row>
    <row r="254" s="2" customFormat="1" ht="24.15" customHeight="1">
      <c r="A254" s="35"/>
      <c r="B254" s="36"/>
      <c r="C254" s="233" t="s">
        <v>702</v>
      </c>
      <c r="D254" s="233" t="s">
        <v>264</v>
      </c>
      <c r="E254" s="234" t="s">
        <v>703</v>
      </c>
      <c r="F254" s="235" t="s">
        <v>704</v>
      </c>
      <c r="G254" s="236" t="s">
        <v>313</v>
      </c>
      <c r="H254" s="237">
        <v>2095.8789999999999</v>
      </c>
      <c r="I254" s="238"/>
      <c r="J254" s="237">
        <f>ROUND(I254*H254,3)</f>
        <v>0</v>
      </c>
      <c r="K254" s="239"/>
      <c r="L254" s="41"/>
      <c r="M254" s="240" t="s">
        <v>1</v>
      </c>
      <c r="N254" s="241" t="s">
        <v>44</v>
      </c>
      <c r="O254" s="94"/>
      <c r="P254" s="242">
        <f>O254*H254</f>
        <v>0</v>
      </c>
      <c r="Q254" s="242">
        <v>0</v>
      </c>
      <c r="R254" s="242">
        <f>Q254*H254</f>
        <v>0</v>
      </c>
      <c r="S254" s="242">
        <v>0</v>
      </c>
      <c r="T254" s="243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44" t="s">
        <v>101</v>
      </c>
      <c r="AT254" s="244" t="s">
        <v>264</v>
      </c>
      <c r="AU254" s="244" t="s">
        <v>89</v>
      </c>
      <c r="AY254" s="14" t="s">
        <v>263</v>
      </c>
      <c r="BE254" s="245">
        <f>IF(N254="základná",J254,0)</f>
        <v>0</v>
      </c>
      <c r="BF254" s="245">
        <f>IF(N254="znížená",J254,0)</f>
        <v>0</v>
      </c>
      <c r="BG254" s="245">
        <f>IF(N254="zákl. prenesená",J254,0)</f>
        <v>0</v>
      </c>
      <c r="BH254" s="245">
        <f>IF(N254="zníž. prenesená",J254,0)</f>
        <v>0</v>
      </c>
      <c r="BI254" s="245">
        <f>IF(N254="nulová",J254,0)</f>
        <v>0</v>
      </c>
      <c r="BJ254" s="14" t="s">
        <v>89</v>
      </c>
      <c r="BK254" s="246">
        <f>ROUND(I254*H254,3)</f>
        <v>0</v>
      </c>
      <c r="BL254" s="14" t="s">
        <v>101</v>
      </c>
      <c r="BM254" s="244" t="s">
        <v>705</v>
      </c>
    </row>
    <row r="255" s="12" customFormat="1" ht="25.92" customHeight="1">
      <c r="A255" s="12"/>
      <c r="B255" s="219"/>
      <c r="C255" s="220"/>
      <c r="D255" s="221" t="s">
        <v>77</v>
      </c>
      <c r="E255" s="222" t="s">
        <v>706</v>
      </c>
      <c r="F255" s="222" t="s">
        <v>707</v>
      </c>
      <c r="G255" s="220"/>
      <c r="H255" s="220"/>
      <c r="I255" s="223"/>
      <c r="J255" s="224">
        <f>BK255</f>
        <v>0</v>
      </c>
      <c r="K255" s="220"/>
      <c r="L255" s="225"/>
      <c r="M255" s="226"/>
      <c r="N255" s="227"/>
      <c r="O255" s="227"/>
      <c r="P255" s="228">
        <f>P256+P272+P283+P300+P308+P324+P364+P398+P408+P416+P423+P431+P433</f>
        <v>0</v>
      </c>
      <c r="Q255" s="227"/>
      <c r="R255" s="228">
        <f>R256+R272+R283+R300+R308+R324+R364+R398+R408+R416+R423+R431+R433</f>
        <v>162.61112502999998</v>
      </c>
      <c r="S255" s="227"/>
      <c r="T255" s="229">
        <f>T256+T272+T283+T300+T308+T324+T364+T398+T408+T416+T423+T431+T433</f>
        <v>0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R255" s="230" t="s">
        <v>89</v>
      </c>
      <c r="AT255" s="231" t="s">
        <v>77</v>
      </c>
      <c r="AU255" s="231" t="s">
        <v>78</v>
      </c>
      <c r="AY255" s="230" t="s">
        <v>263</v>
      </c>
      <c r="BK255" s="232">
        <f>BK256+BK272+BK283+BK300+BK308+BK324+BK364+BK398+BK408+BK416+BK423+BK431+BK433</f>
        <v>0</v>
      </c>
    </row>
    <row r="256" s="12" customFormat="1" ht="22.8" customHeight="1">
      <c r="A256" s="12"/>
      <c r="B256" s="219"/>
      <c r="C256" s="220"/>
      <c r="D256" s="221" t="s">
        <v>77</v>
      </c>
      <c r="E256" s="247" t="s">
        <v>708</v>
      </c>
      <c r="F256" s="247" t="s">
        <v>709</v>
      </c>
      <c r="G256" s="220"/>
      <c r="H256" s="220"/>
      <c r="I256" s="223"/>
      <c r="J256" s="248">
        <f>BK256</f>
        <v>0</v>
      </c>
      <c r="K256" s="220"/>
      <c r="L256" s="225"/>
      <c r="M256" s="226"/>
      <c r="N256" s="227"/>
      <c r="O256" s="227"/>
      <c r="P256" s="228">
        <f>SUM(P257:P271)</f>
        <v>0</v>
      </c>
      <c r="Q256" s="227"/>
      <c r="R256" s="228">
        <f>SUM(R257:R271)</f>
        <v>1.34733441</v>
      </c>
      <c r="S256" s="227"/>
      <c r="T256" s="229">
        <f>SUM(T257:T271)</f>
        <v>0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R256" s="230" t="s">
        <v>89</v>
      </c>
      <c r="AT256" s="231" t="s">
        <v>77</v>
      </c>
      <c r="AU256" s="231" t="s">
        <v>85</v>
      </c>
      <c r="AY256" s="230" t="s">
        <v>263</v>
      </c>
      <c r="BK256" s="232">
        <f>SUM(BK257:BK271)</f>
        <v>0</v>
      </c>
    </row>
    <row r="257" s="2" customFormat="1" ht="24.15" customHeight="1">
      <c r="A257" s="35"/>
      <c r="B257" s="36"/>
      <c r="C257" s="233" t="s">
        <v>710</v>
      </c>
      <c r="D257" s="233" t="s">
        <v>264</v>
      </c>
      <c r="E257" s="234" t="s">
        <v>711</v>
      </c>
      <c r="F257" s="235" t="s">
        <v>712</v>
      </c>
      <c r="G257" s="236" t="s">
        <v>322</v>
      </c>
      <c r="H257" s="237">
        <v>974.38199999999995</v>
      </c>
      <c r="I257" s="238"/>
      <c r="J257" s="237">
        <f>ROUND(I257*H257,3)</f>
        <v>0</v>
      </c>
      <c r="K257" s="239"/>
      <c r="L257" s="41"/>
      <c r="M257" s="240" t="s">
        <v>1</v>
      </c>
      <c r="N257" s="241" t="s">
        <v>44</v>
      </c>
      <c r="O257" s="94"/>
      <c r="P257" s="242">
        <f>O257*H257</f>
        <v>0</v>
      </c>
      <c r="Q257" s="242">
        <v>0</v>
      </c>
      <c r="R257" s="242">
        <f>Q257*H257</f>
        <v>0</v>
      </c>
      <c r="S257" s="242">
        <v>0</v>
      </c>
      <c r="T257" s="243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44" t="s">
        <v>327</v>
      </c>
      <c r="AT257" s="244" t="s">
        <v>264</v>
      </c>
      <c r="AU257" s="244" t="s">
        <v>89</v>
      </c>
      <c r="AY257" s="14" t="s">
        <v>263</v>
      </c>
      <c r="BE257" s="245">
        <f>IF(N257="základná",J257,0)</f>
        <v>0</v>
      </c>
      <c r="BF257" s="245">
        <f>IF(N257="znížená",J257,0)</f>
        <v>0</v>
      </c>
      <c r="BG257" s="245">
        <f>IF(N257="zákl. prenesená",J257,0)</f>
        <v>0</v>
      </c>
      <c r="BH257" s="245">
        <f>IF(N257="zníž. prenesená",J257,0)</f>
        <v>0</v>
      </c>
      <c r="BI257" s="245">
        <f>IF(N257="nulová",J257,0)</f>
        <v>0</v>
      </c>
      <c r="BJ257" s="14" t="s">
        <v>89</v>
      </c>
      <c r="BK257" s="246">
        <f>ROUND(I257*H257,3)</f>
        <v>0</v>
      </c>
      <c r="BL257" s="14" t="s">
        <v>327</v>
      </c>
      <c r="BM257" s="244" t="s">
        <v>713</v>
      </c>
    </row>
    <row r="258" s="2" customFormat="1" ht="16.5" customHeight="1">
      <c r="A258" s="35"/>
      <c r="B258" s="36"/>
      <c r="C258" s="249" t="s">
        <v>714</v>
      </c>
      <c r="D258" s="249" t="s">
        <v>612</v>
      </c>
      <c r="E258" s="250" t="s">
        <v>715</v>
      </c>
      <c r="F258" s="251" t="s">
        <v>716</v>
      </c>
      <c r="G258" s="252" t="s">
        <v>322</v>
      </c>
      <c r="H258" s="253">
        <v>1120.539</v>
      </c>
      <c r="I258" s="254"/>
      <c r="J258" s="253">
        <f>ROUND(I258*H258,3)</f>
        <v>0</v>
      </c>
      <c r="K258" s="255"/>
      <c r="L258" s="256"/>
      <c r="M258" s="257" t="s">
        <v>1</v>
      </c>
      <c r="N258" s="258" t="s">
        <v>44</v>
      </c>
      <c r="O258" s="94"/>
      <c r="P258" s="242">
        <f>O258*H258</f>
        <v>0</v>
      </c>
      <c r="Q258" s="242">
        <v>0.00029999999999999997</v>
      </c>
      <c r="R258" s="242">
        <f>Q258*H258</f>
        <v>0.33616169999999995</v>
      </c>
      <c r="S258" s="242">
        <v>0</v>
      </c>
      <c r="T258" s="243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44" t="s">
        <v>717</v>
      </c>
      <c r="AT258" s="244" t="s">
        <v>612</v>
      </c>
      <c r="AU258" s="244" t="s">
        <v>89</v>
      </c>
      <c r="AY258" s="14" t="s">
        <v>263</v>
      </c>
      <c r="BE258" s="245">
        <f>IF(N258="základná",J258,0)</f>
        <v>0</v>
      </c>
      <c r="BF258" s="245">
        <f>IF(N258="znížená",J258,0)</f>
        <v>0</v>
      </c>
      <c r="BG258" s="245">
        <f>IF(N258="zákl. prenesená",J258,0)</f>
        <v>0</v>
      </c>
      <c r="BH258" s="245">
        <f>IF(N258="zníž. prenesená",J258,0)</f>
        <v>0</v>
      </c>
      <c r="BI258" s="245">
        <f>IF(N258="nulová",J258,0)</f>
        <v>0</v>
      </c>
      <c r="BJ258" s="14" t="s">
        <v>89</v>
      </c>
      <c r="BK258" s="246">
        <f>ROUND(I258*H258,3)</f>
        <v>0</v>
      </c>
      <c r="BL258" s="14" t="s">
        <v>327</v>
      </c>
      <c r="BM258" s="244" t="s">
        <v>718</v>
      </c>
    </row>
    <row r="259" s="2" customFormat="1" ht="21.75" customHeight="1">
      <c r="A259" s="35"/>
      <c r="B259" s="36"/>
      <c r="C259" s="233" t="s">
        <v>719</v>
      </c>
      <c r="D259" s="233" t="s">
        <v>264</v>
      </c>
      <c r="E259" s="234" t="s">
        <v>720</v>
      </c>
      <c r="F259" s="235" t="s">
        <v>721</v>
      </c>
      <c r="G259" s="236" t="s">
        <v>322</v>
      </c>
      <c r="H259" s="237">
        <v>92.116</v>
      </c>
      <c r="I259" s="238"/>
      <c r="J259" s="237">
        <f>ROUND(I259*H259,3)</f>
        <v>0</v>
      </c>
      <c r="K259" s="239"/>
      <c r="L259" s="41"/>
      <c r="M259" s="240" t="s">
        <v>1</v>
      </c>
      <c r="N259" s="241" t="s">
        <v>44</v>
      </c>
      <c r="O259" s="94"/>
      <c r="P259" s="242">
        <f>O259*H259</f>
        <v>0</v>
      </c>
      <c r="Q259" s="242">
        <v>0</v>
      </c>
      <c r="R259" s="242">
        <f>Q259*H259</f>
        <v>0</v>
      </c>
      <c r="S259" s="242">
        <v>0</v>
      </c>
      <c r="T259" s="243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44" t="s">
        <v>327</v>
      </c>
      <c r="AT259" s="244" t="s">
        <v>264</v>
      </c>
      <c r="AU259" s="244" t="s">
        <v>89</v>
      </c>
      <c r="AY259" s="14" t="s">
        <v>263</v>
      </c>
      <c r="BE259" s="245">
        <f>IF(N259="základná",J259,0)</f>
        <v>0</v>
      </c>
      <c r="BF259" s="245">
        <f>IF(N259="znížená",J259,0)</f>
        <v>0</v>
      </c>
      <c r="BG259" s="245">
        <f>IF(N259="zákl. prenesená",J259,0)</f>
        <v>0</v>
      </c>
      <c r="BH259" s="245">
        <f>IF(N259="zníž. prenesená",J259,0)</f>
        <v>0</v>
      </c>
      <c r="BI259" s="245">
        <f>IF(N259="nulová",J259,0)</f>
        <v>0</v>
      </c>
      <c r="BJ259" s="14" t="s">
        <v>89</v>
      </c>
      <c r="BK259" s="246">
        <f>ROUND(I259*H259,3)</f>
        <v>0</v>
      </c>
      <c r="BL259" s="14" t="s">
        <v>327</v>
      </c>
      <c r="BM259" s="244" t="s">
        <v>722</v>
      </c>
    </row>
    <row r="260" s="2" customFormat="1" ht="16.5" customHeight="1">
      <c r="A260" s="35"/>
      <c r="B260" s="36"/>
      <c r="C260" s="249" t="s">
        <v>723</v>
      </c>
      <c r="D260" s="249" t="s">
        <v>612</v>
      </c>
      <c r="E260" s="250" t="s">
        <v>715</v>
      </c>
      <c r="F260" s="251" t="s">
        <v>716</v>
      </c>
      <c r="G260" s="252" t="s">
        <v>322</v>
      </c>
      <c r="H260" s="253">
        <v>110.539</v>
      </c>
      <c r="I260" s="254"/>
      <c r="J260" s="253">
        <f>ROUND(I260*H260,3)</f>
        <v>0</v>
      </c>
      <c r="K260" s="255"/>
      <c r="L260" s="256"/>
      <c r="M260" s="257" t="s">
        <v>1</v>
      </c>
      <c r="N260" s="258" t="s">
        <v>44</v>
      </c>
      <c r="O260" s="94"/>
      <c r="P260" s="242">
        <f>O260*H260</f>
        <v>0</v>
      </c>
      <c r="Q260" s="242">
        <v>0.00029999999999999997</v>
      </c>
      <c r="R260" s="242">
        <f>Q260*H260</f>
        <v>0.033161699999999995</v>
      </c>
      <c r="S260" s="242">
        <v>0</v>
      </c>
      <c r="T260" s="243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44" t="s">
        <v>717</v>
      </c>
      <c r="AT260" s="244" t="s">
        <v>612</v>
      </c>
      <c r="AU260" s="244" t="s">
        <v>89</v>
      </c>
      <c r="AY260" s="14" t="s">
        <v>263</v>
      </c>
      <c r="BE260" s="245">
        <f>IF(N260="základná",J260,0)</f>
        <v>0</v>
      </c>
      <c r="BF260" s="245">
        <f>IF(N260="znížená",J260,0)</f>
        <v>0</v>
      </c>
      <c r="BG260" s="245">
        <f>IF(N260="zákl. prenesená",J260,0)</f>
        <v>0</v>
      </c>
      <c r="BH260" s="245">
        <f>IF(N260="zníž. prenesená",J260,0)</f>
        <v>0</v>
      </c>
      <c r="BI260" s="245">
        <f>IF(N260="nulová",J260,0)</f>
        <v>0</v>
      </c>
      <c r="BJ260" s="14" t="s">
        <v>89</v>
      </c>
      <c r="BK260" s="246">
        <f>ROUND(I260*H260,3)</f>
        <v>0</v>
      </c>
      <c r="BL260" s="14" t="s">
        <v>327</v>
      </c>
      <c r="BM260" s="244" t="s">
        <v>724</v>
      </c>
    </row>
    <row r="261" s="2" customFormat="1" ht="37.8" customHeight="1">
      <c r="A261" s="35"/>
      <c r="B261" s="36"/>
      <c r="C261" s="233" t="s">
        <v>725</v>
      </c>
      <c r="D261" s="233" t="s">
        <v>264</v>
      </c>
      <c r="E261" s="234" t="s">
        <v>726</v>
      </c>
      <c r="F261" s="235" t="s">
        <v>727</v>
      </c>
      <c r="G261" s="236" t="s">
        <v>322</v>
      </c>
      <c r="H261" s="237">
        <v>475.13600000000002</v>
      </c>
      <c r="I261" s="238"/>
      <c r="J261" s="237">
        <f>ROUND(I261*H261,3)</f>
        <v>0</v>
      </c>
      <c r="K261" s="239"/>
      <c r="L261" s="41"/>
      <c r="M261" s="240" t="s">
        <v>1</v>
      </c>
      <c r="N261" s="241" t="s">
        <v>44</v>
      </c>
      <c r="O261" s="94"/>
      <c r="P261" s="242">
        <f>O261*H261</f>
        <v>0</v>
      </c>
      <c r="Q261" s="242">
        <v>3.0000000000000001E-05</v>
      </c>
      <c r="R261" s="242">
        <f>Q261*H261</f>
        <v>0.014254080000000001</v>
      </c>
      <c r="S261" s="242">
        <v>0</v>
      </c>
      <c r="T261" s="243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44" t="s">
        <v>327</v>
      </c>
      <c r="AT261" s="244" t="s">
        <v>264</v>
      </c>
      <c r="AU261" s="244" t="s">
        <v>89</v>
      </c>
      <c r="AY261" s="14" t="s">
        <v>263</v>
      </c>
      <c r="BE261" s="245">
        <f>IF(N261="základná",J261,0)</f>
        <v>0</v>
      </c>
      <c r="BF261" s="245">
        <f>IF(N261="znížená",J261,0)</f>
        <v>0</v>
      </c>
      <c r="BG261" s="245">
        <f>IF(N261="zákl. prenesená",J261,0)</f>
        <v>0</v>
      </c>
      <c r="BH261" s="245">
        <f>IF(N261="zníž. prenesená",J261,0)</f>
        <v>0</v>
      </c>
      <c r="BI261" s="245">
        <f>IF(N261="nulová",J261,0)</f>
        <v>0</v>
      </c>
      <c r="BJ261" s="14" t="s">
        <v>89</v>
      </c>
      <c r="BK261" s="246">
        <f>ROUND(I261*H261,3)</f>
        <v>0</v>
      </c>
      <c r="BL261" s="14" t="s">
        <v>327</v>
      </c>
      <c r="BM261" s="244" t="s">
        <v>728</v>
      </c>
    </row>
    <row r="262" s="2" customFormat="1" ht="33" customHeight="1">
      <c r="A262" s="35"/>
      <c r="B262" s="36"/>
      <c r="C262" s="249" t="s">
        <v>729</v>
      </c>
      <c r="D262" s="249" t="s">
        <v>612</v>
      </c>
      <c r="E262" s="250" t="s">
        <v>730</v>
      </c>
      <c r="F262" s="251" t="s">
        <v>731</v>
      </c>
      <c r="G262" s="252" t="s">
        <v>322</v>
      </c>
      <c r="H262" s="253">
        <v>546.40599999999995</v>
      </c>
      <c r="I262" s="254"/>
      <c r="J262" s="253">
        <f>ROUND(I262*H262,3)</f>
        <v>0</v>
      </c>
      <c r="K262" s="255"/>
      <c r="L262" s="256"/>
      <c r="M262" s="257" t="s">
        <v>1</v>
      </c>
      <c r="N262" s="258" t="s">
        <v>44</v>
      </c>
      <c r="O262" s="94"/>
      <c r="P262" s="242">
        <f>O262*H262</f>
        <v>0</v>
      </c>
      <c r="Q262" s="242">
        <v>0.00131</v>
      </c>
      <c r="R262" s="242">
        <f>Q262*H262</f>
        <v>0.71579185999999995</v>
      </c>
      <c r="S262" s="242">
        <v>0</v>
      </c>
      <c r="T262" s="243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44" t="s">
        <v>717</v>
      </c>
      <c r="AT262" s="244" t="s">
        <v>612</v>
      </c>
      <c r="AU262" s="244" t="s">
        <v>89</v>
      </c>
      <c r="AY262" s="14" t="s">
        <v>263</v>
      </c>
      <c r="BE262" s="245">
        <f>IF(N262="základná",J262,0)</f>
        <v>0</v>
      </c>
      <c r="BF262" s="245">
        <f>IF(N262="znížená",J262,0)</f>
        <v>0</v>
      </c>
      <c r="BG262" s="245">
        <f>IF(N262="zákl. prenesená",J262,0)</f>
        <v>0</v>
      </c>
      <c r="BH262" s="245">
        <f>IF(N262="zníž. prenesená",J262,0)</f>
        <v>0</v>
      </c>
      <c r="BI262" s="245">
        <f>IF(N262="nulová",J262,0)</f>
        <v>0</v>
      </c>
      <c r="BJ262" s="14" t="s">
        <v>89</v>
      </c>
      <c r="BK262" s="246">
        <f>ROUND(I262*H262,3)</f>
        <v>0</v>
      </c>
      <c r="BL262" s="14" t="s">
        <v>327</v>
      </c>
      <c r="BM262" s="244" t="s">
        <v>732</v>
      </c>
    </row>
    <row r="263" s="2" customFormat="1" ht="33" customHeight="1">
      <c r="A263" s="35"/>
      <c r="B263" s="36"/>
      <c r="C263" s="233" t="s">
        <v>733</v>
      </c>
      <c r="D263" s="233" t="s">
        <v>264</v>
      </c>
      <c r="E263" s="234" t="s">
        <v>734</v>
      </c>
      <c r="F263" s="235" t="s">
        <v>735</v>
      </c>
      <c r="G263" s="236" t="s">
        <v>322</v>
      </c>
      <c r="H263" s="237">
        <v>92.116</v>
      </c>
      <c r="I263" s="238"/>
      <c r="J263" s="237">
        <f>ROUND(I263*H263,3)</f>
        <v>0</v>
      </c>
      <c r="K263" s="239"/>
      <c r="L263" s="41"/>
      <c r="M263" s="240" t="s">
        <v>1</v>
      </c>
      <c r="N263" s="241" t="s">
        <v>44</v>
      </c>
      <c r="O263" s="94"/>
      <c r="P263" s="242">
        <f>O263*H263</f>
        <v>0</v>
      </c>
      <c r="Q263" s="242">
        <v>3.0000000000000001E-05</v>
      </c>
      <c r="R263" s="242">
        <f>Q263*H263</f>
        <v>0.00276348</v>
      </c>
      <c r="S263" s="242">
        <v>0</v>
      </c>
      <c r="T263" s="243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44" t="s">
        <v>327</v>
      </c>
      <c r="AT263" s="244" t="s">
        <v>264</v>
      </c>
      <c r="AU263" s="244" t="s">
        <v>89</v>
      </c>
      <c r="AY263" s="14" t="s">
        <v>263</v>
      </c>
      <c r="BE263" s="245">
        <f>IF(N263="základná",J263,0)</f>
        <v>0</v>
      </c>
      <c r="BF263" s="245">
        <f>IF(N263="znížená",J263,0)</f>
        <v>0</v>
      </c>
      <c r="BG263" s="245">
        <f>IF(N263="zákl. prenesená",J263,0)</f>
        <v>0</v>
      </c>
      <c r="BH263" s="245">
        <f>IF(N263="zníž. prenesená",J263,0)</f>
        <v>0</v>
      </c>
      <c r="BI263" s="245">
        <f>IF(N263="nulová",J263,0)</f>
        <v>0</v>
      </c>
      <c r="BJ263" s="14" t="s">
        <v>89</v>
      </c>
      <c r="BK263" s="246">
        <f>ROUND(I263*H263,3)</f>
        <v>0</v>
      </c>
      <c r="BL263" s="14" t="s">
        <v>327</v>
      </c>
      <c r="BM263" s="244" t="s">
        <v>736</v>
      </c>
    </row>
    <row r="264" s="2" customFormat="1" ht="33" customHeight="1">
      <c r="A264" s="35"/>
      <c r="B264" s="36"/>
      <c r="C264" s="249" t="s">
        <v>737</v>
      </c>
      <c r="D264" s="249" t="s">
        <v>612</v>
      </c>
      <c r="E264" s="250" t="s">
        <v>730</v>
      </c>
      <c r="F264" s="251" t="s">
        <v>731</v>
      </c>
      <c r="G264" s="252" t="s">
        <v>322</v>
      </c>
      <c r="H264" s="253">
        <v>110.539</v>
      </c>
      <c r="I264" s="254"/>
      <c r="J264" s="253">
        <f>ROUND(I264*H264,3)</f>
        <v>0</v>
      </c>
      <c r="K264" s="255"/>
      <c r="L264" s="256"/>
      <c r="M264" s="257" t="s">
        <v>1</v>
      </c>
      <c r="N264" s="258" t="s">
        <v>44</v>
      </c>
      <c r="O264" s="94"/>
      <c r="P264" s="242">
        <f>O264*H264</f>
        <v>0</v>
      </c>
      <c r="Q264" s="242">
        <v>0.00131</v>
      </c>
      <c r="R264" s="242">
        <f>Q264*H264</f>
        <v>0.14480609</v>
      </c>
      <c r="S264" s="242">
        <v>0</v>
      </c>
      <c r="T264" s="243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44" t="s">
        <v>717</v>
      </c>
      <c r="AT264" s="244" t="s">
        <v>612</v>
      </c>
      <c r="AU264" s="244" t="s">
        <v>89</v>
      </c>
      <c r="AY264" s="14" t="s">
        <v>263</v>
      </c>
      <c r="BE264" s="245">
        <f>IF(N264="základná",J264,0)</f>
        <v>0</v>
      </c>
      <c r="BF264" s="245">
        <f>IF(N264="znížená",J264,0)</f>
        <v>0</v>
      </c>
      <c r="BG264" s="245">
        <f>IF(N264="zákl. prenesená",J264,0)</f>
        <v>0</v>
      </c>
      <c r="BH264" s="245">
        <f>IF(N264="zníž. prenesená",J264,0)</f>
        <v>0</v>
      </c>
      <c r="BI264" s="245">
        <f>IF(N264="nulová",J264,0)</f>
        <v>0</v>
      </c>
      <c r="BJ264" s="14" t="s">
        <v>89</v>
      </c>
      <c r="BK264" s="246">
        <f>ROUND(I264*H264,3)</f>
        <v>0</v>
      </c>
      <c r="BL264" s="14" t="s">
        <v>327</v>
      </c>
      <c r="BM264" s="244" t="s">
        <v>738</v>
      </c>
    </row>
    <row r="265" s="2" customFormat="1" ht="33" customHeight="1">
      <c r="A265" s="35"/>
      <c r="B265" s="36"/>
      <c r="C265" s="233" t="s">
        <v>739</v>
      </c>
      <c r="D265" s="233" t="s">
        <v>264</v>
      </c>
      <c r="E265" s="234" t="s">
        <v>740</v>
      </c>
      <c r="F265" s="235" t="s">
        <v>741</v>
      </c>
      <c r="G265" s="236" t="s">
        <v>322</v>
      </c>
      <c r="H265" s="237">
        <v>74.620000000000005</v>
      </c>
      <c r="I265" s="238"/>
      <c r="J265" s="237">
        <f>ROUND(I265*H265,3)</f>
        <v>0</v>
      </c>
      <c r="K265" s="239"/>
      <c r="L265" s="41"/>
      <c r="M265" s="240" t="s">
        <v>1</v>
      </c>
      <c r="N265" s="241" t="s">
        <v>44</v>
      </c>
      <c r="O265" s="94"/>
      <c r="P265" s="242">
        <f>O265*H265</f>
        <v>0</v>
      </c>
      <c r="Q265" s="242">
        <v>0</v>
      </c>
      <c r="R265" s="242">
        <f>Q265*H265</f>
        <v>0</v>
      </c>
      <c r="S265" s="242">
        <v>0</v>
      </c>
      <c r="T265" s="243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44" t="s">
        <v>327</v>
      </c>
      <c r="AT265" s="244" t="s">
        <v>264</v>
      </c>
      <c r="AU265" s="244" t="s">
        <v>89</v>
      </c>
      <c r="AY265" s="14" t="s">
        <v>263</v>
      </c>
      <c r="BE265" s="245">
        <f>IF(N265="základná",J265,0)</f>
        <v>0</v>
      </c>
      <c r="BF265" s="245">
        <f>IF(N265="znížená",J265,0)</f>
        <v>0</v>
      </c>
      <c r="BG265" s="245">
        <f>IF(N265="zákl. prenesená",J265,0)</f>
        <v>0</v>
      </c>
      <c r="BH265" s="245">
        <f>IF(N265="zníž. prenesená",J265,0)</f>
        <v>0</v>
      </c>
      <c r="BI265" s="245">
        <f>IF(N265="nulová",J265,0)</f>
        <v>0</v>
      </c>
      <c r="BJ265" s="14" t="s">
        <v>89</v>
      </c>
      <c r="BK265" s="246">
        <f>ROUND(I265*H265,3)</f>
        <v>0</v>
      </c>
      <c r="BL265" s="14" t="s">
        <v>327</v>
      </c>
      <c r="BM265" s="244" t="s">
        <v>742</v>
      </c>
    </row>
    <row r="266" s="2" customFormat="1" ht="24.15" customHeight="1">
      <c r="A266" s="35"/>
      <c r="B266" s="36"/>
      <c r="C266" s="249" t="s">
        <v>743</v>
      </c>
      <c r="D266" s="249" t="s">
        <v>612</v>
      </c>
      <c r="E266" s="250" t="s">
        <v>744</v>
      </c>
      <c r="F266" s="251" t="s">
        <v>745</v>
      </c>
      <c r="G266" s="252" t="s">
        <v>746</v>
      </c>
      <c r="H266" s="253">
        <v>74.620000000000005</v>
      </c>
      <c r="I266" s="254"/>
      <c r="J266" s="253">
        <f>ROUND(I266*H266,3)</f>
        <v>0</v>
      </c>
      <c r="K266" s="255"/>
      <c r="L266" s="256"/>
      <c r="M266" s="257" t="s">
        <v>1</v>
      </c>
      <c r="N266" s="258" t="s">
        <v>44</v>
      </c>
      <c r="O266" s="94"/>
      <c r="P266" s="242">
        <f>O266*H266</f>
        <v>0</v>
      </c>
      <c r="Q266" s="242">
        <v>0.001</v>
      </c>
      <c r="R266" s="242">
        <f>Q266*H266</f>
        <v>0.074620000000000006</v>
      </c>
      <c r="S266" s="242">
        <v>0</v>
      </c>
      <c r="T266" s="243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44" t="s">
        <v>717</v>
      </c>
      <c r="AT266" s="244" t="s">
        <v>612</v>
      </c>
      <c r="AU266" s="244" t="s">
        <v>89</v>
      </c>
      <c r="AY266" s="14" t="s">
        <v>263</v>
      </c>
      <c r="BE266" s="245">
        <f>IF(N266="základná",J266,0)</f>
        <v>0</v>
      </c>
      <c r="BF266" s="245">
        <f>IF(N266="znížená",J266,0)</f>
        <v>0</v>
      </c>
      <c r="BG266" s="245">
        <f>IF(N266="zákl. prenesená",J266,0)</f>
        <v>0</v>
      </c>
      <c r="BH266" s="245">
        <f>IF(N266="zníž. prenesená",J266,0)</f>
        <v>0</v>
      </c>
      <c r="BI266" s="245">
        <f>IF(N266="nulová",J266,0)</f>
        <v>0</v>
      </c>
      <c r="BJ266" s="14" t="s">
        <v>89</v>
      </c>
      <c r="BK266" s="246">
        <f>ROUND(I266*H266,3)</f>
        <v>0</v>
      </c>
      <c r="BL266" s="14" t="s">
        <v>327</v>
      </c>
      <c r="BM266" s="244" t="s">
        <v>747</v>
      </c>
    </row>
    <row r="267" s="2" customFormat="1" ht="24.15" customHeight="1">
      <c r="A267" s="35"/>
      <c r="B267" s="36"/>
      <c r="C267" s="249" t="s">
        <v>748</v>
      </c>
      <c r="D267" s="249" t="s">
        <v>612</v>
      </c>
      <c r="E267" s="250" t="s">
        <v>749</v>
      </c>
      <c r="F267" s="251" t="s">
        <v>750</v>
      </c>
      <c r="G267" s="252" t="s">
        <v>569</v>
      </c>
      <c r="H267" s="253">
        <v>106.31</v>
      </c>
      <c r="I267" s="254"/>
      <c r="J267" s="253">
        <f>ROUND(I267*H267,3)</f>
        <v>0</v>
      </c>
      <c r="K267" s="255"/>
      <c r="L267" s="256"/>
      <c r="M267" s="257" t="s">
        <v>1</v>
      </c>
      <c r="N267" s="258" t="s">
        <v>44</v>
      </c>
      <c r="O267" s="94"/>
      <c r="P267" s="242">
        <f>O267*H267</f>
        <v>0</v>
      </c>
      <c r="Q267" s="242">
        <v>5.0000000000000002E-05</v>
      </c>
      <c r="R267" s="242">
        <f>Q267*H267</f>
        <v>0.0053155000000000008</v>
      </c>
      <c r="S267" s="242">
        <v>0</v>
      </c>
      <c r="T267" s="243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44" t="s">
        <v>717</v>
      </c>
      <c r="AT267" s="244" t="s">
        <v>612</v>
      </c>
      <c r="AU267" s="244" t="s">
        <v>89</v>
      </c>
      <c r="AY267" s="14" t="s">
        <v>263</v>
      </c>
      <c r="BE267" s="245">
        <f>IF(N267="základná",J267,0)</f>
        <v>0</v>
      </c>
      <c r="BF267" s="245">
        <f>IF(N267="znížená",J267,0)</f>
        <v>0</v>
      </c>
      <c r="BG267" s="245">
        <f>IF(N267="zákl. prenesená",J267,0)</f>
        <v>0</v>
      </c>
      <c r="BH267" s="245">
        <f>IF(N267="zníž. prenesená",J267,0)</f>
        <v>0</v>
      </c>
      <c r="BI267" s="245">
        <f>IF(N267="nulová",J267,0)</f>
        <v>0</v>
      </c>
      <c r="BJ267" s="14" t="s">
        <v>89</v>
      </c>
      <c r="BK267" s="246">
        <f>ROUND(I267*H267,3)</f>
        <v>0</v>
      </c>
      <c r="BL267" s="14" t="s">
        <v>327</v>
      </c>
      <c r="BM267" s="244" t="s">
        <v>751</v>
      </c>
    </row>
    <row r="268" s="2" customFormat="1" ht="24.15" customHeight="1">
      <c r="A268" s="35"/>
      <c r="B268" s="36"/>
      <c r="C268" s="233" t="s">
        <v>752</v>
      </c>
      <c r="D268" s="233" t="s">
        <v>264</v>
      </c>
      <c r="E268" s="234" t="s">
        <v>753</v>
      </c>
      <c r="F268" s="235" t="s">
        <v>754</v>
      </c>
      <c r="G268" s="236" t="s">
        <v>322</v>
      </c>
      <c r="H268" s="237">
        <v>19.800000000000001</v>
      </c>
      <c r="I268" s="238"/>
      <c r="J268" s="237">
        <f>ROUND(I268*H268,3)</f>
        <v>0</v>
      </c>
      <c r="K268" s="239"/>
      <c r="L268" s="41"/>
      <c r="M268" s="240" t="s">
        <v>1</v>
      </c>
      <c r="N268" s="241" t="s">
        <v>44</v>
      </c>
      <c r="O268" s="94"/>
      <c r="P268" s="242">
        <f>O268*H268</f>
        <v>0</v>
      </c>
      <c r="Q268" s="242">
        <v>0</v>
      </c>
      <c r="R268" s="242">
        <f>Q268*H268</f>
        <v>0</v>
      </c>
      <c r="S268" s="242">
        <v>0</v>
      </c>
      <c r="T268" s="243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44" t="s">
        <v>327</v>
      </c>
      <c r="AT268" s="244" t="s">
        <v>264</v>
      </c>
      <c r="AU268" s="244" t="s">
        <v>89</v>
      </c>
      <c r="AY268" s="14" t="s">
        <v>263</v>
      </c>
      <c r="BE268" s="245">
        <f>IF(N268="základná",J268,0)</f>
        <v>0</v>
      </c>
      <c r="BF268" s="245">
        <f>IF(N268="znížená",J268,0)</f>
        <v>0</v>
      </c>
      <c r="BG268" s="245">
        <f>IF(N268="zákl. prenesená",J268,0)</f>
        <v>0</v>
      </c>
      <c r="BH268" s="245">
        <f>IF(N268="zníž. prenesená",J268,0)</f>
        <v>0</v>
      </c>
      <c r="BI268" s="245">
        <f>IF(N268="nulová",J268,0)</f>
        <v>0</v>
      </c>
      <c r="BJ268" s="14" t="s">
        <v>89</v>
      </c>
      <c r="BK268" s="246">
        <f>ROUND(I268*H268,3)</f>
        <v>0</v>
      </c>
      <c r="BL268" s="14" t="s">
        <v>327</v>
      </c>
      <c r="BM268" s="244" t="s">
        <v>755</v>
      </c>
    </row>
    <row r="269" s="2" customFormat="1" ht="24.15" customHeight="1">
      <c r="A269" s="35"/>
      <c r="B269" s="36"/>
      <c r="C269" s="249" t="s">
        <v>756</v>
      </c>
      <c r="D269" s="249" t="s">
        <v>612</v>
      </c>
      <c r="E269" s="250" t="s">
        <v>744</v>
      </c>
      <c r="F269" s="251" t="s">
        <v>745</v>
      </c>
      <c r="G269" s="252" t="s">
        <v>746</v>
      </c>
      <c r="H269" s="253">
        <v>19.800000000000001</v>
      </c>
      <c r="I269" s="254"/>
      <c r="J269" s="253">
        <f>ROUND(I269*H269,3)</f>
        <v>0</v>
      </c>
      <c r="K269" s="255"/>
      <c r="L269" s="256"/>
      <c r="M269" s="257" t="s">
        <v>1</v>
      </c>
      <c r="N269" s="258" t="s">
        <v>44</v>
      </c>
      <c r="O269" s="94"/>
      <c r="P269" s="242">
        <f>O269*H269</f>
        <v>0</v>
      </c>
      <c r="Q269" s="242">
        <v>0.001</v>
      </c>
      <c r="R269" s="242">
        <f>Q269*H269</f>
        <v>0.019800000000000002</v>
      </c>
      <c r="S269" s="242">
        <v>0</v>
      </c>
      <c r="T269" s="243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44" t="s">
        <v>717</v>
      </c>
      <c r="AT269" s="244" t="s">
        <v>612</v>
      </c>
      <c r="AU269" s="244" t="s">
        <v>89</v>
      </c>
      <c r="AY269" s="14" t="s">
        <v>263</v>
      </c>
      <c r="BE269" s="245">
        <f>IF(N269="základná",J269,0)</f>
        <v>0</v>
      </c>
      <c r="BF269" s="245">
        <f>IF(N269="znížená",J269,0)</f>
        <v>0</v>
      </c>
      <c r="BG269" s="245">
        <f>IF(N269="zákl. prenesená",J269,0)</f>
        <v>0</v>
      </c>
      <c r="BH269" s="245">
        <f>IF(N269="zníž. prenesená",J269,0)</f>
        <v>0</v>
      </c>
      <c r="BI269" s="245">
        <f>IF(N269="nulová",J269,0)</f>
        <v>0</v>
      </c>
      <c r="BJ269" s="14" t="s">
        <v>89</v>
      </c>
      <c r="BK269" s="246">
        <f>ROUND(I269*H269,3)</f>
        <v>0</v>
      </c>
      <c r="BL269" s="14" t="s">
        <v>327</v>
      </c>
      <c r="BM269" s="244" t="s">
        <v>757</v>
      </c>
    </row>
    <row r="270" s="2" customFormat="1" ht="24.15" customHeight="1">
      <c r="A270" s="35"/>
      <c r="B270" s="36"/>
      <c r="C270" s="249" t="s">
        <v>758</v>
      </c>
      <c r="D270" s="249" t="s">
        <v>612</v>
      </c>
      <c r="E270" s="250" t="s">
        <v>749</v>
      </c>
      <c r="F270" s="251" t="s">
        <v>750</v>
      </c>
      <c r="G270" s="252" t="s">
        <v>569</v>
      </c>
      <c r="H270" s="253">
        <v>13.199999999999999</v>
      </c>
      <c r="I270" s="254"/>
      <c r="J270" s="253">
        <f>ROUND(I270*H270,3)</f>
        <v>0</v>
      </c>
      <c r="K270" s="255"/>
      <c r="L270" s="256"/>
      <c r="M270" s="257" t="s">
        <v>1</v>
      </c>
      <c r="N270" s="258" t="s">
        <v>44</v>
      </c>
      <c r="O270" s="94"/>
      <c r="P270" s="242">
        <f>O270*H270</f>
        <v>0</v>
      </c>
      <c r="Q270" s="242">
        <v>5.0000000000000002E-05</v>
      </c>
      <c r="R270" s="242">
        <f>Q270*H270</f>
        <v>0.00066</v>
      </c>
      <c r="S270" s="242">
        <v>0</v>
      </c>
      <c r="T270" s="243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44" t="s">
        <v>717</v>
      </c>
      <c r="AT270" s="244" t="s">
        <v>612</v>
      </c>
      <c r="AU270" s="244" t="s">
        <v>89</v>
      </c>
      <c r="AY270" s="14" t="s">
        <v>263</v>
      </c>
      <c r="BE270" s="245">
        <f>IF(N270="základná",J270,0)</f>
        <v>0</v>
      </c>
      <c r="BF270" s="245">
        <f>IF(N270="znížená",J270,0)</f>
        <v>0</v>
      </c>
      <c r="BG270" s="245">
        <f>IF(N270="zákl. prenesená",J270,0)</f>
        <v>0</v>
      </c>
      <c r="BH270" s="245">
        <f>IF(N270="zníž. prenesená",J270,0)</f>
        <v>0</v>
      </c>
      <c r="BI270" s="245">
        <f>IF(N270="nulová",J270,0)</f>
        <v>0</v>
      </c>
      <c r="BJ270" s="14" t="s">
        <v>89</v>
      </c>
      <c r="BK270" s="246">
        <f>ROUND(I270*H270,3)</f>
        <v>0</v>
      </c>
      <c r="BL270" s="14" t="s">
        <v>327</v>
      </c>
      <c r="BM270" s="244" t="s">
        <v>759</v>
      </c>
    </row>
    <row r="271" s="2" customFormat="1" ht="24.15" customHeight="1">
      <c r="A271" s="35"/>
      <c r="B271" s="36"/>
      <c r="C271" s="233" t="s">
        <v>760</v>
      </c>
      <c r="D271" s="233" t="s">
        <v>264</v>
      </c>
      <c r="E271" s="234" t="s">
        <v>761</v>
      </c>
      <c r="F271" s="235" t="s">
        <v>762</v>
      </c>
      <c r="G271" s="236" t="s">
        <v>313</v>
      </c>
      <c r="H271" s="237">
        <v>1.347</v>
      </c>
      <c r="I271" s="238"/>
      <c r="J271" s="237">
        <f>ROUND(I271*H271,3)</f>
        <v>0</v>
      </c>
      <c r="K271" s="239"/>
      <c r="L271" s="41"/>
      <c r="M271" s="240" t="s">
        <v>1</v>
      </c>
      <c r="N271" s="241" t="s">
        <v>44</v>
      </c>
      <c r="O271" s="94"/>
      <c r="P271" s="242">
        <f>O271*H271</f>
        <v>0</v>
      </c>
      <c r="Q271" s="242">
        <v>0</v>
      </c>
      <c r="R271" s="242">
        <f>Q271*H271</f>
        <v>0</v>
      </c>
      <c r="S271" s="242">
        <v>0</v>
      </c>
      <c r="T271" s="243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44" t="s">
        <v>327</v>
      </c>
      <c r="AT271" s="244" t="s">
        <v>264</v>
      </c>
      <c r="AU271" s="244" t="s">
        <v>89</v>
      </c>
      <c r="AY271" s="14" t="s">
        <v>263</v>
      </c>
      <c r="BE271" s="245">
        <f>IF(N271="základná",J271,0)</f>
        <v>0</v>
      </c>
      <c r="BF271" s="245">
        <f>IF(N271="znížená",J271,0)</f>
        <v>0</v>
      </c>
      <c r="BG271" s="245">
        <f>IF(N271="zákl. prenesená",J271,0)</f>
        <v>0</v>
      </c>
      <c r="BH271" s="245">
        <f>IF(N271="zníž. prenesená",J271,0)</f>
        <v>0</v>
      </c>
      <c r="BI271" s="245">
        <f>IF(N271="nulová",J271,0)</f>
        <v>0</v>
      </c>
      <c r="BJ271" s="14" t="s">
        <v>89</v>
      </c>
      <c r="BK271" s="246">
        <f>ROUND(I271*H271,3)</f>
        <v>0</v>
      </c>
      <c r="BL271" s="14" t="s">
        <v>327</v>
      </c>
      <c r="BM271" s="244" t="s">
        <v>763</v>
      </c>
    </row>
    <row r="272" s="12" customFormat="1" ht="22.8" customHeight="1">
      <c r="A272" s="12"/>
      <c r="B272" s="219"/>
      <c r="C272" s="220"/>
      <c r="D272" s="221" t="s">
        <v>77</v>
      </c>
      <c r="E272" s="247" t="s">
        <v>764</v>
      </c>
      <c r="F272" s="247" t="s">
        <v>765</v>
      </c>
      <c r="G272" s="220"/>
      <c r="H272" s="220"/>
      <c r="I272" s="223"/>
      <c r="J272" s="248">
        <f>BK272</f>
        <v>0</v>
      </c>
      <c r="K272" s="220"/>
      <c r="L272" s="225"/>
      <c r="M272" s="226"/>
      <c r="N272" s="227"/>
      <c r="O272" s="227"/>
      <c r="P272" s="228">
        <f>SUM(P273:P282)</f>
        <v>0</v>
      </c>
      <c r="Q272" s="227"/>
      <c r="R272" s="228">
        <f>SUM(R273:R282)</f>
        <v>5.5762018699999993</v>
      </c>
      <c r="S272" s="227"/>
      <c r="T272" s="229">
        <f>SUM(T273:T282)</f>
        <v>0</v>
      </c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R272" s="230" t="s">
        <v>89</v>
      </c>
      <c r="AT272" s="231" t="s">
        <v>77</v>
      </c>
      <c r="AU272" s="231" t="s">
        <v>85</v>
      </c>
      <c r="AY272" s="230" t="s">
        <v>263</v>
      </c>
      <c r="BK272" s="232">
        <f>SUM(BK273:BK282)</f>
        <v>0</v>
      </c>
    </row>
    <row r="273" s="2" customFormat="1" ht="24.15" customHeight="1">
      <c r="A273" s="35"/>
      <c r="B273" s="36"/>
      <c r="C273" s="233" t="s">
        <v>766</v>
      </c>
      <c r="D273" s="233" t="s">
        <v>264</v>
      </c>
      <c r="E273" s="234" t="s">
        <v>767</v>
      </c>
      <c r="F273" s="235" t="s">
        <v>768</v>
      </c>
      <c r="G273" s="236" t="s">
        <v>322</v>
      </c>
      <c r="H273" s="237">
        <v>557.548</v>
      </c>
      <c r="I273" s="238"/>
      <c r="J273" s="237">
        <f>ROUND(I273*H273,3)</f>
        <v>0</v>
      </c>
      <c r="K273" s="239"/>
      <c r="L273" s="41"/>
      <c r="M273" s="240" t="s">
        <v>1</v>
      </c>
      <c r="N273" s="241" t="s">
        <v>44</v>
      </c>
      <c r="O273" s="94"/>
      <c r="P273" s="242">
        <f>O273*H273</f>
        <v>0</v>
      </c>
      <c r="Q273" s="242">
        <v>0.00054000000000000001</v>
      </c>
      <c r="R273" s="242">
        <f>Q273*H273</f>
        <v>0.30107592</v>
      </c>
      <c r="S273" s="242">
        <v>0</v>
      </c>
      <c r="T273" s="243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44" t="s">
        <v>327</v>
      </c>
      <c r="AT273" s="244" t="s">
        <v>264</v>
      </c>
      <c r="AU273" s="244" t="s">
        <v>89</v>
      </c>
      <c r="AY273" s="14" t="s">
        <v>263</v>
      </c>
      <c r="BE273" s="245">
        <f>IF(N273="základná",J273,0)</f>
        <v>0</v>
      </c>
      <c r="BF273" s="245">
        <f>IF(N273="znížená",J273,0)</f>
        <v>0</v>
      </c>
      <c r="BG273" s="245">
        <f>IF(N273="zákl. prenesená",J273,0)</f>
        <v>0</v>
      </c>
      <c r="BH273" s="245">
        <f>IF(N273="zníž. prenesená",J273,0)</f>
        <v>0</v>
      </c>
      <c r="BI273" s="245">
        <f>IF(N273="nulová",J273,0)</f>
        <v>0</v>
      </c>
      <c r="BJ273" s="14" t="s">
        <v>89</v>
      </c>
      <c r="BK273" s="246">
        <f>ROUND(I273*H273,3)</f>
        <v>0</v>
      </c>
      <c r="BL273" s="14" t="s">
        <v>327</v>
      </c>
      <c r="BM273" s="244" t="s">
        <v>769</v>
      </c>
    </row>
    <row r="274" s="2" customFormat="1" ht="24.15" customHeight="1">
      <c r="A274" s="35"/>
      <c r="B274" s="36"/>
      <c r="C274" s="249" t="s">
        <v>770</v>
      </c>
      <c r="D274" s="249" t="s">
        <v>612</v>
      </c>
      <c r="E274" s="250" t="s">
        <v>771</v>
      </c>
      <c r="F274" s="251" t="s">
        <v>772</v>
      </c>
      <c r="G274" s="252" t="s">
        <v>322</v>
      </c>
      <c r="H274" s="253">
        <v>641.17999999999995</v>
      </c>
      <c r="I274" s="254"/>
      <c r="J274" s="253">
        <f>ROUND(I274*H274,3)</f>
        <v>0</v>
      </c>
      <c r="K274" s="255"/>
      <c r="L274" s="256"/>
      <c r="M274" s="257" t="s">
        <v>1</v>
      </c>
      <c r="N274" s="258" t="s">
        <v>44</v>
      </c>
      <c r="O274" s="94"/>
      <c r="P274" s="242">
        <f>O274*H274</f>
        <v>0</v>
      </c>
      <c r="Q274" s="242">
        <v>0.0044999999999999997</v>
      </c>
      <c r="R274" s="242">
        <f>Q274*H274</f>
        <v>2.8853099999999996</v>
      </c>
      <c r="S274" s="242">
        <v>0</v>
      </c>
      <c r="T274" s="243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244" t="s">
        <v>717</v>
      </c>
      <c r="AT274" s="244" t="s">
        <v>612</v>
      </c>
      <c r="AU274" s="244" t="s">
        <v>89</v>
      </c>
      <c r="AY274" s="14" t="s">
        <v>263</v>
      </c>
      <c r="BE274" s="245">
        <f>IF(N274="základná",J274,0)</f>
        <v>0</v>
      </c>
      <c r="BF274" s="245">
        <f>IF(N274="znížená",J274,0)</f>
        <v>0</v>
      </c>
      <c r="BG274" s="245">
        <f>IF(N274="zákl. prenesená",J274,0)</f>
        <v>0</v>
      </c>
      <c r="BH274" s="245">
        <f>IF(N274="zníž. prenesená",J274,0)</f>
        <v>0</v>
      </c>
      <c r="BI274" s="245">
        <f>IF(N274="nulová",J274,0)</f>
        <v>0</v>
      </c>
      <c r="BJ274" s="14" t="s">
        <v>89</v>
      </c>
      <c r="BK274" s="246">
        <f>ROUND(I274*H274,3)</f>
        <v>0</v>
      </c>
      <c r="BL274" s="14" t="s">
        <v>327</v>
      </c>
      <c r="BM274" s="244" t="s">
        <v>773</v>
      </c>
    </row>
    <row r="275" s="2" customFormat="1" ht="44.25" customHeight="1">
      <c r="A275" s="35"/>
      <c r="B275" s="36"/>
      <c r="C275" s="233" t="s">
        <v>774</v>
      </c>
      <c r="D275" s="233" t="s">
        <v>264</v>
      </c>
      <c r="E275" s="234" t="s">
        <v>775</v>
      </c>
      <c r="F275" s="235" t="s">
        <v>776</v>
      </c>
      <c r="G275" s="236" t="s">
        <v>322</v>
      </c>
      <c r="H275" s="237">
        <v>571.14099999999996</v>
      </c>
      <c r="I275" s="238"/>
      <c r="J275" s="237">
        <f>ROUND(I275*H275,3)</f>
        <v>0</v>
      </c>
      <c r="K275" s="239"/>
      <c r="L275" s="41"/>
      <c r="M275" s="240" t="s">
        <v>1</v>
      </c>
      <c r="N275" s="241" t="s">
        <v>44</v>
      </c>
      <c r="O275" s="94"/>
      <c r="P275" s="242">
        <f>O275*H275</f>
        <v>0</v>
      </c>
      <c r="Q275" s="242">
        <v>0</v>
      </c>
      <c r="R275" s="242">
        <f>Q275*H275</f>
        <v>0</v>
      </c>
      <c r="S275" s="242">
        <v>0</v>
      </c>
      <c r="T275" s="243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44" t="s">
        <v>327</v>
      </c>
      <c r="AT275" s="244" t="s">
        <v>264</v>
      </c>
      <c r="AU275" s="244" t="s">
        <v>89</v>
      </c>
      <c r="AY275" s="14" t="s">
        <v>263</v>
      </c>
      <c r="BE275" s="245">
        <f>IF(N275="základná",J275,0)</f>
        <v>0</v>
      </c>
      <c r="BF275" s="245">
        <f>IF(N275="znížená",J275,0)</f>
        <v>0</v>
      </c>
      <c r="BG275" s="245">
        <f>IF(N275="zákl. prenesená",J275,0)</f>
        <v>0</v>
      </c>
      <c r="BH275" s="245">
        <f>IF(N275="zníž. prenesená",J275,0)</f>
        <v>0</v>
      </c>
      <c r="BI275" s="245">
        <f>IF(N275="nulová",J275,0)</f>
        <v>0</v>
      </c>
      <c r="BJ275" s="14" t="s">
        <v>89</v>
      </c>
      <c r="BK275" s="246">
        <f>ROUND(I275*H275,3)</f>
        <v>0</v>
      </c>
      <c r="BL275" s="14" t="s">
        <v>327</v>
      </c>
      <c r="BM275" s="244" t="s">
        <v>777</v>
      </c>
    </row>
    <row r="276" s="2" customFormat="1" ht="24.15" customHeight="1">
      <c r="A276" s="35"/>
      <c r="B276" s="36"/>
      <c r="C276" s="249" t="s">
        <v>778</v>
      </c>
      <c r="D276" s="249" t="s">
        <v>612</v>
      </c>
      <c r="E276" s="250" t="s">
        <v>779</v>
      </c>
      <c r="F276" s="251" t="s">
        <v>780</v>
      </c>
      <c r="G276" s="252" t="s">
        <v>322</v>
      </c>
      <c r="H276" s="253">
        <v>656.81200000000001</v>
      </c>
      <c r="I276" s="254"/>
      <c r="J276" s="253">
        <f>ROUND(I276*H276,3)</f>
        <v>0</v>
      </c>
      <c r="K276" s="255"/>
      <c r="L276" s="256"/>
      <c r="M276" s="257" t="s">
        <v>1</v>
      </c>
      <c r="N276" s="258" t="s">
        <v>44</v>
      </c>
      <c r="O276" s="94"/>
      <c r="P276" s="242">
        <f>O276*H276</f>
        <v>0</v>
      </c>
      <c r="Q276" s="242">
        <v>0.0019</v>
      </c>
      <c r="R276" s="242">
        <f>Q276*H276</f>
        <v>1.2479428000000001</v>
      </c>
      <c r="S276" s="242">
        <v>0</v>
      </c>
      <c r="T276" s="243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244" t="s">
        <v>717</v>
      </c>
      <c r="AT276" s="244" t="s">
        <v>612</v>
      </c>
      <c r="AU276" s="244" t="s">
        <v>89</v>
      </c>
      <c r="AY276" s="14" t="s">
        <v>263</v>
      </c>
      <c r="BE276" s="245">
        <f>IF(N276="základná",J276,0)</f>
        <v>0</v>
      </c>
      <c r="BF276" s="245">
        <f>IF(N276="znížená",J276,0)</f>
        <v>0</v>
      </c>
      <c r="BG276" s="245">
        <f>IF(N276="zákl. prenesená",J276,0)</f>
        <v>0</v>
      </c>
      <c r="BH276" s="245">
        <f>IF(N276="zníž. prenesená",J276,0)</f>
        <v>0</v>
      </c>
      <c r="BI276" s="245">
        <f>IF(N276="nulová",J276,0)</f>
        <v>0</v>
      </c>
      <c r="BJ276" s="14" t="s">
        <v>89</v>
      </c>
      <c r="BK276" s="246">
        <f>ROUND(I276*H276,3)</f>
        <v>0</v>
      </c>
      <c r="BL276" s="14" t="s">
        <v>327</v>
      </c>
      <c r="BM276" s="244" t="s">
        <v>781</v>
      </c>
    </row>
    <row r="277" s="2" customFormat="1" ht="24.15" customHeight="1">
      <c r="A277" s="35"/>
      <c r="B277" s="36"/>
      <c r="C277" s="233" t="s">
        <v>782</v>
      </c>
      <c r="D277" s="233" t="s">
        <v>264</v>
      </c>
      <c r="E277" s="234" t="s">
        <v>783</v>
      </c>
      <c r="F277" s="235" t="s">
        <v>784</v>
      </c>
      <c r="G277" s="236" t="s">
        <v>322</v>
      </c>
      <c r="H277" s="237">
        <v>571.14099999999996</v>
      </c>
      <c r="I277" s="238"/>
      <c r="J277" s="237">
        <f>ROUND(I277*H277,3)</f>
        <v>0</v>
      </c>
      <c r="K277" s="239"/>
      <c r="L277" s="41"/>
      <c r="M277" s="240" t="s">
        <v>1</v>
      </c>
      <c r="N277" s="241" t="s">
        <v>44</v>
      </c>
      <c r="O277" s="94"/>
      <c r="P277" s="242">
        <f>O277*H277</f>
        <v>0</v>
      </c>
      <c r="Q277" s="242">
        <v>0</v>
      </c>
      <c r="R277" s="242">
        <f>Q277*H277</f>
        <v>0</v>
      </c>
      <c r="S277" s="242">
        <v>0</v>
      </c>
      <c r="T277" s="243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44" t="s">
        <v>327</v>
      </c>
      <c r="AT277" s="244" t="s">
        <v>264</v>
      </c>
      <c r="AU277" s="244" t="s">
        <v>89</v>
      </c>
      <c r="AY277" s="14" t="s">
        <v>263</v>
      </c>
      <c r="BE277" s="245">
        <f>IF(N277="základná",J277,0)</f>
        <v>0</v>
      </c>
      <c r="BF277" s="245">
        <f>IF(N277="znížená",J277,0)</f>
        <v>0</v>
      </c>
      <c r="BG277" s="245">
        <f>IF(N277="zákl. prenesená",J277,0)</f>
        <v>0</v>
      </c>
      <c r="BH277" s="245">
        <f>IF(N277="zníž. prenesená",J277,0)</f>
        <v>0</v>
      </c>
      <c r="BI277" s="245">
        <f>IF(N277="nulová",J277,0)</f>
        <v>0</v>
      </c>
      <c r="BJ277" s="14" t="s">
        <v>89</v>
      </c>
      <c r="BK277" s="246">
        <f>ROUND(I277*H277,3)</f>
        <v>0</v>
      </c>
      <c r="BL277" s="14" t="s">
        <v>327</v>
      </c>
      <c r="BM277" s="244" t="s">
        <v>785</v>
      </c>
    </row>
    <row r="278" s="2" customFormat="1" ht="16.5" customHeight="1">
      <c r="A278" s="35"/>
      <c r="B278" s="36"/>
      <c r="C278" s="249" t="s">
        <v>786</v>
      </c>
      <c r="D278" s="249" t="s">
        <v>612</v>
      </c>
      <c r="E278" s="250" t="s">
        <v>715</v>
      </c>
      <c r="F278" s="251" t="s">
        <v>716</v>
      </c>
      <c r="G278" s="252" t="s">
        <v>322</v>
      </c>
      <c r="H278" s="253">
        <v>656.81200000000001</v>
      </c>
      <c r="I278" s="254"/>
      <c r="J278" s="253">
        <f>ROUND(I278*H278,3)</f>
        <v>0</v>
      </c>
      <c r="K278" s="255"/>
      <c r="L278" s="256"/>
      <c r="M278" s="257" t="s">
        <v>1</v>
      </c>
      <c r="N278" s="258" t="s">
        <v>44</v>
      </c>
      <c r="O278" s="94"/>
      <c r="P278" s="242">
        <f>O278*H278</f>
        <v>0</v>
      </c>
      <c r="Q278" s="242">
        <v>0.00029999999999999997</v>
      </c>
      <c r="R278" s="242">
        <f>Q278*H278</f>
        <v>0.19704359999999999</v>
      </c>
      <c r="S278" s="242">
        <v>0</v>
      </c>
      <c r="T278" s="243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44" t="s">
        <v>717</v>
      </c>
      <c r="AT278" s="244" t="s">
        <v>612</v>
      </c>
      <c r="AU278" s="244" t="s">
        <v>89</v>
      </c>
      <c r="AY278" s="14" t="s">
        <v>263</v>
      </c>
      <c r="BE278" s="245">
        <f>IF(N278="základná",J278,0)</f>
        <v>0</v>
      </c>
      <c r="BF278" s="245">
        <f>IF(N278="znížená",J278,0)</f>
        <v>0</v>
      </c>
      <c r="BG278" s="245">
        <f>IF(N278="zákl. prenesená",J278,0)</f>
        <v>0</v>
      </c>
      <c r="BH278" s="245">
        <f>IF(N278="zníž. prenesená",J278,0)</f>
        <v>0</v>
      </c>
      <c r="BI278" s="245">
        <f>IF(N278="nulová",J278,0)</f>
        <v>0</v>
      </c>
      <c r="BJ278" s="14" t="s">
        <v>89</v>
      </c>
      <c r="BK278" s="246">
        <f>ROUND(I278*H278,3)</f>
        <v>0</v>
      </c>
      <c r="BL278" s="14" t="s">
        <v>327</v>
      </c>
      <c r="BM278" s="244" t="s">
        <v>787</v>
      </c>
    </row>
    <row r="279" s="2" customFormat="1" ht="33" customHeight="1">
      <c r="A279" s="35"/>
      <c r="B279" s="36"/>
      <c r="C279" s="233" t="s">
        <v>788</v>
      </c>
      <c r="D279" s="233" t="s">
        <v>264</v>
      </c>
      <c r="E279" s="234" t="s">
        <v>789</v>
      </c>
      <c r="F279" s="235" t="s">
        <v>790</v>
      </c>
      <c r="G279" s="236" t="s">
        <v>569</v>
      </c>
      <c r="H279" s="237">
        <v>122.065</v>
      </c>
      <c r="I279" s="238"/>
      <c r="J279" s="237">
        <f>ROUND(I279*H279,3)</f>
        <v>0</v>
      </c>
      <c r="K279" s="239"/>
      <c r="L279" s="41"/>
      <c r="M279" s="240" t="s">
        <v>1</v>
      </c>
      <c r="N279" s="241" t="s">
        <v>44</v>
      </c>
      <c r="O279" s="94"/>
      <c r="P279" s="242">
        <f>O279*H279</f>
        <v>0</v>
      </c>
      <c r="Q279" s="242">
        <v>3.0000000000000001E-05</v>
      </c>
      <c r="R279" s="242">
        <f>Q279*H279</f>
        <v>0.0036619500000000002</v>
      </c>
      <c r="S279" s="242">
        <v>0</v>
      </c>
      <c r="T279" s="243">
        <f>S279*H279</f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244" t="s">
        <v>327</v>
      </c>
      <c r="AT279" s="244" t="s">
        <v>264</v>
      </c>
      <c r="AU279" s="244" t="s">
        <v>89</v>
      </c>
      <c r="AY279" s="14" t="s">
        <v>263</v>
      </c>
      <c r="BE279" s="245">
        <f>IF(N279="základná",J279,0)</f>
        <v>0</v>
      </c>
      <c r="BF279" s="245">
        <f>IF(N279="znížená",J279,0)</f>
        <v>0</v>
      </c>
      <c r="BG279" s="245">
        <f>IF(N279="zákl. prenesená",J279,0)</f>
        <v>0</v>
      </c>
      <c r="BH279" s="245">
        <f>IF(N279="zníž. prenesená",J279,0)</f>
        <v>0</v>
      </c>
      <c r="BI279" s="245">
        <f>IF(N279="nulová",J279,0)</f>
        <v>0</v>
      </c>
      <c r="BJ279" s="14" t="s">
        <v>89</v>
      </c>
      <c r="BK279" s="246">
        <f>ROUND(I279*H279,3)</f>
        <v>0</v>
      </c>
      <c r="BL279" s="14" t="s">
        <v>327</v>
      </c>
      <c r="BM279" s="244" t="s">
        <v>791</v>
      </c>
    </row>
    <row r="280" s="2" customFormat="1" ht="16.5" customHeight="1">
      <c r="A280" s="35"/>
      <c r="B280" s="36"/>
      <c r="C280" s="249" t="s">
        <v>792</v>
      </c>
      <c r="D280" s="249" t="s">
        <v>612</v>
      </c>
      <c r="E280" s="250" t="s">
        <v>793</v>
      </c>
      <c r="F280" s="251" t="s">
        <v>794</v>
      </c>
      <c r="G280" s="252" t="s">
        <v>410</v>
      </c>
      <c r="H280" s="253">
        <v>976.51999999999998</v>
      </c>
      <c r="I280" s="254"/>
      <c r="J280" s="253">
        <f>ROUND(I280*H280,3)</f>
        <v>0</v>
      </c>
      <c r="K280" s="255"/>
      <c r="L280" s="256"/>
      <c r="M280" s="257" t="s">
        <v>1</v>
      </c>
      <c r="N280" s="258" t="s">
        <v>44</v>
      </c>
      <c r="O280" s="94"/>
      <c r="P280" s="242">
        <f>O280*H280</f>
        <v>0</v>
      </c>
      <c r="Q280" s="242">
        <v>0.00035</v>
      </c>
      <c r="R280" s="242">
        <f>Q280*H280</f>
        <v>0.34178199999999997</v>
      </c>
      <c r="S280" s="242">
        <v>0</v>
      </c>
      <c r="T280" s="243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244" t="s">
        <v>717</v>
      </c>
      <c r="AT280" s="244" t="s">
        <v>612</v>
      </c>
      <c r="AU280" s="244" t="s">
        <v>89</v>
      </c>
      <c r="AY280" s="14" t="s">
        <v>263</v>
      </c>
      <c r="BE280" s="245">
        <f>IF(N280="základná",J280,0)</f>
        <v>0</v>
      </c>
      <c r="BF280" s="245">
        <f>IF(N280="znížená",J280,0)</f>
        <v>0</v>
      </c>
      <c r="BG280" s="245">
        <f>IF(N280="zákl. prenesená",J280,0)</f>
        <v>0</v>
      </c>
      <c r="BH280" s="245">
        <f>IF(N280="zníž. prenesená",J280,0)</f>
        <v>0</v>
      </c>
      <c r="BI280" s="245">
        <f>IF(N280="nulová",J280,0)</f>
        <v>0</v>
      </c>
      <c r="BJ280" s="14" t="s">
        <v>89</v>
      </c>
      <c r="BK280" s="246">
        <f>ROUND(I280*H280,3)</f>
        <v>0</v>
      </c>
      <c r="BL280" s="14" t="s">
        <v>327</v>
      </c>
      <c r="BM280" s="244" t="s">
        <v>795</v>
      </c>
    </row>
    <row r="281" s="2" customFormat="1" ht="16.5" customHeight="1">
      <c r="A281" s="35"/>
      <c r="B281" s="36"/>
      <c r="C281" s="249" t="s">
        <v>796</v>
      </c>
      <c r="D281" s="249" t="s">
        <v>612</v>
      </c>
      <c r="E281" s="250" t="s">
        <v>797</v>
      </c>
      <c r="F281" s="251" t="s">
        <v>798</v>
      </c>
      <c r="G281" s="252" t="s">
        <v>322</v>
      </c>
      <c r="H281" s="253">
        <v>75.680000000000007</v>
      </c>
      <c r="I281" s="254"/>
      <c r="J281" s="253">
        <f>ROUND(I281*H281,3)</f>
        <v>0</v>
      </c>
      <c r="K281" s="255"/>
      <c r="L281" s="256"/>
      <c r="M281" s="257" t="s">
        <v>1</v>
      </c>
      <c r="N281" s="258" t="s">
        <v>44</v>
      </c>
      <c r="O281" s="94"/>
      <c r="P281" s="242">
        <f>O281*H281</f>
        <v>0</v>
      </c>
      <c r="Q281" s="242">
        <v>0.00792</v>
      </c>
      <c r="R281" s="242">
        <f>Q281*H281</f>
        <v>0.59938560000000007</v>
      </c>
      <c r="S281" s="242">
        <v>0</v>
      </c>
      <c r="T281" s="243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244" t="s">
        <v>717</v>
      </c>
      <c r="AT281" s="244" t="s">
        <v>612</v>
      </c>
      <c r="AU281" s="244" t="s">
        <v>89</v>
      </c>
      <c r="AY281" s="14" t="s">
        <v>263</v>
      </c>
      <c r="BE281" s="245">
        <f>IF(N281="základná",J281,0)</f>
        <v>0</v>
      </c>
      <c r="BF281" s="245">
        <f>IF(N281="znížená",J281,0)</f>
        <v>0</v>
      </c>
      <c r="BG281" s="245">
        <f>IF(N281="zákl. prenesená",J281,0)</f>
        <v>0</v>
      </c>
      <c r="BH281" s="245">
        <f>IF(N281="zníž. prenesená",J281,0)</f>
        <v>0</v>
      </c>
      <c r="BI281" s="245">
        <f>IF(N281="nulová",J281,0)</f>
        <v>0</v>
      </c>
      <c r="BJ281" s="14" t="s">
        <v>89</v>
      </c>
      <c r="BK281" s="246">
        <f>ROUND(I281*H281,3)</f>
        <v>0</v>
      </c>
      <c r="BL281" s="14" t="s">
        <v>327</v>
      </c>
      <c r="BM281" s="244" t="s">
        <v>799</v>
      </c>
    </row>
    <row r="282" s="2" customFormat="1" ht="24.15" customHeight="1">
      <c r="A282" s="35"/>
      <c r="B282" s="36"/>
      <c r="C282" s="233" t="s">
        <v>800</v>
      </c>
      <c r="D282" s="233" t="s">
        <v>264</v>
      </c>
      <c r="E282" s="234" t="s">
        <v>801</v>
      </c>
      <c r="F282" s="235" t="s">
        <v>802</v>
      </c>
      <c r="G282" s="236" t="s">
        <v>313</v>
      </c>
      <c r="H282" s="237">
        <v>5.5759999999999996</v>
      </c>
      <c r="I282" s="238"/>
      <c r="J282" s="237">
        <f>ROUND(I282*H282,3)</f>
        <v>0</v>
      </c>
      <c r="K282" s="239"/>
      <c r="L282" s="41"/>
      <c r="M282" s="240" t="s">
        <v>1</v>
      </c>
      <c r="N282" s="241" t="s">
        <v>44</v>
      </c>
      <c r="O282" s="94"/>
      <c r="P282" s="242">
        <f>O282*H282</f>
        <v>0</v>
      </c>
      <c r="Q282" s="242">
        <v>0</v>
      </c>
      <c r="R282" s="242">
        <f>Q282*H282</f>
        <v>0</v>
      </c>
      <c r="S282" s="242">
        <v>0</v>
      </c>
      <c r="T282" s="243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244" t="s">
        <v>327</v>
      </c>
      <c r="AT282" s="244" t="s">
        <v>264</v>
      </c>
      <c r="AU282" s="244" t="s">
        <v>89</v>
      </c>
      <c r="AY282" s="14" t="s">
        <v>263</v>
      </c>
      <c r="BE282" s="245">
        <f>IF(N282="základná",J282,0)</f>
        <v>0</v>
      </c>
      <c r="BF282" s="245">
        <f>IF(N282="znížená",J282,0)</f>
        <v>0</v>
      </c>
      <c r="BG282" s="245">
        <f>IF(N282="zákl. prenesená",J282,0)</f>
        <v>0</v>
      </c>
      <c r="BH282" s="245">
        <f>IF(N282="zníž. prenesená",J282,0)</f>
        <v>0</v>
      </c>
      <c r="BI282" s="245">
        <f>IF(N282="nulová",J282,0)</f>
        <v>0</v>
      </c>
      <c r="BJ282" s="14" t="s">
        <v>89</v>
      </c>
      <c r="BK282" s="246">
        <f>ROUND(I282*H282,3)</f>
        <v>0</v>
      </c>
      <c r="BL282" s="14" t="s">
        <v>327</v>
      </c>
      <c r="BM282" s="244" t="s">
        <v>803</v>
      </c>
    </row>
    <row r="283" s="12" customFormat="1" ht="22.8" customHeight="1">
      <c r="A283" s="12"/>
      <c r="B283" s="219"/>
      <c r="C283" s="220"/>
      <c r="D283" s="221" t="s">
        <v>77</v>
      </c>
      <c r="E283" s="247" t="s">
        <v>804</v>
      </c>
      <c r="F283" s="247" t="s">
        <v>805</v>
      </c>
      <c r="G283" s="220"/>
      <c r="H283" s="220"/>
      <c r="I283" s="223"/>
      <c r="J283" s="248">
        <f>BK283</f>
        <v>0</v>
      </c>
      <c r="K283" s="220"/>
      <c r="L283" s="225"/>
      <c r="M283" s="226"/>
      <c r="N283" s="227"/>
      <c r="O283" s="227"/>
      <c r="P283" s="228">
        <f>SUM(P284:P299)</f>
        <v>0</v>
      </c>
      <c r="Q283" s="227"/>
      <c r="R283" s="228">
        <f>SUM(R284:R299)</f>
        <v>10.73346334</v>
      </c>
      <c r="S283" s="227"/>
      <c r="T283" s="229">
        <f>SUM(T284:T299)</f>
        <v>0</v>
      </c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R283" s="230" t="s">
        <v>89</v>
      </c>
      <c r="AT283" s="231" t="s">
        <v>77</v>
      </c>
      <c r="AU283" s="231" t="s">
        <v>85</v>
      </c>
      <c r="AY283" s="230" t="s">
        <v>263</v>
      </c>
      <c r="BK283" s="232">
        <f>SUM(BK284:BK299)</f>
        <v>0</v>
      </c>
    </row>
    <row r="284" s="2" customFormat="1" ht="24.15" customHeight="1">
      <c r="A284" s="35"/>
      <c r="B284" s="36"/>
      <c r="C284" s="233" t="s">
        <v>806</v>
      </c>
      <c r="D284" s="233" t="s">
        <v>264</v>
      </c>
      <c r="E284" s="234" t="s">
        <v>807</v>
      </c>
      <c r="F284" s="235" t="s">
        <v>808</v>
      </c>
      <c r="G284" s="236" t="s">
        <v>322</v>
      </c>
      <c r="H284" s="237">
        <v>435.63</v>
      </c>
      <c r="I284" s="238"/>
      <c r="J284" s="237">
        <f>ROUND(I284*H284,3)</f>
        <v>0</v>
      </c>
      <c r="K284" s="239"/>
      <c r="L284" s="41"/>
      <c r="M284" s="240" t="s">
        <v>1</v>
      </c>
      <c r="N284" s="241" t="s">
        <v>44</v>
      </c>
      <c r="O284" s="94"/>
      <c r="P284" s="242">
        <f>O284*H284</f>
        <v>0</v>
      </c>
      <c r="Q284" s="242">
        <v>0</v>
      </c>
      <c r="R284" s="242">
        <f>Q284*H284</f>
        <v>0</v>
      </c>
      <c r="S284" s="242">
        <v>0</v>
      </c>
      <c r="T284" s="243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244" t="s">
        <v>327</v>
      </c>
      <c r="AT284" s="244" t="s">
        <v>264</v>
      </c>
      <c r="AU284" s="244" t="s">
        <v>89</v>
      </c>
      <c r="AY284" s="14" t="s">
        <v>263</v>
      </c>
      <c r="BE284" s="245">
        <f>IF(N284="základná",J284,0)</f>
        <v>0</v>
      </c>
      <c r="BF284" s="245">
        <f>IF(N284="znížená",J284,0)</f>
        <v>0</v>
      </c>
      <c r="BG284" s="245">
        <f>IF(N284="zákl. prenesená",J284,0)</f>
        <v>0</v>
      </c>
      <c r="BH284" s="245">
        <f>IF(N284="zníž. prenesená",J284,0)</f>
        <v>0</v>
      </c>
      <c r="BI284" s="245">
        <f>IF(N284="nulová",J284,0)</f>
        <v>0</v>
      </c>
      <c r="BJ284" s="14" t="s">
        <v>89</v>
      </c>
      <c r="BK284" s="246">
        <f>ROUND(I284*H284,3)</f>
        <v>0</v>
      </c>
      <c r="BL284" s="14" t="s">
        <v>327</v>
      </c>
      <c r="BM284" s="244" t="s">
        <v>809</v>
      </c>
    </row>
    <row r="285" s="2" customFormat="1" ht="24.15" customHeight="1">
      <c r="A285" s="35"/>
      <c r="B285" s="36"/>
      <c r="C285" s="249" t="s">
        <v>810</v>
      </c>
      <c r="D285" s="249" t="s">
        <v>612</v>
      </c>
      <c r="E285" s="250" t="s">
        <v>811</v>
      </c>
      <c r="F285" s="251" t="s">
        <v>812</v>
      </c>
      <c r="G285" s="252" t="s">
        <v>322</v>
      </c>
      <c r="H285" s="253">
        <v>444.34300000000002</v>
      </c>
      <c r="I285" s="254"/>
      <c r="J285" s="253">
        <f>ROUND(I285*H285,3)</f>
        <v>0</v>
      </c>
      <c r="K285" s="255"/>
      <c r="L285" s="256"/>
      <c r="M285" s="257" t="s">
        <v>1</v>
      </c>
      <c r="N285" s="258" t="s">
        <v>44</v>
      </c>
      <c r="O285" s="94"/>
      <c r="P285" s="242">
        <f>O285*H285</f>
        <v>0</v>
      </c>
      <c r="Q285" s="242">
        <v>0.0060000000000000001</v>
      </c>
      <c r="R285" s="242">
        <f>Q285*H285</f>
        <v>2.666058</v>
      </c>
      <c r="S285" s="242">
        <v>0</v>
      </c>
      <c r="T285" s="243">
        <f>S285*H285</f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244" t="s">
        <v>717</v>
      </c>
      <c r="AT285" s="244" t="s">
        <v>612</v>
      </c>
      <c r="AU285" s="244" t="s">
        <v>89</v>
      </c>
      <c r="AY285" s="14" t="s">
        <v>263</v>
      </c>
      <c r="BE285" s="245">
        <f>IF(N285="základná",J285,0)</f>
        <v>0</v>
      </c>
      <c r="BF285" s="245">
        <f>IF(N285="znížená",J285,0)</f>
        <v>0</v>
      </c>
      <c r="BG285" s="245">
        <f>IF(N285="zákl. prenesená",J285,0)</f>
        <v>0</v>
      </c>
      <c r="BH285" s="245">
        <f>IF(N285="zníž. prenesená",J285,0)</f>
        <v>0</v>
      </c>
      <c r="BI285" s="245">
        <f>IF(N285="nulová",J285,0)</f>
        <v>0</v>
      </c>
      <c r="BJ285" s="14" t="s">
        <v>89</v>
      </c>
      <c r="BK285" s="246">
        <f>ROUND(I285*H285,3)</f>
        <v>0</v>
      </c>
      <c r="BL285" s="14" t="s">
        <v>327</v>
      </c>
      <c r="BM285" s="244" t="s">
        <v>813</v>
      </c>
    </row>
    <row r="286" s="2" customFormat="1" ht="24.15" customHeight="1">
      <c r="A286" s="35"/>
      <c r="B286" s="36"/>
      <c r="C286" s="233" t="s">
        <v>814</v>
      </c>
      <c r="D286" s="233" t="s">
        <v>264</v>
      </c>
      <c r="E286" s="234" t="s">
        <v>815</v>
      </c>
      <c r="F286" s="235" t="s">
        <v>816</v>
      </c>
      <c r="G286" s="236" t="s">
        <v>322</v>
      </c>
      <c r="H286" s="237">
        <v>456.32999999999998</v>
      </c>
      <c r="I286" s="238"/>
      <c r="J286" s="237">
        <f>ROUND(I286*H286,3)</f>
        <v>0</v>
      </c>
      <c r="K286" s="239"/>
      <c r="L286" s="41"/>
      <c r="M286" s="240" t="s">
        <v>1</v>
      </c>
      <c r="N286" s="241" t="s">
        <v>44</v>
      </c>
      <c r="O286" s="94"/>
      <c r="P286" s="242">
        <f>O286*H286</f>
        <v>0</v>
      </c>
      <c r="Q286" s="242">
        <v>0</v>
      </c>
      <c r="R286" s="242">
        <f>Q286*H286</f>
        <v>0</v>
      </c>
      <c r="S286" s="242">
        <v>0</v>
      </c>
      <c r="T286" s="243">
        <f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244" t="s">
        <v>327</v>
      </c>
      <c r="AT286" s="244" t="s">
        <v>264</v>
      </c>
      <c r="AU286" s="244" t="s">
        <v>89</v>
      </c>
      <c r="AY286" s="14" t="s">
        <v>263</v>
      </c>
      <c r="BE286" s="245">
        <f>IF(N286="základná",J286,0)</f>
        <v>0</v>
      </c>
      <c r="BF286" s="245">
        <f>IF(N286="znížená",J286,0)</f>
        <v>0</v>
      </c>
      <c r="BG286" s="245">
        <f>IF(N286="zákl. prenesená",J286,0)</f>
        <v>0</v>
      </c>
      <c r="BH286" s="245">
        <f>IF(N286="zníž. prenesená",J286,0)</f>
        <v>0</v>
      </c>
      <c r="BI286" s="245">
        <f>IF(N286="nulová",J286,0)</f>
        <v>0</v>
      </c>
      <c r="BJ286" s="14" t="s">
        <v>89</v>
      </c>
      <c r="BK286" s="246">
        <f>ROUND(I286*H286,3)</f>
        <v>0</v>
      </c>
      <c r="BL286" s="14" t="s">
        <v>327</v>
      </c>
      <c r="BM286" s="244" t="s">
        <v>817</v>
      </c>
    </row>
    <row r="287" s="2" customFormat="1" ht="24.15" customHeight="1">
      <c r="A287" s="35"/>
      <c r="B287" s="36"/>
      <c r="C287" s="249" t="s">
        <v>818</v>
      </c>
      <c r="D287" s="249" t="s">
        <v>612</v>
      </c>
      <c r="E287" s="250" t="s">
        <v>819</v>
      </c>
      <c r="F287" s="251" t="s">
        <v>820</v>
      </c>
      <c r="G287" s="252" t="s">
        <v>322</v>
      </c>
      <c r="H287" s="253">
        <v>435.87700000000001</v>
      </c>
      <c r="I287" s="254"/>
      <c r="J287" s="253">
        <f>ROUND(I287*H287,3)</f>
        <v>0</v>
      </c>
      <c r="K287" s="255"/>
      <c r="L287" s="256"/>
      <c r="M287" s="257" t="s">
        <v>1</v>
      </c>
      <c r="N287" s="258" t="s">
        <v>44</v>
      </c>
      <c r="O287" s="94"/>
      <c r="P287" s="242">
        <f>O287*H287</f>
        <v>0</v>
      </c>
      <c r="Q287" s="242">
        <v>0.0039199999999999999</v>
      </c>
      <c r="R287" s="242">
        <f>Q287*H287</f>
        <v>1.70863784</v>
      </c>
      <c r="S287" s="242">
        <v>0</v>
      </c>
      <c r="T287" s="243">
        <f>S287*H287</f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244" t="s">
        <v>717</v>
      </c>
      <c r="AT287" s="244" t="s">
        <v>612</v>
      </c>
      <c r="AU287" s="244" t="s">
        <v>89</v>
      </c>
      <c r="AY287" s="14" t="s">
        <v>263</v>
      </c>
      <c r="BE287" s="245">
        <f>IF(N287="základná",J287,0)</f>
        <v>0</v>
      </c>
      <c r="BF287" s="245">
        <f>IF(N287="znížená",J287,0)</f>
        <v>0</v>
      </c>
      <c r="BG287" s="245">
        <f>IF(N287="zákl. prenesená",J287,0)</f>
        <v>0</v>
      </c>
      <c r="BH287" s="245">
        <f>IF(N287="zníž. prenesená",J287,0)</f>
        <v>0</v>
      </c>
      <c r="BI287" s="245">
        <f>IF(N287="nulová",J287,0)</f>
        <v>0</v>
      </c>
      <c r="BJ287" s="14" t="s">
        <v>89</v>
      </c>
      <c r="BK287" s="246">
        <f>ROUND(I287*H287,3)</f>
        <v>0</v>
      </c>
      <c r="BL287" s="14" t="s">
        <v>327</v>
      </c>
      <c r="BM287" s="244" t="s">
        <v>821</v>
      </c>
    </row>
    <row r="288" s="2" customFormat="1" ht="24.15" customHeight="1">
      <c r="A288" s="35"/>
      <c r="B288" s="36"/>
      <c r="C288" s="249" t="s">
        <v>822</v>
      </c>
      <c r="D288" s="249" t="s">
        <v>612</v>
      </c>
      <c r="E288" s="250" t="s">
        <v>823</v>
      </c>
      <c r="F288" s="251" t="s">
        <v>824</v>
      </c>
      <c r="G288" s="252" t="s">
        <v>322</v>
      </c>
      <c r="H288" s="253">
        <v>29</v>
      </c>
      <c r="I288" s="254"/>
      <c r="J288" s="253">
        <f>ROUND(I288*H288,3)</f>
        <v>0</v>
      </c>
      <c r="K288" s="255"/>
      <c r="L288" s="256"/>
      <c r="M288" s="257" t="s">
        <v>1</v>
      </c>
      <c r="N288" s="258" t="s">
        <v>44</v>
      </c>
      <c r="O288" s="94"/>
      <c r="P288" s="242">
        <f>O288*H288</f>
        <v>0</v>
      </c>
      <c r="Q288" s="242">
        <v>0.0024499999999999999</v>
      </c>
      <c r="R288" s="242">
        <f>Q288*H288</f>
        <v>0.071050000000000002</v>
      </c>
      <c r="S288" s="242">
        <v>0</v>
      </c>
      <c r="T288" s="243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244" t="s">
        <v>717</v>
      </c>
      <c r="AT288" s="244" t="s">
        <v>612</v>
      </c>
      <c r="AU288" s="244" t="s">
        <v>89</v>
      </c>
      <c r="AY288" s="14" t="s">
        <v>263</v>
      </c>
      <c r="BE288" s="245">
        <f>IF(N288="základná",J288,0)</f>
        <v>0</v>
      </c>
      <c r="BF288" s="245">
        <f>IF(N288="znížená",J288,0)</f>
        <v>0</v>
      </c>
      <c r="BG288" s="245">
        <f>IF(N288="zákl. prenesená",J288,0)</f>
        <v>0</v>
      </c>
      <c r="BH288" s="245">
        <f>IF(N288="zníž. prenesená",J288,0)</f>
        <v>0</v>
      </c>
      <c r="BI288" s="245">
        <f>IF(N288="nulová",J288,0)</f>
        <v>0</v>
      </c>
      <c r="BJ288" s="14" t="s">
        <v>89</v>
      </c>
      <c r="BK288" s="246">
        <f>ROUND(I288*H288,3)</f>
        <v>0</v>
      </c>
      <c r="BL288" s="14" t="s">
        <v>327</v>
      </c>
      <c r="BM288" s="244" t="s">
        <v>825</v>
      </c>
    </row>
    <row r="289" s="2" customFormat="1" ht="24.15" customHeight="1">
      <c r="A289" s="35"/>
      <c r="B289" s="36"/>
      <c r="C289" s="233" t="s">
        <v>826</v>
      </c>
      <c r="D289" s="233" t="s">
        <v>264</v>
      </c>
      <c r="E289" s="234" t="s">
        <v>827</v>
      </c>
      <c r="F289" s="235" t="s">
        <v>828</v>
      </c>
      <c r="G289" s="236" t="s">
        <v>322</v>
      </c>
      <c r="H289" s="237">
        <v>18.870999999999999</v>
      </c>
      <c r="I289" s="238"/>
      <c r="J289" s="237">
        <f>ROUND(I289*H289,3)</f>
        <v>0</v>
      </c>
      <c r="K289" s="239"/>
      <c r="L289" s="41"/>
      <c r="M289" s="240" t="s">
        <v>1</v>
      </c>
      <c r="N289" s="241" t="s">
        <v>44</v>
      </c>
      <c r="O289" s="94"/>
      <c r="P289" s="242">
        <f>O289*H289</f>
        <v>0</v>
      </c>
      <c r="Q289" s="242">
        <v>0.0050000000000000001</v>
      </c>
      <c r="R289" s="242">
        <f>Q289*H289</f>
        <v>0.094354999999999994</v>
      </c>
      <c r="S289" s="242">
        <v>0</v>
      </c>
      <c r="T289" s="243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244" t="s">
        <v>327</v>
      </c>
      <c r="AT289" s="244" t="s">
        <v>264</v>
      </c>
      <c r="AU289" s="244" t="s">
        <v>89</v>
      </c>
      <c r="AY289" s="14" t="s">
        <v>263</v>
      </c>
      <c r="BE289" s="245">
        <f>IF(N289="základná",J289,0)</f>
        <v>0</v>
      </c>
      <c r="BF289" s="245">
        <f>IF(N289="znížená",J289,0)</f>
        <v>0</v>
      </c>
      <c r="BG289" s="245">
        <f>IF(N289="zákl. prenesená",J289,0)</f>
        <v>0</v>
      </c>
      <c r="BH289" s="245">
        <f>IF(N289="zníž. prenesená",J289,0)</f>
        <v>0</v>
      </c>
      <c r="BI289" s="245">
        <f>IF(N289="nulová",J289,0)</f>
        <v>0</v>
      </c>
      <c r="BJ289" s="14" t="s">
        <v>89</v>
      </c>
      <c r="BK289" s="246">
        <f>ROUND(I289*H289,3)</f>
        <v>0</v>
      </c>
      <c r="BL289" s="14" t="s">
        <v>327</v>
      </c>
      <c r="BM289" s="244" t="s">
        <v>829</v>
      </c>
    </row>
    <row r="290" s="2" customFormat="1" ht="16.5" customHeight="1">
      <c r="A290" s="35"/>
      <c r="B290" s="36"/>
      <c r="C290" s="249" t="s">
        <v>830</v>
      </c>
      <c r="D290" s="249" t="s">
        <v>612</v>
      </c>
      <c r="E290" s="250" t="s">
        <v>831</v>
      </c>
      <c r="F290" s="251" t="s">
        <v>832</v>
      </c>
      <c r="G290" s="252" t="s">
        <v>322</v>
      </c>
      <c r="H290" s="253">
        <v>19.248000000000001</v>
      </c>
      <c r="I290" s="254"/>
      <c r="J290" s="253">
        <f>ROUND(I290*H290,3)</f>
        <v>0</v>
      </c>
      <c r="K290" s="255"/>
      <c r="L290" s="256"/>
      <c r="M290" s="257" t="s">
        <v>1</v>
      </c>
      <c r="N290" s="258" t="s">
        <v>44</v>
      </c>
      <c r="O290" s="94"/>
      <c r="P290" s="242">
        <f>O290*H290</f>
        <v>0</v>
      </c>
      <c r="Q290" s="242">
        <v>0.0015</v>
      </c>
      <c r="R290" s="242">
        <f>Q290*H290</f>
        <v>0.028872000000000002</v>
      </c>
      <c r="S290" s="242">
        <v>0</v>
      </c>
      <c r="T290" s="243">
        <f>S290*H290</f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244" t="s">
        <v>717</v>
      </c>
      <c r="AT290" s="244" t="s">
        <v>612</v>
      </c>
      <c r="AU290" s="244" t="s">
        <v>89</v>
      </c>
      <c r="AY290" s="14" t="s">
        <v>263</v>
      </c>
      <c r="BE290" s="245">
        <f>IF(N290="základná",J290,0)</f>
        <v>0</v>
      </c>
      <c r="BF290" s="245">
        <f>IF(N290="znížená",J290,0)</f>
        <v>0</v>
      </c>
      <c r="BG290" s="245">
        <f>IF(N290="zákl. prenesená",J290,0)</f>
        <v>0</v>
      </c>
      <c r="BH290" s="245">
        <f>IF(N290="zníž. prenesená",J290,0)</f>
        <v>0</v>
      </c>
      <c r="BI290" s="245">
        <f>IF(N290="nulová",J290,0)</f>
        <v>0</v>
      </c>
      <c r="BJ290" s="14" t="s">
        <v>89</v>
      </c>
      <c r="BK290" s="246">
        <f>ROUND(I290*H290,3)</f>
        <v>0</v>
      </c>
      <c r="BL290" s="14" t="s">
        <v>327</v>
      </c>
      <c r="BM290" s="244" t="s">
        <v>833</v>
      </c>
    </row>
    <row r="291" s="2" customFormat="1" ht="24.15" customHeight="1">
      <c r="A291" s="35"/>
      <c r="B291" s="36"/>
      <c r="C291" s="233" t="s">
        <v>834</v>
      </c>
      <c r="D291" s="233" t="s">
        <v>264</v>
      </c>
      <c r="E291" s="234" t="s">
        <v>835</v>
      </c>
      <c r="F291" s="235" t="s">
        <v>836</v>
      </c>
      <c r="G291" s="236" t="s">
        <v>322</v>
      </c>
      <c r="H291" s="237">
        <v>79.664000000000001</v>
      </c>
      <c r="I291" s="238"/>
      <c r="J291" s="237">
        <f>ROUND(I291*H291,3)</f>
        <v>0</v>
      </c>
      <c r="K291" s="239"/>
      <c r="L291" s="41"/>
      <c r="M291" s="240" t="s">
        <v>1</v>
      </c>
      <c r="N291" s="241" t="s">
        <v>44</v>
      </c>
      <c r="O291" s="94"/>
      <c r="P291" s="242">
        <f>O291*H291</f>
        <v>0</v>
      </c>
      <c r="Q291" s="242">
        <v>0.0035000000000000001</v>
      </c>
      <c r="R291" s="242">
        <f>Q291*H291</f>
        <v>0.27882400000000002</v>
      </c>
      <c r="S291" s="242">
        <v>0</v>
      </c>
      <c r="T291" s="243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244" t="s">
        <v>327</v>
      </c>
      <c r="AT291" s="244" t="s">
        <v>264</v>
      </c>
      <c r="AU291" s="244" t="s">
        <v>89</v>
      </c>
      <c r="AY291" s="14" t="s">
        <v>263</v>
      </c>
      <c r="BE291" s="245">
        <f>IF(N291="základná",J291,0)</f>
        <v>0</v>
      </c>
      <c r="BF291" s="245">
        <f>IF(N291="znížená",J291,0)</f>
        <v>0</v>
      </c>
      <c r="BG291" s="245">
        <f>IF(N291="zákl. prenesená",J291,0)</f>
        <v>0</v>
      </c>
      <c r="BH291" s="245">
        <f>IF(N291="zníž. prenesená",J291,0)</f>
        <v>0</v>
      </c>
      <c r="BI291" s="245">
        <f>IF(N291="nulová",J291,0)</f>
        <v>0</v>
      </c>
      <c r="BJ291" s="14" t="s">
        <v>89</v>
      </c>
      <c r="BK291" s="246">
        <f>ROUND(I291*H291,3)</f>
        <v>0</v>
      </c>
      <c r="BL291" s="14" t="s">
        <v>327</v>
      </c>
      <c r="BM291" s="244" t="s">
        <v>837</v>
      </c>
    </row>
    <row r="292" s="2" customFormat="1" ht="24.15" customHeight="1">
      <c r="A292" s="35"/>
      <c r="B292" s="36"/>
      <c r="C292" s="249" t="s">
        <v>838</v>
      </c>
      <c r="D292" s="249" t="s">
        <v>612</v>
      </c>
      <c r="E292" s="250" t="s">
        <v>839</v>
      </c>
      <c r="F292" s="251" t="s">
        <v>840</v>
      </c>
      <c r="G292" s="252" t="s">
        <v>322</v>
      </c>
      <c r="H292" s="253">
        <v>81.257000000000005</v>
      </c>
      <c r="I292" s="254"/>
      <c r="J292" s="253">
        <f>ROUND(I292*H292,3)</f>
        <v>0</v>
      </c>
      <c r="K292" s="255"/>
      <c r="L292" s="256"/>
      <c r="M292" s="257" t="s">
        <v>1</v>
      </c>
      <c r="N292" s="258" t="s">
        <v>44</v>
      </c>
      <c r="O292" s="94"/>
      <c r="P292" s="242">
        <f>O292*H292</f>
        <v>0</v>
      </c>
      <c r="Q292" s="242">
        <v>0.0030000000000000001</v>
      </c>
      <c r="R292" s="242">
        <f>Q292*H292</f>
        <v>0.24377100000000002</v>
      </c>
      <c r="S292" s="242">
        <v>0</v>
      </c>
      <c r="T292" s="243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244" t="s">
        <v>717</v>
      </c>
      <c r="AT292" s="244" t="s">
        <v>612</v>
      </c>
      <c r="AU292" s="244" t="s">
        <v>89</v>
      </c>
      <c r="AY292" s="14" t="s">
        <v>263</v>
      </c>
      <c r="BE292" s="245">
        <f>IF(N292="základná",J292,0)</f>
        <v>0</v>
      </c>
      <c r="BF292" s="245">
        <f>IF(N292="znížená",J292,0)</f>
        <v>0</v>
      </c>
      <c r="BG292" s="245">
        <f>IF(N292="zákl. prenesená",J292,0)</f>
        <v>0</v>
      </c>
      <c r="BH292" s="245">
        <f>IF(N292="zníž. prenesená",J292,0)</f>
        <v>0</v>
      </c>
      <c r="BI292" s="245">
        <f>IF(N292="nulová",J292,0)</f>
        <v>0</v>
      </c>
      <c r="BJ292" s="14" t="s">
        <v>89</v>
      </c>
      <c r="BK292" s="246">
        <f>ROUND(I292*H292,3)</f>
        <v>0</v>
      </c>
      <c r="BL292" s="14" t="s">
        <v>327</v>
      </c>
      <c r="BM292" s="244" t="s">
        <v>841</v>
      </c>
    </row>
    <row r="293" s="2" customFormat="1" ht="24.15" customHeight="1">
      <c r="A293" s="35"/>
      <c r="B293" s="36"/>
      <c r="C293" s="233" t="s">
        <v>842</v>
      </c>
      <c r="D293" s="233" t="s">
        <v>264</v>
      </c>
      <c r="E293" s="234" t="s">
        <v>843</v>
      </c>
      <c r="F293" s="235" t="s">
        <v>844</v>
      </c>
      <c r="G293" s="236" t="s">
        <v>322</v>
      </c>
      <c r="H293" s="237">
        <v>456.02600000000001</v>
      </c>
      <c r="I293" s="238"/>
      <c r="J293" s="237">
        <f>ROUND(I293*H293,3)</f>
        <v>0</v>
      </c>
      <c r="K293" s="239"/>
      <c r="L293" s="41"/>
      <c r="M293" s="240" t="s">
        <v>1</v>
      </c>
      <c r="N293" s="241" t="s">
        <v>44</v>
      </c>
      <c r="O293" s="94"/>
      <c r="P293" s="242">
        <f>O293*H293</f>
        <v>0</v>
      </c>
      <c r="Q293" s="242">
        <v>0</v>
      </c>
      <c r="R293" s="242">
        <f>Q293*H293</f>
        <v>0</v>
      </c>
      <c r="S293" s="242">
        <v>0</v>
      </c>
      <c r="T293" s="243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244" t="s">
        <v>327</v>
      </c>
      <c r="AT293" s="244" t="s">
        <v>264</v>
      </c>
      <c r="AU293" s="244" t="s">
        <v>89</v>
      </c>
      <c r="AY293" s="14" t="s">
        <v>263</v>
      </c>
      <c r="BE293" s="245">
        <f>IF(N293="základná",J293,0)</f>
        <v>0</v>
      </c>
      <c r="BF293" s="245">
        <f>IF(N293="znížená",J293,0)</f>
        <v>0</v>
      </c>
      <c r="BG293" s="245">
        <f>IF(N293="zákl. prenesená",J293,0)</f>
        <v>0</v>
      </c>
      <c r="BH293" s="245">
        <f>IF(N293="zníž. prenesená",J293,0)</f>
        <v>0</v>
      </c>
      <c r="BI293" s="245">
        <f>IF(N293="nulová",J293,0)</f>
        <v>0</v>
      </c>
      <c r="BJ293" s="14" t="s">
        <v>89</v>
      </c>
      <c r="BK293" s="246">
        <f>ROUND(I293*H293,3)</f>
        <v>0</v>
      </c>
      <c r="BL293" s="14" t="s">
        <v>327</v>
      </c>
      <c r="BM293" s="244" t="s">
        <v>845</v>
      </c>
    </row>
    <row r="294" s="2" customFormat="1" ht="24.15" customHeight="1">
      <c r="A294" s="35"/>
      <c r="B294" s="36"/>
      <c r="C294" s="249" t="s">
        <v>846</v>
      </c>
      <c r="D294" s="249" t="s">
        <v>612</v>
      </c>
      <c r="E294" s="250" t="s">
        <v>847</v>
      </c>
      <c r="F294" s="251" t="s">
        <v>848</v>
      </c>
      <c r="G294" s="252" t="s">
        <v>322</v>
      </c>
      <c r="H294" s="253">
        <v>930.29300000000001</v>
      </c>
      <c r="I294" s="254"/>
      <c r="J294" s="253">
        <f>ROUND(I294*H294,3)</f>
        <v>0</v>
      </c>
      <c r="K294" s="255"/>
      <c r="L294" s="256"/>
      <c r="M294" s="257" t="s">
        <v>1</v>
      </c>
      <c r="N294" s="258" t="s">
        <v>44</v>
      </c>
      <c r="O294" s="94"/>
      <c r="P294" s="242">
        <f>O294*H294</f>
        <v>0</v>
      </c>
      <c r="Q294" s="242">
        <v>0.0034299999999999999</v>
      </c>
      <c r="R294" s="242">
        <f>Q294*H294</f>
        <v>3.1909049899999999</v>
      </c>
      <c r="S294" s="242">
        <v>0</v>
      </c>
      <c r="T294" s="243">
        <f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244" t="s">
        <v>717</v>
      </c>
      <c r="AT294" s="244" t="s">
        <v>612</v>
      </c>
      <c r="AU294" s="244" t="s">
        <v>89</v>
      </c>
      <c r="AY294" s="14" t="s">
        <v>263</v>
      </c>
      <c r="BE294" s="245">
        <f>IF(N294="základná",J294,0)</f>
        <v>0</v>
      </c>
      <c r="BF294" s="245">
        <f>IF(N294="znížená",J294,0)</f>
        <v>0</v>
      </c>
      <c r="BG294" s="245">
        <f>IF(N294="zákl. prenesená",J294,0)</f>
        <v>0</v>
      </c>
      <c r="BH294" s="245">
        <f>IF(N294="zníž. prenesená",J294,0)</f>
        <v>0</v>
      </c>
      <c r="BI294" s="245">
        <f>IF(N294="nulová",J294,0)</f>
        <v>0</v>
      </c>
      <c r="BJ294" s="14" t="s">
        <v>89</v>
      </c>
      <c r="BK294" s="246">
        <f>ROUND(I294*H294,3)</f>
        <v>0</v>
      </c>
      <c r="BL294" s="14" t="s">
        <v>327</v>
      </c>
      <c r="BM294" s="244" t="s">
        <v>849</v>
      </c>
    </row>
    <row r="295" s="2" customFormat="1" ht="24.15" customHeight="1">
      <c r="A295" s="35"/>
      <c r="B295" s="36"/>
      <c r="C295" s="233" t="s">
        <v>850</v>
      </c>
      <c r="D295" s="233" t="s">
        <v>264</v>
      </c>
      <c r="E295" s="234" t="s">
        <v>851</v>
      </c>
      <c r="F295" s="235" t="s">
        <v>852</v>
      </c>
      <c r="G295" s="236" t="s">
        <v>322</v>
      </c>
      <c r="H295" s="237">
        <v>94.939999999999998</v>
      </c>
      <c r="I295" s="238"/>
      <c r="J295" s="237">
        <f>ROUND(I295*H295,3)</f>
        <v>0</v>
      </c>
      <c r="K295" s="239"/>
      <c r="L295" s="41"/>
      <c r="M295" s="240" t="s">
        <v>1</v>
      </c>
      <c r="N295" s="241" t="s">
        <v>44</v>
      </c>
      <c r="O295" s="94"/>
      <c r="P295" s="242">
        <f>O295*H295</f>
        <v>0</v>
      </c>
      <c r="Q295" s="242">
        <v>0.0040000000000000001</v>
      </c>
      <c r="R295" s="242">
        <f>Q295*H295</f>
        <v>0.37975999999999999</v>
      </c>
      <c r="S295" s="242">
        <v>0</v>
      </c>
      <c r="T295" s="243">
        <f>S295*H295</f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244" t="s">
        <v>327</v>
      </c>
      <c r="AT295" s="244" t="s">
        <v>264</v>
      </c>
      <c r="AU295" s="244" t="s">
        <v>89</v>
      </c>
      <c r="AY295" s="14" t="s">
        <v>263</v>
      </c>
      <c r="BE295" s="245">
        <f>IF(N295="základná",J295,0)</f>
        <v>0</v>
      </c>
      <c r="BF295" s="245">
        <f>IF(N295="znížená",J295,0)</f>
        <v>0</v>
      </c>
      <c r="BG295" s="245">
        <f>IF(N295="zákl. prenesená",J295,0)</f>
        <v>0</v>
      </c>
      <c r="BH295" s="245">
        <f>IF(N295="zníž. prenesená",J295,0)</f>
        <v>0</v>
      </c>
      <c r="BI295" s="245">
        <f>IF(N295="nulová",J295,0)</f>
        <v>0</v>
      </c>
      <c r="BJ295" s="14" t="s">
        <v>89</v>
      </c>
      <c r="BK295" s="246">
        <f>ROUND(I295*H295,3)</f>
        <v>0</v>
      </c>
      <c r="BL295" s="14" t="s">
        <v>327</v>
      </c>
      <c r="BM295" s="244" t="s">
        <v>853</v>
      </c>
    </row>
    <row r="296" s="2" customFormat="1" ht="24.15" customHeight="1">
      <c r="A296" s="35"/>
      <c r="B296" s="36"/>
      <c r="C296" s="249" t="s">
        <v>854</v>
      </c>
      <c r="D296" s="249" t="s">
        <v>612</v>
      </c>
      <c r="E296" s="250" t="s">
        <v>855</v>
      </c>
      <c r="F296" s="251" t="s">
        <v>856</v>
      </c>
      <c r="G296" s="252" t="s">
        <v>322</v>
      </c>
      <c r="H296" s="253">
        <v>96.838999999999999</v>
      </c>
      <c r="I296" s="254"/>
      <c r="J296" s="253">
        <f>ROUND(I296*H296,3)</f>
        <v>0</v>
      </c>
      <c r="K296" s="255"/>
      <c r="L296" s="256"/>
      <c r="M296" s="257" t="s">
        <v>1</v>
      </c>
      <c r="N296" s="258" t="s">
        <v>44</v>
      </c>
      <c r="O296" s="94"/>
      <c r="P296" s="242">
        <f>O296*H296</f>
        <v>0</v>
      </c>
      <c r="Q296" s="242">
        <v>0.014999999999999999</v>
      </c>
      <c r="R296" s="242">
        <f>Q296*H296</f>
        <v>1.452585</v>
      </c>
      <c r="S296" s="242">
        <v>0</v>
      </c>
      <c r="T296" s="243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244" t="s">
        <v>717</v>
      </c>
      <c r="AT296" s="244" t="s">
        <v>612</v>
      </c>
      <c r="AU296" s="244" t="s">
        <v>89</v>
      </c>
      <c r="AY296" s="14" t="s">
        <v>263</v>
      </c>
      <c r="BE296" s="245">
        <f>IF(N296="základná",J296,0)</f>
        <v>0</v>
      </c>
      <c r="BF296" s="245">
        <f>IF(N296="znížená",J296,0)</f>
        <v>0</v>
      </c>
      <c r="BG296" s="245">
        <f>IF(N296="zákl. prenesená",J296,0)</f>
        <v>0</v>
      </c>
      <c r="BH296" s="245">
        <f>IF(N296="zníž. prenesená",J296,0)</f>
        <v>0</v>
      </c>
      <c r="BI296" s="245">
        <f>IF(N296="nulová",J296,0)</f>
        <v>0</v>
      </c>
      <c r="BJ296" s="14" t="s">
        <v>89</v>
      </c>
      <c r="BK296" s="246">
        <f>ROUND(I296*H296,3)</f>
        <v>0</v>
      </c>
      <c r="BL296" s="14" t="s">
        <v>327</v>
      </c>
      <c r="BM296" s="244" t="s">
        <v>857</v>
      </c>
    </row>
    <row r="297" s="2" customFormat="1" ht="24.15" customHeight="1">
      <c r="A297" s="35"/>
      <c r="B297" s="36"/>
      <c r="C297" s="233" t="s">
        <v>858</v>
      </c>
      <c r="D297" s="233" t="s">
        <v>264</v>
      </c>
      <c r="E297" s="234" t="s">
        <v>859</v>
      </c>
      <c r="F297" s="235" t="s">
        <v>860</v>
      </c>
      <c r="G297" s="236" t="s">
        <v>322</v>
      </c>
      <c r="H297" s="237">
        <v>456.02600000000001</v>
      </c>
      <c r="I297" s="238"/>
      <c r="J297" s="237">
        <f>ROUND(I297*H297,3)</f>
        <v>0</v>
      </c>
      <c r="K297" s="239"/>
      <c r="L297" s="41"/>
      <c r="M297" s="240" t="s">
        <v>1</v>
      </c>
      <c r="N297" s="241" t="s">
        <v>44</v>
      </c>
      <c r="O297" s="94"/>
      <c r="P297" s="242">
        <f>O297*H297</f>
        <v>0</v>
      </c>
      <c r="Q297" s="242">
        <v>0</v>
      </c>
      <c r="R297" s="242">
        <f>Q297*H297</f>
        <v>0</v>
      </c>
      <c r="S297" s="242">
        <v>0</v>
      </c>
      <c r="T297" s="243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244" t="s">
        <v>327</v>
      </c>
      <c r="AT297" s="244" t="s">
        <v>264</v>
      </c>
      <c r="AU297" s="244" t="s">
        <v>89</v>
      </c>
      <c r="AY297" s="14" t="s">
        <v>263</v>
      </c>
      <c r="BE297" s="245">
        <f>IF(N297="základná",J297,0)</f>
        <v>0</v>
      </c>
      <c r="BF297" s="245">
        <f>IF(N297="znížená",J297,0)</f>
        <v>0</v>
      </c>
      <c r="BG297" s="245">
        <f>IF(N297="zákl. prenesená",J297,0)</f>
        <v>0</v>
      </c>
      <c r="BH297" s="245">
        <f>IF(N297="zníž. prenesená",J297,0)</f>
        <v>0</v>
      </c>
      <c r="BI297" s="245">
        <f>IF(N297="nulová",J297,0)</f>
        <v>0</v>
      </c>
      <c r="BJ297" s="14" t="s">
        <v>89</v>
      </c>
      <c r="BK297" s="246">
        <f>ROUND(I297*H297,3)</f>
        <v>0</v>
      </c>
      <c r="BL297" s="14" t="s">
        <v>327</v>
      </c>
      <c r="BM297" s="244" t="s">
        <v>861</v>
      </c>
    </row>
    <row r="298" s="2" customFormat="1" ht="16.5" customHeight="1">
      <c r="A298" s="35"/>
      <c r="B298" s="36"/>
      <c r="C298" s="249" t="s">
        <v>862</v>
      </c>
      <c r="D298" s="249" t="s">
        <v>612</v>
      </c>
      <c r="E298" s="250" t="s">
        <v>863</v>
      </c>
      <c r="F298" s="251" t="s">
        <v>864</v>
      </c>
      <c r="G298" s="252" t="s">
        <v>322</v>
      </c>
      <c r="H298" s="253">
        <v>465.14699999999999</v>
      </c>
      <c r="I298" s="254"/>
      <c r="J298" s="253">
        <f>ROUND(I298*H298,3)</f>
        <v>0</v>
      </c>
      <c r="K298" s="255"/>
      <c r="L298" s="256"/>
      <c r="M298" s="257" t="s">
        <v>1</v>
      </c>
      <c r="N298" s="258" t="s">
        <v>44</v>
      </c>
      <c r="O298" s="94"/>
      <c r="P298" s="242">
        <f>O298*H298</f>
        <v>0</v>
      </c>
      <c r="Q298" s="242">
        <v>0.00133</v>
      </c>
      <c r="R298" s="242">
        <f>Q298*H298</f>
        <v>0.61864551000000001</v>
      </c>
      <c r="S298" s="242">
        <v>0</v>
      </c>
      <c r="T298" s="243">
        <f>S298*H298</f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244" t="s">
        <v>717</v>
      </c>
      <c r="AT298" s="244" t="s">
        <v>612</v>
      </c>
      <c r="AU298" s="244" t="s">
        <v>89</v>
      </c>
      <c r="AY298" s="14" t="s">
        <v>263</v>
      </c>
      <c r="BE298" s="245">
        <f>IF(N298="základná",J298,0)</f>
        <v>0</v>
      </c>
      <c r="BF298" s="245">
        <f>IF(N298="znížená",J298,0)</f>
        <v>0</v>
      </c>
      <c r="BG298" s="245">
        <f>IF(N298="zákl. prenesená",J298,0)</f>
        <v>0</v>
      </c>
      <c r="BH298" s="245">
        <f>IF(N298="zníž. prenesená",J298,0)</f>
        <v>0</v>
      </c>
      <c r="BI298" s="245">
        <f>IF(N298="nulová",J298,0)</f>
        <v>0</v>
      </c>
      <c r="BJ298" s="14" t="s">
        <v>89</v>
      </c>
      <c r="BK298" s="246">
        <f>ROUND(I298*H298,3)</f>
        <v>0</v>
      </c>
      <c r="BL298" s="14" t="s">
        <v>327</v>
      </c>
      <c r="BM298" s="244" t="s">
        <v>865</v>
      </c>
    </row>
    <row r="299" s="2" customFormat="1" ht="24.15" customHeight="1">
      <c r="A299" s="35"/>
      <c r="B299" s="36"/>
      <c r="C299" s="233" t="s">
        <v>866</v>
      </c>
      <c r="D299" s="233" t="s">
        <v>264</v>
      </c>
      <c r="E299" s="234" t="s">
        <v>867</v>
      </c>
      <c r="F299" s="235" t="s">
        <v>868</v>
      </c>
      <c r="G299" s="236" t="s">
        <v>313</v>
      </c>
      <c r="H299" s="237">
        <v>10.733000000000001</v>
      </c>
      <c r="I299" s="238"/>
      <c r="J299" s="237">
        <f>ROUND(I299*H299,3)</f>
        <v>0</v>
      </c>
      <c r="K299" s="239"/>
      <c r="L299" s="41"/>
      <c r="M299" s="240" t="s">
        <v>1</v>
      </c>
      <c r="N299" s="241" t="s">
        <v>44</v>
      </c>
      <c r="O299" s="94"/>
      <c r="P299" s="242">
        <f>O299*H299</f>
        <v>0</v>
      </c>
      <c r="Q299" s="242">
        <v>0</v>
      </c>
      <c r="R299" s="242">
        <f>Q299*H299</f>
        <v>0</v>
      </c>
      <c r="S299" s="242">
        <v>0</v>
      </c>
      <c r="T299" s="243">
        <f>S299*H299</f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244" t="s">
        <v>327</v>
      </c>
      <c r="AT299" s="244" t="s">
        <v>264</v>
      </c>
      <c r="AU299" s="244" t="s">
        <v>89</v>
      </c>
      <c r="AY299" s="14" t="s">
        <v>263</v>
      </c>
      <c r="BE299" s="245">
        <f>IF(N299="základná",J299,0)</f>
        <v>0</v>
      </c>
      <c r="BF299" s="245">
        <f>IF(N299="znížená",J299,0)</f>
        <v>0</v>
      </c>
      <c r="BG299" s="245">
        <f>IF(N299="zákl. prenesená",J299,0)</f>
        <v>0</v>
      </c>
      <c r="BH299" s="245">
        <f>IF(N299="zníž. prenesená",J299,0)</f>
        <v>0</v>
      </c>
      <c r="BI299" s="245">
        <f>IF(N299="nulová",J299,0)</f>
        <v>0</v>
      </c>
      <c r="BJ299" s="14" t="s">
        <v>89</v>
      </c>
      <c r="BK299" s="246">
        <f>ROUND(I299*H299,3)</f>
        <v>0</v>
      </c>
      <c r="BL299" s="14" t="s">
        <v>327</v>
      </c>
      <c r="BM299" s="244" t="s">
        <v>869</v>
      </c>
    </row>
    <row r="300" s="12" customFormat="1" ht="22.8" customHeight="1">
      <c r="A300" s="12"/>
      <c r="B300" s="219"/>
      <c r="C300" s="220"/>
      <c r="D300" s="221" t="s">
        <v>77</v>
      </c>
      <c r="E300" s="247" t="s">
        <v>870</v>
      </c>
      <c r="F300" s="247" t="s">
        <v>871</v>
      </c>
      <c r="G300" s="220"/>
      <c r="H300" s="220"/>
      <c r="I300" s="223"/>
      <c r="J300" s="248">
        <f>BK300</f>
        <v>0</v>
      </c>
      <c r="K300" s="220"/>
      <c r="L300" s="225"/>
      <c r="M300" s="226"/>
      <c r="N300" s="227"/>
      <c r="O300" s="227"/>
      <c r="P300" s="228">
        <f>SUM(P301:P307)</f>
        <v>0</v>
      </c>
      <c r="Q300" s="227"/>
      <c r="R300" s="228">
        <f>SUM(R301:R307)</f>
        <v>36.63225285</v>
      </c>
      <c r="S300" s="227"/>
      <c r="T300" s="229">
        <f>SUM(T301:T307)</f>
        <v>0</v>
      </c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R300" s="230" t="s">
        <v>89</v>
      </c>
      <c r="AT300" s="231" t="s">
        <v>77</v>
      </c>
      <c r="AU300" s="231" t="s">
        <v>85</v>
      </c>
      <c r="AY300" s="230" t="s">
        <v>263</v>
      </c>
      <c r="BK300" s="232">
        <f>SUM(BK301:BK307)</f>
        <v>0</v>
      </c>
    </row>
    <row r="301" s="2" customFormat="1" ht="37.8" customHeight="1">
      <c r="A301" s="35"/>
      <c r="B301" s="36"/>
      <c r="C301" s="233" t="s">
        <v>872</v>
      </c>
      <c r="D301" s="233" t="s">
        <v>264</v>
      </c>
      <c r="E301" s="234" t="s">
        <v>873</v>
      </c>
      <c r="F301" s="235" t="s">
        <v>874</v>
      </c>
      <c r="G301" s="236" t="s">
        <v>322</v>
      </c>
      <c r="H301" s="237">
        <v>42.753999999999998</v>
      </c>
      <c r="I301" s="238"/>
      <c r="J301" s="237">
        <f>ROUND(I301*H301,3)</f>
        <v>0</v>
      </c>
      <c r="K301" s="239"/>
      <c r="L301" s="41"/>
      <c r="M301" s="240" t="s">
        <v>1</v>
      </c>
      <c r="N301" s="241" t="s">
        <v>44</v>
      </c>
      <c r="O301" s="94"/>
      <c r="P301" s="242">
        <f>O301*H301</f>
        <v>0</v>
      </c>
      <c r="Q301" s="242">
        <v>0.053539999999999997</v>
      </c>
      <c r="R301" s="242">
        <f>Q301*H301</f>
        <v>2.2890491599999998</v>
      </c>
      <c r="S301" s="242">
        <v>0</v>
      </c>
      <c r="T301" s="243">
        <f>S301*H301</f>
        <v>0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244" t="s">
        <v>327</v>
      </c>
      <c r="AT301" s="244" t="s">
        <v>264</v>
      </c>
      <c r="AU301" s="244" t="s">
        <v>89</v>
      </c>
      <c r="AY301" s="14" t="s">
        <v>263</v>
      </c>
      <c r="BE301" s="245">
        <f>IF(N301="základná",J301,0)</f>
        <v>0</v>
      </c>
      <c r="BF301" s="245">
        <f>IF(N301="znížená",J301,0)</f>
        <v>0</v>
      </c>
      <c r="BG301" s="245">
        <f>IF(N301="zákl. prenesená",J301,0)</f>
        <v>0</v>
      </c>
      <c r="BH301" s="245">
        <f>IF(N301="zníž. prenesená",J301,0)</f>
        <v>0</v>
      </c>
      <c r="BI301" s="245">
        <f>IF(N301="nulová",J301,0)</f>
        <v>0</v>
      </c>
      <c r="BJ301" s="14" t="s">
        <v>89</v>
      </c>
      <c r="BK301" s="246">
        <f>ROUND(I301*H301,3)</f>
        <v>0</v>
      </c>
      <c r="BL301" s="14" t="s">
        <v>327</v>
      </c>
      <c r="BM301" s="244" t="s">
        <v>875</v>
      </c>
    </row>
    <row r="302" s="2" customFormat="1" ht="37.8" customHeight="1">
      <c r="A302" s="35"/>
      <c r="B302" s="36"/>
      <c r="C302" s="233" t="s">
        <v>876</v>
      </c>
      <c r="D302" s="233" t="s">
        <v>264</v>
      </c>
      <c r="E302" s="234" t="s">
        <v>877</v>
      </c>
      <c r="F302" s="235" t="s">
        <v>878</v>
      </c>
      <c r="G302" s="236" t="s">
        <v>322</v>
      </c>
      <c r="H302" s="237">
        <v>327.71100000000001</v>
      </c>
      <c r="I302" s="238"/>
      <c r="J302" s="237">
        <f>ROUND(I302*H302,3)</f>
        <v>0</v>
      </c>
      <c r="K302" s="239"/>
      <c r="L302" s="41"/>
      <c r="M302" s="240" t="s">
        <v>1</v>
      </c>
      <c r="N302" s="241" t="s">
        <v>44</v>
      </c>
      <c r="O302" s="94"/>
      <c r="P302" s="242">
        <f>O302*H302</f>
        <v>0</v>
      </c>
      <c r="Q302" s="242">
        <v>0.041770000000000002</v>
      </c>
      <c r="R302" s="242">
        <f>Q302*H302</f>
        <v>13.688488470000001</v>
      </c>
      <c r="S302" s="242">
        <v>0</v>
      </c>
      <c r="T302" s="243">
        <f>S302*H302</f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244" t="s">
        <v>327</v>
      </c>
      <c r="AT302" s="244" t="s">
        <v>264</v>
      </c>
      <c r="AU302" s="244" t="s">
        <v>89</v>
      </c>
      <c r="AY302" s="14" t="s">
        <v>263</v>
      </c>
      <c r="BE302" s="245">
        <f>IF(N302="základná",J302,0)</f>
        <v>0</v>
      </c>
      <c r="BF302" s="245">
        <f>IF(N302="znížená",J302,0)</f>
        <v>0</v>
      </c>
      <c r="BG302" s="245">
        <f>IF(N302="zákl. prenesená",J302,0)</f>
        <v>0</v>
      </c>
      <c r="BH302" s="245">
        <f>IF(N302="zníž. prenesená",J302,0)</f>
        <v>0</v>
      </c>
      <c r="BI302" s="245">
        <f>IF(N302="nulová",J302,0)</f>
        <v>0</v>
      </c>
      <c r="BJ302" s="14" t="s">
        <v>89</v>
      </c>
      <c r="BK302" s="246">
        <f>ROUND(I302*H302,3)</f>
        <v>0</v>
      </c>
      <c r="BL302" s="14" t="s">
        <v>327</v>
      </c>
      <c r="BM302" s="244" t="s">
        <v>879</v>
      </c>
    </row>
    <row r="303" s="2" customFormat="1" ht="37.8" customHeight="1">
      <c r="A303" s="35"/>
      <c r="B303" s="36"/>
      <c r="C303" s="233" t="s">
        <v>880</v>
      </c>
      <c r="D303" s="233" t="s">
        <v>264</v>
      </c>
      <c r="E303" s="234" t="s">
        <v>881</v>
      </c>
      <c r="F303" s="235" t="s">
        <v>882</v>
      </c>
      <c r="G303" s="236" t="s">
        <v>322</v>
      </c>
      <c r="H303" s="237">
        <v>163.50399999999999</v>
      </c>
      <c r="I303" s="238"/>
      <c r="J303" s="237">
        <f>ROUND(I303*H303,3)</f>
        <v>0</v>
      </c>
      <c r="K303" s="239"/>
      <c r="L303" s="41"/>
      <c r="M303" s="240" t="s">
        <v>1</v>
      </c>
      <c r="N303" s="241" t="s">
        <v>44</v>
      </c>
      <c r="O303" s="94"/>
      <c r="P303" s="242">
        <f>O303*H303</f>
        <v>0</v>
      </c>
      <c r="Q303" s="242">
        <v>0.043029999999999999</v>
      </c>
      <c r="R303" s="242">
        <f>Q303*H303</f>
        <v>7.0355771199999992</v>
      </c>
      <c r="S303" s="242">
        <v>0</v>
      </c>
      <c r="T303" s="243">
        <f>S303*H303</f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244" t="s">
        <v>327</v>
      </c>
      <c r="AT303" s="244" t="s">
        <v>264</v>
      </c>
      <c r="AU303" s="244" t="s">
        <v>89</v>
      </c>
      <c r="AY303" s="14" t="s">
        <v>263</v>
      </c>
      <c r="BE303" s="245">
        <f>IF(N303="základná",J303,0)</f>
        <v>0</v>
      </c>
      <c r="BF303" s="245">
        <f>IF(N303="znížená",J303,0)</f>
        <v>0</v>
      </c>
      <c r="BG303" s="245">
        <f>IF(N303="zákl. prenesená",J303,0)</f>
        <v>0</v>
      </c>
      <c r="BH303" s="245">
        <f>IF(N303="zníž. prenesená",J303,0)</f>
        <v>0</v>
      </c>
      <c r="BI303" s="245">
        <f>IF(N303="nulová",J303,0)</f>
        <v>0</v>
      </c>
      <c r="BJ303" s="14" t="s">
        <v>89</v>
      </c>
      <c r="BK303" s="246">
        <f>ROUND(I303*H303,3)</f>
        <v>0</v>
      </c>
      <c r="BL303" s="14" t="s">
        <v>327</v>
      </c>
      <c r="BM303" s="244" t="s">
        <v>883</v>
      </c>
    </row>
    <row r="304" s="2" customFormat="1" ht="37.8" customHeight="1">
      <c r="A304" s="35"/>
      <c r="B304" s="36"/>
      <c r="C304" s="233" t="s">
        <v>884</v>
      </c>
      <c r="D304" s="233" t="s">
        <v>264</v>
      </c>
      <c r="E304" s="234" t="s">
        <v>885</v>
      </c>
      <c r="F304" s="235" t="s">
        <v>886</v>
      </c>
      <c r="G304" s="236" t="s">
        <v>322</v>
      </c>
      <c r="H304" s="237">
        <v>69.375</v>
      </c>
      <c r="I304" s="238"/>
      <c r="J304" s="237">
        <f>ROUND(I304*H304,3)</f>
        <v>0</v>
      </c>
      <c r="K304" s="239"/>
      <c r="L304" s="41"/>
      <c r="M304" s="240" t="s">
        <v>1</v>
      </c>
      <c r="N304" s="241" t="s">
        <v>44</v>
      </c>
      <c r="O304" s="94"/>
      <c r="P304" s="242">
        <f>O304*H304</f>
        <v>0</v>
      </c>
      <c r="Q304" s="242">
        <v>0.048280000000000003</v>
      </c>
      <c r="R304" s="242">
        <f>Q304*H304</f>
        <v>3.3494250000000001</v>
      </c>
      <c r="S304" s="242">
        <v>0</v>
      </c>
      <c r="T304" s="243">
        <f>S304*H304</f>
        <v>0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244" t="s">
        <v>327</v>
      </c>
      <c r="AT304" s="244" t="s">
        <v>264</v>
      </c>
      <c r="AU304" s="244" t="s">
        <v>89</v>
      </c>
      <c r="AY304" s="14" t="s">
        <v>263</v>
      </c>
      <c r="BE304" s="245">
        <f>IF(N304="základná",J304,0)</f>
        <v>0</v>
      </c>
      <c r="BF304" s="245">
        <f>IF(N304="znížená",J304,0)</f>
        <v>0</v>
      </c>
      <c r="BG304" s="245">
        <f>IF(N304="zákl. prenesená",J304,0)</f>
        <v>0</v>
      </c>
      <c r="BH304" s="245">
        <f>IF(N304="zníž. prenesená",J304,0)</f>
        <v>0</v>
      </c>
      <c r="BI304" s="245">
        <f>IF(N304="nulová",J304,0)</f>
        <v>0</v>
      </c>
      <c r="BJ304" s="14" t="s">
        <v>89</v>
      </c>
      <c r="BK304" s="246">
        <f>ROUND(I304*H304,3)</f>
        <v>0</v>
      </c>
      <c r="BL304" s="14" t="s">
        <v>327</v>
      </c>
      <c r="BM304" s="244" t="s">
        <v>887</v>
      </c>
    </row>
    <row r="305" s="2" customFormat="1" ht="33" customHeight="1">
      <c r="A305" s="35"/>
      <c r="B305" s="36"/>
      <c r="C305" s="233" t="s">
        <v>888</v>
      </c>
      <c r="D305" s="233" t="s">
        <v>264</v>
      </c>
      <c r="E305" s="234" t="s">
        <v>889</v>
      </c>
      <c r="F305" s="235" t="s">
        <v>890</v>
      </c>
      <c r="G305" s="236" t="s">
        <v>322</v>
      </c>
      <c r="H305" s="237">
        <v>777.87</v>
      </c>
      <c r="I305" s="238"/>
      <c r="J305" s="237">
        <f>ROUND(I305*H305,3)</f>
        <v>0</v>
      </c>
      <c r="K305" s="239"/>
      <c r="L305" s="41"/>
      <c r="M305" s="240" t="s">
        <v>1</v>
      </c>
      <c r="N305" s="241" t="s">
        <v>44</v>
      </c>
      <c r="O305" s="94"/>
      <c r="P305" s="242">
        <f>O305*H305</f>
        <v>0</v>
      </c>
      <c r="Q305" s="242">
        <v>0.01187</v>
      </c>
      <c r="R305" s="242">
        <f>Q305*H305</f>
        <v>9.2333169000000002</v>
      </c>
      <c r="S305" s="242">
        <v>0</v>
      </c>
      <c r="T305" s="243">
        <f>S305*H305</f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244" t="s">
        <v>327</v>
      </c>
      <c r="AT305" s="244" t="s">
        <v>264</v>
      </c>
      <c r="AU305" s="244" t="s">
        <v>89</v>
      </c>
      <c r="AY305" s="14" t="s">
        <v>263</v>
      </c>
      <c r="BE305" s="245">
        <f>IF(N305="základná",J305,0)</f>
        <v>0</v>
      </c>
      <c r="BF305" s="245">
        <f>IF(N305="znížená",J305,0)</f>
        <v>0</v>
      </c>
      <c r="BG305" s="245">
        <f>IF(N305="zákl. prenesená",J305,0)</f>
        <v>0</v>
      </c>
      <c r="BH305" s="245">
        <f>IF(N305="zníž. prenesená",J305,0)</f>
        <v>0</v>
      </c>
      <c r="BI305" s="245">
        <f>IF(N305="nulová",J305,0)</f>
        <v>0</v>
      </c>
      <c r="BJ305" s="14" t="s">
        <v>89</v>
      </c>
      <c r="BK305" s="246">
        <f>ROUND(I305*H305,3)</f>
        <v>0</v>
      </c>
      <c r="BL305" s="14" t="s">
        <v>327</v>
      </c>
      <c r="BM305" s="244" t="s">
        <v>891</v>
      </c>
    </row>
    <row r="306" s="2" customFormat="1" ht="37.8" customHeight="1">
      <c r="A306" s="35"/>
      <c r="B306" s="36"/>
      <c r="C306" s="233" t="s">
        <v>892</v>
      </c>
      <c r="D306" s="233" t="s">
        <v>264</v>
      </c>
      <c r="E306" s="234" t="s">
        <v>893</v>
      </c>
      <c r="F306" s="235" t="s">
        <v>894</v>
      </c>
      <c r="G306" s="236" t="s">
        <v>322</v>
      </c>
      <c r="H306" s="237">
        <v>85.090000000000003</v>
      </c>
      <c r="I306" s="238"/>
      <c r="J306" s="237">
        <f>ROUND(I306*H306,3)</f>
        <v>0</v>
      </c>
      <c r="K306" s="239"/>
      <c r="L306" s="41"/>
      <c r="M306" s="240" t="s">
        <v>1</v>
      </c>
      <c r="N306" s="241" t="s">
        <v>44</v>
      </c>
      <c r="O306" s="94"/>
      <c r="P306" s="242">
        <f>O306*H306</f>
        <v>0</v>
      </c>
      <c r="Q306" s="242">
        <v>0.01218</v>
      </c>
      <c r="R306" s="242">
        <f>Q306*H306</f>
        <v>1.0363962</v>
      </c>
      <c r="S306" s="242">
        <v>0</v>
      </c>
      <c r="T306" s="243">
        <f>S306*H306</f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244" t="s">
        <v>327</v>
      </c>
      <c r="AT306" s="244" t="s">
        <v>264</v>
      </c>
      <c r="AU306" s="244" t="s">
        <v>89</v>
      </c>
      <c r="AY306" s="14" t="s">
        <v>263</v>
      </c>
      <c r="BE306" s="245">
        <f>IF(N306="základná",J306,0)</f>
        <v>0</v>
      </c>
      <c r="BF306" s="245">
        <f>IF(N306="znížená",J306,0)</f>
        <v>0</v>
      </c>
      <c r="BG306" s="245">
        <f>IF(N306="zákl. prenesená",J306,0)</f>
        <v>0</v>
      </c>
      <c r="BH306" s="245">
        <f>IF(N306="zníž. prenesená",J306,0)</f>
        <v>0</v>
      </c>
      <c r="BI306" s="245">
        <f>IF(N306="nulová",J306,0)</f>
        <v>0</v>
      </c>
      <c r="BJ306" s="14" t="s">
        <v>89</v>
      </c>
      <c r="BK306" s="246">
        <f>ROUND(I306*H306,3)</f>
        <v>0</v>
      </c>
      <c r="BL306" s="14" t="s">
        <v>327</v>
      </c>
      <c r="BM306" s="244" t="s">
        <v>895</v>
      </c>
    </row>
    <row r="307" s="2" customFormat="1" ht="24.15" customHeight="1">
      <c r="A307" s="35"/>
      <c r="B307" s="36"/>
      <c r="C307" s="233" t="s">
        <v>896</v>
      </c>
      <c r="D307" s="233" t="s">
        <v>264</v>
      </c>
      <c r="E307" s="234" t="s">
        <v>897</v>
      </c>
      <c r="F307" s="235" t="s">
        <v>898</v>
      </c>
      <c r="G307" s="236" t="s">
        <v>313</v>
      </c>
      <c r="H307" s="237">
        <v>36.631999999999998</v>
      </c>
      <c r="I307" s="238"/>
      <c r="J307" s="237">
        <f>ROUND(I307*H307,3)</f>
        <v>0</v>
      </c>
      <c r="K307" s="239"/>
      <c r="L307" s="41"/>
      <c r="M307" s="240" t="s">
        <v>1</v>
      </c>
      <c r="N307" s="241" t="s">
        <v>44</v>
      </c>
      <c r="O307" s="94"/>
      <c r="P307" s="242">
        <f>O307*H307</f>
        <v>0</v>
      </c>
      <c r="Q307" s="242">
        <v>0</v>
      </c>
      <c r="R307" s="242">
        <f>Q307*H307</f>
        <v>0</v>
      </c>
      <c r="S307" s="242">
        <v>0</v>
      </c>
      <c r="T307" s="243">
        <f>S307*H307</f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244" t="s">
        <v>327</v>
      </c>
      <c r="AT307" s="244" t="s">
        <v>264</v>
      </c>
      <c r="AU307" s="244" t="s">
        <v>89</v>
      </c>
      <c r="AY307" s="14" t="s">
        <v>263</v>
      </c>
      <c r="BE307" s="245">
        <f>IF(N307="základná",J307,0)</f>
        <v>0</v>
      </c>
      <c r="BF307" s="245">
        <f>IF(N307="znížená",J307,0)</f>
        <v>0</v>
      </c>
      <c r="BG307" s="245">
        <f>IF(N307="zákl. prenesená",J307,0)</f>
        <v>0</v>
      </c>
      <c r="BH307" s="245">
        <f>IF(N307="zníž. prenesená",J307,0)</f>
        <v>0</v>
      </c>
      <c r="BI307" s="245">
        <f>IF(N307="nulová",J307,0)</f>
        <v>0</v>
      </c>
      <c r="BJ307" s="14" t="s">
        <v>89</v>
      </c>
      <c r="BK307" s="246">
        <f>ROUND(I307*H307,3)</f>
        <v>0</v>
      </c>
      <c r="BL307" s="14" t="s">
        <v>327</v>
      </c>
      <c r="BM307" s="244" t="s">
        <v>899</v>
      </c>
    </row>
    <row r="308" s="12" customFormat="1" ht="22.8" customHeight="1">
      <c r="A308" s="12"/>
      <c r="B308" s="219"/>
      <c r="C308" s="220"/>
      <c r="D308" s="221" t="s">
        <v>77</v>
      </c>
      <c r="E308" s="247" t="s">
        <v>900</v>
      </c>
      <c r="F308" s="247" t="s">
        <v>901</v>
      </c>
      <c r="G308" s="220"/>
      <c r="H308" s="220"/>
      <c r="I308" s="223"/>
      <c r="J308" s="248">
        <f>BK308</f>
        <v>0</v>
      </c>
      <c r="K308" s="220"/>
      <c r="L308" s="225"/>
      <c r="M308" s="226"/>
      <c r="N308" s="227"/>
      <c r="O308" s="227"/>
      <c r="P308" s="228">
        <f>SUM(P309:P323)</f>
        <v>0</v>
      </c>
      <c r="Q308" s="227"/>
      <c r="R308" s="228">
        <f>SUM(R309:R323)</f>
        <v>2.5943472000000005</v>
      </c>
      <c r="S308" s="227"/>
      <c r="T308" s="229">
        <f>SUM(T309:T323)</f>
        <v>0</v>
      </c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R308" s="230" t="s">
        <v>89</v>
      </c>
      <c r="AT308" s="231" t="s">
        <v>77</v>
      </c>
      <c r="AU308" s="231" t="s">
        <v>85</v>
      </c>
      <c r="AY308" s="230" t="s">
        <v>263</v>
      </c>
      <c r="BK308" s="232">
        <f>SUM(BK309:BK323)</f>
        <v>0</v>
      </c>
    </row>
    <row r="309" s="2" customFormat="1" ht="24.15" customHeight="1">
      <c r="A309" s="35"/>
      <c r="B309" s="36"/>
      <c r="C309" s="233" t="s">
        <v>902</v>
      </c>
      <c r="D309" s="233" t="s">
        <v>264</v>
      </c>
      <c r="E309" s="234" t="s">
        <v>903</v>
      </c>
      <c r="F309" s="235" t="s">
        <v>904</v>
      </c>
      <c r="G309" s="236" t="s">
        <v>569</v>
      </c>
      <c r="H309" s="237">
        <v>4.0999999999999996</v>
      </c>
      <c r="I309" s="238"/>
      <c r="J309" s="237">
        <f>ROUND(I309*H309,3)</f>
        <v>0</v>
      </c>
      <c r="K309" s="239"/>
      <c r="L309" s="41"/>
      <c r="M309" s="240" t="s">
        <v>1</v>
      </c>
      <c r="N309" s="241" t="s">
        <v>44</v>
      </c>
      <c r="O309" s="94"/>
      <c r="P309" s="242">
        <f>O309*H309</f>
        <v>0</v>
      </c>
      <c r="Q309" s="242">
        <v>0.0032499999999999999</v>
      </c>
      <c r="R309" s="242">
        <f>Q309*H309</f>
        <v>0.013324999999999998</v>
      </c>
      <c r="S309" s="242">
        <v>0</v>
      </c>
      <c r="T309" s="243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244" t="s">
        <v>327</v>
      </c>
      <c r="AT309" s="244" t="s">
        <v>264</v>
      </c>
      <c r="AU309" s="244" t="s">
        <v>89</v>
      </c>
      <c r="AY309" s="14" t="s">
        <v>263</v>
      </c>
      <c r="BE309" s="245">
        <f>IF(N309="základná",J309,0)</f>
        <v>0</v>
      </c>
      <c r="BF309" s="245">
        <f>IF(N309="znížená",J309,0)</f>
        <v>0</v>
      </c>
      <c r="BG309" s="245">
        <f>IF(N309="zákl. prenesená",J309,0)</f>
        <v>0</v>
      </c>
      <c r="BH309" s="245">
        <f>IF(N309="zníž. prenesená",J309,0)</f>
        <v>0</v>
      </c>
      <c r="BI309" s="245">
        <f>IF(N309="nulová",J309,0)</f>
        <v>0</v>
      </c>
      <c r="BJ309" s="14" t="s">
        <v>89</v>
      </c>
      <c r="BK309" s="246">
        <f>ROUND(I309*H309,3)</f>
        <v>0</v>
      </c>
      <c r="BL309" s="14" t="s">
        <v>327</v>
      </c>
      <c r="BM309" s="244" t="s">
        <v>905</v>
      </c>
    </row>
    <row r="310" s="2" customFormat="1" ht="24.15" customHeight="1">
      <c r="A310" s="35"/>
      <c r="B310" s="36"/>
      <c r="C310" s="233" t="s">
        <v>906</v>
      </c>
      <c r="D310" s="233" t="s">
        <v>264</v>
      </c>
      <c r="E310" s="234" t="s">
        <v>907</v>
      </c>
      <c r="F310" s="235" t="s">
        <v>908</v>
      </c>
      <c r="G310" s="236" t="s">
        <v>410</v>
      </c>
      <c r="H310" s="237">
        <v>11</v>
      </c>
      <c r="I310" s="238"/>
      <c r="J310" s="237">
        <f>ROUND(I310*H310,3)</f>
        <v>0</v>
      </c>
      <c r="K310" s="239"/>
      <c r="L310" s="41"/>
      <c r="M310" s="240" t="s">
        <v>1</v>
      </c>
      <c r="N310" s="241" t="s">
        <v>44</v>
      </c>
      <c r="O310" s="94"/>
      <c r="P310" s="242">
        <f>O310*H310</f>
        <v>0</v>
      </c>
      <c r="Q310" s="242">
        <v>0.00158</v>
      </c>
      <c r="R310" s="242">
        <f>Q310*H310</f>
        <v>0.01738</v>
      </c>
      <c r="S310" s="242">
        <v>0</v>
      </c>
      <c r="T310" s="243">
        <f>S310*H310</f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244" t="s">
        <v>327</v>
      </c>
      <c r="AT310" s="244" t="s">
        <v>264</v>
      </c>
      <c r="AU310" s="244" t="s">
        <v>89</v>
      </c>
      <c r="AY310" s="14" t="s">
        <v>263</v>
      </c>
      <c r="BE310" s="245">
        <f>IF(N310="základná",J310,0)</f>
        <v>0</v>
      </c>
      <c r="BF310" s="245">
        <f>IF(N310="znížená",J310,0)</f>
        <v>0</v>
      </c>
      <c r="BG310" s="245">
        <f>IF(N310="zákl. prenesená",J310,0)</f>
        <v>0</v>
      </c>
      <c r="BH310" s="245">
        <f>IF(N310="zníž. prenesená",J310,0)</f>
        <v>0</v>
      </c>
      <c r="BI310" s="245">
        <f>IF(N310="nulová",J310,0)</f>
        <v>0</v>
      </c>
      <c r="BJ310" s="14" t="s">
        <v>89</v>
      </c>
      <c r="BK310" s="246">
        <f>ROUND(I310*H310,3)</f>
        <v>0</v>
      </c>
      <c r="BL310" s="14" t="s">
        <v>327</v>
      </c>
      <c r="BM310" s="244" t="s">
        <v>909</v>
      </c>
    </row>
    <row r="311" s="2" customFormat="1" ht="24.15" customHeight="1">
      <c r="A311" s="35"/>
      <c r="B311" s="36"/>
      <c r="C311" s="233" t="s">
        <v>910</v>
      </c>
      <c r="D311" s="233" t="s">
        <v>264</v>
      </c>
      <c r="E311" s="234" t="s">
        <v>911</v>
      </c>
      <c r="F311" s="235" t="s">
        <v>912</v>
      </c>
      <c r="G311" s="236" t="s">
        <v>569</v>
      </c>
      <c r="H311" s="237">
        <v>133.11500000000001</v>
      </c>
      <c r="I311" s="238"/>
      <c r="J311" s="237">
        <f>ROUND(I311*H311,3)</f>
        <v>0</v>
      </c>
      <c r="K311" s="239"/>
      <c r="L311" s="41"/>
      <c r="M311" s="240" t="s">
        <v>1</v>
      </c>
      <c r="N311" s="241" t="s">
        <v>44</v>
      </c>
      <c r="O311" s="94"/>
      <c r="P311" s="242">
        <f>O311*H311</f>
        <v>0</v>
      </c>
      <c r="Q311" s="242">
        <v>0.00147</v>
      </c>
      <c r="R311" s="242">
        <f>Q311*H311</f>
        <v>0.19567904999999999</v>
      </c>
      <c r="S311" s="242">
        <v>0</v>
      </c>
      <c r="T311" s="243">
        <f>S311*H311</f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244" t="s">
        <v>327</v>
      </c>
      <c r="AT311" s="244" t="s">
        <v>264</v>
      </c>
      <c r="AU311" s="244" t="s">
        <v>89</v>
      </c>
      <c r="AY311" s="14" t="s">
        <v>263</v>
      </c>
      <c r="BE311" s="245">
        <f>IF(N311="základná",J311,0)</f>
        <v>0</v>
      </c>
      <c r="BF311" s="245">
        <f>IF(N311="znížená",J311,0)</f>
        <v>0</v>
      </c>
      <c r="BG311" s="245">
        <f>IF(N311="zákl. prenesená",J311,0)</f>
        <v>0</v>
      </c>
      <c r="BH311" s="245">
        <f>IF(N311="zníž. prenesená",J311,0)</f>
        <v>0</v>
      </c>
      <c r="BI311" s="245">
        <f>IF(N311="nulová",J311,0)</f>
        <v>0</v>
      </c>
      <c r="BJ311" s="14" t="s">
        <v>89</v>
      </c>
      <c r="BK311" s="246">
        <f>ROUND(I311*H311,3)</f>
        <v>0</v>
      </c>
      <c r="BL311" s="14" t="s">
        <v>327</v>
      </c>
      <c r="BM311" s="244" t="s">
        <v>913</v>
      </c>
    </row>
    <row r="312" s="2" customFormat="1" ht="33" customHeight="1">
      <c r="A312" s="35"/>
      <c r="B312" s="36"/>
      <c r="C312" s="233" t="s">
        <v>914</v>
      </c>
      <c r="D312" s="233" t="s">
        <v>264</v>
      </c>
      <c r="E312" s="234" t="s">
        <v>915</v>
      </c>
      <c r="F312" s="235" t="s">
        <v>916</v>
      </c>
      <c r="G312" s="236" t="s">
        <v>569</v>
      </c>
      <c r="H312" s="237">
        <v>4.6100000000000003</v>
      </c>
      <c r="I312" s="238"/>
      <c r="J312" s="237">
        <f>ROUND(I312*H312,3)</f>
        <v>0</v>
      </c>
      <c r="K312" s="239"/>
      <c r="L312" s="41"/>
      <c r="M312" s="240" t="s">
        <v>1</v>
      </c>
      <c r="N312" s="241" t="s">
        <v>44</v>
      </c>
      <c r="O312" s="94"/>
      <c r="P312" s="242">
        <f>O312*H312</f>
        <v>0</v>
      </c>
      <c r="Q312" s="242">
        <v>0.0022499999999999998</v>
      </c>
      <c r="R312" s="242">
        <f>Q312*H312</f>
        <v>0.0103725</v>
      </c>
      <c r="S312" s="242">
        <v>0</v>
      </c>
      <c r="T312" s="243">
        <f>S312*H312</f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244" t="s">
        <v>327</v>
      </c>
      <c r="AT312" s="244" t="s">
        <v>264</v>
      </c>
      <c r="AU312" s="244" t="s">
        <v>89</v>
      </c>
      <c r="AY312" s="14" t="s">
        <v>263</v>
      </c>
      <c r="BE312" s="245">
        <f>IF(N312="základná",J312,0)</f>
        <v>0</v>
      </c>
      <c r="BF312" s="245">
        <f>IF(N312="znížená",J312,0)</f>
        <v>0</v>
      </c>
      <c r="BG312" s="245">
        <f>IF(N312="zákl. prenesená",J312,0)</f>
        <v>0</v>
      </c>
      <c r="BH312" s="245">
        <f>IF(N312="zníž. prenesená",J312,0)</f>
        <v>0</v>
      </c>
      <c r="BI312" s="245">
        <f>IF(N312="nulová",J312,0)</f>
        <v>0</v>
      </c>
      <c r="BJ312" s="14" t="s">
        <v>89</v>
      </c>
      <c r="BK312" s="246">
        <f>ROUND(I312*H312,3)</f>
        <v>0</v>
      </c>
      <c r="BL312" s="14" t="s">
        <v>327</v>
      </c>
      <c r="BM312" s="244" t="s">
        <v>917</v>
      </c>
    </row>
    <row r="313" s="2" customFormat="1" ht="33" customHeight="1">
      <c r="A313" s="35"/>
      <c r="B313" s="36"/>
      <c r="C313" s="233" t="s">
        <v>918</v>
      </c>
      <c r="D313" s="233" t="s">
        <v>264</v>
      </c>
      <c r="E313" s="234" t="s">
        <v>919</v>
      </c>
      <c r="F313" s="235" t="s">
        <v>920</v>
      </c>
      <c r="G313" s="236" t="s">
        <v>569</v>
      </c>
      <c r="H313" s="237">
        <v>62.344999999999999</v>
      </c>
      <c r="I313" s="238"/>
      <c r="J313" s="237">
        <f>ROUND(I313*H313,3)</f>
        <v>0</v>
      </c>
      <c r="K313" s="239"/>
      <c r="L313" s="41"/>
      <c r="M313" s="240" t="s">
        <v>1</v>
      </c>
      <c r="N313" s="241" t="s">
        <v>44</v>
      </c>
      <c r="O313" s="94"/>
      <c r="P313" s="242">
        <f>O313*H313</f>
        <v>0</v>
      </c>
      <c r="Q313" s="242">
        <v>0.0029199999999999999</v>
      </c>
      <c r="R313" s="242">
        <f>Q313*H313</f>
        <v>0.1820474</v>
      </c>
      <c r="S313" s="242">
        <v>0</v>
      </c>
      <c r="T313" s="243">
        <f>S313*H313</f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244" t="s">
        <v>327</v>
      </c>
      <c r="AT313" s="244" t="s">
        <v>264</v>
      </c>
      <c r="AU313" s="244" t="s">
        <v>89</v>
      </c>
      <c r="AY313" s="14" t="s">
        <v>263</v>
      </c>
      <c r="BE313" s="245">
        <f>IF(N313="základná",J313,0)</f>
        <v>0</v>
      </c>
      <c r="BF313" s="245">
        <f>IF(N313="znížená",J313,0)</f>
        <v>0</v>
      </c>
      <c r="BG313" s="245">
        <f>IF(N313="zákl. prenesená",J313,0)</f>
        <v>0</v>
      </c>
      <c r="BH313" s="245">
        <f>IF(N313="zníž. prenesená",J313,0)</f>
        <v>0</v>
      </c>
      <c r="BI313" s="245">
        <f>IF(N313="nulová",J313,0)</f>
        <v>0</v>
      </c>
      <c r="BJ313" s="14" t="s">
        <v>89</v>
      </c>
      <c r="BK313" s="246">
        <f>ROUND(I313*H313,3)</f>
        <v>0</v>
      </c>
      <c r="BL313" s="14" t="s">
        <v>327</v>
      </c>
      <c r="BM313" s="244" t="s">
        <v>921</v>
      </c>
    </row>
    <row r="314" s="2" customFormat="1" ht="33" customHeight="1">
      <c r="A314" s="35"/>
      <c r="B314" s="36"/>
      <c r="C314" s="233" t="s">
        <v>922</v>
      </c>
      <c r="D314" s="233" t="s">
        <v>264</v>
      </c>
      <c r="E314" s="234" t="s">
        <v>923</v>
      </c>
      <c r="F314" s="235" t="s">
        <v>924</v>
      </c>
      <c r="G314" s="236" t="s">
        <v>569</v>
      </c>
      <c r="H314" s="237">
        <v>6.5</v>
      </c>
      <c r="I314" s="238"/>
      <c r="J314" s="237">
        <f>ROUND(I314*H314,3)</f>
        <v>0</v>
      </c>
      <c r="K314" s="239"/>
      <c r="L314" s="41"/>
      <c r="M314" s="240" t="s">
        <v>1</v>
      </c>
      <c r="N314" s="241" t="s">
        <v>44</v>
      </c>
      <c r="O314" s="94"/>
      <c r="P314" s="242">
        <f>O314*H314</f>
        <v>0</v>
      </c>
      <c r="Q314" s="242">
        <v>0.00189</v>
      </c>
      <c r="R314" s="242">
        <f>Q314*H314</f>
        <v>0.012284999999999999</v>
      </c>
      <c r="S314" s="242">
        <v>0</v>
      </c>
      <c r="T314" s="243">
        <f>S314*H314</f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244" t="s">
        <v>327</v>
      </c>
      <c r="AT314" s="244" t="s">
        <v>264</v>
      </c>
      <c r="AU314" s="244" t="s">
        <v>89</v>
      </c>
      <c r="AY314" s="14" t="s">
        <v>263</v>
      </c>
      <c r="BE314" s="245">
        <f>IF(N314="základná",J314,0)</f>
        <v>0</v>
      </c>
      <c r="BF314" s="245">
        <f>IF(N314="znížená",J314,0)</f>
        <v>0</v>
      </c>
      <c r="BG314" s="245">
        <f>IF(N314="zákl. prenesená",J314,0)</f>
        <v>0</v>
      </c>
      <c r="BH314" s="245">
        <f>IF(N314="zníž. prenesená",J314,0)</f>
        <v>0</v>
      </c>
      <c r="BI314" s="245">
        <f>IF(N314="nulová",J314,0)</f>
        <v>0</v>
      </c>
      <c r="BJ314" s="14" t="s">
        <v>89</v>
      </c>
      <c r="BK314" s="246">
        <f>ROUND(I314*H314,3)</f>
        <v>0</v>
      </c>
      <c r="BL314" s="14" t="s">
        <v>327</v>
      </c>
      <c r="BM314" s="244" t="s">
        <v>925</v>
      </c>
    </row>
    <row r="315" s="2" customFormat="1" ht="33" customHeight="1">
      <c r="A315" s="35"/>
      <c r="B315" s="36"/>
      <c r="C315" s="233" t="s">
        <v>926</v>
      </c>
      <c r="D315" s="233" t="s">
        <v>264</v>
      </c>
      <c r="E315" s="234" t="s">
        <v>927</v>
      </c>
      <c r="F315" s="235" t="s">
        <v>928</v>
      </c>
      <c r="G315" s="236" t="s">
        <v>569</v>
      </c>
      <c r="H315" s="237">
        <v>164.47499999999999</v>
      </c>
      <c r="I315" s="238"/>
      <c r="J315" s="237">
        <f>ROUND(I315*H315,3)</f>
        <v>0</v>
      </c>
      <c r="K315" s="239"/>
      <c r="L315" s="41"/>
      <c r="M315" s="240" t="s">
        <v>1</v>
      </c>
      <c r="N315" s="241" t="s">
        <v>44</v>
      </c>
      <c r="O315" s="94"/>
      <c r="P315" s="242">
        <f>O315*H315</f>
        <v>0</v>
      </c>
      <c r="Q315" s="242">
        <v>0.00198</v>
      </c>
      <c r="R315" s="242">
        <f>Q315*H315</f>
        <v>0.32566049999999996</v>
      </c>
      <c r="S315" s="242">
        <v>0</v>
      </c>
      <c r="T315" s="243">
        <f>S315*H315</f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244" t="s">
        <v>327</v>
      </c>
      <c r="AT315" s="244" t="s">
        <v>264</v>
      </c>
      <c r="AU315" s="244" t="s">
        <v>89</v>
      </c>
      <c r="AY315" s="14" t="s">
        <v>263</v>
      </c>
      <c r="BE315" s="245">
        <f>IF(N315="základná",J315,0)</f>
        <v>0</v>
      </c>
      <c r="BF315" s="245">
        <f>IF(N315="znížená",J315,0)</f>
        <v>0</v>
      </c>
      <c r="BG315" s="245">
        <f>IF(N315="zákl. prenesená",J315,0)</f>
        <v>0</v>
      </c>
      <c r="BH315" s="245">
        <f>IF(N315="zníž. prenesená",J315,0)</f>
        <v>0</v>
      </c>
      <c r="BI315" s="245">
        <f>IF(N315="nulová",J315,0)</f>
        <v>0</v>
      </c>
      <c r="BJ315" s="14" t="s">
        <v>89</v>
      </c>
      <c r="BK315" s="246">
        <f>ROUND(I315*H315,3)</f>
        <v>0</v>
      </c>
      <c r="BL315" s="14" t="s">
        <v>327</v>
      </c>
      <c r="BM315" s="244" t="s">
        <v>929</v>
      </c>
    </row>
    <row r="316" s="2" customFormat="1" ht="33" customHeight="1">
      <c r="A316" s="35"/>
      <c r="B316" s="36"/>
      <c r="C316" s="233" t="s">
        <v>930</v>
      </c>
      <c r="D316" s="233" t="s">
        <v>264</v>
      </c>
      <c r="E316" s="234" t="s">
        <v>931</v>
      </c>
      <c r="F316" s="235" t="s">
        <v>932</v>
      </c>
      <c r="G316" s="236" t="s">
        <v>569</v>
      </c>
      <c r="H316" s="237">
        <v>155.53</v>
      </c>
      <c r="I316" s="238"/>
      <c r="J316" s="237">
        <f>ROUND(I316*H316,3)</f>
        <v>0</v>
      </c>
      <c r="K316" s="239"/>
      <c r="L316" s="41"/>
      <c r="M316" s="240" t="s">
        <v>1</v>
      </c>
      <c r="N316" s="241" t="s">
        <v>44</v>
      </c>
      <c r="O316" s="94"/>
      <c r="P316" s="242">
        <f>O316*H316</f>
        <v>0</v>
      </c>
      <c r="Q316" s="242">
        <v>0.0022000000000000001</v>
      </c>
      <c r="R316" s="242">
        <f>Q316*H316</f>
        <v>0.34216600000000003</v>
      </c>
      <c r="S316" s="242">
        <v>0</v>
      </c>
      <c r="T316" s="243">
        <f>S316*H316</f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244" t="s">
        <v>327</v>
      </c>
      <c r="AT316" s="244" t="s">
        <v>264</v>
      </c>
      <c r="AU316" s="244" t="s">
        <v>89</v>
      </c>
      <c r="AY316" s="14" t="s">
        <v>263</v>
      </c>
      <c r="BE316" s="245">
        <f>IF(N316="základná",J316,0)</f>
        <v>0</v>
      </c>
      <c r="BF316" s="245">
        <f>IF(N316="znížená",J316,0)</f>
        <v>0</v>
      </c>
      <c r="BG316" s="245">
        <f>IF(N316="zákl. prenesená",J316,0)</f>
        <v>0</v>
      </c>
      <c r="BH316" s="245">
        <f>IF(N316="zníž. prenesená",J316,0)</f>
        <v>0</v>
      </c>
      <c r="BI316" s="245">
        <f>IF(N316="nulová",J316,0)</f>
        <v>0</v>
      </c>
      <c r="BJ316" s="14" t="s">
        <v>89</v>
      </c>
      <c r="BK316" s="246">
        <f>ROUND(I316*H316,3)</f>
        <v>0</v>
      </c>
      <c r="BL316" s="14" t="s">
        <v>327</v>
      </c>
      <c r="BM316" s="244" t="s">
        <v>933</v>
      </c>
    </row>
    <row r="317" s="2" customFormat="1" ht="24.15" customHeight="1">
      <c r="A317" s="35"/>
      <c r="B317" s="36"/>
      <c r="C317" s="233" t="s">
        <v>934</v>
      </c>
      <c r="D317" s="233" t="s">
        <v>264</v>
      </c>
      <c r="E317" s="234" t="s">
        <v>935</v>
      </c>
      <c r="F317" s="235" t="s">
        <v>936</v>
      </c>
      <c r="G317" s="236" t="s">
        <v>569</v>
      </c>
      <c r="H317" s="237">
        <v>75.700000000000003</v>
      </c>
      <c r="I317" s="238"/>
      <c r="J317" s="237">
        <f>ROUND(I317*H317,3)</f>
        <v>0</v>
      </c>
      <c r="K317" s="239"/>
      <c r="L317" s="41"/>
      <c r="M317" s="240" t="s">
        <v>1</v>
      </c>
      <c r="N317" s="241" t="s">
        <v>44</v>
      </c>
      <c r="O317" s="94"/>
      <c r="P317" s="242">
        <f>O317*H317</f>
        <v>0</v>
      </c>
      <c r="Q317" s="242">
        <v>0.0028700000000000002</v>
      </c>
      <c r="R317" s="242">
        <f>Q317*H317</f>
        <v>0.21725900000000001</v>
      </c>
      <c r="S317" s="242">
        <v>0</v>
      </c>
      <c r="T317" s="243">
        <f>S317*H317</f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244" t="s">
        <v>327</v>
      </c>
      <c r="AT317" s="244" t="s">
        <v>264</v>
      </c>
      <c r="AU317" s="244" t="s">
        <v>89</v>
      </c>
      <c r="AY317" s="14" t="s">
        <v>263</v>
      </c>
      <c r="BE317" s="245">
        <f>IF(N317="základná",J317,0)</f>
        <v>0</v>
      </c>
      <c r="BF317" s="245">
        <f>IF(N317="znížená",J317,0)</f>
        <v>0</v>
      </c>
      <c r="BG317" s="245">
        <f>IF(N317="zákl. prenesená",J317,0)</f>
        <v>0</v>
      </c>
      <c r="BH317" s="245">
        <f>IF(N317="zníž. prenesená",J317,0)</f>
        <v>0</v>
      </c>
      <c r="BI317" s="245">
        <f>IF(N317="nulová",J317,0)</f>
        <v>0</v>
      </c>
      <c r="BJ317" s="14" t="s">
        <v>89</v>
      </c>
      <c r="BK317" s="246">
        <f>ROUND(I317*H317,3)</f>
        <v>0</v>
      </c>
      <c r="BL317" s="14" t="s">
        <v>327</v>
      </c>
      <c r="BM317" s="244" t="s">
        <v>937</v>
      </c>
    </row>
    <row r="318" s="2" customFormat="1" ht="33" customHeight="1">
      <c r="A318" s="35"/>
      <c r="B318" s="36"/>
      <c r="C318" s="233" t="s">
        <v>938</v>
      </c>
      <c r="D318" s="233" t="s">
        <v>264</v>
      </c>
      <c r="E318" s="234" t="s">
        <v>939</v>
      </c>
      <c r="F318" s="235" t="s">
        <v>940</v>
      </c>
      <c r="G318" s="236" t="s">
        <v>569</v>
      </c>
      <c r="H318" s="237">
        <v>10.6</v>
      </c>
      <c r="I318" s="238"/>
      <c r="J318" s="237">
        <f>ROUND(I318*H318,3)</f>
        <v>0</v>
      </c>
      <c r="K318" s="239"/>
      <c r="L318" s="41"/>
      <c r="M318" s="240" t="s">
        <v>1</v>
      </c>
      <c r="N318" s="241" t="s">
        <v>44</v>
      </c>
      <c r="O318" s="94"/>
      <c r="P318" s="242">
        <f>O318*H318</f>
        <v>0</v>
      </c>
      <c r="Q318" s="242">
        <v>0.0051200000000000004</v>
      </c>
      <c r="R318" s="242">
        <f>Q318*H318</f>
        <v>0.054272000000000001</v>
      </c>
      <c r="S318" s="242">
        <v>0</v>
      </c>
      <c r="T318" s="243">
        <f>S318*H318</f>
        <v>0</v>
      </c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R318" s="244" t="s">
        <v>327</v>
      </c>
      <c r="AT318" s="244" t="s">
        <v>264</v>
      </c>
      <c r="AU318" s="244" t="s">
        <v>89</v>
      </c>
      <c r="AY318" s="14" t="s">
        <v>263</v>
      </c>
      <c r="BE318" s="245">
        <f>IF(N318="základná",J318,0)</f>
        <v>0</v>
      </c>
      <c r="BF318" s="245">
        <f>IF(N318="znížená",J318,0)</f>
        <v>0</v>
      </c>
      <c r="BG318" s="245">
        <f>IF(N318="zákl. prenesená",J318,0)</f>
        <v>0</v>
      </c>
      <c r="BH318" s="245">
        <f>IF(N318="zníž. prenesená",J318,0)</f>
        <v>0</v>
      </c>
      <c r="BI318" s="245">
        <f>IF(N318="nulová",J318,0)</f>
        <v>0</v>
      </c>
      <c r="BJ318" s="14" t="s">
        <v>89</v>
      </c>
      <c r="BK318" s="246">
        <f>ROUND(I318*H318,3)</f>
        <v>0</v>
      </c>
      <c r="BL318" s="14" t="s">
        <v>327</v>
      </c>
      <c r="BM318" s="244" t="s">
        <v>941</v>
      </c>
    </row>
    <row r="319" s="2" customFormat="1" ht="33" customHeight="1">
      <c r="A319" s="35"/>
      <c r="B319" s="36"/>
      <c r="C319" s="233" t="s">
        <v>942</v>
      </c>
      <c r="D319" s="233" t="s">
        <v>264</v>
      </c>
      <c r="E319" s="234" t="s">
        <v>943</v>
      </c>
      <c r="F319" s="235" t="s">
        <v>944</v>
      </c>
      <c r="G319" s="236" t="s">
        <v>569</v>
      </c>
      <c r="H319" s="237">
        <v>140.64500000000001</v>
      </c>
      <c r="I319" s="238"/>
      <c r="J319" s="237">
        <f>ROUND(I319*H319,3)</f>
        <v>0</v>
      </c>
      <c r="K319" s="239"/>
      <c r="L319" s="41"/>
      <c r="M319" s="240" t="s">
        <v>1</v>
      </c>
      <c r="N319" s="241" t="s">
        <v>44</v>
      </c>
      <c r="O319" s="94"/>
      <c r="P319" s="242">
        <f>O319*H319</f>
        <v>0</v>
      </c>
      <c r="Q319" s="242">
        <v>0.0067499999999999999</v>
      </c>
      <c r="R319" s="242">
        <f>Q319*H319</f>
        <v>0.94935375000000011</v>
      </c>
      <c r="S319" s="242">
        <v>0</v>
      </c>
      <c r="T319" s="243">
        <f>S319*H319</f>
        <v>0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244" t="s">
        <v>327</v>
      </c>
      <c r="AT319" s="244" t="s">
        <v>264</v>
      </c>
      <c r="AU319" s="244" t="s">
        <v>89</v>
      </c>
      <c r="AY319" s="14" t="s">
        <v>263</v>
      </c>
      <c r="BE319" s="245">
        <f>IF(N319="základná",J319,0)</f>
        <v>0</v>
      </c>
      <c r="BF319" s="245">
        <f>IF(N319="znížená",J319,0)</f>
        <v>0</v>
      </c>
      <c r="BG319" s="245">
        <f>IF(N319="zákl. prenesená",J319,0)</f>
        <v>0</v>
      </c>
      <c r="BH319" s="245">
        <f>IF(N319="zníž. prenesená",J319,0)</f>
        <v>0</v>
      </c>
      <c r="BI319" s="245">
        <f>IF(N319="nulová",J319,0)</f>
        <v>0</v>
      </c>
      <c r="BJ319" s="14" t="s">
        <v>89</v>
      </c>
      <c r="BK319" s="246">
        <f>ROUND(I319*H319,3)</f>
        <v>0</v>
      </c>
      <c r="BL319" s="14" t="s">
        <v>327</v>
      </c>
      <c r="BM319" s="244" t="s">
        <v>945</v>
      </c>
    </row>
    <row r="320" s="2" customFormat="1" ht="33" customHeight="1">
      <c r="A320" s="35"/>
      <c r="B320" s="36"/>
      <c r="C320" s="233" t="s">
        <v>946</v>
      </c>
      <c r="D320" s="233" t="s">
        <v>264</v>
      </c>
      <c r="E320" s="234" t="s">
        <v>947</v>
      </c>
      <c r="F320" s="235" t="s">
        <v>948</v>
      </c>
      <c r="G320" s="236" t="s">
        <v>569</v>
      </c>
      <c r="H320" s="237">
        <v>15.07</v>
      </c>
      <c r="I320" s="238"/>
      <c r="J320" s="237">
        <f>ROUND(I320*H320,3)</f>
        <v>0</v>
      </c>
      <c r="K320" s="239"/>
      <c r="L320" s="41"/>
      <c r="M320" s="240" t="s">
        <v>1</v>
      </c>
      <c r="N320" s="241" t="s">
        <v>44</v>
      </c>
      <c r="O320" s="94"/>
      <c r="P320" s="242">
        <f>O320*H320</f>
        <v>0</v>
      </c>
      <c r="Q320" s="242">
        <v>0.0063699999999999998</v>
      </c>
      <c r="R320" s="242">
        <f>Q320*H320</f>
        <v>0.095995899999999995</v>
      </c>
      <c r="S320" s="242">
        <v>0</v>
      </c>
      <c r="T320" s="243">
        <f>S320*H320</f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244" t="s">
        <v>327</v>
      </c>
      <c r="AT320" s="244" t="s">
        <v>264</v>
      </c>
      <c r="AU320" s="244" t="s">
        <v>89</v>
      </c>
      <c r="AY320" s="14" t="s">
        <v>263</v>
      </c>
      <c r="BE320" s="245">
        <f>IF(N320="základná",J320,0)</f>
        <v>0</v>
      </c>
      <c r="BF320" s="245">
        <f>IF(N320="znížená",J320,0)</f>
        <v>0</v>
      </c>
      <c r="BG320" s="245">
        <f>IF(N320="zákl. prenesená",J320,0)</f>
        <v>0</v>
      </c>
      <c r="BH320" s="245">
        <f>IF(N320="zníž. prenesená",J320,0)</f>
        <v>0</v>
      </c>
      <c r="BI320" s="245">
        <f>IF(N320="nulová",J320,0)</f>
        <v>0</v>
      </c>
      <c r="BJ320" s="14" t="s">
        <v>89</v>
      </c>
      <c r="BK320" s="246">
        <f>ROUND(I320*H320,3)</f>
        <v>0</v>
      </c>
      <c r="BL320" s="14" t="s">
        <v>327</v>
      </c>
      <c r="BM320" s="244" t="s">
        <v>949</v>
      </c>
    </row>
    <row r="321" s="2" customFormat="1" ht="33" customHeight="1">
      <c r="A321" s="35"/>
      <c r="B321" s="36"/>
      <c r="C321" s="233" t="s">
        <v>950</v>
      </c>
      <c r="D321" s="233" t="s">
        <v>264</v>
      </c>
      <c r="E321" s="234" t="s">
        <v>951</v>
      </c>
      <c r="F321" s="235" t="s">
        <v>952</v>
      </c>
      <c r="G321" s="236" t="s">
        <v>569</v>
      </c>
      <c r="H321" s="237">
        <v>12.35</v>
      </c>
      <c r="I321" s="238"/>
      <c r="J321" s="237">
        <f>ROUND(I321*H321,3)</f>
        <v>0</v>
      </c>
      <c r="K321" s="239"/>
      <c r="L321" s="41"/>
      <c r="M321" s="240" t="s">
        <v>1</v>
      </c>
      <c r="N321" s="241" t="s">
        <v>44</v>
      </c>
      <c r="O321" s="94"/>
      <c r="P321" s="242">
        <f>O321*H321</f>
        <v>0</v>
      </c>
      <c r="Q321" s="242">
        <v>0.0063699999999999998</v>
      </c>
      <c r="R321" s="242">
        <f>Q321*H321</f>
        <v>0.078669499999999989</v>
      </c>
      <c r="S321" s="242">
        <v>0</v>
      </c>
      <c r="T321" s="243">
        <f>S321*H321</f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244" t="s">
        <v>327</v>
      </c>
      <c r="AT321" s="244" t="s">
        <v>264</v>
      </c>
      <c r="AU321" s="244" t="s">
        <v>89</v>
      </c>
      <c r="AY321" s="14" t="s">
        <v>263</v>
      </c>
      <c r="BE321" s="245">
        <f>IF(N321="základná",J321,0)</f>
        <v>0</v>
      </c>
      <c r="BF321" s="245">
        <f>IF(N321="znížená",J321,0)</f>
        <v>0</v>
      </c>
      <c r="BG321" s="245">
        <f>IF(N321="zákl. prenesená",J321,0)</f>
        <v>0</v>
      </c>
      <c r="BH321" s="245">
        <f>IF(N321="zníž. prenesená",J321,0)</f>
        <v>0</v>
      </c>
      <c r="BI321" s="245">
        <f>IF(N321="nulová",J321,0)</f>
        <v>0</v>
      </c>
      <c r="BJ321" s="14" t="s">
        <v>89</v>
      </c>
      <c r="BK321" s="246">
        <f>ROUND(I321*H321,3)</f>
        <v>0</v>
      </c>
      <c r="BL321" s="14" t="s">
        <v>327</v>
      </c>
      <c r="BM321" s="244" t="s">
        <v>953</v>
      </c>
    </row>
    <row r="322" s="2" customFormat="1" ht="33" customHeight="1">
      <c r="A322" s="35"/>
      <c r="B322" s="36"/>
      <c r="C322" s="233" t="s">
        <v>954</v>
      </c>
      <c r="D322" s="233" t="s">
        <v>264</v>
      </c>
      <c r="E322" s="234" t="s">
        <v>955</v>
      </c>
      <c r="F322" s="235" t="s">
        <v>956</v>
      </c>
      <c r="G322" s="236" t="s">
        <v>569</v>
      </c>
      <c r="H322" s="237">
        <v>15.68</v>
      </c>
      <c r="I322" s="238"/>
      <c r="J322" s="237">
        <f>ROUND(I322*H322,3)</f>
        <v>0</v>
      </c>
      <c r="K322" s="239"/>
      <c r="L322" s="41"/>
      <c r="M322" s="240" t="s">
        <v>1</v>
      </c>
      <c r="N322" s="241" t="s">
        <v>44</v>
      </c>
      <c r="O322" s="94"/>
      <c r="P322" s="242">
        <f>O322*H322</f>
        <v>0</v>
      </c>
      <c r="Q322" s="242">
        <v>0.0063699999999999998</v>
      </c>
      <c r="R322" s="242">
        <f>Q322*H322</f>
        <v>0.099881600000000001</v>
      </c>
      <c r="S322" s="242">
        <v>0</v>
      </c>
      <c r="T322" s="243">
        <f>S322*H322</f>
        <v>0</v>
      </c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R322" s="244" t="s">
        <v>327</v>
      </c>
      <c r="AT322" s="244" t="s">
        <v>264</v>
      </c>
      <c r="AU322" s="244" t="s">
        <v>89</v>
      </c>
      <c r="AY322" s="14" t="s">
        <v>263</v>
      </c>
      <c r="BE322" s="245">
        <f>IF(N322="základná",J322,0)</f>
        <v>0</v>
      </c>
      <c r="BF322" s="245">
        <f>IF(N322="znížená",J322,0)</f>
        <v>0</v>
      </c>
      <c r="BG322" s="245">
        <f>IF(N322="zákl. prenesená",J322,0)</f>
        <v>0</v>
      </c>
      <c r="BH322" s="245">
        <f>IF(N322="zníž. prenesená",J322,0)</f>
        <v>0</v>
      </c>
      <c r="BI322" s="245">
        <f>IF(N322="nulová",J322,0)</f>
        <v>0</v>
      </c>
      <c r="BJ322" s="14" t="s">
        <v>89</v>
      </c>
      <c r="BK322" s="246">
        <f>ROUND(I322*H322,3)</f>
        <v>0</v>
      </c>
      <c r="BL322" s="14" t="s">
        <v>327</v>
      </c>
      <c r="BM322" s="244" t="s">
        <v>957</v>
      </c>
    </row>
    <row r="323" s="2" customFormat="1" ht="24.15" customHeight="1">
      <c r="A323" s="35"/>
      <c r="B323" s="36"/>
      <c r="C323" s="233" t="s">
        <v>958</v>
      </c>
      <c r="D323" s="233" t="s">
        <v>264</v>
      </c>
      <c r="E323" s="234" t="s">
        <v>959</v>
      </c>
      <c r="F323" s="235" t="s">
        <v>960</v>
      </c>
      <c r="G323" s="236" t="s">
        <v>313</v>
      </c>
      <c r="H323" s="237">
        <v>2.5939999999999999</v>
      </c>
      <c r="I323" s="238"/>
      <c r="J323" s="237">
        <f>ROUND(I323*H323,3)</f>
        <v>0</v>
      </c>
      <c r="K323" s="239"/>
      <c r="L323" s="41"/>
      <c r="M323" s="240" t="s">
        <v>1</v>
      </c>
      <c r="N323" s="241" t="s">
        <v>44</v>
      </c>
      <c r="O323" s="94"/>
      <c r="P323" s="242">
        <f>O323*H323</f>
        <v>0</v>
      </c>
      <c r="Q323" s="242">
        <v>0</v>
      </c>
      <c r="R323" s="242">
        <f>Q323*H323</f>
        <v>0</v>
      </c>
      <c r="S323" s="242">
        <v>0</v>
      </c>
      <c r="T323" s="243">
        <f>S323*H323</f>
        <v>0</v>
      </c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R323" s="244" t="s">
        <v>327</v>
      </c>
      <c r="AT323" s="244" t="s">
        <v>264</v>
      </c>
      <c r="AU323" s="244" t="s">
        <v>89</v>
      </c>
      <c r="AY323" s="14" t="s">
        <v>263</v>
      </c>
      <c r="BE323" s="245">
        <f>IF(N323="základná",J323,0)</f>
        <v>0</v>
      </c>
      <c r="BF323" s="245">
        <f>IF(N323="znížená",J323,0)</f>
        <v>0</v>
      </c>
      <c r="BG323" s="245">
        <f>IF(N323="zákl. prenesená",J323,0)</f>
        <v>0</v>
      </c>
      <c r="BH323" s="245">
        <f>IF(N323="zníž. prenesená",J323,0)</f>
        <v>0</v>
      </c>
      <c r="BI323" s="245">
        <f>IF(N323="nulová",J323,0)</f>
        <v>0</v>
      </c>
      <c r="BJ323" s="14" t="s">
        <v>89</v>
      </c>
      <c r="BK323" s="246">
        <f>ROUND(I323*H323,3)</f>
        <v>0</v>
      </c>
      <c r="BL323" s="14" t="s">
        <v>327</v>
      </c>
      <c r="BM323" s="244" t="s">
        <v>961</v>
      </c>
    </row>
    <row r="324" s="12" customFormat="1" ht="22.8" customHeight="1">
      <c r="A324" s="12"/>
      <c r="B324" s="219"/>
      <c r="C324" s="220"/>
      <c r="D324" s="221" t="s">
        <v>77</v>
      </c>
      <c r="E324" s="247" t="s">
        <v>962</v>
      </c>
      <c r="F324" s="247" t="s">
        <v>963</v>
      </c>
      <c r="G324" s="220"/>
      <c r="H324" s="220"/>
      <c r="I324" s="223"/>
      <c r="J324" s="248">
        <f>BK324</f>
        <v>0</v>
      </c>
      <c r="K324" s="220"/>
      <c r="L324" s="225"/>
      <c r="M324" s="226"/>
      <c r="N324" s="227"/>
      <c r="O324" s="227"/>
      <c r="P324" s="228">
        <f>SUM(P325:P363)</f>
        <v>0</v>
      </c>
      <c r="Q324" s="227"/>
      <c r="R324" s="228">
        <f>SUM(R325:R363)</f>
        <v>3.1754096700000001</v>
      </c>
      <c r="S324" s="227"/>
      <c r="T324" s="229">
        <f>SUM(T325:T363)</f>
        <v>0</v>
      </c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R324" s="230" t="s">
        <v>89</v>
      </c>
      <c r="AT324" s="231" t="s">
        <v>77</v>
      </c>
      <c r="AU324" s="231" t="s">
        <v>85</v>
      </c>
      <c r="AY324" s="230" t="s">
        <v>263</v>
      </c>
      <c r="BK324" s="232">
        <f>SUM(BK325:BK363)</f>
        <v>0</v>
      </c>
    </row>
    <row r="325" s="2" customFormat="1" ht="16.5" customHeight="1">
      <c r="A325" s="35"/>
      <c r="B325" s="36"/>
      <c r="C325" s="233" t="s">
        <v>964</v>
      </c>
      <c r="D325" s="233" t="s">
        <v>264</v>
      </c>
      <c r="E325" s="234" t="s">
        <v>965</v>
      </c>
      <c r="F325" s="235" t="s">
        <v>966</v>
      </c>
      <c r="G325" s="236" t="s">
        <v>410</v>
      </c>
      <c r="H325" s="237">
        <v>12</v>
      </c>
      <c r="I325" s="238"/>
      <c r="J325" s="237">
        <f>ROUND(I325*H325,3)</f>
        <v>0</v>
      </c>
      <c r="K325" s="239"/>
      <c r="L325" s="41"/>
      <c r="M325" s="240" t="s">
        <v>1</v>
      </c>
      <c r="N325" s="241" t="s">
        <v>44</v>
      </c>
      <c r="O325" s="94"/>
      <c r="P325" s="242">
        <f>O325*H325</f>
        <v>0</v>
      </c>
      <c r="Q325" s="242">
        <v>6.9999999999999994E-05</v>
      </c>
      <c r="R325" s="242">
        <f>Q325*H325</f>
        <v>0.00083999999999999993</v>
      </c>
      <c r="S325" s="242">
        <v>0</v>
      </c>
      <c r="T325" s="243">
        <f>S325*H325</f>
        <v>0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244" t="s">
        <v>327</v>
      </c>
      <c r="AT325" s="244" t="s">
        <v>264</v>
      </c>
      <c r="AU325" s="244" t="s">
        <v>89</v>
      </c>
      <c r="AY325" s="14" t="s">
        <v>263</v>
      </c>
      <c r="BE325" s="245">
        <f>IF(N325="základná",J325,0)</f>
        <v>0</v>
      </c>
      <c r="BF325" s="245">
        <f>IF(N325="znížená",J325,0)</f>
        <v>0</v>
      </c>
      <c r="BG325" s="245">
        <f>IF(N325="zákl. prenesená",J325,0)</f>
        <v>0</v>
      </c>
      <c r="BH325" s="245">
        <f>IF(N325="zníž. prenesená",J325,0)</f>
        <v>0</v>
      </c>
      <c r="BI325" s="245">
        <f>IF(N325="nulová",J325,0)</f>
        <v>0</v>
      </c>
      <c r="BJ325" s="14" t="s">
        <v>89</v>
      </c>
      <c r="BK325" s="246">
        <f>ROUND(I325*H325,3)</f>
        <v>0</v>
      </c>
      <c r="BL325" s="14" t="s">
        <v>327</v>
      </c>
      <c r="BM325" s="244" t="s">
        <v>967</v>
      </c>
    </row>
    <row r="326" s="2" customFormat="1" ht="37.8" customHeight="1">
      <c r="A326" s="35"/>
      <c r="B326" s="36"/>
      <c r="C326" s="233" t="s">
        <v>968</v>
      </c>
      <c r="D326" s="233" t="s">
        <v>264</v>
      </c>
      <c r="E326" s="234" t="s">
        <v>969</v>
      </c>
      <c r="F326" s="235" t="s">
        <v>970</v>
      </c>
      <c r="G326" s="236" t="s">
        <v>322</v>
      </c>
      <c r="H326" s="237">
        <v>37.621000000000002</v>
      </c>
      <c r="I326" s="238"/>
      <c r="J326" s="237">
        <f>ROUND(I326*H326,3)</f>
        <v>0</v>
      </c>
      <c r="K326" s="239"/>
      <c r="L326" s="41"/>
      <c r="M326" s="240" t="s">
        <v>1</v>
      </c>
      <c r="N326" s="241" t="s">
        <v>44</v>
      </c>
      <c r="O326" s="94"/>
      <c r="P326" s="242">
        <f>O326*H326</f>
        <v>0</v>
      </c>
      <c r="Q326" s="242">
        <v>2.0000000000000002E-05</v>
      </c>
      <c r="R326" s="242">
        <f>Q326*H326</f>
        <v>0.00075242000000000006</v>
      </c>
      <c r="S326" s="242">
        <v>0</v>
      </c>
      <c r="T326" s="243">
        <f>S326*H326</f>
        <v>0</v>
      </c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R326" s="244" t="s">
        <v>327</v>
      </c>
      <c r="AT326" s="244" t="s">
        <v>264</v>
      </c>
      <c r="AU326" s="244" t="s">
        <v>89</v>
      </c>
      <c r="AY326" s="14" t="s">
        <v>263</v>
      </c>
      <c r="BE326" s="245">
        <f>IF(N326="základná",J326,0)</f>
        <v>0</v>
      </c>
      <c r="BF326" s="245">
        <f>IF(N326="znížená",J326,0)</f>
        <v>0</v>
      </c>
      <c r="BG326" s="245">
        <f>IF(N326="zákl. prenesená",J326,0)</f>
        <v>0</v>
      </c>
      <c r="BH326" s="245">
        <f>IF(N326="zníž. prenesená",J326,0)</f>
        <v>0</v>
      </c>
      <c r="BI326" s="245">
        <f>IF(N326="nulová",J326,0)</f>
        <v>0</v>
      </c>
      <c r="BJ326" s="14" t="s">
        <v>89</v>
      </c>
      <c r="BK326" s="246">
        <f>ROUND(I326*H326,3)</f>
        <v>0</v>
      </c>
      <c r="BL326" s="14" t="s">
        <v>327</v>
      </c>
      <c r="BM326" s="244" t="s">
        <v>971</v>
      </c>
    </row>
    <row r="327" s="2" customFormat="1" ht="24.15" customHeight="1">
      <c r="A327" s="35"/>
      <c r="B327" s="36"/>
      <c r="C327" s="249" t="s">
        <v>972</v>
      </c>
      <c r="D327" s="249" t="s">
        <v>612</v>
      </c>
      <c r="E327" s="250" t="s">
        <v>973</v>
      </c>
      <c r="F327" s="251" t="s">
        <v>974</v>
      </c>
      <c r="G327" s="252" t="s">
        <v>322</v>
      </c>
      <c r="H327" s="253">
        <v>39.125999999999998</v>
      </c>
      <c r="I327" s="254"/>
      <c r="J327" s="253">
        <f>ROUND(I327*H327,3)</f>
        <v>0</v>
      </c>
      <c r="K327" s="255"/>
      <c r="L327" s="256"/>
      <c r="M327" s="257" t="s">
        <v>1</v>
      </c>
      <c r="N327" s="258" t="s">
        <v>44</v>
      </c>
      <c r="O327" s="94"/>
      <c r="P327" s="242">
        <f>O327*H327</f>
        <v>0</v>
      </c>
      <c r="Q327" s="242">
        <v>0.0054999999999999997</v>
      </c>
      <c r="R327" s="242">
        <f>Q327*H327</f>
        <v>0.21519299999999997</v>
      </c>
      <c r="S327" s="242">
        <v>0</v>
      </c>
      <c r="T327" s="243">
        <f>S327*H327</f>
        <v>0</v>
      </c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R327" s="244" t="s">
        <v>717</v>
      </c>
      <c r="AT327" s="244" t="s">
        <v>612</v>
      </c>
      <c r="AU327" s="244" t="s">
        <v>89</v>
      </c>
      <c r="AY327" s="14" t="s">
        <v>263</v>
      </c>
      <c r="BE327" s="245">
        <f>IF(N327="základná",J327,0)</f>
        <v>0</v>
      </c>
      <c r="BF327" s="245">
        <f>IF(N327="znížená",J327,0)</f>
        <v>0</v>
      </c>
      <c r="BG327" s="245">
        <f>IF(N327="zákl. prenesená",J327,0)</f>
        <v>0</v>
      </c>
      <c r="BH327" s="245">
        <f>IF(N327="zníž. prenesená",J327,0)</f>
        <v>0</v>
      </c>
      <c r="BI327" s="245">
        <f>IF(N327="nulová",J327,0)</f>
        <v>0</v>
      </c>
      <c r="BJ327" s="14" t="s">
        <v>89</v>
      </c>
      <c r="BK327" s="246">
        <f>ROUND(I327*H327,3)</f>
        <v>0</v>
      </c>
      <c r="BL327" s="14" t="s">
        <v>327</v>
      </c>
      <c r="BM327" s="244" t="s">
        <v>975</v>
      </c>
    </row>
    <row r="328" s="2" customFormat="1" ht="21.75" customHeight="1">
      <c r="A328" s="35"/>
      <c r="B328" s="36"/>
      <c r="C328" s="233" t="s">
        <v>976</v>
      </c>
      <c r="D328" s="233" t="s">
        <v>264</v>
      </c>
      <c r="E328" s="234" t="s">
        <v>977</v>
      </c>
      <c r="F328" s="235" t="s">
        <v>978</v>
      </c>
      <c r="G328" s="236" t="s">
        <v>410</v>
      </c>
      <c r="H328" s="237">
        <v>9</v>
      </c>
      <c r="I328" s="238"/>
      <c r="J328" s="237">
        <f>ROUND(I328*H328,3)</f>
        <v>0</v>
      </c>
      <c r="K328" s="239"/>
      <c r="L328" s="41"/>
      <c r="M328" s="240" t="s">
        <v>1</v>
      </c>
      <c r="N328" s="241" t="s">
        <v>44</v>
      </c>
      <c r="O328" s="94"/>
      <c r="P328" s="242">
        <f>O328*H328</f>
        <v>0</v>
      </c>
      <c r="Q328" s="242">
        <v>0</v>
      </c>
      <c r="R328" s="242">
        <f>Q328*H328</f>
        <v>0</v>
      </c>
      <c r="S328" s="242">
        <v>0</v>
      </c>
      <c r="T328" s="243">
        <f>S328*H328</f>
        <v>0</v>
      </c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R328" s="244" t="s">
        <v>327</v>
      </c>
      <c r="AT328" s="244" t="s">
        <v>264</v>
      </c>
      <c r="AU328" s="244" t="s">
        <v>89</v>
      </c>
      <c r="AY328" s="14" t="s">
        <v>263</v>
      </c>
      <c r="BE328" s="245">
        <f>IF(N328="základná",J328,0)</f>
        <v>0</v>
      </c>
      <c r="BF328" s="245">
        <f>IF(N328="znížená",J328,0)</f>
        <v>0</v>
      </c>
      <c r="BG328" s="245">
        <f>IF(N328="zákl. prenesená",J328,0)</f>
        <v>0</v>
      </c>
      <c r="BH328" s="245">
        <f>IF(N328="zníž. prenesená",J328,0)</f>
        <v>0</v>
      </c>
      <c r="BI328" s="245">
        <f>IF(N328="nulová",J328,0)</f>
        <v>0</v>
      </c>
      <c r="BJ328" s="14" t="s">
        <v>89</v>
      </c>
      <c r="BK328" s="246">
        <f>ROUND(I328*H328,3)</f>
        <v>0</v>
      </c>
      <c r="BL328" s="14" t="s">
        <v>327</v>
      </c>
      <c r="BM328" s="244" t="s">
        <v>979</v>
      </c>
    </row>
    <row r="329" s="2" customFormat="1" ht="16.5" customHeight="1">
      <c r="A329" s="35"/>
      <c r="B329" s="36"/>
      <c r="C329" s="249" t="s">
        <v>980</v>
      </c>
      <c r="D329" s="249" t="s">
        <v>612</v>
      </c>
      <c r="E329" s="250" t="s">
        <v>981</v>
      </c>
      <c r="F329" s="251" t="s">
        <v>982</v>
      </c>
      <c r="G329" s="252" t="s">
        <v>410</v>
      </c>
      <c r="H329" s="253">
        <v>9</v>
      </c>
      <c r="I329" s="254"/>
      <c r="J329" s="253">
        <f>ROUND(I329*H329,3)</f>
        <v>0</v>
      </c>
      <c r="K329" s="255"/>
      <c r="L329" s="256"/>
      <c r="M329" s="257" t="s">
        <v>1</v>
      </c>
      <c r="N329" s="258" t="s">
        <v>44</v>
      </c>
      <c r="O329" s="94"/>
      <c r="P329" s="242">
        <f>O329*H329</f>
        <v>0</v>
      </c>
      <c r="Q329" s="242">
        <v>0.0011999999999999999</v>
      </c>
      <c r="R329" s="242">
        <f>Q329*H329</f>
        <v>0.010799999999999999</v>
      </c>
      <c r="S329" s="242">
        <v>0</v>
      </c>
      <c r="T329" s="243">
        <f>S329*H329</f>
        <v>0</v>
      </c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R329" s="244" t="s">
        <v>717</v>
      </c>
      <c r="AT329" s="244" t="s">
        <v>612</v>
      </c>
      <c r="AU329" s="244" t="s">
        <v>89</v>
      </c>
      <c r="AY329" s="14" t="s">
        <v>263</v>
      </c>
      <c r="BE329" s="245">
        <f>IF(N329="základná",J329,0)</f>
        <v>0</v>
      </c>
      <c r="BF329" s="245">
        <f>IF(N329="znížená",J329,0)</f>
        <v>0</v>
      </c>
      <c r="BG329" s="245">
        <f>IF(N329="zákl. prenesená",J329,0)</f>
        <v>0</v>
      </c>
      <c r="BH329" s="245">
        <f>IF(N329="zníž. prenesená",J329,0)</f>
        <v>0</v>
      </c>
      <c r="BI329" s="245">
        <f>IF(N329="nulová",J329,0)</f>
        <v>0</v>
      </c>
      <c r="BJ329" s="14" t="s">
        <v>89</v>
      </c>
      <c r="BK329" s="246">
        <f>ROUND(I329*H329,3)</f>
        <v>0</v>
      </c>
      <c r="BL329" s="14" t="s">
        <v>327</v>
      </c>
      <c r="BM329" s="244" t="s">
        <v>983</v>
      </c>
    </row>
    <row r="330" s="2" customFormat="1" ht="21.75" customHeight="1">
      <c r="A330" s="35"/>
      <c r="B330" s="36"/>
      <c r="C330" s="249" t="s">
        <v>984</v>
      </c>
      <c r="D330" s="249" t="s">
        <v>612</v>
      </c>
      <c r="E330" s="250" t="s">
        <v>985</v>
      </c>
      <c r="F330" s="251" t="s">
        <v>986</v>
      </c>
      <c r="G330" s="252" t="s">
        <v>410</v>
      </c>
      <c r="H330" s="253">
        <v>7</v>
      </c>
      <c r="I330" s="254"/>
      <c r="J330" s="253">
        <f>ROUND(I330*H330,3)</f>
        <v>0</v>
      </c>
      <c r="K330" s="255"/>
      <c r="L330" s="256"/>
      <c r="M330" s="257" t="s">
        <v>1</v>
      </c>
      <c r="N330" s="258" t="s">
        <v>44</v>
      </c>
      <c r="O330" s="94"/>
      <c r="P330" s="242">
        <f>O330*H330</f>
        <v>0</v>
      </c>
      <c r="Q330" s="242">
        <v>0.075999999999999998</v>
      </c>
      <c r="R330" s="242">
        <f>Q330*H330</f>
        <v>0.53200000000000003</v>
      </c>
      <c r="S330" s="242">
        <v>0</v>
      </c>
      <c r="T330" s="243">
        <f>S330*H330</f>
        <v>0</v>
      </c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R330" s="244" t="s">
        <v>717</v>
      </c>
      <c r="AT330" s="244" t="s">
        <v>612</v>
      </c>
      <c r="AU330" s="244" t="s">
        <v>89</v>
      </c>
      <c r="AY330" s="14" t="s">
        <v>263</v>
      </c>
      <c r="BE330" s="245">
        <f>IF(N330="základná",J330,0)</f>
        <v>0</v>
      </c>
      <c r="BF330" s="245">
        <f>IF(N330="znížená",J330,0)</f>
        <v>0</v>
      </c>
      <c r="BG330" s="245">
        <f>IF(N330="zákl. prenesená",J330,0)</f>
        <v>0</v>
      </c>
      <c r="BH330" s="245">
        <f>IF(N330="zníž. prenesená",J330,0)</f>
        <v>0</v>
      </c>
      <c r="BI330" s="245">
        <f>IF(N330="nulová",J330,0)</f>
        <v>0</v>
      </c>
      <c r="BJ330" s="14" t="s">
        <v>89</v>
      </c>
      <c r="BK330" s="246">
        <f>ROUND(I330*H330,3)</f>
        <v>0</v>
      </c>
      <c r="BL330" s="14" t="s">
        <v>327</v>
      </c>
      <c r="BM330" s="244" t="s">
        <v>987</v>
      </c>
    </row>
    <row r="331" s="2" customFormat="1" ht="21.75" customHeight="1">
      <c r="A331" s="35"/>
      <c r="B331" s="36"/>
      <c r="C331" s="249" t="s">
        <v>988</v>
      </c>
      <c r="D331" s="249" t="s">
        <v>612</v>
      </c>
      <c r="E331" s="250" t="s">
        <v>989</v>
      </c>
      <c r="F331" s="251" t="s">
        <v>990</v>
      </c>
      <c r="G331" s="252" t="s">
        <v>410</v>
      </c>
      <c r="H331" s="253">
        <v>2</v>
      </c>
      <c r="I331" s="254"/>
      <c r="J331" s="253">
        <f>ROUND(I331*H331,3)</f>
        <v>0</v>
      </c>
      <c r="K331" s="255"/>
      <c r="L331" s="256"/>
      <c r="M331" s="257" t="s">
        <v>1</v>
      </c>
      <c r="N331" s="258" t="s">
        <v>44</v>
      </c>
      <c r="O331" s="94"/>
      <c r="P331" s="242">
        <f>O331*H331</f>
        <v>0</v>
      </c>
      <c r="Q331" s="242">
        <v>0.074999999999999997</v>
      </c>
      <c r="R331" s="242">
        <f>Q331*H331</f>
        <v>0.14999999999999999</v>
      </c>
      <c r="S331" s="242">
        <v>0</v>
      </c>
      <c r="T331" s="243">
        <f>S331*H331</f>
        <v>0</v>
      </c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R331" s="244" t="s">
        <v>717</v>
      </c>
      <c r="AT331" s="244" t="s">
        <v>612</v>
      </c>
      <c r="AU331" s="244" t="s">
        <v>89</v>
      </c>
      <c r="AY331" s="14" t="s">
        <v>263</v>
      </c>
      <c r="BE331" s="245">
        <f>IF(N331="základná",J331,0)</f>
        <v>0</v>
      </c>
      <c r="BF331" s="245">
        <f>IF(N331="znížená",J331,0)</f>
        <v>0</v>
      </c>
      <c r="BG331" s="245">
        <f>IF(N331="zákl. prenesená",J331,0)</f>
        <v>0</v>
      </c>
      <c r="BH331" s="245">
        <f>IF(N331="zníž. prenesená",J331,0)</f>
        <v>0</v>
      </c>
      <c r="BI331" s="245">
        <f>IF(N331="nulová",J331,0)</f>
        <v>0</v>
      </c>
      <c r="BJ331" s="14" t="s">
        <v>89</v>
      </c>
      <c r="BK331" s="246">
        <f>ROUND(I331*H331,3)</f>
        <v>0</v>
      </c>
      <c r="BL331" s="14" t="s">
        <v>327</v>
      </c>
      <c r="BM331" s="244" t="s">
        <v>991</v>
      </c>
    </row>
    <row r="332" s="2" customFormat="1" ht="21.75" customHeight="1">
      <c r="A332" s="35"/>
      <c r="B332" s="36"/>
      <c r="C332" s="233" t="s">
        <v>992</v>
      </c>
      <c r="D332" s="233" t="s">
        <v>264</v>
      </c>
      <c r="E332" s="234" t="s">
        <v>993</v>
      </c>
      <c r="F332" s="235" t="s">
        <v>994</v>
      </c>
      <c r="G332" s="236" t="s">
        <v>410</v>
      </c>
      <c r="H332" s="237">
        <v>2</v>
      </c>
      <c r="I332" s="238"/>
      <c r="J332" s="237">
        <f>ROUND(I332*H332,3)</f>
        <v>0</v>
      </c>
      <c r="K332" s="239"/>
      <c r="L332" s="41"/>
      <c r="M332" s="240" t="s">
        <v>1</v>
      </c>
      <c r="N332" s="241" t="s">
        <v>44</v>
      </c>
      <c r="O332" s="94"/>
      <c r="P332" s="242">
        <f>O332*H332</f>
        <v>0</v>
      </c>
      <c r="Q332" s="242">
        <v>0.0011999999999999999</v>
      </c>
      <c r="R332" s="242">
        <f>Q332*H332</f>
        <v>0.0023999999999999998</v>
      </c>
      <c r="S332" s="242">
        <v>0</v>
      </c>
      <c r="T332" s="243">
        <f>S332*H332</f>
        <v>0</v>
      </c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R332" s="244" t="s">
        <v>327</v>
      </c>
      <c r="AT332" s="244" t="s">
        <v>264</v>
      </c>
      <c r="AU332" s="244" t="s">
        <v>89</v>
      </c>
      <c r="AY332" s="14" t="s">
        <v>263</v>
      </c>
      <c r="BE332" s="245">
        <f>IF(N332="základná",J332,0)</f>
        <v>0</v>
      </c>
      <c r="BF332" s="245">
        <f>IF(N332="znížená",J332,0)</f>
        <v>0</v>
      </c>
      <c r="BG332" s="245">
        <f>IF(N332="zákl. prenesená",J332,0)</f>
        <v>0</v>
      </c>
      <c r="BH332" s="245">
        <f>IF(N332="zníž. prenesená",J332,0)</f>
        <v>0</v>
      </c>
      <c r="BI332" s="245">
        <f>IF(N332="nulová",J332,0)</f>
        <v>0</v>
      </c>
      <c r="BJ332" s="14" t="s">
        <v>89</v>
      </c>
      <c r="BK332" s="246">
        <f>ROUND(I332*H332,3)</f>
        <v>0</v>
      </c>
      <c r="BL332" s="14" t="s">
        <v>327</v>
      </c>
      <c r="BM332" s="244" t="s">
        <v>995</v>
      </c>
    </row>
    <row r="333" s="2" customFormat="1" ht="24.15" customHeight="1">
      <c r="A333" s="35"/>
      <c r="B333" s="36"/>
      <c r="C333" s="249" t="s">
        <v>996</v>
      </c>
      <c r="D333" s="249" t="s">
        <v>612</v>
      </c>
      <c r="E333" s="250" t="s">
        <v>997</v>
      </c>
      <c r="F333" s="251" t="s">
        <v>998</v>
      </c>
      <c r="G333" s="252" t="s">
        <v>410</v>
      </c>
      <c r="H333" s="253">
        <v>2</v>
      </c>
      <c r="I333" s="254"/>
      <c r="J333" s="253">
        <f>ROUND(I333*H333,3)</f>
        <v>0</v>
      </c>
      <c r="K333" s="255"/>
      <c r="L333" s="256"/>
      <c r="M333" s="257" t="s">
        <v>1</v>
      </c>
      <c r="N333" s="258" t="s">
        <v>44</v>
      </c>
      <c r="O333" s="94"/>
      <c r="P333" s="242">
        <f>O333*H333</f>
        <v>0</v>
      </c>
      <c r="Q333" s="242">
        <v>0.001</v>
      </c>
      <c r="R333" s="242">
        <f>Q333*H333</f>
        <v>0.002</v>
      </c>
      <c r="S333" s="242">
        <v>0</v>
      </c>
      <c r="T333" s="243">
        <f>S333*H333</f>
        <v>0</v>
      </c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R333" s="244" t="s">
        <v>717</v>
      </c>
      <c r="AT333" s="244" t="s">
        <v>612</v>
      </c>
      <c r="AU333" s="244" t="s">
        <v>89</v>
      </c>
      <c r="AY333" s="14" t="s">
        <v>263</v>
      </c>
      <c r="BE333" s="245">
        <f>IF(N333="základná",J333,0)</f>
        <v>0</v>
      </c>
      <c r="BF333" s="245">
        <f>IF(N333="znížená",J333,0)</f>
        <v>0</v>
      </c>
      <c r="BG333" s="245">
        <f>IF(N333="zákl. prenesená",J333,0)</f>
        <v>0</v>
      </c>
      <c r="BH333" s="245">
        <f>IF(N333="zníž. prenesená",J333,0)</f>
        <v>0</v>
      </c>
      <c r="BI333" s="245">
        <f>IF(N333="nulová",J333,0)</f>
        <v>0</v>
      </c>
      <c r="BJ333" s="14" t="s">
        <v>89</v>
      </c>
      <c r="BK333" s="246">
        <f>ROUND(I333*H333,3)</f>
        <v>0</v>
      </c>
      <c r="BL333" s="14" t="s">
        <v>327</v>
      </c>
      <c r="BM333" s="244" t="s">
        <v>999</v>
      </c>
    </row>
    <row r="334" s="2" customFormat="1" ht="24.15" customHeight="1">
      <c r="A334" s="35"/>
      <c r="B334" s="36"/>
      <c r="C334" s="249" t="s">
        <v>1000</v>
      </c>
      <c r="D334" s="249" t="s">
        <v>612</v>
      </c>
      <c r="E334" s="250" t="s">
        <v>1001</v>
      </c>
      <c r="F334" s="251" t="s">
        <v>1002</v>
      </c>
      <c r="G334" s="252" t="s">
        <v>410</v>
      </c>
      <c r="H334" s="253">
        <v>1</v>
      </c>
      <c r="I334" s="254"/>
      <c r="J334" s="253">
        <f>ROUND(I334*H334,3)</f>
        <v>0</v>
      </c>
      <c r="K334" s="255"/>
      <c r="L334" s="256"/>
      <c r="M334" s="257" t="s">
        <v>1</v>
      </c>
      <c r="N334" s="258" t="s">
        <v>44</v>
      </c>
      <c r="O334" s="94"/>
      <c r="P334" s="242">
        <f>O334*H334</f>
        <v>0</v>
      </c>
      <c r="Q334" s="242">
        <v>0.029999999999999999</v>
      </c>
      <c r="R334" s="242">
        <f>Q334*H334</f>
        <v>0.029999999999999999</v>
      </c>
      <c r="S334" s="242">
        <v>0</v>
      </c>
      <c r="T334" s="243">
        <f>S334*H334</f>
        <v>0</v>
      </c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R334" s="244" t="s">
        <v>717</v>
      </c>
      <c r="AT334" s="244" t="s">
        <v>612</v>
      </c>
      <c r="AU334" s="244" t="s">
        <v>89</v>
      </c>
      <c r="AY334" s="14" t="s">
        <v>263</v>
      </c>
      <c r="BE334" s="245">
        <f>IF(N334="základná",J334,0)</f>
        <v>0</v>
      </c>
      <c r="BF334" s="245">
        <f>IF(N334="znížená",J334,0)</f>
        <v>0</v>
      </c>
      <c r="BG334" s="245">
        <f>IF(N334="zákl. prenesená",J334,0)</f>
        <v>0</v>
      </c>
      <c r="BH334" s="245">
        <f>IF(N334="zníž. prenesená",J334,0)</f>
        <v>0</v>
      </c>
      <c r="BI334" s="245">
        <f>IF(N334="nulová",J334,0)</f>
        <v>0</v>
      </c>
      <c r="BJ334" s="14" t="s">
        <v>89</v>
      </c>
      <c r="BK334" s="246">
        <f>ROUND(I334*H334,3)</f>
        <v>0</v>
      </c>
      <c r="BL334" s="14" t="s">
        <v>327</v>
      </c>
      <c r="BM334" s="244" t="s">
        <v>1003</v>
      </c>
    </row>
    <row r="335" s="2" customFormat="1" ht="24.15" customHeight="1">
      <c r="A335" s="35"/>
      <c r="B335" s="36"/>
      <c r="C335" s="249" t="s">
        <v>1004</v>
      </c>
      <c r="D335" s="249" t="s">
        <v>612</v>
      </c>
      <c r="E335" s="250" t="s">
        <v>1005</v>
      </c>
      <c r="F335" s="251" t="s">
        <v>1006</v>
      </c>
      <c r="G335" s="252" t="s">
        <v>410</v>
      </c>
      <c r="H335" s="253">
        <v>1</v>
      </c>
      <c r="I335" s="254"/>
      <c r="J335" s="253">
        <f>ROUND(I335*H335,3)</f>
        <v>0</v>
      </c>
      <c r="K335" s="255"/>
      <c r="L335" s="256"/>
      <c r="M335" s="257" t="s">
        <v>1</v>
      </c>
      <c r="N335" s="258" t="s">
        <v>44</v>
      </c>
      <c r="O335" s="94"/>
      <c r="P335" s="242">
        <f>O335*H335</f>
        <v>0</v>
      </c>
      <c r="Q335" s="242">
        <v>0.029999999999999999</v>
      </c>
      <c r="R335" s="242">
        <f>Q335*H335</f>
        <v>0.029999999999999999</v>
      </c>
      <c r="S335" s="242">
        <v>0</v>
      </c>
      <c r="T335" s="243">
        <f>S335*H335</f>
        <v>0</v>
      </c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R335" s="244" t="s">
        <v>717</v>
      </c>
      <c r="AT335" s="244" t="s">
        <v>612</v>
      </c>
      <c r="AU335" s="244" t="s">
        <v>89</v>
      </c>
      <c r="AY335" s="14" t="s">
        <v>263</v>
      </c>
      <c r="BE335" s="245">
        <f>IF(N335="základná",J335,0)</f>
        <v>0</v>
      </c>
      <c r="BF335" s="245">
        <f>IF(N335="znížená",J335,0)</f>
        <v>0</v>
      </c>
      <c r="BG335" s="245">
        <f>IF(N335="zákl. prenesená",J335,0)</f>
        <v>0</v>
      </c>
      <c r="BH335" s="245">
        <f>IF(N335="zníž. prenesená",J335,0)</f>
        <v>0</v>
      </c>
      <c r="BI335" s="245">
        <f>IF(N335="nulová",J335,0)</f>
        <v>0</v>
      </c>
      <c r="BJ335" s="14" t="s">
        <v>89</v>
      </c>
      <c r="BK335" s="246">
        <f>ROUND(I335*H335,3)</f>
        <v>0</v>
      </c>
      <c r="BL335" s="14" t="s">
        <v>327</v>
      </c>
      <c r="BM335" s="244" t="s">
        <v>1007</v>
      </c>
    </row>
    <row r="336" s="2" customFormat="1" ht="33" customHeight="1">
      <c r="A336" s="35"/>
      <c r="B336" s="36"/>
      <c r="C336" s="233" t="s">
        <v>1008</v>
      </c>
      <c r="D336" s="233" t="s">
        <v>264</v>
      </c>
      <c r="E336" s="234" t="s">
        <v>1009</v>
      </c>
      <c r="F336" s="235" t="s">
        <v>1010</v>
      </c>
      <c r="G336" s="236" t="s">
        <v>410</v>
      </c>
      <c r="H336" s="237">
        <v>32</v>
      </c>
      <c r="I336" s="238"/>
      <c r="J336" s="237">
        <f>ROUND(I336*H336,3)</f>
        <v>0</v>
      </c>
      <c r="K336" s="239"/>
      <c r="L336" s="41"/>
      <c r="M336" s="240" t="s">
        <v>1</v>
      </c>
      <c r="N336" s="241" t="s">
        <v>44</v>
      </c>
      <c r="O336" s="94"/>
      <c r="P336" s="242">
        <f>O336*H336</f>
        <v>0</v>
      </c>
      <c r="Q336" s="242">
        <v>0</v>
      </c>
      <c r="R336" s="242">
        <f>Q336*H336</f>
        <v>0</v>
      </c>
      <c r="S336" s="242">
        <v>0</v>
      </c>
      <c r="T336" s="243">
        <f>S336*H336</f>
        <v>0</v>
      </c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R336" s="244" t="s">
        <v>327</v>
      </c>
      <c r="AT336" s="244" t="s">
        <v>264</v>
      </c>
      <c r="AU336" s="244" t="s">
        <v>89</v>
      </c>
      <c r="AY336" s="14" t="s">
        <v>263</v>
      </c>
      <c r="BE336" s="245">
        <f>IF(N336="základná",J336,0)</f>
        <v>0</v>
      </c>
      <c r="BF336" s="245">
        <f>IF(N336="znížená",J336,0)</f>
        <v>0</v>
      </c>
      <c r="BG336" s="245">
        <f>IF(N336="zákl. prenesená",J336,0)</f>
        <v>0</v>
      </c>
      <c r="BH336" s="245">
        <f>IF(N336="zníž. prenesená",J336,0)</f>
        <v>0</v>
      </c>
      <c r="BI336" s="245">
        <f>IF(N336="nulová",J336,0)</f>
        <v>0</v>
      </c>
      <c r="BJ336" s="14" t="s">
        <v>89</v>
      </c>
      <c r="BK336" s="246">
        <f>ROUND(I336*H336,3)</f>
        <v>0</v>
      </c>
      <c r="BL336" s="14" t="s">
        <v>327</v>
      </c>
      <c r="BM336" s="244" t="s">
        <v>1011</v>
      </c>
    </row>
    <row r="337" s="2" customFormat="1" ht="24.15" customHeight="1">
      <c r="A337" s="35"/>
      <c r="B337" s="36"/>
      <c r="C337" s="249" t="s">
        <v>1012</v>
      </c>
      <c r="D337" s="249" t="s">
        <v>612</v>
      </c>
      <c r="E337" s="250" t="s">
        <v>997</v>
      </c>
      <c r="F337" s="251" t="s">
        <v>998</v>
      </c>
      <c r="G337" s="252" t="s">
        <v>410</v>
      </c>
      <c r="H337" s="253">
        <v>32</v>
      </c>
      <c r="I337" s="254"/>
      <c r="J337" s="253">
        <f>ROUND(I337*H337,3)</f>
        <v>0</v>
      </c>
      <c r="K337" s="255"/>
      <c r="L337" s="256"/>
      <c r="M337" s="257" t="s">
        <v>1</v>
      </c>
      <c r="N337" s="258" t="s">
        <v>44</v>
      </c>
      <c r="O337" s="94"/>
      <c r="P337" s="242">
        <f>O337*H337</f>
        <v>0</v>
      </c>
      <c r="Q337" s="242">
        <v>0.001</v>
      </c>
      <c r="R337" s="242">
        <f>Q337*H337</f>
        <v>0.032000000000000001</v>
      </c>
      <c r="S337" s="242">
        <v>0</v>
      </c>
      <c r="T337" s="243">
        <f>S337*H337</f>
        <v>0</v>
      </c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R337" s="244" t="s">
        <v>717</v>
      </c>
      <c r="AT337" s="244" t="s">
        <v>612</v>
      </c>
      <c r="AU337" s="244" t="s">
        <v>89</v>
      </c>
      <c r="AY337" s="14" t="s">
        <v>263</v>
      </c>
      <c r="BE337" s="245">
        <f>IF(N337="základná",J337,0)</f>
        <v>0</v>
      </c>
      <c r="BF337" s="245">
        <f>IF(N337="znížená",J337,0)</f>
        <v>0</v>
      </c>
      <c r="BG337" s="245">
        <f>IF(N337="zákl. prenesená",J337,0)</f>
        <v>0</v>
      </c>
      <c r="BH337" s="245">
        <f>IF(N337="zníž. prenesená",J337,0)</f>
        <v>0</v>
      </c>
      <c r="BI337" s="245">
        <f>IF(N337="nulová",J337,0)</f>
        <v>0</v>
      </c>
      <c r="BJ337" s="14" t="s">
        <v>89</v>
      </c>
      <c r="BK337" s="246">
        <f>ROUND(I337*H337,3)</f>
        <v>0</v>
      </c>
      <c r="BL337" s="14" t="s">
        <v>327</v>
      </c>
      <c r="BM337" s="244" t="s">
        <v>1013</v>
      </c>
    </row>
    <row r="338" s="2" customFormat="1" ht="21.75" customHeight="1">
      <c r="A338" s="35"/>
      <c r="B338" s="36"/>
      <c r="C338" s="249" t="s">
        <v>1014</v>
      </c>
      <c r="D338" s="249" t="s">
        <v>612</v>
      </c>
      <c r="E338" s="250" t="s">
        <v>1015</v>
      </c>
      <c r="F338" s="251" t="s">
        <v>1016</v>
      </c>
      <c r="G338" s="252" t="s">
        <v>410</v>
      </c>
      <c r="H338" s="253">
        <v>1</v>
      </c>
      <c r="I338" s="254"/>
      <c r="J338" s="253">
        <f>ROUND(I338*H338,3)</f>
        <v>0</v>
      </c>
      <c r="K338" s="255"/>
      <c r="L338" s="256"/>
      <c r="M338" s="257" t="s">
        <v>1</v>
      </c>
      <c r="N338" s="258" t="s">
        <v>44</v>
      </c>
      <c r="O338" s="94"/>
      <c r="P338" s="242">
        <f>O338*H338</f>
        <v>0</v>
      </c>
      <c r="Q338" s="242">
        <v>0.037999999999999999</v>
      </c>
      <c r="R338" s="242">
        <f>Q338*H338</f>
        <v>0.037999999999999999</v>
      </c>
      <c r="S338" s="242">
        <v>0</v>
      </c>
      <c r="T338" s="243">
        <f>S338*H338</f>
        <v>0</v>
      </c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R338" s="244" t="s">
        <v>717</v>
      </c>
      <c r="AT338" s="244" t="s">
        <v>612</v>
      </c>
      <c r="AU338" s="244" t="s">
        <v>89</v>
      </c>
      <c r="AY338" s="14" t="s">
        <v>263</v>
      </c>
      <c r="BE338" s="245">
        <f>IF(N338="základná",J338,0)</f>
        <v>0</v>
      </c>
      <c r="BF338" s="245">
        <f>IF(N338="znížená",J338,0)</f>
        <v>0</v>
      </c>
      <c r="BG338" s="245">
        <f>IF(N338="zákl. prenesená",J338,0)</f>
        <v>0</v>
      </c>
      <c r="BH338" s="245">
        <f>IF(N338="zníž. prenesená",J338,0)</f>
        <v>0</v>
      </c>
      <c r="BI338" s="245">
        <f>IF(N338="nulová",J338,0)</f>
        <v>0</v>
      </c>
      <c r="BJ338" s="14" t="s">
        <v>89</v>
      </c>
      <c r="BK338" s="246">
        <f>ROUND(I338*H338,3)</f>
        <v>0</v>
      </c>
      <c r="BL338" s="14" t="s">
        <v>327</v>
      </c>
      <c r="BM338" s="244" t="s">
        <v>1017</v>
      </c>
    </row>
    <row r="339" s="2" customFormat="1" ht="21.75" customHeight="1">
      <c r="A339" s="35"/>
      <c r="B339" s="36"/>
      <c r="C339" s="249" t="s">
        <v>1018</v>
      </c>
      <c r="D339" s="249" t="s">
        <v>612</v>
      </c>
      <c r="E339" s="250" t="s">
        <v>1019</v>
      </c>
      <c r="F339" s="251" t="s">
        <v>1020</v>
      </c>
      <c r="G339" s="252" t="s">
        <v>410</v>
      </c>
      <c r="H339" s="253">
        <v>9</v>
      </c>
      <c r="I339" s="254"/>
      <c r="J339" s="253">
        <f>ROUND(I339*H339,3)</f>
        <v>0</v>
      </c>
      <c r="K339" s="255"/>
      <c r="L339" s="256"/>
      <c r="M339" s="257" t="s">
        <v>1</v>
      </c>
      <c r="N339" s="258" t="s">
        <v>44</v>
      </c>
      <c r="O339" s="94"/>
      <c r="P339" s="242">
        <f>O339*H339</f>
        <v>0</v>
      </c>
      <c r="Q339" s="242">
        <v>0.037999999999999999</v>
      </c>
      <c r="R339" s="242">
        <f>Q339*H339</f>
        <v>0.34199999999999997</v>
      </c>
      <c r="S339" s="242">
        <v>0</v>
      </c>
      <c r="T339" s="243">
        <f>S339*H339</f>
        <v>0</v>
      </c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R339" s="244" t="s">
        <v>717</v>
      </c>
      <c r="AT339" s="244" t="s">
        <v>612</v>
      </c>
      <c r="AU339" s="244" t="s">
        <v>89</v>
      </c>
      <c r="AY339" s="14" t="s">
        <v>263</v>
      </c>
      <c r="BE339" s="245">
        <f>IF(N339="základná",J339,0)</f>
        <v>0</v>
      </c>
      <c r="BF339" s="245">
        <f>IF(N339="znížená",J339,0)</f>
        <v>0</v>
      </c>
      <c r="BG339" s="245">
        <f>IF(N339="zákl. prenesená",J339,0)</f>
        <v>0</v>
      </c>
      <c r="BH339" s="245">
        <f>IF(N339="zníž. prenesená",J339,0)</f>
        <v>0</v>
      </c>
      <c r="BI339" s="245">
        <f>IF(N339="nulová",J339,0)</f>
        <v>0</v>
      </c>
      <c r="BJ339" s="14" t="s">
        <v>89</v>
      </c>
      <c r="BK339" s="246">
        <f>ROUND(I339*H339,3)</f>
        <v>0</v>
      </c>
      <c r="BL339" s="14" t="s">
        <v>327</v>
      </c>
      <c r="BM339" s="244" t="s">
        <v>1021</v>
      </c>
    </row>
    <row r="340" s="2" customFormat="1" ht="21.75" customHeight="1">
      <c r="A340" s="35"/>
      <c r="B340" s="36"/>
      <c r="C340" s="249" t="s">
        <v>1022</v>
      </c>
      <c r="D340" s="249" t="s">
        <v>612</v>
      </c>
      <c r="E340" s="250" t="s">
        <v>1023</v>
      </c>
      <c r="F340" s="251" t="s">
        <v>1024</v>
      </c>
      <c r="G340" s="252" t="s">
        <v>410</v>
      </c>
      <c r="H340" s="253">
        <v>2</v>
      </c>
      <c r="I340" s="254"/>
      <c r="J340" s="253">
        <f>ROUND(I340*H340,3)</f>
        <v>0</v>
      </c>
      <c r="K340" s="255"/>
      <c r="L340" s="256"/>
      <c r="M340" s="257" t="s">
        <v>1</v>
      </c>
      <c r="N340" s="258" t="s">
        <v>44</v>
      </c>
      <c r="O340" s="94"/>
      <c r="P340" s="242">
        <f>O340*H340</f>
        <v>0</v>
      </c>
      <c r="Q340" s="242">
        <v>0.037999999999999999</v>
      </c>
      <c r="R340" s="242">
        <f>Q340*H340</f>
        <v>0.075999999999999998</v>
      </c>
      <c r="S340" s="242">
        <v>0</v>
      </c>
      <c r="T340" s="243">
        <f>S340*H340</f>
        <v>0</v>
      </c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R340" s="244" t="s">
        <v>717</v>
      </c>
      <c r="AT340" s="244" t="s">
        <v>612</v>
      </c>
      <c r="AU340" s="244" t="s">
        <v>89</v>
      </c>
      <c r="AY340" s="14" t="s">
        <v>263</v>
      </c>
      <c r="BE340" s="245">
        <f>IF(N340="základná",J340,0)</f>
        <v>0</v>
      </c>
      <c r="BF340" s="245">
        <f>IF(N340="znížená",J340,0)</f>
        <v>0</v>
      </c>
      <c r="BG340" s="245">
        <f>IF(N340="zákl. prenesená",J340,0)</f>
        <v>0</v>
      </c>
      <c r="BH340" s="245">
        <f>IF(N340="zníž. prenesená",J340,0)</f>
        <v>0</v>
      </c>
      <c r="BI340" s="245">
        <f>IF(N340="nulová",J340,0)</f>
        <v>0</v>
      </c>
      <c r="BJ340" s="14" t="s">
        <v>89</v>
      </c>
      <c r="BK340" s="246">
        <f>ROUND(I340*H340,3)</f>
        <v>0</v>
      </c>
      <c r="BL340" s="14" t="s">
        <v>327</v>
      </c>
      <c r="BM340" s="244" t="s">
        <v>1025</v>
      </c>
    </row>
    <row r="341" s="2" customFormat="1" ht="21.75" customHeight="1">
      <c r="A341" s="35"/>
      <c r="B341" s="36"/>
      <c r="C341" s="249" t="s">
        <v>1026</v>
      </c>
      <c r="D341" s="249" t="s">
        <v>612</v>
      </c>
      <c r="E341" s="250" t="s">
        <v>1027</v>
      </c>
      <c r="F341" s="251" t="s">
        <v>1028</v>
      </c>
      <c r="G341" s="252" t="s">
        <v>410</v>
      </c>
      <c r="H341" s="253">
        <v>8</v>
      </c>
      <c r="I341" s="254"/>
      <c r="J341" s="253">
        <f>ROUND(I341*H341,3)</f>
        <v>0</v>
      </c>
      <c r="K341" s="255"/>
      <c r="L341" s="256"/>
      <c r="M341" s="257" t="s">
        <v>1</v>
      </c>
      <c r="N341" s="258" t="s">
        <v>44</v>
      </c>
      <c r="O341" s="94"/>
      <c r="P341" s="242">
        <f>O341*H341</f>
        <v>0</v>
      </c>
      <c r="Q341" s="242">
        <v>0.037999999999999999</v>
      </c>
      <c r="R341" s="242">
        <f>Q341*H341</f>
        <v>0.30399999999999999</v>
      </c>
      <c r="S341" s="242">
        <v>0</v>
      </c>
      <c r="T341" s="243">
        <f>S341*H341</f>
        <v>0</v>
      </c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R341" s="244" t="s">
        <v>717</v>
      </c>
      <c r="AT341" s="244" t="s">
        <v>612</v>
      </c>
      <c r="AU341" s="244" t="s">
        <v>89</v>
      </c>
      <c r="AY341" s="14" t="s">
        <v>263</v>
      </c>
      <c r="BE341" s="245">
        <f>IF(N341="základná",J341,0)</f>
        <v>0</v>
      </c>
      <c r="BF341" s="245">
        <f>IF(N341="znížená",J341,0)</f>
        <v>0</v>
      </c>
      <c r="BG341" s="245">
        <f>IF(N341="zákl. prenesená",J341,0)</f>
        <v>0</v>
      </c>
      <c r="BH341" s="245">
        <f>IF(N341="zníž. prenesená",J341,0)</f>
        <v>0</v>
      </c>
      <c r="BI341" s="245">
        <f>IF(N341="nulová",J341,0)</f>
        <v>0</v>
      </c>
      <c r="BJ341" s="14" t="s">
        <v>89</v>
      </c>
      <c r="BK341" s="246">
        <f>ROUND(I341*H341,3)</f>
        <v>0</v>
      </c>
      <c r="BL341" s="14" t="s">
        <v>327</v>
      </c>
      <c r="BM341" s="244" t="s">
        <v>1029</v>
      </c>
    </row>
    <row r="342" s="2" customFormat="1" ht="21.75" customHeight="1">
      <c r="A342" s="35"/>
      <c r="B342" s="36"/>
      <c r="C342" s="249" t="s">
        <v>1030</v>
      </c>
      <c r="D342" s="249" t="s">
        <v>612</v>
      </c>
      <c r="E342" s="250" t="s">
        <v>1031</v>
      </c>
      <c r="F342" s="251" t="s">
        <v>1032</v>
      </c>
      <c r="G342" s="252" t="s">
        <v>410</v>
      </c>
      <c r="H342" s="253">
        <v>5</v>
      </c>
      <c r="I342" s="254"/>
      <c r="J342" s="253">
        <f>ROUND(I342*H342,3)</f>
        <v>0</v>
      </c>
      <c r="K342" s="255"/>
      <c r="L342" s="256"/>
      <c r="M342" s="257" t="s">
        <v>1</v>
      </c>
      <c r="N342" s="258" t="s">
        <v>44</v>
      </c>
      <c r="O342" s="94"/>
      <c r="P342" s="242">
        <f>O342*H342</f>
        <v>0</v>
      </c>
      <c r="Q342" s="242">
        <v>0.037999999999999999</v>
      </c>
      <c r="R342" s="242">
        <f>Q342*H342</f>
        <v>0.19</v>
      </c>
      <c r="S342" s="242">
        <v>0</v>
      </c>
      <c r="T342" s="243">
        <f>S342*H342</f>
        <v>0</v>
      </c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R342" s="244" t="s">
        <v>717</v>
      </c>
      <c r="AT342" s="244" t="s">
        <v>612</v>
      </c>
      <c r="AU342" s="244" t="s">
        <v>89</v>
      </c>
      <c r="AY342" s="14" t="s">
        <v>263</v>
      </c>
      <c r="BE342" s="245">
        <f>IF(N342="základná",J342,0)</f>
        <v>0</v>
      </c>
      <c r="BF342" s="245">
        <f>IF(N342="znížená",J342,0)</f>
        <v>0</v>
      </c>
      <c r="BG342" s="245">
        <f>IF(N342="zákl. prenesená",J342,0)</f>
        <v>0</v>
      </c>
      <c r="BH342" s="245">
        <f>IF(N342="zníž. prenesená",J342,0)</f>
        <v>0</v>
      </c>
      <c r="BI342" s="245">
        <f>IF(N342="nulová",J342,0)</f>
        <v>0</v>
      </c>
      <c r="BJ342" s="14" t="s">
        <v>89</v>
      </c>
      <c r="BK342" s="246">
        <f>ROUND(I342*H342,3)</f>
        <v>0</v>
      </c>
      <c r="BL342" s="14" t="s">
        <v>327</v>
      </c>
      <c r="BM342" s="244" t="s">
        <v>1033</v>
      </c>
    </row>
    <row r="343" s="2" customFormat="1" ht="21.75" customHeight="1">
      <c r="A343" s="35"/>
      <c r="B343" s="36"/>
      <c r="C343" s="249" t="s">
        <v>1034</v>
      </c>
      <c r="D343" s="249" t="s">
        <v>612</v>
      </c>
      <c r="E343" s="250" t="s">
        <v>1035</v>
      </c>
      <c r="F343" s="251" t="s">
        <v>1036</v>
      </c>
      <c r="G343" s="252" t="s">
        <v>410</v>
      </c>
      <c r="H343" s="253">
        <v>1</v>
      </c>
      <c r="I343" s="254"/>
      <c r="J343" s="253">
        <f>ROUND(I343*H343,3)</f>
        <v>0</v>
      </c>
      <c r="K343" s="255"/>
      <c r="L343" s="256"/>
      <c r="M343" s="257" t="s">
        <v>1</v>
      </c>
      <c r="N343" s="258" t="s">
        <v>44</v>
      </c>
      <c r="O343" s="94"/>
      <c r="P343" s="242">
        <f>O343*H343</f>
        <v>0</v>
      </c>
      <c r="Q343" s="242">
        <v>0.037999999999999999</v>
      </c>
      <c r="R343" s="242">
        <f>Q343*H343</f>
        <v>0.037999999999999999</v>
      </c>
      <c r="S343" s="242">
        <v>0</v>
      </c>
      <c r="T343" s="243">
        <f>S343*H343</f>
        <v>0</v>
      </c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R343" s="244" t="s">
        <v>717</v>
      </c>
      <c r="AT343" s="244" t="s">
        <v>612</v>
      </c>
      <c r="AU343" s="244" t="s">
        <v>89</v>
      </c>
      <c r="AY343" s="14" t="s">
        <v>263</v>
      </c>
      <c r="BE343" s="245">
        <f>IF(N343="základná",J343,0)</f>
        <v>0</v>
      </c>
      <c r="BF343" s="245">
        <f>IF(N343="znížená",J343,0)</f>
        <v>0</v>
      </c>
      <c r="BG343" s="245">
        <f>IF(N343="zákl. prenesená",J343,0)</f>
        <v>0</v>
      </c>
      <c r="BH343" s="245">
        <f>IF(N343="zníž. prenesená",J343,0)</f>
        <v>0</v>
      </c>
      <c r="BI343" s="245">
        <f>IF(N343="nulová",J343,0)</f>
        <v>0</v>
      </c>
      <c r="BJ343" s="14" t="s">
        <v>89</v>
      </c>
      <c r="BK343" s="246">
        <f>ROUND(I343*H343,3)</f>
        <v>0</v>
      </c>
      <c r="BL343" s="14" t="s">
        <v>327</v>
      </c>
      <c r="BM343" s="244" t="s">
        <v>1037</v>
      </c>
    </row>
    <row r="344" s="2" customFormat="1" ht="21.75" customHeight="1">
      <c r="A344" s="35"/>
      <c r="B344" s="36"/>
      <c r="C344" s="249" t="s">
        <v>1038</v>
      </c>
      <c r="D344" s="249" t="s">
        <v>612</v>
      </c>
      <c r="E344" s="250" t="s">
        <v>1039</v>
      </c>
      <c r="F344" s="251" t="s">
        <v>1040</v>
      </c>
      <c r="G344" s="252" t="s">
        <v>410</v>
      </c>
      <c r="H344" s="253">
        <v>3</v>
      </c>
      <c r="I344" s="254"/>
      <c r="J344" s="253">
        <f>ROUND(I344*H344,3)</f>
        <v>0</v>
      </c>
      <c r="K344" s="255"/>
      <c r="L344" s="256"/>
      <c r="M344" s="257" t="s">
        <v>1</v>
      </c>
      <c r="N344" s="258" t="s">
        <v>44</v>
      </c>
      <c r="O344" s="94"/>
      <c r="P344" s="242">
        <f>O344*H344</f>
        <v>0</v>
      </c>
      <c r="Q344" s="242">
        <v>0.037999999999999999</v>
      </c>
      <c r="R344" s="242">
        <f>Q344*H344</f>
        <v>0.11399999999999999</v>
      </c>
      <c r="S344" s="242">
        <v>0</v>
      </c>
      <c r="T344" s="243">
        <f>S344*H344</f>
        <v>0</v>
      </c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R344" s="244" t="s">
        <v>717</v>
      </c>
      <c r="AT344" s="244" t="s">
        <v>612</v>
      </c>
      <c r="AU344" s="244" t="s">
        <v>89</v>
      </c>
      <c r="AY344" s="14" t="s">
        <v>263</v>
      </c>
      <c r="BE344" s="245">
        <f>IF(N344="základná",J344,0)</f>
        <v>0</v>
      </c>
      <c r="BF344" s="245">
        <f>IF(N344="znížená",J344,0)</f>
        <v>0</v>
      </c>
      <c r="BG344" s="245">
        <f>IF(N344="zákl. prenesená",J344,0)</f>
        <v>0</v>
      </c>
      <c r="BH344" s="245">
        <f>IF(N344="zníž. prenesená",J344,0)</f>
        <v>0</v>
      </c>
      <c r="BI344" s="245">
        <f>IF(N344="nulová",J344,0)</f>
        <v>0</v>
      </c>
      <c r="BJ344" s="14" t="s">
        <v>89</v>
      </c>
      <c r="BK344" s="246">
        <f>ROUND(I344*H344,3)</f>
        <v>0</v>
      </c>
      <c r="BL344" s="14" t="s">
        <v>327</v>
      </c>
      <c r="BM344" s="244" t="s">
        <v>1041</v>
      </c>
    </row>
    <row r="345" s="2" customFormat="1" ht="21.75" customHeight="1">
      <c r="A345" s="35"/>
      <c r="B345" s="36"/>
      <c r="C345" s="249" t="s">
        <v>1042</v>
      </c>
      <c r="D345" s="249" t="s">
        <v>612</v>
      </c>
      <c r="E345" s="250" t="s">
        <v>1043</v>
      </c>
      <c r="F345" s="251" t="s">
        <v>1044</v>
      </c>
      <c r="G345" s="252" t="s">
        <v>410</v>
      </c>
      <c r="H345" s="253">
        <v>3</v>
      </c>
      <c r="I345" s="254"/>
      <c r="J345" s="253">
        <f>ROUND(I345*H345,3)</f>
        <v>0</v>
      </c>
      <c r="K345" s="255"/>
      <c r="L345" s="256"/>
      <c r="M345" s="257" t="s">
        <v>1</v>
      </c>
      <c r="N345" s="258" t="s">
        <v>44</v>
      </c>
      <c r="O345" s="94"/>
      <c r="P345" s="242">
        <f>O345*H345</f>
        <v>0</v>
      </c>
      <c r="Q345" s="242">
        <v>0.037999999999999999</v>
      </c>
      <c r="R345" s="242">
        <f>Q345*H345</f>
        <v>0.11399999999999999</v>
      </c>
      <c r="S345" s="242">
        <v>0</v>
      </c>
      <c r="T345" s="243">
        <f>S345*H345</f>
        <v>0</v>
      </c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R345" s="244" t="s">
        <v>717</v>
      </c>
      <c r="AT345" s="244" t="s">
        <v>612</v>
      </c>
      <c r="AU345" s="244" t="s">
        <v>89</v>
      </c>
      <c r="AY345" s="14" t="s">
        <v>263</v>
      </c>
      <c r="BE345" s="245">
        <f>IF(N345="základná",J345,0)</f>
        <v>0</v>
      </c>
      <c r="BF345" s="245">
        <f>IF(N345="znížená",J345,0)</f>
        <v>0</v>
      </c>
      <c r="BG345" s="245">
        <f>IF(N345="zákl. prenesená",J345,0)</f>
        <v>0</v>
      </c>
      <c r="BH345" s="245">
        <f>IF(N345="zníž. prenesená",J345,0)</f>
        <v>0</v>
      </c>
      <c r="BI345" s="245">
        <f>IF(N345="nulová",J345,0)</f>
        <v>0</v>
      </c>
      <c r="BJ345" s="14" t="s">
        <v>89</v>
      </c>
      <c r="BK345" s="246">
        <f>ROUND(I345*H345,3)</f>
        <v>0</v>
      </c>
      <c r="BL345" s="14" t="s">
        <v>327</v>
      </c>
      <c r="BM345" s="244" t="s">
        <v>1045</v>
      </c>
    </row>
    <row r="346" s="2" customFormat="1" ht="33" customHeight="1">
      <c r="A346" s="35"/>
      <c r="B346" s="36"/>
      <c r="C346" s="233" t="s">
        <v>1046</v>
      </c>
      <c r="D346" s="233" t="s">
        <v>264</v>
      </c>
      <c r="E346" s="234" t="s">
        <v>1047</v>
      </c>
      <c r="F346" s="235" t="s">
        <v>1048</v>
      </c>
      <c r="G346" s="236" t="s">
        <v>410</v>
      </c>
      <c r="H346" s="237">
        <v>2</v>
      </c>
      <c r="I346" s="238"/>
      <c r="J346" s="237">
        <f>ROUND(I346*H346,3)</f>
        <v>0</v>
      </c>
      <c r="K346" s="239"/>
      <c r="L346" s="41"/>
      <c r="M346" s="240" t="s">
        <v>1</v>
      </c>
      <c r="N346" s="241" t="s">
        <v>44</v>
      </c>
      <c r="O346" s="94"/>
      <c r="P346" s="242">
        <f>O346*H346</f>
        <v>0</v>
      </c>
      <c r="Q346" s="242">
        <v>0</v>
      </c>
      <c r="R346" s="242">
        <f>Q346*H346</f>
        <v>0</v>
      </c>
      <c r="S346" s="242">
        <v>0</v>
      </c>
      <c r="T346" s="243">
        <f>S346*H346</f>
        <v>0</v>
      </c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R346" s="244" t="s">
        <v>327</v>
      </c>
      <c r="AT346" s="244" t="s">
        <v>264</v>
      </c>
      <c r="AU346" s="244" t="s">
        <v>89</v>
      </c>
      <c r="AY346" s="14" t="s">
        <v>263</v>
      </c>
      <c r="BE346" s="245">
        <f>IF(N346="základná",J346,0)</f>
        <v>0</v>
      </c>
      <c r="BF346" s="245">
        <f>IF(N346="znížená",J346,0)</f>
        <v>0</v>
      </c>
      <c r="BG346" s="245">
        <f>IF(N346="zákl. prenesená",J346,0)</f>
        <v>0</v>
      </c>
      <c r="BH346" s="245">
        <f>IF(N346="zníž. prenesená",J346,0)</f>
        <v>0</v>
      </c>
      <c r="BI346" s="245">
        <f>IF(N346="nulová",J346,0)</f>
        <v>0</v>
      </c>
      <c r="BJ346" s="14" t="s">
        <v>89</v>
      </c>
      <c r="BK346" s="246">
        <f>ROUND(I346*H346,3)</f>
        <v>0</v>
      </c>
      <c r="BL346" s="14" t="s">
        <v>327</v>
      </c>
      <c r="BM346" s="244" t="s">
        <v>1049</v>
      </c>
    </row>
    <row r="347" s="2" customFormat="1" ht="24.15" customHeight="1">
      <c r="A347" s="35"/>
      <c r="B347" s="36"/>
      <c r="C347" s="249" t="s">
        <v>1050</v>
      </c>
      <c r="D347" s="249" t="s">
        <v>612</v>
      </c>
      <c r="E347" s="250" t="s">
        <v>997</v>
      </c>
      <c r="F347" s="251" t="s">
        <v>998</v>
      </c>
      <c r="G347" s="252" t="s">
        <v>410</v>
      </c>
      <c r="H347" s="253">
        <v>2</v>
      </c>
      <c r="I347" s="254"/>
      <c r="J347" s="253">
        <f>ROUND(I347*H347,3)</f>
        <v>0</v>
      </c>
      <c r="K347" s="255"/>
      <c r="L347" s="256"/>
      <c r="M347" s="257" t="s">
        <v>1</v>
      </c>
      <c r="N347" s="258" t="s">
        <v>44</v>
      </c>
      <c r="O347" s="94"/>
      <c r="P347" s="242">
        <f>O347*H347</f>
        <v>0</v>
      </c>
      <c r="Q347" s="242">
        <v>0.001</v>
      </c>
      <c r="R347" s="242">
        <f>Q347*H347</f>
        <v>0.002</v>
      </c>
      <c r="S347" s="242">
        <v>0</v>
      </c>
      <c r="T347" s="243">
        <f>S347*H347</f>
        <v>0</v>
      </c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R347" s="244" t="s">
        <v>717</v>
      </c>
      <c r="AT347" s="244" t="s">
        <v>612</v>
      </c>
      <c r="AU347" s="244" t="s">
        <v>89</v>
      </c>
      <c r="AY347" s="14" t="s">
        <v>263</v>
      </c>
      <c r="BE347" s="245">
        <f>IF(N347="základná",J347,0)</f>
        <v>0</v>
      </c>
      <c r="BF347" s="245">
        <f>IF(N347="znížená",J347,0)</f>
        <v>0</v>
      </c>
      <c r="BG347" s="245">
        <f>IF(N347="zákl. prenesená",J347,0)</f>
        <v>0</v>
      </c>
      <c r="BH347" s="245">
        <f>IF(N347="zníž. prenesená",J347,0)</f>
        <v>0</v>
      </c>
      <c r="BI347" s="245">
        <f>IF(N347="nulová",J347,0)</f>
        <v>0</v>
      </c>
      <c r="BJ347" s="14" t="s">
        <v>89</v>
      </c>
      <c r="BK347" s="246">
        <f>ROUND(I347*H347,3)</f>
        <v>0</v>
      </c>
      <c r="BL347" s="14" t="s">
        <v>327</v>
      </c>
      <c r="BM347" s="244" t="s">
        <v>1051</v>
      </c>
    </row>
    <row r="348" s="2" customFormat="1" ht="21.75" customHeight="1">
      <c r="A348" s="35"/>
      <c r="B348" s="36"/>
      <c r="C348" s="249" t="s">
        <v>1052</v>
      </c>
      <c r="D348" s="249" t="s">
        <v>612</v>
      </c>
      <c r="E348" s="250" t="s">
        <v>1053</v>
      </c>
      <c r="F348" s="251" t="s">
        <v>1054</v>
      </c>
      <c r="G348" s="252" t="s">
        <v>410</v>
      </c>
      <c r="H348" s="253">
        <v>1</v>
      </c>
      <c r="I348" s="254"/>
      <c r="J348" s="253">
        <f>ROUND(I348*H348,3)</f>
        <v>0</v>
      </c>
      <c r="K348" s="255"/>
      <c r="L348" s="256"/>
      <c r="M348" s="257" t="s">
        <v>1</v>
      </c>
      <c r="N348" s="258" t="s">
        <v>44</v>
      </c>
      <c r="O348" s="94"/>
      <c r="P348" s="242">
        <f>O348*H348</f>
        <v>0</v>
      </c>
      <c r="Q348" s="242">
        <v>0.074999999999999997</v>
      </c>
      <c r="R348" s="242">
        <f>Q348*H348</f>
        <v>0.074999999999999997</v>
      </c>
      <c r="S348" s="242">
        <v>0</v>
      </c>
      <c r="T348" s="243">
        <f>S348*H348</f>
        <v>0</v>
      </c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R348" s="244" t="s">
        <v>717</v>
      </c>
      <c r="AT348" s="244" t="s">
        <v>612</v>
      </c>
      <c r="AU348" s="244" t="s">
        <v>89</v>
      </c>
      <c r="AY348" s="14" t="s">
        <v>263</v>
      </c>
      <c r="BE348" s="245">
        <f>IF(N348="základná",J348,0)</f>
        <v>0</v>
      </c>
      <c r="BF348" s="245">
        <f>IF(N348="znížená",J348,0)</f>
        <v>0</v>
      </c>
      <c r="BG348" s="245">
        <f>IF(N348="zákl. prenesená",J348,0)</f>
        <v>0</v>
      </c>
      <c r="BH348" s="245">
        <f>IF(N348="zníž. prenesená",J348,0)</f>
        <v>0</v>
      </c>
      <c r="BI348" s="245">
        <f>IF(N348="nulová",J348,0)</f>
        <v>0</v>
      </c>
      <c r="BJ348" s="14" t="s">
        <v>89</v>
      </c>
      <c r="BK348" s="246">
        <f>ROUND(I348*H348,3)</f>
        <v>0</v>
      </c>
      <c r="BL348" s="14" t="s">
        <v>327</v>
      </c>
      <c r="BM348" s="244" t="s">
        <v>1055</v>
      </c>
    </row>
    <row r="349" s="2" customFormat="1" ht="21.75" customHeight="1">
      <c r="A349" s="35"/>
      <c r="B349" s="36"/>
      <c r="C349" s="249" t="s">
        <v>1056</v>
      </c>
      <c r="D349" s="249" t="s">
        <v>612</v>
      </c>
      <c r="E349" s="250" t="s">
        <v>1057</v>
      </c>
      <c r="F349" s="251" t="s">
        <v>1058</v>
      </c>
      <c r="G349" s="252" t="s">
        <v>410</v>
      </c>
      <c r="H349" s="253">
        <v>1</v>
      </c>
      <c r="I349" s="254"/>
      <c r="J349" s="253">
        <f>ROUND(I349*H349,3)</f>
        <v>0</v>
      </c>
      <c r="K349" s="255"/>
      <c r="L349" s="256"/>
      <c r="M349" s="257" t="s">
        <v>1</v>
      </c>
      <c r="N349" s="258" t="s">
        <v>44</v>
      </c>
      <c r="O349" s="94"/>
      <c r="P349" s="242">
        <f>O349*H349</f>
        <v>0</v>
      </c>
      <c r="Q349" s="242">
        <v>0.074999999999999997</v>
      </c>
      <c r="R349" s="242">
        <f>Q349*H349</f>
        <v>0.074999999999999997</v>
      </c>
      <c r="S349" s="242">
        <v>0</v>
      </c>
      <c r="T349" s="243">
        <f>S349*H349</f>
        <v>0</v>
      </c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R349" s="244" t="s">
        <v>717</v>
      </c>
      <c r="AT349" s="244" t="s">
        <v>612</v>
      </c>
      <c r="AU349" s="244" t="s">
        <v>89</v>
      </c>
      <c r="AY349" s="14" t="s">
        <v>263</v>
      </c>
      <c r="BE349" s="245">
        <f>IF(N349="základná",J349,0)</f>
        <v>0</v>
      </c>
      <c r="BF349" s="245">
        <f>IF(N349="znížená",J349,0)</f>
        <v>0</v>
      </c>
      <c r="BG349" s="245">
        <f>IF(N349="zákl. prenesená",J349,0)</f>
        <v>0</v>
      </c>
      <c r="BH349" s="245">
        <f>IF(N349="zníž. prenesená",J349,0)</f>
        <v>0</v>
      </c>
      <c r="BI349" s="245">
        <f>IF(N349="nulová",J349,0)</f>
        <v>0</v>
      </c>
      <c r="BJ349" s="14" t="s">
        <v>89</v>
      </c>
      <c r="BK349" s="246">
        <f>ROUND(I349*H349,3)</f>
        <v>0</v>
      </c>
      <c r="BL349" s="14" t="s">
        <v>327</v>
      </c>
      <c r="BM349" s="244" t="s">
        <v>1059</v>
      </c>
    </row>
    <row r="350" s="2" customFormat="1" ht="24.15" customHeight="1">
      <c r="A350" s="35"/>
      <c r="B350" s="36"/>
      <c r="C350" s="233" t="s">
        <v>1060</v>
      </c>
      <c r="D350" s="233" t="s">
        <v>264</v>
      </c>
      <c r="E350" s="234" t="s">
        <v>1061</v>
      </c>
      <c r="F350" s="235" t="s">
        <v>1062</v>
      </c>
      <c r="G350" s="236" t="s">
        <v>410</v>
      </c>
      <c r="H350" s="237">
        <v>25</v>
      </c>
      <c r="I350" s="238"/>
      <c r="J350" s="237">
        <f>ROUND(I350*H350,3)</f>
        <v>0</v>
      </c>
      <c r="K350" s="239"/>
      <c r="L350" s="41"/>
      <c r="M350" s="240" t="s">
        <v>1</v>
      </c>
      <c r="N350" s="241" t="s">
        <v>44</v>
      </c>
      <c r="O350" s="94"/>
      <c r="P350" s="242">
        <f>O350*H350</f>
        <v>0</v>
      </c>
      <c r="Q350" s="242">
        <v>4.0000000000000003E-05</v>
      </c>
      <c r="R350" s="242">
        <f>Q350*H350</f>
        <v>0.001</v>
      </c>
      <c r="S350" s="242">
        <v>0</v>
      </c>
      <c r="T350" s="243">
        <f>S350*H350</f>
        <v>0</v>
      </c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R350" s="244" t="s">
        <v>327</v>
      </c>
      <c r="AT350" s="244" t="s">
        <v>264</v>
      </c>
      <c r="AU350" s="244" t="s">
        <v>89</v>
      </c>
      <c r="AY350" s="14" t="s">
        <v>263</v>
      </c>
      <c r="BE350" s="245">
        <f>IF(N350="základná",J350,0)</f>
        <v>0</v>
      </c>
      <c r="BF350" s="245">
        <f>IF(N350="znížená",J350,0)</f>
        <v>0</v>
      </c>
      <c r="BG350" s="245">
        <f>IF(N350="zákl. prenesená",J350,0)</f>
        <v>0</v>
      </c>
      <c r="BH350" s="245">
        <f>IF(N350="zníž. prenesená",J350,0)</f>
        <v>0</v>
      </c>
      <c r="BI350" s="245">
        <f>IF(N350="nulová",J350,0)</f>
        <v>0</v>
      </c>
      <c r="BJ350" s="14" t="s">
        <v>89</v>
      </c>
      <c r="BK350" s="246">
        <f>ROUND(I350*H350,3)</f>
        <v>0</v>
      </c>
      <c r="BL350" s="14" t="s">
        <v>327</v>
      </c>
      <c r="BM350" s="244" t="s">
        <v>1063</v>
      </c>
    </row>
    <row r="351" s="2" customFormat="1" ht="24.15" customHeight="1">
      <c r="A351" s="35"/>
      <c r="B351" s="36"/>
      <c r="C351" s="249" t="s">
        <v>1064</v>
      </c>
      <c r="D351" s="249" t="s">
        <v>612</v>
      </c>
      <c r="E351" s="250" t="s">
        <v>1065</v>
      </c>
      <c r="F351" s="251" t="s">
        <v>1066</v>
      </c>
      <c r="G351" s="252" t="s">
        <v>569</v>
      </c>
      <c r="H351" s="253">
        <v>31.260000000000002</v>
      </c>
      <c r="I351" s="254"/>
      <c r="J351" s="253">
        <f>ROUND(I351*H351,3)</f>
        <v>0</v>
      </c>
      <c r="K351" s="255"/>
      <c r="L351" s="256"/>
      <c r="M351" s="257" t="s">
        <v>1</v>
      </c>
      <c r="N351" s="258" t="s">
        <v>44</v>
      </c>
      <c r="O351" s="94"/>
      <c r="P351" s="242">
        <f>O351*H351</f>
        <v>0</v>
      </c>
      <c r="Q351" s="242">
        <v>0.00084999999999999995</v>
      </c>
      <c r="R351" s="242">
        <f>Q351*H351</f>
        <v>0.026571000000000001</v>
      </c>
      <c r="S351" s="242">
        <v>0</v>
      </c>
      <c r="T351" s="243">
        <f>S351*H351</f>
        <v>0</v>
      </c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R351" s="244" t="s">
        <v>717</v>
      </c>
      <c r="AT351" s="244" t="s">
        <v>612</v>
      </c>
      <c r="AU351" s="244" t="s">
        <v>89</v>
      </c>
      <c r="AY351" s="14" t="s">
        <v>263</v>
      </c>
      <c r="BE351" s="245">
        <f>IF(N351="základná",J351,0)</f>
        <v>0</v>
      </c>
      <c r="BF351" s="245">
        <f>IF(N351="znížená",J351,0)</f>
        <v>0</v>
      </c>
      <c r="BG351" s="245">
        <f>IF(N351="zákl. prenesená",J351,0)</f>
        <v>0</v>
      </c>
      <c r="BH351" s="245">
        <f>IF(N351="zníž. prenesená",J351,0)</f>
        <v>0</v>
      </c>
      <c r="BI351" s="245">
        <f>IF(N351="nulová",J351,0)</f>
        <v>0</v>
      </c>
      <c r="BJ351" s="14" t="s">
        <v>89</v>
      </c>
      <c r="BK351" s="246">
        <f>ROUND(I351*H351,3)</f>
        <v>0</v>
      </c>
      <c r="BL351" s="14" t="s">
        <v>327</v>
      </c>
      <c r="BM351" s="244" t="s">
        <v>1067</v>
      </c>
    </row>
    <row r="352" s="2" customFormat="1" ht="24.15" customHeight="1">
      <c r="A352" s="35"/>
      <c r="B352" s="36"/>
      <c r="C352" s="233" t="s">
        <v>1068</v>
      </c>
      <c r="D352" s="233" t="s">
        <v>264</v>
      </c>
      <c r="E352" s="234" t="s">
        <v>1069</v>
      </c>
      <c r="F352" s="235" t="s">
        <v>1070</v>
      </c>
      <c r="G352" s="236" t="s">
        <v>410</v>
      </c>
      <c r="H352" s="237">
        <v>4</v>
      </c>
      <c r="I352" s="238"/>
      <c r="J352" s="237">
        <f>ROUND(I352*H352,3)</f>
        <v>0</v>
      </c>
      <c r="K352" s="239"/>
      <c r="L352" s="41"/>
      <c r="M352" s="240" t="s">
        <v>1</v>
      </c>
      <c r="N352" s="241" t="s">
        <v>44</v>
      </c>
      <c r="O352" s="94"/>
      <c r="P352" s="242">
        <f>O352*H352</f>
        <v>0</v>
      </c>
      <c r="Q352" s="242">
        <v>6.0000000000000002E-05</v>
      </c>
      <c r="R352" s="242">
        <f>Q352*H352</f>
        <v>0.00024000000000000001</v>
      </c>
      <c r="S352" s="242">
        <v>0</v>
      </c>
      <c r="T352" s="243">
        <f>S352*H352</f>
        <v>0</v>
      </c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R352" s="244" t="s">
        <v>327</v>
      </c>
      <c r="AT352" s="244" t="s">
        <v>264</v>
      </c>
      <c r="AU352" s="244" t="s">
        <v>89</v>
      </c>
      <c r="AY352" s="14" t="s">
        <v>263</v>
      </c>
      <c r="BE352" s="245">
        <f>IF(N352="základná",J352,0)</f>
        <v>0</v>
      </c>
      <c r="BF352" s="245">
        <f>IF(N352="znížená",J352,0)</f>
        <v>0</v>
      </c>
      <c r="BG352" s="245">
        <f>IF(N352="zákl. prenesená",J352,0)</f>
        <v>0</v>
      </c>
      <c r="BH352" s="245">
        <f>IF(N352="zníž. prenesená",J352,0)</f>
        <v>0</v>
      </c>
      <c r="BI352" s="245">
        <f>IF(N352="nulová",J352,0)</f>
        <v>0</v>
      </c>
      <c r="BJ352" s="14" t="s">
        <v>89</v>
      </c>
      <c r="BK352" s="246">
        <f>ROUND(I352*H352,3)</f>
        <v>0</v>
      </c>
      <c r="BL352" s="14" t="s">
        <v>327</v>
      </c>
      <c r="BM352" s="244" t="s">
        <v>1071</v>
      </c>
    </row>
    <row r="353" s="2" customFormat="1" ht="24.15" customHeight="1">
      <c r="A353" s="35"/>
      <c r="B353" s="36"/>
      <c r="C353" s="249" t="s">
        <v>1072</v>
      </c>
      <c r="D353" s="249" t="s">
        <v>612</v>
      </c>
      <c r="E353" s="250" t="s">
        <v>1065</v>
      </c>
      <c r="F353" s="251" t="s">
        <v>1066</v>
      </c>
      <c r="G353" s="252" t="s">
        <v>569</v>
      </c>
      <c r="H353" s="253">
        <v>9.5999999999999996</v>
      </c>
      <c r="I353" s="254"/>
      <c r="J353" s="253">
        <f>ROUND(I353*H353,3)</f>
        <v>0</v>
      </c>
      <c r="K353" s="255"/>
      <c r="L353" s="256"/>
      <c r="M353" s="257" t="s">
        <v>1</v>
      </c>
      <c r="N353" s="258" t="s">
        <v>44</v>
      </c>
      <c r="O353" s="94"/>
      <c r="P353" s="242">
        <f>O353*H353</f>
        <v>0</v>
      </c>
      <c r="Q353" s="242">
        <v>0.00084999999999999995</v>
      </c>
      <c r="R353" s="242">
        <f>Q353*H353</f>
        <v>0.0081599999999999989</v>
      </c>
      <c r="S353" s="242">
        <v>0</v>
      </c>
      <c r="T353" s="243">
        <f>S353*H353</f>
        <v>0</v>
      </c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R353" s="244" t="s">
        <v>717</v>
      </c>
      <c r="AT353" s="244" t="s">
        <v>612</v>
      </c>
      <c r="AU353" s="244" t="s">
        <v>89</v>
      </c>
      <c r="AY353" s="14" t="s">
        <v>263</v>
      </c>
      <c r="BE353" s="245">
        <f>IF(N353="základná",J353,0)</f>
        <v>0</v>
      </c>
      <c r="BF353" s="245">
        <f>IF(N353="znížená",J353,0)</f>
        <v>0</v>
      </c>
      <c r="BG353" s="245">
        <f>IF(N353="zákl. prenesená",J353,0)</f>
        <v>0</v>
      </c>
      <c r="BH353" s="245">
        <f>IF(N353="zníž. prenesená",J353,0)</f>
        <v>0</v>
      </c>
      <c r="BI353" s="245">
        <f>IF(N353="nulová",J353,0)</f>
        <v>0</v>
      </c>
      <c r="BJ353" s="14" t="s">
        <v>89</v>
      </c>
      <c r="BK353" s="246">
        <f>ROUND(I353*H353,3)</f>
        <v>0</v>
      </c>
      <c r="BL353" s="14" t="s">
        <v>327</v>
      </c>
      <c r="BM353" s="244" t="s">
        <v>1073</v>
      </c>
    </row>
    <row r="354" s="2" customFormat="1" ht="24.15" customHeight="1">
      <c r="A354" s="35"/>
      <c r="B354" s="36"/>
      <c r="C354" s="233" t="s">
        <v>1074</v>
      </c>
      <c r="D354" s="233" t="s">
        <v>264</v>
      </c>
      <c r="E354" s="234" t="s">
        <v>1075</v>
      </c>
      <c r="F354" s="235" t="s">
        <v>1076</v>
      </c>
      <c r="G354" s="236" t="s">
        <v>410</v>
      </c>
      <c r="H354" s="237">
        <v>11</v>
      </c>
      <c r="I354" s="238"/>
      <c r="J354" s="237">
        <f>ROUND(I354*H354,3)</f>
        <v>0</v>
      </c>
      <c r="K354" s="239"/>
      <c r="L354" s="41"/>
      <c r="M354" s="240" t="s">
        <v>1</v>
      </c>
      <c r="N354" s="241" t="s">
        <v>44</v>
      </c>
      <c r="O354" s="94"/>
      <c r="P354" s="242">
        <f>O354*H354</f>
        <v>0</v>
      </c>
      <c r="Q354" s="242">
        <v>6.0000000000000002E-05</v>
      </c>
      <c r="R354" s="242">
        <f>Q354*H354</f>
        <v>0.00066</v>
      </c>
      <c r="S354" s="242">
        <v>0</v>
      </c>
      <c r="T354" s="243">
        <f>S354*H354</f>
        <v>0</v>
      </c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R354" s="244" t="s">
        <v>327</v>
      </c>
      <c r="AT354" s="244" t="s">
        <v>264</v>
      </c>
      <c r="AU354" s="244" t="s">
        <v>89</v>
      </c>
      <c r="AY354" s="14" t="s">
        <v>263</v>
      </c>
      <c r="BE354" s="245">
        <f>IF(N354="základná",J354,0)</f>
        <v>0</v>
      </c>
      <c r="BF354" s="245">
        <f>IF(N354="znížená",J354,0)</f>
        <v>0</v>
      </c>
      <c r="BG354" s="245">
        <f>IF(N354="zákl. prenesená",J354,0)</f>
        <v>0</v>
      </c>
      <c r="BH354" s="245">
        <f>IF(N354="zníž. prenesená",J354,0)</f>
        <v>0</v>
      </c>
      <c r="BI354" s="245">
        <f>IF(N354="nulová",J354,0)</f>
        <v>0</v>
      </c>
      <c r="BJ354" s="14" t="s">
        <v>89</v>
      </c>
      <c r="BK354" s="246">
        <f>ROUND(I354*H354,3)</f>
        <v>0</v>
      </c>
      <c r="BL354" s="14" t="s">
        <v>327</v>
      </c>
      <c r="BM354" s="244" t="s">
        <v>1077</v>
      </c>
    </row>
    <row r="355" s="2" customFormat="1" ht="24.15" customHeight="1">
      <c r="A355" s="35"/>
      <c r="B355" s="36"/>
      <c r="C355" s="249" t="s">
        <v>1078</v>
      </c>
      <c r="D355" s="249" t="s">
        <v>612</v>
      </c>
      <c r="E355" s="250" t="s">
        <v>1065</v>
      </c>
      <c r="F355" s="251" t="s">
        <v>1066</v>
      </c>
      <c r="G355" s="252" t="s">
        <v>569</v>
      </c>
      <c r="H355" s="253">
        <v>46.545000000000002</v>
      </c>
      <c r="I355" s="254"/>
      <c r="J355" s="253">
        <f>ROUND(I355*H355,3)</f>
        <v>0</v>
      </c>
      <c r="K355" s="255"/>
      <c r="L355" s="256"/>
      <c r="M355" s="257" t="s">
        <v>1</v>
      </c>
      <c r="N355" s="258" t="s">
        <v>44</v>
      </c>
      <c r="O355" s="94"/>
      <c r="P355" s="242">
        <f>O355*H355</f>
        <v>0</v>
      </c>
      <c r="Q355" s="242">
        <v>0.00084999999999999995</v>
      </c>
      <c r="R355" s="242">
        <f>Q355*H355</f>
        <v>0.039563250000000001</v>
      </c>
      <c r="S355" s="242">
        <v>0</v>
      </c>
      <c r="T355" s="243">
        <f>S355*H355</f>
        <v>0</v>
      </c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R355" s="244" t="s">
        <v>717</v>
      </c>
      <c r="AT355" s="244" t="s">
        <v>612</v>
      </c>
      <c r="AU355" s="244" t="s">
        <v>89</v>
      </c>
      <c r="AY355" s="14" t="s">
        <v>263</v>
      </c>
      <c r="BE355" s="245">
        <f>IF(N355="základná",J355,0)</f>
        <v>0</v>
      </c>
      <c r="BF355" s="245">
        <f>IF(N355="znížená",J355,0)</f>
        <v>0</v>
      </c>
      <c r="BG355" s="245">
        <f>IF(N355="zákl. prenesená",J355,0)</f>
        <v>0</v>
      </c>
      <c r="BH355" s="245">
        <f>IF(N355="zníž. prenesená",J355,0)</f>
        <v>0</v>
      </c>
      <c r="BI355" s="245">
        <f>IF(N355="nulová",J355,0)</f>
        <v>0</v>
      </c>
      <c r="BJ355" s="14" t="s">
        <v>89</v>
      </c>
      <c r="BK355" s="246">
        <f>ROUND(I355*H355,3)</f>
        <v>0</v>
      </c>
      <c r="BL355" s="14" t="s">
        <v>327</v>
      </c>
      <c r="BM355" s="244" t="s">
        <v>1079</v>
      </c>
    </row>
    <row r="356" s="2" customFormat="1" ht="24.15" customHeight="1">
      <c r="A356" s="35"/>
      <c r="B356" s="36"/>
      <c r="C356" s="233" t="s">
        <v>1080</v>
      </c>
      <c r="D356" s="233" t="s">
        <v>264</v>
      </c>
      <c r="E356" s="234" t="s">
        <v>1081</v>
      </c>
      <c r="F356" s="235" t="s">
        <v>1082</v>
      </c>
      <c r="G356" s="236" t="s">
        <v>410</v>
      </c>
      <c r="H356" s="237">
        <v>9</v>
      </c>
      <c r="I356" s="238"/>
      <c r="J356" s="237">
        <f>ROUND(I356*H356,3)</f>
        <v>0</v>
      </c>
      <c r="K356" s="239"/>
      <c r="L356" s="41"/>
      <c r="M356" s="240" t="s">
        <v>1</v>
      </c>
      <c r="N356" s="241" t="s">
        <v>44</v>
      </c>
      <c r="O356" s="94"/>
      <c r="P356" s="242">
        <f>O356*H356</f>
        <v>0</v>
      </c>
      <c r="Q356" s="242">
        <v>0.00097000000000000005</v>
      </c>
      <c r="R356" s="242">
        <f>Q356*H356</f>
        <v>0.0087299999999999999</v>
      </c>
      <c r="S356" s="242">
        <v>0</v>
      </c>
      <c r="T356" s="243">
        <f>S356*H356</f>
        <v>0</v>
      </c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R356" s="244" t="s">
        <v>327</v>
      </c>
      <c r="AT356" s="244" t="s">
        <v>264</v>
      </c>
      <c r="AU356" s="244" t="s">
        <v>89</v>
      </c>
      <c r="AY356" s="14" t="s">
        <v>263</v>
      </c>
      <c r="BE356" s="245">
        <f>IF(N356="základná",J356,0)</f>
        <v>0</v>
      </c>
      <c r="BF356" s="245">
        <f>IF(N356="znížená",J356,0)</f>
        <v>0</v>
      </c>
      <c r="BG356" s="245">
        <f>IF(N356="zákl. prenesená",J356,0)</f>
        <v>0</v>
      </c>
      <c r="BH356" s="245">
        <f>IF(N356="zníž. prenesená",J356,0)</f>
        <v>0</v>
      </c>
      <c r="BI356" s="245">
        <f>IF(N356="nulová",J356,0)</f>
        <v>0</v>
      </c>
      <c r="BJ356" s="14" t="s">
        <v>89</v>
      </c>
      <c r="BK356" s="246">
        <f>ROUND(I356*H356,3)</f>
        <v>0</v>
      </c>
      <c r="BL356" s="14" t="s">
        <v>327</v>
      </c>
      <c r="BM356" s="244" t="s">
        <v>1083</v>
      </c>
    </row>
    <row r="357" s="2" customFormat="1" ht="44.25" customHeight="1">
      <c r="A357" s="35"/>
      <c r="B357" s="36"/>
      <c r="C357" s="249" t="s">
        <v>1084</v>
      </c>
      <c r="D357" s="249" t="s">
        <v>612</v>
      </c>
      <c r="E357" s="250" t="s">
        <v>1085</v>
      </c>
      <c r="F357" s="251" t="s">
        <v>1086</v>
      </c>
      <c r="G357" s="252" t="s">
        <v>410</v>
      </c>
      <c r="H357" s="253">
        <v>7</v>
      </c>
      <c r="I357" s="254"/>
      <c r="J357" s="253">
        <f>ROUND(I357*H357,3)</f>
        <v>0</v>
      </c>
      <c r="K357" s="255"/>
      <c r="L357" s="256"/>
      <c r="M357" s="257" t="s">
        <v>1</v>
      </c>
      <c r="N357" s="258" t="s">
        <v>44</v>
      </c>
      <c r="O357" s="94"/>
      <c r="P357" s="242">
        <f>O357*H357</f>
        <v>0</v>
      </c>
      <c r="Q357" s="242">
        <v>0.02</v>
      </c>
      <c r="R357" s="242">
        <f>Q357*H357</f>
        <v>0.14000000000000001</v>
      </c>
      <c r="S357" s="242">
        <v>0</v>
      </c>
      <c r="T357" s="243">
        <f>S357*H357</f>
        <v>0</v>
      </c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R357" s="244" t="s">
        <v>717</v>
      </c>
      <c r="AT357" s="244" t="s">
        <v>612</v>
      </c>
      <c r="AU357" s="244" t="s">
        <v>89</v>
      </c>
      <c r="AY357" s="14" t="s">
        <v>263</v>
      </c>
      <c r="BE357" s="245">
        <f>IF(N357="základná",J357,0)</f>
        <v>0</v>
      </c>
      <c r="BF357" s="245">
        <f>IF(N357="znížená",J357,0)</f>
        <v>0</v>
      </c>
      <c r="BG357" s="245">
        <f>IF(N357="zákl. prenesená",J357,0)</f>
        <v>0</v>
      </c>
      <c r="BH357" s="245">
        <f>IF(N357="zníž. prenesená",J357,0)</f>
        <v>0</v>
      </c>
      <c r="BI357" s="245">
        <f>IF(N357="nulová",J357,0)</f>
        <v>0</v>
      </c>
      <c r="BJ357" s="14" t="s">
        <v>89</v>
      </c>
      <c r="BK357" s="246">
        <f>ROUND(I357*H357,3)</f>
        <v>0</v>
      </c>
      <c r="BL357" s="14" t="s">
        <v>327</v>
      </c>
      <c r="BM357" s="244" t="s">
        <v>1087</v>
      </c>
    </row>
    <row r="358" s="2" customFormat="1" ht="44.25" customHeight="1">
      <c r="A358" s="35"/>
      <c r="B358" s="36"/>
      <c r="C358" s="249" t="s">
        <v>1088</v>
      </c>
      <c r="D358" s="249" t="s">
        <v>612</v>
      </c>
      <c r="E358" s="250" t="s">
        <v>1089</v>
      </c>
      <c r="F358" s="251" t="s">
        <v>1090</v>
      </c>
      <c r="G358" s="252" t="s">
        <v>410</v>
      </c>
      <c r="H358" s="253">
        <v>2</v>
      </c>
      <c r="I358" s="254"/>
      <c r="J358" s="253">
        <f>ROUND(I358*H358,3)</f>
        <v>0</v>
      </c>
      <c r="K358" s="255"/>
      <c r="L358" s="256"/>
      <c r="M358" s="257" t="s">
        <v>1</v>
      </c>
      <c r="N358" s="258" t="s">
        <v>44</v>
      </c>
      <c r="O358" s="94"/>
      <c r="P358" s="242">
        <f>O358*H358</f>
        <v>0</v>
      </c>
      <c r="Q358" s="242">
        <v>0.035999999999999997</v>
      </c>
      <c r="R358" s="242">
        <f>Q358*H358</f>
        <v>0.071999999999999995</v>
      </c>
      <c r="S358" s="242">
        <v>0</v>
      </c>
      <c r="T358" s="243">
        <f>S358*H358</f>
        <v>0</v>
      </c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R358" s="244" t="s">
        <v>717</v>
      </c>
      <c r="AT358" s="244" t="s">
        <v>612</v>
      </c>
      <c r="AU358" s="244" t="s">
        <v>89</v>
      </c>
      <c r="AY358" s="14" t="s">
        <v>263</v>
      </c>
      <c r="BE358" s="245">
        <f>IF(N358="základná",J358,0)</f>
        <v>0</v>
      </c>
      <c r="BF358" s="245">
        <f>IF(N358="znížená",J358,0)</f>
        <v>0</v>
      </c>
      <c r="BG358" s="245">
        <f>IF(N358="zákl. prenesená",J358,0)</f>
        <v>0</v>
      </c>
      <c r="BH358" s="245">
        <f>IF(N358="zníž. prenesená",J358,0)</f>
        <v>0</v>
      </c>
      <c r="BI358" s="245">
        <f>IF(N358="nulová",J358,0)</f>
        <v>0</v>
      </c>
      <c r="BJ358" s="14" t="s">
        <v>89</v>
      </c>
      <c r="BK358" s="246">
        <f>ROUND(I358*H358,3)</f>
        <v>0</v>
      </c>
      <c r="BL358" s="14" t="s">
        <v>327</v>
      </c>
      <c r="BM358" s="244" t="s">
        <v>1091</v>
      </c>
    </row>
    <row r="359" s="2" customFormat="1" ht="21.75" customHeight="1">
      <c r="A359" s="35"/>
      <c r="B359" s="36"/>
      <c r="C359" s="233" t="s">
        <v>1092</v>
      </c>
      <c r="D359" s="233" t="s">
        <v>264</v>
      </c>
      <c r="E359" s="234" t="s">
        <v>1093</v>
      </c>
      <c r="F359" s="235" t="s">
        <v>1094</v>
      </c>
      <c r="G359" s="236" t="s">
        <v>410</v>
      </c>
      <c r="H359" s="237">
        <v>30</v>
      </c>
      <c r="I359" s="238"/>
      <c r="J359" s="237">
        <f>ROUND(I359*H359,3)</f>
        <v>0</v>
      </c>
      <c r="K359" s="239"/>
      <c r="L359" s="41"/>
      <c r="M359" s="240" t="s">
        <v>1</v>
      </c>
      <c r="N359" s="241" t="s">
        <v>44</v>
      </c>
      <c r="O359" s="94"/>
      <c r="P359" s="242">
        <f>O359*H359</f>
        <v>0</v>
      </c>
      <c r="Q359" s="242">
        <v>0.00044999999999999999</v>
      </c>
      <c r="R359" s="242">
        <f>Q359*H359</f>
        <v>0.0135</v>
      </c>
      <c r="S359" s="242">
        <v>0</v>
      </c>
      <c r="T359" s="243">
        <f>S359*H359</f>
        <v>0</v>
      </c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R359" s="244" t="s">
        <v>327</v>
      </c>
      <c r="AT359" s="244" t="s">
        <v>264</v>
      </c>
      <c r="AU359" s="244" t="s">
        <v>89</v>
      </c>
      <c r="AY359" s="14" t="s">
        <v>263</v>
      </c>
      <c r="BE359" s="245">
        <f>IF(N359="základná",J359,0)</f>
        <v>0</v>
      </c>
      <c r="BF359" s="245">
        <f>IF(N359="znížená",J359,0)</f>
        <v>0</v>
      </c>
      <c r="BG359" s="245">
        <f>IF(N359="zákl. prenesená",J359,0)</f>
        <v>0</v>
      </c>
      <c r="BH359" s="245">
        <f>IF(N359="zníž. prenesená",J359,0)</f>
        <v>0</v>
      </c>
      <c r="BI359" s="245">
        <f>IF(N359="nulová",J359,0)</f>
        <v>0</v>
      </c>
      <c r="BJ359" s="14" t="s">
        <v>89</v>
      </c>
      <c r="BK359" s="246">
        <f>ROUND(I359*H359,3)</f>
        <v>0</v>
      </c>
      <c r="BL359" s="14" t="s">
        <v>327</v>
      </c>
      <c r="BM359" s="244" t="s">
        <v>1095</v>
      </c>
    </row>
    <row r="360" s="2" customFormat="1" ht="44.25" customHeight="1">
      <c r="A360" s="35"/>
      <c r="B360" s="36"/>
      <c r="C360" s="249" t="s">
        <v>1096</v>
      </c>
      <c r="D360" s="249" t="s">
        <v>612</v>
      </c>
      <c r="E360" s="250" t="s">
        <v>1097</v>
      </c>
      <c r="F360" s="251" t="s">
        <v>1098</v>
      </c>
      <c r="G360" s="252" t="s">
        <v>410</v>
      </c>
      <c r="H360" s="253">
        <v>30</v>
      </c>
      <c r="I360" s="254"/>
      <c r="J360" s="253">
        <f>ROUND(I360*H360,3)</f>
        <v>0</v>
      </c>
      <c r="K360" s="255"/>
      <c r="L360" s="256"/>
      <c r="M360" s="257" t="s">
        <v>1</v>
      </c>
      <c r="N360" s="258" t="s">
        <v>44</v>
      </c>
      <c r="O360" s="94"/>
      <c r="P360" s="242">
        <f>O360*H360</f>
        <v>0</v>
      </c>
      <c r="Q360" s="242">
        <v>0.014999999999999999</v>
      </c>
      <c r="R360" s="242">
        <f>Q360*H360</f>
        <v>0.44999999999999996</v>
      </c>
      <c r="S360" s="242">
        <v>0</v>
      </c>
      <c r="T360" s="243">
        <f>S360*H360</f>
        <v>0</v>
      </c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R360" s="244" t="s">
        <v>717</v>
      </c>
      <c r="AT360" s="244" t="s">
        <v>612</v>
      </c>
      <c r="AU360" s="244" t="s">
        <v>89</v>
      </c>
      <c r="AY360" s="14" t="s">
        <v>263</v>
      </c>
      <c r="BE360" s="245">
        <f>IF(N360="základná",J360,0)</f>
        <v>0</v>
      </c>
      <c r="BF360" s="245">
        <f>IF(N360="znížená",J360,0)</f>
        <v>0</v>
      </c>
      <c r="BG360" s="245">
        <f>IF(N360="zákl. prenesená",J360,0)</f>
        <v>0</v>
      </c>
      <c r="BH360" s="245">
        <f>IF(N360="zníž. prenesená",J360,0)</f>
        <v>0</v>
      </c>
      <c r="BI360" s="245">
        <f>IF(N360="nulová",J360,0)</f>
        <v>0</v>
      </c>
      <c r="BJ360" s="14" t="s">
        <v>89</v>
      </c>
      <c r="BK360" s="246">
        <f>ROUND(I360*H360,3)</f>
        <v>0</v>
      </c>
      <c r="BL360" s="14" t="s">
        <v>327</v>
      </c>
      <c r="BM360" s="244" t="s">
        <v>1099</v>
      </c>
    </row>
    <row r="361" s="2" customFormat="1" ht="21.75" customHeight="1">
      <c r="A361" s="35"/>
      <c r="B361" s="36"/>
      <c r="C361" s="233" t="s">
        <v>1100</v>
      </c>
      <c r="D361" s="233" t="s">
        <v>264</v>
      </c>
      <c r="E361" s="234" t="s">
        <v>1101</v>
      </c>
      <c r="F361" s="235" t="s">
        <v>1102</v>
      </c>
      <c r="G361" s="236" t="s">
        <v>410</v>
      </c>
      <c r="H361" s="237">
        <v>2</v>
      </c>
      <c r="I361" s="238"/>
      <c r="J361" s="237">
        <f>ROUND(I361*H361,3)</f>
        <v>0</v>
      </c>
      <c r="K361" s="239"/>
      <c r="L361" s="41"/>
      <c r="M361" s="240" t="s">
        <v>1</v>
      </c>
      <c r="N361" s="241" t="s">
        <v>44</v>
      </c>
      <c r="O361" s="94"/>
      <c r="P361" s="242">
        <f>O361*H361</f>
        <v>0</v>
      </c>
      <c r="Q361" s="242">
        <v>0.00050000000000000001</v>
      </c>
      <c r="R361" s="242">
        <f>Q361*H361</f>
        <v>0.001</v>
      </c>
      <c r="S361" s="242">
        <v>0</v>
      </c>
      <c r="T361" s="243">
        <f>S361*H361</f>
        <v>0</v>
      </c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R361" s="244" t="s">
        <v>327</v>
      </c>
      <c r="AT361" s="244" t="s">
        <v>264</v>
      </c>
      <c r="AU361" s="244" t="s">
        <v>89</v>
      </c>
      <c r="AY361" s="14" t="s">
        <v>263</v>
      </c>
      <c r="BE361" s="245">
        <f>IF(N361="základná",J361,0)</f>
        <v>0</v>
      </c>
      <c r="BF361" s="245">
        <f>IF(N361="znížená",J361,0)</f>
        <v>0</v>
      </c>
      <c r="BG361" s="245">
        <f>IF(N361="zákl. prenesená",J361,0)</f>
        <v>0</v>
      </c>
      <c r="BH361" s="245">
        <f>IF(N361="zníž. prenesená",J361,0)</f>
        <v>0</v>
      </c>
      <c r="BI361" s="245">
        <f>IF(N361="nulová",J361,0)</f>
        <v>0</v>
      </c>
      <c r="BJ361" s="14" t="s">
        <v>89</v>
      </c>
      <c r="BK361" s="246">
        <f>ROUND(I361*H361,3)</f>
        <v>0</v>
      </c>
      <c r="BL361" s="14" t="s">
        <v>327</v>
      </c>
      <c r="BM361" s="244" t="s">
        <v>1103</v>
      </c>
    </row>
    <row r="362" s="2" customFormat="1" ht="44.25" customHeight="1">
      <c r="A362" s="35"/>
      <c r="B362" s="36"/>
      <c r="C362" s="249" t="s">
        <v>1104</v>
      </c>
      <c r="D362" s="249" t="s">
        <v>612</v>
      </c>
      <c r="E362" s="250" t="s">
        <v>1085</v>
      </c>
      <c r="F362" s="251" t="s">
        <v>1086</v>
      </c>
      <c r="G362" s="252" t="s">
        <v>410</v>
      </c>
      <c r="H362" s="253">
        <v>2</v>
      </c>
      <c r="I362" s="254"/>
      <c r="J362" s="253">
        <f>ROUND(I362*H362,3)</f>
        <v>0</v>
      </c>
      <c r="K362" s="255"/>
      <c r="L362" s="256"/>
      <c r="M362" s="257" t="s">
        <v>1</v>
      </c>
      <c r="N362" s="258" t="s">
        <v>44</v>
      </c>
      <c r="O362" s="94"/>
      <c r="P362" s="242">
        <f>O362*H362</f>
        <v>0</v>
      </c>
      <c r="Q362" s="242">
        <v>0.02</v>
      </c>
      <c r="R362" s="242">
        <f>Q362*H362</f>
        <v>0.040000000000000001</v>
      </c>
      <c r="S362" s="242">
        <v>0</v>
      </c>
      <c r="T362" s="243">
        <f>S362*H362</f>
        <v>0</v>
      </c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R362" s="244" t="s">
        <v>717</v>
      </c>
      <c r="AT362" s="244" t="s">
        <v>612</v>
      </c>
      <c r="AU362" s="244" t="s">
        <v>89</v>
      </c>
      <c r="AY362" s="14" t="s">
        <v>263</v>
      </c>
      <c r="BE362" s="245">
        <f>IF(N362="základná",J362,0)</f>
        <v>0</v>
      </c>
      <c r="BF362" s="245">
        <f>IF(N362="znížená",J362,0)</f>
        <v>0</v>
      </c>
      <c r="BG362" s="245">
        <f>IF(N362="zákl. prenesená",J362,0)</f>
        <v>0</v>
      </c>
      <c r="BH362" s="245">
        <f>IF(N362="zníž. prenesená",J362,0)</f>
        <v>0</v>
      </c>
      <c r="BI362" s="245">
        <f>IF(N362="nulová",J362,0)</f>
        <v>0</v>
      </c>
      <c r="BJ362" s="14" t="s">
        <v>89</v>
      </c>
      <c r="BK362" s="246">
        <f>ROUND(I362*H362,3)</f>
        <v>0</v>
      </c>
      <c r="BL362" s="14" t="s">
        <v>327</v>
      </c>
      <c r="BM362" s="244" t="s">
        <v>1105</v>
      </c>
    </row>
    <row r="363" s="2" customFormat="1" ht="24.15" customHeight="1">
      <c r="A363" s="35"/>
      <c r="B363" s="36"/>
      <c r="C363" s="233" t="s">
        <v>1106</v>
      </c>
      <c r="D363" s="233" t="s">
        <v>264</v>
      </c>
      <c r="E363" s="234" t="s">
        <v>1107</v>
      </c>
      <c r="F363" s="235" t="s">
        <v>1108</v>
      </c>
      <c r="G363" s="236" t="s">
        <v>313</v>
      </c>
      <c r="H363" s="237">
        <v>3.1749999999999998</v>
      </c>
      <c r="I363" s="238"/>
      <c r="J363" s="237">
        <f>ROUND(I363*H363,3)</f>
        <v>0</v>
      </c>
      <c r="K363" s="239"/>
      <c r="L363" s="41"/>
      <c r="M363" s="240" t="s">
        <v>1</v>
      </c>
      <c r="N363" s="241" t="s">
        <v>44</v>
      </c>
      <c r="O363" s="94"/>
      <c r="P363" s="242">
        <f>O363*H363</f>
        <v>0</v>
      </c>
      <c r="Q363" s="242">
        <v>0</v>
      </c>
      <c r="R363" s="242">
        <f>Q363*H363</f>
        <v>0</v>
      </c>
      <c r="S363" s="242">
        <v>0</v>
      </c>
      <c r="T363" s="243">
        <f>S363*H363</f>
        <v>0</v>
      </c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R363" s="244" t="s">
        <v>327</v>
      </c>
      <c r="AT363" s="244" t="s">
        <v>264</v>
      </c>
      <c r="AU363" s="244" t="s">
        <v>89</v>
      </c>
      <c r="AY363" s="14" t="s">
        <v>263</v>
      </c>
      <c r="BE363" s="245">
        <f>IF(N363="základná",J363,0)</f>
        <v>0</v>
      </c>
      <c r="BF363" s="245">
        <f>IF(N363="znížená",J363,0)</f>
        <v>0</v>
      </c>
      <c r="BG363" s="245">
        <f>IF(N363="zákl. prenesená",J363,0)</f>
        <v>0</v>
      </c>
      <c r="BH363" s="245">
        <f>IF(N363="zníž. prenesená",J363,0)</f>
        <v>0</v>
      </c>
      <c r="BI363" s="245">
        <f>IF(N363="nulová",J363,0)</f>
        <v>0</v>
      </c>
      <c r="BJ363" s="14" t="s">
        <v>89</v>
      </c>
      <c r="BK363" s="246">
        <f>ROUND(I363*H363,3)</f>
        <v>0</v>
      </c>
      <c r="BL363" s="14" t="s">
        <v>327</v>
      </c>
      <c r="BM363" s="244" t="s">
        <v>1109</v>
      </c>
    </row>
    <row r="364" s="12" customFormat="1" ht="22.8" customHeight="1">
      <c r="A364" s="12"/>
      <c r="B364" s="219"/>
      <c r="C364" s="220"/>
      <c r="D364" s="221" t="s">
        <v>77</v>
      </c>
      <c r="E364" s="247" t="s">
        <v>1110</v>
      </c>
      <c r="F364" s="247" t="s">
        <v>1111</v>
      </c>
      <c r="G364" s="220"/>
      <c r="H364" s="220"/>
      <c r="I364" s="223"/>
      <c r="J364" s="248">
        <f>BK364</f>
        <v>0</v>
      </c>
      <c r="K364" s="220"/>
      <c r="L364" s="225"/>
      <c r="M364" s="226"/>
      <c r="N364" s="227"/>
      <c r="O364" s="227"/>
      <c r="P364" s="228">
        <f>SUM(P365:P397)</f>
        <v>0</v>
      </c>
      <c r="Q364" s="227"/>
      <c r="R364" s="228">
        <f>SUM(R365:R397)</f>
        <v>25.975139590000005</v>
      </c>
      <c r="S364" s="227"/>
      <c r="T364" s="229">
        <f>SUM(T365:T397)</f>
        <v>0</v>
      </c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R364" s="230" t="s">
        <v>89</v>
      </c>
      <c r="AT364" s="231" t="s">
        <v>77</v>
      </c>
      <c r="AU364" s="231" t="s">
        <v>85</v>
      </c>
      <c r="AY364" s="230" t="s">
        <v>263</v>
      </c>
      <c r="BK364" s="232">
        <f>SUM(BK365:BK397)</f>
        <v>0</v>
      </c>
    </row>
    <row r="365" s="2" customFormat="1" ht="24.15" customHeight="1">
      <c r="A365" s="35"/>
      <c r="B365" s="36"/>
      <c r="C365" s="233" t="s">
        <v>1112</v>
      </c>
      <c r="D365" s="233" t="s">
        <v>264</v>
      </c>
      <c r="E365" s="234" t="s">
        <v>1113</v>
      </c>
      <c r="F365" s="235" t="s">
        <v>1114</v>
      </c>
      <c r="G365" s="236" t="s">
        <v>410</v>
      </c>
      <c r="H365" s="237">
        <v>2</v>
      </c>
      <c r="I365" s="238"/>
      <c r="J365" s="237">
        <f>ROUND(I365*H365,3)</f>
        <v>0</v>
      </c>
      <c r="K365" s="239"/>
      <c r="L365" s="41"/>
      <c r="M365" s="240" t="s">
        <v>1</v>
      </c>
      <c r="N365" s="241" t="s">
        <v>44</v>
      </c>
      <c r="O365" s="94"/>
      <c r="P365" s="242">
        <f>O365*H365</f>
        <v>0</v>
      </c>
      <c r="Q365" s="242">
        <v>10</v>
      </c>
      <c r="R365" s="242">
        <f>Q365*H365</f>
        <v>20</v>
      </c>
      <c r="S365" s="242">
        <v>0</v>
      </c>
      <c r="T365" s="243">
        <f>S365*H365</f>
        <v>0</v>
      </c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R365" s="244" t="s">
        <v>327</v>
      </c>
      <c r="AT365" s="244" t="s">
        <v>264</v>
      </c>
      <c r="AU365" s="244" t="s">
        <v>89</v>
      </c>
      <c r="AY365" s="14" t="s">
        <v>263</v>
      </c>
      <c r="BE365" s="245">
        <f>IF(N365="základná",J365,0)</f>
        <v>0</v>
      </c>
      <c r="BF365" s="245">
        <f>IF(N365="znížená",J365,0)</f>
        <v>0</v>
      </c>
      <c r="BG365" s="245">
        <f>IF(N365="zákl. prenesená",J365,0)</f>
        <v>0</v>
      </c>
      <c r="BH365" s="245">
        <f>IF(N365="zníž. prenesená",J365,0)</f>
        <v>0</v>
      </c>
      <c r="BI365" s="245">
        <f>IF(N365="nulová",J365,0)</f>
        <v>0</v>
      </c>
      <c r="BJ365" s="14" t="s">
        <v>89</v>
      </c>
      <c r="BK365" s="246">
        <f>ROUND(I365*H365,3)</f>
        <v>0</v>
      </c>
      <c r="BL365" s="14" t="s">
        <v>327</v>
      </c>
      <c r="BM365" s="244" t="s">
        <v>1115</v>
      </c>
    </row>
    <row r="366" s="2" customFormat="1" ht="24.15" customHeight="1">
      <c r="A366" s="35"/>
      <c r="B366" s="36"/>
      <c r="C366" s="233" t="s">
        <v>1116</v>
      </c>
      <c r="D366" s="233" t="s">
        <v>264</v>
      </c>
      <c r="E366" s="234" t="s">
        <v>1117</v>
      </c>
      <c r="F366" s="235" t="s">
        <v>1118</v>
      </c>
      <c r="G366" s="236" t="s">
        <v>410</v>
      </c>
      <c r="H366" s="237">
        <v>2</v>
      </c>
      <c r="I366" s="238"/>
      <c r="J366" s="237">
        <f>ROUND(I366*H366,3)</f>
        <v>0</v>
      </c>
      <c r="K366" s="239"/>
      <c r="L366" s="41"/>
      <c r="M366" s="240" t="s">
        <v>1</v>
      </c>
      <c r="N366" s="241" t="s">
        <v>44</v>
      </c>
      <c r="O366" s="94"/>
      <c r="P366" s="242">
        <f>O366*H366</f>
        <v>0</v>
      </c>
      <c r="Q366" s="242">
        <v>0.25</v>
      </c>
      <c r="R366" s="242">
        <f>Q366*H366</f>
        <v>0.5</v>
      </c>
      <c r="S366" s="242">
        <v>0</v>
      </c>
      <c r="T366" s="243">
        <f>S366*H366</f>
        <v>0</v>
      </c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R366" s="244" t="s">
        <v>327</v>
      </c>
      <c r="AT366" s="244" t="s">
        <v>264</v>
      </c>
      <c r="AU366" s="244" t="s">
        <v>89</v>
      </c>
      <c r="AY366" s="14" t="s">
        <v>263</v>
      </c>
      <c r="BE366" s="245">
        <f>IF(N366="základná",J366,0)</f>
        <v>0</v>
      </c>
      <c r="BF366" s="245">
        <f>IF(N366="znížená",J366,0)</f>
        <v>0</v>
      </c>
      <c r="BG366" s="245">
        <f>IF(N366="zákl. prenesená",J366,0)</f>
        <v>0</v>
      </c>
      <c r="BH366" s="245">
        <f>IF(N366="zníž. prenesená",J366,0)</f>
        <v>0</v>
      </c>
      <c r="BI366" s="245">
        <f>IF(N366="nulová",J366,0)</f>
        <v>0</v>
      </c>
      <c r="BJ366" s="14" t="s">
        <v>89</v>
      </c>
      <c r="BK366" s="246">
        <f>ROUND(I366*H366,3)</f>
        <v>0</v>
      </c>
      <c r="BL366" s="14" t="s">
        <v>327</v>
      </c>
      <c r="BM366" s="244" t="s">
        <v>1119</v>
      </c>
    </row>
    <row r="367" s="2" customFormat="1" ht="16.5" customHeight="1">
      <c r="A367" s="35"/>
      <c r="B367" s="36"/>
      <c r="C367" s="233" t="s">
        <v>1120</v>
      </c>
      <c r="D367" s="233" t="s">
        <v>264</v>
      </c>
      <c r="E367" s="234" t="s">
        <v>1121</v>
      </c>
      <c r="F367" s="235" t="s">
        <v>1122</v>
      </c>
      <c r="G367" s="236" t="s">
        <v>569</v>
      </c>
      <c r="H367" s="237">
        <v>16.699999999999999</v>
      </c>
      <c r="I367" s="238"/>
      <c r="J367" s="237">
        <f>ROUND(I367*H367,3)</f>
        <v>0</v>
      </c>
      <c r="K367" s="239"/>
      <c r="L367" s="41"/>
      <c r="M367" s="240" t="s">
        <v>1</v>
      </c>
      <c r="N367" s="241" t="s">
        <v>44</v>
      </c>
      <c r="O367" s="94"/>
      <c r="P367" s="242">
        <f>O367*H367</f>
        <v>0</v>
      </c>
      <c r="Q367" s="242">
        <v>0</v>
      </c>
      <c r="R367" s="242">
        <f>Q367*H367</f>
        <v>0</v>
      </c>
      <c r="S367" s="242">
        <v>0</v>
      </c>
      <c r="T367" s="243">
        <f>S367*H367</f>
        <v>0</v>
      </c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R367" s="244" t="s">
        <v>327</v>
      </c>
      <c r="AT367" s="244" t="s">
        <v>264</v>
      </c>
      <c r="AU367" s="244" t="s">
        <v>89</v>
      </c>
      <c r="AY367" s="14" t="s">
        <v>263</v>
      </c>
      <c r="BE367" s="245">
        <f>IF(N367="základná",J367,0)</f>
        <v>0</v>
      </c>
      <c r="BF367" s="245">
        <f>IF(N367="znížená",J367,0)</f>
        <v>0</v>
      </c>
      <c r="BG367" s="245">
        <f>IF(N367="zákl. prenesená",J367,0)</f>
        <v>0</v>
      </c>
      <c r="BH367" s="245">
        <f>IF(N367="zníž. prenesená",J367,0)</f>
        <v>0</v>
      </c>
      <c r="BI367" s="245">
        <f>IF(N367="nulová",J367,0)</f>
        <v>0</v>
      </c>
      <c r="BJ367" s="14" t="s">
        <v>89</v>
      </c>
      <c r="BK367" s="246">
        <f>ROUND(I367*H367,3)</f>
        <v>0</v>
      </c>
      <c r="BL367" s="14" t="s">
        <v>327</v>
      </c>
      <c r="BM367" s="244" t="s">
        <v>1123</v>
      </c>
    </row>
    <row r="368" s="2" customFormat="1" ht="37.8" customHeight="1">
      <c r="A368" s="35"/>
      <c r="B368" s="36"/>
      <c r="C368" s="249" t="s">
        <v>1124</v>
      </c>
      <c r="D368" s="249" t="s">
        <v>612</v>
      </c>
      <c r="E368" s="250" t="s">
        <v>1125</v>
      </c>
      <c r="F368" s="251" t="s">
        <v>1126</v>
      </c>
      <c r="G368" s="252" t="s">
        <v>569</v>
      </c>
      <c r="H368" s="253">
        <v>16.699999999999999</v>
      </c>
      <c r="I368" s="254"/>
      <c r="J368" s="253">
        <f>ROUND(I368*H368,3)</f>
        <v>0</v>
      </c>
      <c r="K368" s="255"/>
      <c r="L368" s="256"/>
      <c r="M368" s="257" t="s">
        <v>1</v>
      </c>
      <c r="N368" s="258" t="s">
        <v>44</v>
      </c>
      <c r="O368" s="94"/>
      <c r="P368" s="242">
        <f>O368*H368</f>
        <v>0</v>
      </c>
      <c r="Q368" s="242">
        <v>0.0050000000000000001</v>
      </c>
      <c r="R368" s="242">
        <f>Q368*H368</f>
        <v>0.083500000000000005</v>
      </c>
      <c r="S368" s="242">
        <v>0</v>
      </c>
      <c r="T368" s="243">
        <f>S368*H368</f>
        <v>0</v>
      </c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R368" s="244" t="s">
        <v>717</v>
      </c>
      <c r="AT368" s="244" t="s">
        <v>612</v>
      </c>
      <c r="AU368" s="244" t="s">
        <v>89</v>
      </c>
      <c r="AY368" s="14" t="s">
        <v>263</v>
      </c>
      <c r="BE368" s="245">
        <f>IF(N368="základná",J368,0)</f>
        <v>0</v>
      </c>
      <c r="BF368" s="245">
        <f>IF(N368="znížená",J368,0)</f>
        <v>0</v>
      </c>
      <c r="BG368" s="245">
        <f>IF(N368="zákl. prenesená",J368,0)</f>
        <v>0</v>
      </c>
      <c r="BH368" s="245">
        <f>IF(N368="zníž. prenesená",J368,0)</f>
        <v>0</v>
      </c>
      <c r="BI368" s="245">
        <f>IF(N368="nulová",J368,0)</f>
        <v>0</v>
      </c>
      <c r="BJ368" s="14" t="s">
        <v>89</v>
      </c>
      <c r="BK368" s="246">
        <f>ROUND(I368*H368,3)</f>
        <v>0</v>
      </c>
      <c r="BL368" s="14" t="s">
        <v>327</v>
      </c>
      <c r="BM368" s="244" t="s">
        <v>1127</v>
      </c>
    </row>
    <row r="369" s="2" customFormat="1" ht="16.5" customHeight="1">
      <c r="A369" s="35"/>
      <c r="B369" s="36"/>
      <c r="C369" s="233" t="s">
        <v>1128</v>
      </c>
      <c r="D369" s="233" t="s">
        <v>264</v>
      </c>
      <c r="E369" s="234" t="s">
        <v>1129</v>
      </c>
      <c r="F369" s="235" t="s">
        <v>1130</v>
      </c>
      <c r="G369" s="236" t="s">
        <v>569</v>
      </c>
      <c r="H369" s="237">
        <v>26.292000000000002</v>
      </c>
      <c r="I369" s="238"/>
      <c r="J369" s="237">
        <f>ROUND(I369*H369,3)</f>
        <v>0</v>
      </c>
      <c r="K369" s="239"/>
      <c r="L369" s="41"/>
      <c r="M369" s="240" t="s">
        <v>1</v>
      </c>
      <c r="N369" s="241" t="s">
        <v>44</v>
      </c>
      <c r="O369" s="94"/>
      <c r="P369" s="242">
        <f>O369*H369</f>
        <v>0</v>
      </c>
      <c r="Q369" s="242">
        <v>0.00172</v>
      </c>
      <c r="R369" s="242">
        <f>Q369*H369</f>
        <v>0.045222240000000004</v>
      </c>
      <c r="S369" s="242">
        <v>0</v>
      </c>
      <c r="T369" s="243">
        <f>S369*H369</f>
        <v>0</v>
      </c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R369" s="244" t="s">
        <v>327</v>
      </c>
      <c r="AT369" s="244" t="s">
        <v>264</v>
      </c>
      <c r="AU369" s="244" t="s">
        <v>89</v>
      </c>
      <c r="AY369" s="14" t="s">
        <v>263</v>
      </c>
      <c r="BE369" s="245">
        <f>IF(N369="základná",J369,0)</f>
        <v>0</v>
      </c>
      <c r="BF369" s="245">
        <f>IF(N369="znížená",J369,0)</f>
        <v>0</v>
      </c>
      <c r="BG369" s="245">
        <f>IF(N369="zákl. prenesená",J369,0)</f>
        <v>0</v>
      </c>
      <c r="BH369" s="245">
        <f>IF(N369="zníž. prenesená",J369,0)</f>
        <v>0</v>
      </c>
      <c r="BI369" s="245">
        <f>IF(N369="nulová",J369,0)</f>
        <v>0</v>
      </c>
      <c r="BJ369" s="14" t="s">
        <v>89</v>
      </c>
      <c r="BK369" s="246">
        <f>ROUND(I369*H369,3)</f>
        <v>0</v>
      </c>
      <c r="BL369" s="14" t="s">
        <v>327</v>
      </c>
      <c r="BM369" s="244" t="s">
        <v>1131</v>
      </c>
    </row>
    <row r="370" s="2" customFormat="1" ht="16.5" customHeight="1">
      <c r="A370" s="35"/>
      <c r="B370" s="36"/>
      <c r="C370" s="249" t="s">
        <v>1132</v>
      </c>
      <c r="D370" s="249" t="s">
        <v>612</v>
      </c>
      <c r="E370" s="250" t="s">
        <v>1133</v>
      </c>
      <c r="F370" s="251" t="s">
        <v>1134</v>
      </c>
      <c r="G370" s="252" t="s">
        <v>569</v>
      </c>
      <c r="H370" s="253">
        <v>26.292000000000002</v>
      </c>
      <c r="I370" s="254"/>
      <c r="J370" s="253">
        <f>ROUND(I370*H370,3)</f>
        <v>0</v>
      </c>
      <c r="K370" s="255"/>
      <c r="L370" s="256"/>
      <c r="M370" s="257" t="s">
        <v>1</v>
      </c>
      <c r="N370" s="258" t="s">
        <v>44</v>
      </c>
      <c r="O370" s="94"/>
      <c r="P370" s="242">
        <f>O370*H370</f>
        <v>0</v>
      </c>
      <c r="Q370" s="242">
        <v>0.0011999999999999999</v>
      </c>
      <c r="R370" s="242">
        <f>Q370*H370</f>
        <v>0.031550399999999999</v>
      </c>
      <c r="S370" s="242">
        <v>0</v>
      </c>
      <c r="T370" s="243">
        <f>S370*H370</f>
        <v>0</v>
      </c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R370" s="244" t="s">
        <v>717</v>
      </c>
      <c r="AT370" s="244" t="s">
        <v>612</v>
      </c>
      <c r="AU370" s="244" t="s">
        <v>89</v>
      </c>
      <c r="AY370" s="14" t="s">
        <v>263</v>
      </c>
      <c r="BE370" s="245">
        <f>IF(N370="základná",J370,0)</f>
        <v>0</v>
      </c>
      <c r="BF370" s="245">
        <f>IF(N370="znížená",J370,0)</f>
        <v>0</v>
      </c>
      <c r="BG370" s="245">
        <f>IF(N370="zákl. prenesená",J370,0)</f>
        <v>0</v>
      </c>
      <c r="BH370" s="245">
        <f>IF(N370="zníž. prenesená",J370,0)</f>
        <v>0</v>
      </c>
      <c r="BI370" s="245">
        <f>IF(N370="nulová",J370,0)</f>
        <v>0</v>
      </c>
      <c r="BJ370" s="14" t="s">
        <v>89</v>
      </c>
      <c r="BK370" s="246">
        <f>ROUND(I370*H370,3)</f>
        <v>0</v>
      </c>
      <c r="BL370" s="14" t="s">
        <v>327</v>
      </c>
      <c r="BM370" s="244" t="s">
        <v>1135</v>
      </c>
    </row>
    <row r="371" s="2" customFormat="1" ht="16.5" customHeight="1">
      <c r="A371" s="35"/>
      <c r="B371" s="36"/>
      <c r="C371" s="233" t="s">
        <v>1136</v>
      </c>
      <c r="D371" s="233" t="s">
        <v>264</v>
      </c>
      <c r="E371" s="234" t="s">
        <v>1137</v>
      </c>
      <c r="F371" s="235" t="s">
        <v>1138</v>
      </c>
      <c r="G371" s="236" t="s">
        <v>569</v>
      </c>
      <c r="H371" s="237">
        <v>230.44499999999999</v>
      </c>
      <c r="I371" s="238"/>
      <c r="J371" s="237">
        <f>ROUND(I371*H371,3)</f>
        <v>0</v>
      </c>
      <c r="K371" s="239"/>
      <c r="L371" s="41"/>
      <c r="M371" s="240" t="s">
        <v>1</v>
      </c>
      <c r="N371" s="241" t="s">
        <v>44</v>
      </c>
      <c r="O371" s="94"/>
      <c r="P371" s="242">
        <f>O371*H371</f>
        <v>0</v>
      </c>
      <c r="Q371" s="242">
        <v>0.00021000000000000001</v>
      </c>
      <c r="R371" s="242">
        <f>Q371*H371</f>
        <v>0.048393449999999998</v>
      </c>
      <c r="S371" s="242">
        <v>0</v>
      </c>
      <c r="T371" s="243">
        <f>S371*H371</f>
        <v>0</v>
      </c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R371" s="244" t="s">
        <v>327</v>
      </c>
      <c r="AT371" s="244" t="s">
        <v>264</v>
      </c>
      <c r="AU371" s="244" t="s">
        <v>89</v>
      </c>
      <c r="AY371" s="14" t="s">
        <v>263</v>
      </c>
      <c r="BE371" s="245">
        <f>IF(N371="základná",J371,0)</f>
        <v>0</v>
      </c>
      <c r="BF371" s="245">
        <f>IF(N371="znížená",J371,0)</f>
        <v>0</v>
      </c>
      <c r="BG371" s="245">
        <f>IF(N371="zákl. prenesená",J371,0)</f>
        <v>0</v>
      </c>
      <c r="BH371" s="245">
        <f>IF(N371="zníž. prenesená",J371,0)</f>
        <v>0</v>
      </c>
      <c r="BI371" s="245">
        <f>IF(N371="nulová",J371,0)</f>
        <v>0</v>
      </c>
      <c r="BJ371" s="14" t="s">
        <v>89</v>
      </c>
      <c r="BK371" s="246">
        <f>ROUND(I371*H371,3)</f>
        <v>0</v>
      </c>
      <c r="BL371" s="14" t="s">
        <v>327</v>
      </c>
      <c r="BM371" s="244" t="s">
        <v>1139</v>
      </c>
    </row>
    <row r="372" s="2" customFormat="1" ht="24.15" customHeight="1">
      <c r="A372" s="35"/>
      <c r="B372" s="36"/>
      <c r="C372" s="249" t="s">
        <v>1140</v>
      </c>
      <c r="D372" s="249" t="s">
        <v>612</v>
      </c>
      <c r="E372" s="250" t="s">
        <v>1141</v>
      </c>
      <c r="F372" s="251" t="s">
        <v>1142</v>
      </c>
      <c r="G372" s="252" t="s">
        <v>410</v>
      </c>
      <c r="H372" s="253">
        <v>13</v>
      </c>
      <c r="I372" s="254"/>
      <c r="J372" s="253">
        <f>ROUND(I372*H372,3)</f>
        <v>0</v>
      </c>
      <c r="K372" s="255"/>
      <c r="L372" s="256"/>
      <c r="M372" s="257" t="s">
        <v>1</v>
      </c>
      <c r="N372" s="258" t="s">
        <v>44</v>
      </c>
      <c r="O372" s="94"/>
      <c r="P372" s="242">
        <f>O372*H372</f>
        <v>0</v>
      </c>
      <c r="Q372" s="242">
        <v>0.097000000000000003</v>
      </c>
      <c r="R372" s="242">
        <f>Q372*H372</f>
        <v>1.2610000000000001</v>
      </c>
      <c r="S372" s="242">
        <v>0</v>
      </c>
      <c r="T372" s="243">
        <f>S372*H372</f>
        <v>0</v>
      </c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R372" s="244" t="s">
        <v>717</v>
      </c>
      <c r="AT372" s="244" t="s">
        <v>612</v>
      </c>
      <c r="AU372" s="244" t="s">
        <v>89</v>
      </c>
      <c r="AY372" s="14" t="s">
        <v>263</v>
      </c>
      <c r="BE372" s="245">
        <f>IF(N372="základná",J372,0)</f>
        <v>0</v>
      </c>
      <c r="BF372" s="245">
        <f>IF(N372="znížená",J372,0)</f>
        <v>0</v>
      </c>
      <c r="BG372" s="245">
        <f>IF(N372="zákl. prenesená",J372,0)</f>
        <v>0</v>
      </c>
      <c r="BH372" s="245">
        <f>IF(N372="zníž. prenesená",J372,0)</f>
        <v>0</v>
      </c>
      <c r="BI372" s="245">
        <f>IF(N372="nulová",J372,0)</f>
        <v>0</v>
      </c>
      <c r="BJ372" s="14" t="s">
        <v>89</v>
      </c>
      <c r="BK372" s="246">
        <f>ROUND(I372*H372,3)</f>
        <v>0</v>
      </c>
      <c r="BL372" s="14" t="s">
        <v>327</v>
      </c>
      <c r="BM372" s="244" t="s">
        <v>1143</v>
      </c>
    </row>
    <row r="373" s="2" customFormat="1" ht="24.15" customHeight="1">
      <c r="A373" s="35"/>
      <c r="B373" s="36"/>
      <c r="C373" s="249" t="s">
        <v>1144</v>
      </c>
      <c r="D373" s="249" t="s">
        <v>612</v>
      </c>
      <c r="E373" s="250" t="s">
        <v>1145</v>
      </c>
      <c r="F373" s="251" t="s">
        <v>1146</v>
      </c>
      <c r="G373" s="252" t="s">
        <v>410</v>
      </c>
      <c r="H373" s="253">
        <v>3</v>
      </c>
      <c r="I373" s="254"/>
      <c r="J373" s="253">
        <f>ROUND(I373*H373,3)</f>
        <v>0</v>
      </c>
      <c r="K373" s="255"/>
      <c r="L373" s="256"/>
      <c r="M373" s="257" t="s">
        <v>1</v>
      </c>
      <c r="N373" s="258" t="s">
        <v>44</v>
      </c>
      <c r="O373" s="94"/>
      <c r="P373" s="242">
        <f>O373*H373</f>
        <v>0</v>
      </c>
      <c r="Q373" s="242">
        <v>0.097000000000000003</v>
      </c>
      <c r="R373" s="242">
        <f>Q373*H373</f>
        <v>0.29100000000000004</v>
      </c>
      <c r="S373" s="242">
        <v>0</v>
      </c>
      <c r="T373" s="243">
        <f>S373*H373</f>
        <v>0</v>
      </c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R373" s="244" t="s">
        <v>717</v>
      </c>
      <c r="AT373" s="244" t="s">
        <v>612</v>
      </c>
      <c r="AU373" s="244" t="s">
        <v>89</v>
      </c>
      <c r="AY373" s="14" t="s">
        <v>263</v>
      </c>
      <c r="BE373" s="245">
        <f>IF(N373="základná",J373,0)</f>
        <v>0</v>
      </c>
      <c r="BF373" s="245">
        <f>IF(N373="znížená",J373,0)</f>
        <v>0</v>
      </c>
      <c r="BG373" s="245">
        <f>IF(N373="zákl. prenesená",J373,0)</f>
        <v>0</v>
      </c>
      <c r="BH373" s="245">
        <f>IF(N373="zníž. prenesená",J373,0)</f>
        <v>0</v>
      </c>
      <c r="BI373" s="245">
        <f>IF(N373="nulová",J373,0)</f>
        <v>0</v>
      </c>
      <c r="BJ373" s="14" t="s">
        <v>89</v>
      </c>
      <c r="BK373" s="246">
        <f>ROUND(I373*H373,3)</f>
        <v>0</v>
      </c>
      <c r="BL373" s="14" t="s">
        <v>327</v>
      </c>
      <c r="BM373" s="244" t="s">
        <v>1147</v>
      </c>
    </row>
    <row r="374" s="2" customFormat="1" ht="24.15" customHeight="1">
      <c r="A374" s="35"/>
      <c r="B374" s="36"/>
      <c r="C374" s="249" t="s">
        <v>1148</v>
      </c>
      <c r="D374" s="249" t="s">
        <v>612</v>
      </c>
      <c r="E374" s="250" t="s">
        <v>1149</v>
      </c>
      <c r="F374" s="251" t="s">
        <v>1150</v>
      </c>
      <c r="G374" s="252" t="s">
        <v>410</v>
      </c>
      <c r="H374" s="253">
        <v>4</v>
      </c>
      <c r="I374" s="254"/>
      <c r="J374" s="253">
        <f>ROUND(I374*H374,3)</f>
        <v>0</v>
      </c>
      <c r="K374" s="255"/>
      <c r="L374" s="256"/>
      <c r="M374" s="257" t="s">
        <v>1</v>
      </c>
      <c r="N374" s="258" t="s">
        <v>44</v>
      </c>
      <c r="O374" s="94"/>
      <c r="P374" s="242">
        <f>O374*H374</f>
        <v>0</v>
      </c>
      <c r="Q374" s="242">
        <v>0.098000000000000004</v>
      </c>
      <c r="R374" s="242">
        <f>Q374*H374</f>
        <v>0.39200000000000002</v>
      </c>
      <c r="S374" s="242">
        <v>0</v>
      </c>
      <c r="T374" s="243">
        <f>S374*H374</f>
        <v>0</v>
      </c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R374" s="244" t="s">
        <v>717</v>
      </c>
      <c r="AT374" s="244" t="s">
        <v>612</v>
      </c>
      <c r="AU374" s="244" t="s">
        <v>89</v>
      </c>
      <c r="AY374" s="14" t="s">
        <v>263</v>
      </c>
      <c r="BE374" s="245">
        <f>IF(N374="základná",J374,0)</f>
        <v>0</v>
      </c>
      <c r="BF374" s="245">
        <f>IF(N374="znížená",J374,0)</f>
        <v>0</v>
      </c>
      <c r="BG374" s="245">
        <f>IF(N374="zákl. prenesená",J374,0)</f>
        <v>0</v>
      </c>
      <c r="BH374" s="245">
        <f>IF(N374="zníž. prenesená",J374,0)</f>
        <v>0</v>
      </c>
      <c r="BI374" s="245">
        <f>IF(N374="nulová",J374,0)</f>
        <v>0</v>
      </c>
      <c r="BJ374" s="14" t="s">
        <v>89</v>
      </c>
      <c r="BK374" s="246">
        <f>ROUND(I374*H374,3)</f>
        <v>0</v>
      </c>
      <c r="BL374" s="14" t="s">
        <v>327</v>
      </c>
      <c r="BM374" s="244" t="s">
        <v>1151</v>
      </c>
    </row>
    <row r="375" s="2" customFormat="1" ht="24.15" customHeight="1">
      <c r="A375" s="35"/>
      <c r="B375" s="36"/>
      <c r="C375" s="249" t="s">
        <v>1152</v>
      </c>
      <c r="D375" s="249" t="s">
        <v>612</v>
      </c>
      <c r="E375" s="250" t="s">
        <v>1153</v>
      </c>
      <c r="F375" s="251" t="s">
        <v>1154</v>
      </c>
      <c r="G375" s="252" t="s">
        <v>410</v>
      </c>
      <c r="H375" s="253">
        <v>9</v>
      </c>
      <c r="I375" s="254"/>
      <c r="J375" s="253">
        <f>ROUND(I375*H375,3)</f>
        <v>0</v>
      </c>
      <c r="K375" s="255"/>
      <c r="L375" s="256"/>
      <c r="M375" s="257" t="s">
        <v>1</v>
      </c>
      <c r="N375" s="258" t="s">
        <v>44</v>
      </c>
      <c r="O375" s="94"/>
      <c r="P375" s="242">
        <f>O375*H375</f>
        <v>0</v>
      </c>
      <c r="Q375" s="242">
        <v>0.098000000000000004</v>
      </c>
      <c r="R375" s="242">
        <f>Q375*H375</f>
        <v>0.88200000000000001</v>
      </c>
      <c r="S375" s="242">
        <v>0</v>
      </c>
      <c r="T375" s="243">
        <f>S375*H375</f>
        <v>0</v>
      </c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R375" s="244" t="s">
        <v>717</v>
      </c>
      <c r="AT375" s="244" t="s">
        <v>612</v>
      </c>
      <c r="AU375" s="244" t="s">
        <v>89</v>
      </c>
      <c r="AY375" s="14" t="s">
        <v>263</v>
      </c>
      <c r="BE375" s="245">
        <f>IF(N375="základná",J375,0)</f>
        <v>0</v>
      </c>
      <c r="BF375" s="245">
        <f>IF(N375="znížená",J375,0)</f>
        <v>0</v>
      </c>
      <c r="BG375" s="245">
        <f>IF(N375="zákl. prenesená",J375,0)</f>
        <v>0</v>
      </c>
      <c r="BH375" s="245">
        <f>IF(N375="zníž. prenesená",J375,0)</f>
        <v>0</v>
      </c>
      <c r="BI375" s="245">
        <f>IF(N375="nulová",J375,0)</f>
        <v>0</v>
      </c>
      <c r="BJ375" s="14" t="s">
        <v>89</v>
      </c>
      <c r="BK375" s="246">
        <f>ROUND(I375*H375,3)</f>
        <v>0</v>
      </c>
      <c r="BL375" s="14" t="s">
        <v>327</v>
      </c>
      <c r="BM375" s="244" t="s">
        <v>1155</v>
      </c>
    </row>
    <row r="376" s="2" customFormat="1" ht="24.15" customHeight="1">
      <c r="A376" s="35"/>
      <c r="B376" s="36"/>
      <c r="C376" s="249" t="s">
        <v>1156</v>
      </c>
      <c r="D376" s="249" t="s">
        <v>612</v>
      </c>
      <c r="E376" s="250" t="s">
        <v>1157</v>
      </c>
      <c r="F376" s="251" t="s">
        <v>1158</v>
      </c>
      <c r="G376" s="252" t="s">
        <v>410</v>
      </c>
      <c r="H376" s="253">
        <v>2</v>
      </c>
      <c r="I376" s="254"/>
      <c r="J376" s="253">
        <f>ROUND(I376*H376,3)</f>
        <v>0</v>
      </c>
      <c r="K376" s="255"/>
      <c r="L376" s="256"/>
      <c r="M376" s="257" t="s">
        <v>1</v>
      </c>
      <c r="N376" s="258" t="s">
        <v>44</v>
      </c>
      <c r="O376" s="94"/>
      <c r="P376" s="242">
        <f>O376*H376</f>
        <v>0</v>
      </c>
      <c r="Q376" s="242">
        <v>0.16500000000000001</v>
      </c>
      <c r="R376" s="242">
        <f>Q376*H376</f>
        <v>0.33000000000000002</v>
      </c>
      <c r="S376" s="242">
        <v>0</v>
      </c>
      <c r="T376" s="243">
        <f>S376*H376</f>
        <v>0</v>
      </c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R376" s="244" t="s">
        <v>717</v>
      </c>
      <c r="AT376" s="244" t="s">
        <v>612</v>
      </c>
      <c r="AU376" s="244" t="s">
        <v>89</v>
      </c>
      <c r="AY376" s="14" t="s">
        <v>263</v>
      </c>
      <c r="BE376" s="245">
        <f>IF(N376="základná",J376,0)</f>
        <v>0</v>
      </c>
      <c r="BF376" s="245">
        <f>IF(N376="znížená",J376,0)</f>
        <v>0</v>
      </c>
      <c r="BG376" s="245">
        <f>IF(N376="zákl. prenesená",J376,0)</f>
        <v>0</v>
      </c>
      <c r="BH376" s="245">
        <f>IF(N376="zníž. prenesená",J376,0)</f>
        <v>0</v>
      </c>
      <c r="BI376" s="245">
        <f>IF(N376="nulová",J376,0)</f>
        <v>0</v>
      </c>
      <c r="BJ376" s="14" t="s">
        <v>89</v>
      </c>
      <c r="BK376" s="246">
        <f>ROUND(I376*H376,3)</f>
        <v>0</v>
      </c>
      <c r="BL376" s="14" t="s">
        <v>327</v>
      </c>
      <c r="BM376" s="244" t="s">
        <v>1159</v>
      </c>
    </row>
    <row r="377" s="2" customFormat="1" ht="24.15" customHeight="1">
      <c r="A377" s="35"/>
      <c r="B377" s="36"/>
      <c r="C377" s="249" t="s">
        <v>1160</v>
      </c>
      <c r="D377" s="249" t="s">
        <v>612</v>
      </c>
      <c r="E377" s="250" t="s">
        <v>1161</v>
      </c>
      <c r="F377" s="251" t="s">
        <v>1162</v>
      </c>
      <c r="G377" s="252" t="s">
        <v>410</v>
      </c>
      <c r="H377" s="253">
        <v>1</v>
      </c>
      <c r="I377" s="254"/>
      <c r="J377" s="253">
        <f>ROUND(I377*H377,3)</f>
        <v>0</v>
      </c>
      <c r="K377" s="255"/>
      <c r="L377" s="256"/>
      <c r="M377" s="257" t="s">
        <v>1</v>
      </c>
      <c r="N377" s="258" t="s">
        <v>44</v>
      </c>
      <c r="O377" s="94"/>
      <c r="P377" s="242">
        <f>O377*H377</f>
        <v>0</v>
      </c>
      <c r="Q377" s="242">
        <v>0.16500000000000001</v>
      </c>
      <c r="R377" s="242">
        <f>Q377*H377</f>
        <v>0.16500000000000001</v>
      </c>
      <c r="S377" s="242">
        <v>0</v>
      </c>
      <c r="T377" s="243">
        <f>S377*H377</f>
        <v>0</v>
      </c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R377" s="244" t="s">
        <v>717</v>
      </c>
      <c r="AT377" s="244" t="s">
        <v>612</v>
      </c>
      <c r="AU377" s="244" t="s">
        <v>89</v>
      </c>
      <c r="AY377" s="14" t="s">
        <v>263</v>
      </c>
      <c r="BE377" s="245">
        <f>IF(N377="základná",J377,0)</f>
        <v>0</v>
      </c>
      <c r="BF377" s="245">
        <f>IF(N377="znížená",J377,0)</f>
        <v>0</v>
      </c>
      <c r="BG377" s="245">
        <f>IF(N377="zákl. prenesená",J377,0)</f>
        <v>0</v>
      </c>
      <c r="BH377" s="245">
        <f>IF(N377="zníž. prenesená",J377,0)</f>
        <v>0</v>
      </c>
      <c r="BI377" s="245">
        <f>IF(N377="nulová",J377,0)</f>
        <v>0</v>
      </c>
      <c r="BJ377" s="14" t="s">
        <v>89</v>
      </c>
      <c r="BK377" s="246">
        <f>ROUND(I377*H377,3)</f>
        <v>0</v>
      </c>
      <c r="BL377" s="14" t="s">
        <v>327</v>
      </c>
      <c r="BM377" s="244" t="s">
        <v>1163</v>
      </c>
    </row>
    <row r="378" s="2" customFormat="1" ht="24.15" customHeight="1">
      <c r="A378" s="35"/>
      <c r="B378" s="36"/>
      <c r="C378" s="249" t="s">
        <v>1164</v>
      </c>
      <c r="D378" s="249" t="s">
        <v>612</v>
      </c>
      <c r="E378" s="250" t="s">
        <v>1165</v>
      </c>
      <c r="F378" s="251" t="s">
        <v>1166</v>
      </c>
      <c r="G378" s="252" t="s">
        <v>410</v>
      </c>
      <c r="H378" s="253">
        <v>1</v>
      </c>
      <c r="I378" s="254"/>
      <c r="J378" s="253">
        <f>ROUND(I378*H378,3)</f>
        <v>0</v>
      </c>
      <c r="K378" s="255"/>
      <c r="L378" s="256"/>
      <c r="M378" s="257" t="s">
        <v>1</v>
      </c>
      <c r="N378" s="258" t="s">
        <v>44</v>
      </c>
      <c r="O378" s="94"/>
      <c r="P378" s="242">
        <f>O378*H378</f>
        <v>0</v>
      </c>
      <c r="Q378" s="242">
        <v>0.16500000000000001</v>
      </c>
      <c r="R378" s="242">
        <f>Q378*H378</f>
        <v>0.16500000000000001</v>
      </c>
      <c r="S378" s="242">
        <v>0</v>
      </c>
      <c r="T378" s="243">
        <f>S378*H378</f>
        <v>0</v>
      </c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R378" s="244" t="s">
        <v>717</v>
      </c>
      <c r="AT378" s="244" t="s">
        <v>612</v>
      </c>
      <c r="AU378" s="244" t="s">
        <v>89</v>
      </c>
      <c r="AY378" s="14" t="s">
        <v>263</v>
      </c>
      <c r="BE378" s="245">
        <f>IF(N378="základná",J378,0)</f>
        <v>0</v>
      </c>
      <c r="BF378" s="245">
        <f>IF(N378="znížená",J378,0)</f>
        <v>0</v>
      </c>
      <c r="BG378" s="245">
        <f>IF(N378="zákl. prenesená",J378,0)</f>
        <v>0</v>
      </c>
      <c r="BH378" s="245">
        <f>IF(N378="zníž. prenesená",J378,0)</f>
        <v>0</v>
      </c>
      <c r="BI378" s="245">
        <f>IF(N378="nulová",J378,0)</f>
        <v>0</v>
      </c>
      <c r="BJ378" s="14" t="s">
        <v>89</v>
      </c>
      <c r="BK378" s="246">
        <f>ROUND(I378*H378,3)</f>
        <v>0</v>
      </c>
      <c r="BL378" s="14" t="s">
        <v>327</v>
      </c>
      <c r="BM378" s="244" t="s">
        <v>1167</v>
      </c>
    </row>
    <row r="379" s="2" customFormat="1" ht="24.15" customHeight="1">
      <c r="A379" s="35"/>
      <c r="B379" s="36"/>
      <c r="C379" s="249" t="s">
        <v>1168</v>
      </c>
      <c r="D379" s="249" t="s">
        <v>612</v>
      </c>
      <c r="E379" s="250" t="s">
        <v>1169</v>
      </c>
      <c r="F379" s="251" t="s">
        <v>1170</v>
      </c>
      <c r="G379" s="252" t="s">
        <v>410</v>
      </c>
      <c r="H379" s="253">
        <v>1</v>
      </c>
      <c r="I379" s="254"/>
      <c r="J379" s="253">
        <f>ROUND(I379*H379,3)</f>
        <v>0</v>
      </c>
      <c r="K379" s="255"/>
      <c r="L379" s="256"/>
      <c r="M379" s="257" t="s">
        <v>1</v>
      </c>
      <c r="N379" s="258" t="s">
        <v>44</v>
      </c>
      <c r="O379" s="94"/>
      <c r="P379" s="242">
        <f>O379*H379</f>
        <v>0</v>
      </c>
      <c r="Q379" s="242">
        <v>0.13200000000000001</v>
      </c>
      <c r="R379" s="242">
        <f>Q379*H379</f>
        <v>0.13200000000000001</v>
      </c>
      <c r="S379" s="242">
        <v>0</v>
      </c>
      <c r="T379" s="243">
        <f>S379*H379</f>
        <v>0</v>
      </c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R379" s="244" t="s">
        <v>717</v>
      </c>
      <c r="AT379" s="244" t="s">
        <v>612</v>
      </c>
      <c r="AU379" s="244" t="s">
        <v>89</v>
      </c>
      <c r="AY379" s="14" t="s">
        <v>263</v>
      </c>
      <c r="BE379" s="245">
        <f>IF(N379="základná",J379,0)</f>
        <v>0</v>
      </c>
      <c r="BF379" s="245">
        <f>IF(N379="znížená",J379,0)</f>
        <v>0</v>
      </c>
      <c r="BG379" s="245">
        <f>IF(N379="zákl. prenesená",J379,0)</f>
        <v>0</v>
      </c>
      <c r="BH379" s="245">
        <f>IF(N379="zníž. prenesená",J379,0)</f>
        <v>0</v>
      </c>
      <c r="BI379" s="245">
        <f>IF(N379="nulová",J379,0)</f>
        <v>0</v>
      </c>
      <c r="BJ379" s="14" t="s">
        <v>89</v>
      </c>
      <c r="BK379" s="246">
        <f>ROUND(I379*H379,3)</f>
        <v>0</v>
      </c>
      <c r="BL379" s="14" t="s">
        <v>327</v>
      </c>
      <c r="BM379" s="244" t="s">
        <v>1171</v>
      </c>
    </row>
    <row r="380" s="2" customFormat="1" ht="24.15" customHeight="1">
      <c r="A380" s="35"/>
      <c r="B380" s="36"/>
      <c r="C380" s="249" t="s">
        <v>1172</v>
      </c>
      <c r="D380" s="249" t="s">
        <v>612</v>
      </c>
      <c r="E380" s="250" t="s">
        <v>1173</v>
      </c>
      <c r="F380" s="251" t="s">
        <v>1174</v>
      </c>
      <c r="G380" s="252" t="s">
        <v>410</v>
      </c>
      <c r="H380" s="253">
        <v>1</v>
      </c>
      <c r="I380" s="254"/>
      <c r="J380" s="253">
        <f>ROUND(I380*H380,3)</f>
        <v>0</v>
      </c>
      <c r="K380" s="255"/>
      <c r="L380" s="256"/>
      <c r="M380" s="257" t="s">
        <v>1</v>
      </c>
      <c r="N380" s="258" t="s">
        <v>44</v>
      </c>
      <c r="O380" s="94"/>
      <c r="P380" s="242">
        <f>O380*H380</f>
        <v>0</v>
      </c>
      <c r="Q380" s="242">
        <v>0.13200000000000001</v>
      </c>
      <c r="R380" s="242">
        <f>Q380*H380</f>
        <v>0.13200000000000001</v>
      </c>
      <c r="S380" s="242">
        <v>0</v>
      </c>
      <c r="T380" s="243">
        <f>S380*H380</f>
        <v>0</v>
      </c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R380" s="244" t="s">
        <v>717</v>
      </c>
      <c r="AT380" s="244" t="s">
        <v>612</v>
      </c>
      <c r="AU380" s="244" t="s">
        <v>89</v>
      </c>
      <c r="AY380" s="14" t="s">
        <v>263</v>
      </c>
      <c r="BE380" s="245">
        <f>IF(N380="základná",J380,0)</f>
        <v>0</v>
      </c>
      <c r="BF380" s="245">
        <f>IF(N380="znížená",J380,0)</f>
        <v>0</v>
      </c>
      <c r="BG380" s="245">
        <f>IF(N380="zákl. prenesená",J380,0)</f>
        <v>0</v>
      </c>
      <c r="BH380" s="245">
        <f>IF(N380="zníž. prenesená",J380,0)</f>
        <v>0</v>
      </c>
      <c r="BI380" s="245">
        <f>IF(N380="nulová",J380,0)</f>
        <v>0</v>
      </c>
      <c r="BJ380" s="14" t="s">
        <v>89</v>
      </c>
      <c r="BK380" s="246">
        <f>ROUND(I380*H380,3)</f>
        <v>0</v>
      </c>
      <c r="BL380" s="14" t="s">
        <v>327</v>
      </c>
      <c r="BM380" s="244" t="s">
        <v>1175</v>
      </c>
    </row>
    <row r="381" s="2" customFormat="1" ht="24.15" customHeight="1">
      <c r="A381" s="35"/>
      <c r="B381" s="36"/>
      <c r="C381" s="249" t="s">
        <v>1176</v>
      </c>
      <c r="D381" s="249" t="s">
        <v>612</v>
      </c>
      <c r="E381" s="250" t="s">
        <v>1177</v>
      </c>
      <c r="F381" s="251" t="s">
        <v>1178</v>
      </c>
      <c r="G381" s="252" t="s">
        <v>410</v>
      </c>
      <c r="H381" s="253">
        <v>1</v>
      </c>
      <c r="I381" s="254"/>
      <c r="J381" s="253">
        <f>ROUND(I381*H381,3)</f>
        <v>0</v>
      </c>
      <c r="K381" s="255"/>
      <c r="L381" s="256"/>
      <c r="M381" s="257" t="s">
        <v>1</v>
      </c>
      <c r="N381" s="258" t="s">
        <v>44</v>
      </c>
      <c r="O381" s="94"/>
      <c r="P381" s="242">
        <f>O381*H381</f>
        <v>0</v>
      </c>
      <c r="Q381" s="242">
        <v>0.13200000000000001</v>
      </c>
      <c r="R381" s="242">
        <f>Q381*H381</f>
        <v>0.13200000000000001</v>
      </c>
      <c r="S381" s="242">
        <v>0</v>
      </c>
      <c r="T381" s="243">
        <f>S381*H381</f>
        <v>0</v>
      </c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R381" s="244" t="s">
        <v>717</v>
      </c>
      <c r="AT381" s="244" t="s">
        <v>612</v>
      </c>
      <c r="AU381" s="244" t="s">
        <v>89</v>
      </c>
      <c r="AY381" s="14" t="s">
        <v>263</v>
      </c>
      <c r="BE381" s="245">
        <f>IF(N381="základná",J381,0)</f>
        <v>0</v>
      </c>
      <c r="BF381" s="245">
        <f>IF(N381="znížená",J381,0)</f>
        <v>0</v>
      </c>
      <c r="BG381" s="245">
        <f>IF(N381="zákl. prenesená",J381,0)</f>
        <v>0</v>
      </c>
      <c r="BH381" s="245">
        <f>IF(N381="zníž. prenesená",J381,0)</f>
        <v>0</v>
      </c>
      <c r="BI381" s="245">
        <f>IF(N381="nulová",J381,0)</f>
        <v>0</v>
      </c>
      <c r="BJ381" s="14" t="s">
        <v>89</v>
      </c>
      <c r="BK381" s="246">
        <f>ROUND(I381*H381,3)</f>
        <v>0</v>
      </c>
      <c r="BL381" s="14" t="s">
        <v>327</v>
      </c>
      <c r="BM381" s="244" t="s">
        <v>1179</v>
      </c>
    </row>
    <row r="382" s="2" customFormat="1" ht="24.15" customHeight="1">
      <c r="A382" s="35"/>
      <c r="B382" s="36"/>
      <c r="C382" s="249" t="s">
        <v>1180</v>
      </c>
      <c r="D382" s="249" t="s">
        <v>612</v>
      </c>
      <c r="E382" s="250" t="s">
        <v>1181</v>
      </c>
      <c r="F382" s="251" t="s">
        <v>1182</v>
      </c>
      <c r="G382" s="252" t="s">
        <v>410</v>
      </c>
      <c r="H382" s="253">
        <v>2</v>
      </c>
      <c r="I382" s="254"/>
      <c r="J382" s="253">
        <f>ROUND(I382*H382,3)</f>
        <v>0</v>
      </c>
      <c r="K382" s="255"/>
      <c r="L382" s="256"/>
      <c r="M382" s="257" t="s">
        <v>1</v>
      </c>
      <c r="N382" s="258" t="s">
        <v>44</v>
      </c>
      <c r="O382" s="94"/>
      <c r="P382" s="242">
        <f>O382*H382</f>
        <v>0</v>
      </c>
      <c r="Q382" s="242">
        <v>0.13200000000000001</v>
      </c>
      <c r="R382" s="242">
        <f>Q382*H382</f>
        <v>0.26400000000000001</v>
      </c>
      <c r="S382" s="242">
        <v>0</v>
      </c>
      <c r="T382" s="243">
        <f>S382*H382</f>
        <v>0</v>
      </c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R382" s="244" t="s">
        <v>717</v>
      </c>
      <c r="AT382" s="244" t="s">
        <v>612</v>
      </c>
      <c r="AU382" s="244" t="s">
        <v>89</v>
      </c>
      <c r="AY382" s="14" t="s">
        <v>263</v>
      </c>
      <c r="BE382" s="245">
        <f>IF(N382="základná",J382,0)</f>
        <v>0</v>
      </c>
      <c r="BF382" s="245">
        <f>IF(N382="znížená",J382,0)</f>
        <v>0</v>
      </c>
      <c r="BG382" s="245">
        <f>IF(N382="zákl. prenesená",J382,0)</f>
        <v>0</v>
      </c>
      <c r="BH382" s="245">
        <f>IF(N382="zníž. prenesená",J382,0)</f>
        <v>0</v>
      </c>
      <c r="BI382" s="245">
        <f>IF(N382="nulová",J382,0)</f>
        <v>0</v>
      </c>
      <c r="BJ382" s="14" t="s">
        <v>89</v>
      </c>
      <c r="BK382" s="246">
        <f>ROUND(I382*H382,3)</f>
        <v>0</v>
      </c>
      <c r="BL382" s="14" t="s">
        <v>327</v>
      </c>
      <c r="BM382" s="244" t="s">
        <v>1183</v>
      </c>
    </row>
    <row r="383" s="2" customFormat="1" ht="24.15" customHeight="1">
      <c r="A383" s="35"/>
      <c r="B383" s="36"/>
      <c r="C383" s="249" t="s">
        <v>1184</v>
      </c>
      <c r="D383" s="249" t="s">
        <v>612</v>
      </c>
      <c r="E383" s="250" t="s">
        <v>1185</v>
      </c>
      <c r="F383" s="251" t="s">
        <v>1186</v>
      </c>
      <c r="G383" s="252" t="s">
        <v>410</v>
      </c>
      <c r="H383" s="253">
        <v>2</v>
      </c>
      <c r="I383" s="254"/>
      <c r="J383" s="253">
        <f>ROUND(I383*H383,3)</f>
        <v>0</v>
      </c>
      <c r="K383" s="255"/>
      <c r="L383" s="256"/>
      <c r="M383" s="257" t="s">
        <v>1</v>
      </c>
      <c r="N383" s="258" t="s">
        <v>44</v>
      </c>
      <c r="O383" s="94"/>
      <c r="P383" s="242">
        <f>O383*H383</f>
        <v>0</v>
      </c>
      <c r="Q383" s="242">
        <v>0.13200000000000001</v>
      </c>
      <c r="R383" s="242">
        <f>Q383*H383</f>
        <v>0.26400000000000001</v>
      </c>
      <c r="S383" s="242">
        <v>0</v>
      </c>
      <c r="T383" s="243">
        <f>S383*H383</f>
        <v>0</v>
      </c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R383" s="244" t="s">
        <v>717</v>
      </c>
      <c r="AT383" s="244" t="s">
        <v>612</v>
      </c>
      <c r="AU383" s="244" t="s">
        <v>89</v>
      </c>
      <c r="AY383" s="14" t="s">
        <v>263</v>
      </c>
      <c r="BE383" s="245">
        <f>IF(N383="základná",J383,0)</f>
        <v>0</v>
      </c>
      <c r="BF383" s="245">
        <f>IF(N383="znížená",J383,0)</f>
        <v>0</v>
      </c>
      <c r="BG383" s="245">
        <f>IF(N383="zákl. prenesená",J383,0)</f>
        <v>0</v>
      </c>
      <c r="BH383" s="245">
        <f>IF(N383="zníž. prenesená",J383,0)</f>
        <v>0</v>
      </c>
      <c r="BI383" s="245">
        <f>IF(N383="nulová",J383,0)</f>
        <v>0</v>
      </c>
      <c r="BJ383" s="14" t="s">
        <v>89</v>
      </c>
      <c r="BK383" s="246">
        <f>ROUND(I383*H383,3)</f>
        <v>0</v>
      </c>
      <c r="BL383" s="14" t="s">
        <v>327</v>
      </c>
      <c r="BM383" s="244" t="s">
        <v>1187</v>
      </c>
    </row>
    <row r="384" s="2" customFormat="1" ht="16.5" customHeight="1">
      <c r="A384" s="35"/>
      <c r="B384" s="36"/>
      <c r="C384" s="233" t="s">
        <v>1188</v>
      </c>
      <c r="D384" s="233" t="s">
        <v>264</v>
      </c>
      <c r="E384" s="234" t="s">
        <v>1189</v>
      </c>
      <c r="F384" s="235" t="s">
        <v>1190</v>
      </c>
      <c r="G384" s="236" t="s">
        <v>322</v>
      </c>
      <c r="H384" s="237">
        <v>60.049999999999997</v>
      </c>
      <c r="I384" s="238"/>
      <c r="J384" s="237">
        <f>ROUND(I384*H384,3)</f>
        <v>0</v>
      </c>
      <c r="K384" s="239"/>
      <c r="L384" s="41"/>
      <c r="M384" s="240" t="s">
        <v>1</v>
      </c>
      <c r="N384" s="241" t="s">
        <v>44</v>
      </c>
      <c r="O384" s="94"/>
      <c r="P384" s="242">
        <f>O384*H384</f>
        <v>0</v>
      </c>
      <c r="Q384" s="242">
        <v>0.00021000000000000001</v>
      </c>
      <c r="R384" s="242">
        <f>Q384*H384</f>
        <v>0.0126105</v>
      </c>
      <c r="S384" s="242">
        <v>0</v>
      </c>
      <c r="T384" s="243">
        <f>S384*H384</f>
        <v>0</v>
      </c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R384" s="244" t="s">
        <v>327</v>
      </c>
      <c r="AT384" s="244" t="s">
        <v>264</v>
      </c>
      <c r="AU384" s="244" t="s">
        <v>89</v>
      </c>
      <c r="AY384" s="14" t="s">
        <v>263</v>
      </c>
      <c r="BE384" s="245">
        <f>IF(N384="základná",J384,0)</f>
        <v>0</v>
      </c>
      <c r="BF384" s="245">
        <f>IF(N384="znížená",J384,0)</f>
        <v>0</v>
      </c>
      <c r="BG384" s="245">
        <f>IF(N384="zákl. prenesená",J384,0)</f>
        <v>0</v>
      </c>
      <c r="BH384" s="245">
        <f>IF(N384="zníž. prenesená",J384,0)</f>
        <v>0</v>
      </c>
      <c r="BI384" s="245">
        <f>IF(N384="nulová",J384,0)</f>
        <v>0</v>
      </c>
      <c r="BJ384" s="14" t="s">
        <v>89</v>
      </c>
      <c r="BK384" s="246">
        <f>ROUND(I384*H384,3)</f>
        <v>0</v>
      </c>
      <c r="BL384" s="14" t="s">
        <v>327</v>
      </c>
      <c r="BM384" s="244" t="s">
        <v>1191</v>
      </c>
    </row>
    <row r="385" s="2" customFormat="1" ht="16.5" customHeight="1">
      <c r="A385" s="35"/>
      <c r="B385" s="36"/>
      <c r="C385" s="249" t="s">
        <v>1192</v>
      </c>
      <c r="D385" s="249" t="s">
        <v>612</v>
      </c>
      <c r="E385" s="250" t="s">
        <v>1193</v>
      </c>
      <c r="F385" s="251" t="s">
        <v>1194</v>
      </c>
      <c r="G385" s="252" t="s">
        <v>322</v>
      </c>
      <c r="H385" s="253">
        <v>60.049999999999997</v>
      </c>
      <c r="I385" s="254"/>
      <c r="J385" s="253">
        <f>ROUND(I385*H385,3)</f>
        <v>0</v>
      </c>
      <c r="K385" s="255"/>
      <c r="L385" s="256"/>
      <c r="M385" s="257" t="s">
        <v>1</v>
      </c>
      <c r="N385" s="258" t="s">
        <v>44</v>
      </c>
      <c r="O385" s="94"/>
      <c r="P385" s="242">
        <f>O385*H385</f>
        <v>0</v>
      </c>
      <c r="Q385" s="242">
        <v>0.002</v>
      </c>
      <c r="R385" s="242">
        <f>Q385*H385</f>
        <v>0.1201</v>
      </c>
      <c r="S385" s="242">
        <v>0</v>
      </c>
      <c r="T385" s="243">
        <f>S385*H385</f>
        <v>0</v>
      </c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R385" s="244" t="s">
        <v>717</v>
      </c>
      <c r="AT385" s="244" t="s">
        <v>612</v>
      </c>
      <c r="AU385" s="244" t="s">
        <v>89</v>
      </c>
      <c r="AY385" s="14" t="s">
        <v>263</v>
      </c>
      <c r="BE385" s="245">
        <f>IF(N385="základná",J385,0)</f>
        <v>0</v>
      </c>
      <c r="BF385" s="245">
        <f>IF(N385="znížená",J385,0)</f>
        <v>0</v>
      </c>
      <c r="BG385" s="245">
        <f>IF(N385="zákl. prenesená",J385,0)</f>
        <v>0</v>
      </c>
      <c r="BH385" s="245">
        <f>IF(N385="zníž. prenesená",J385,0)</f>
        <v>0</v>
      </c>
      <c r="BI385" s="245">
        <f>IF(N385="nulová",J385,0)</f>
        <v>0</v>
      </c>
      <c r="BJ385" s="14" t="s">
        <v>89</v>
      </c>
      <c r="BK385" s="246">
        <f>ROUND(I385*H385,3)</f>
        <v>0</v>
      </c>
      <c r="BL385" s="14" t="s">
        <v>327</v>
      </c>
      <c r="BM385" s="244" t="s">
        <v>1195</v>
      </c>
    </row>
    <row r="386" s="2" customFormat="1" ht="16.5" customHeight="1">
      <c r="A386" s="35"/>
      <c r="B386" s="36"/>
      <c r="C386" s="233" t="s">
        <v>1196</v>
      </c>
      <c r="D386" s="233" t="s">
        <v>264</v>
      </c>
      <c r="E386" s="234" t="s">
        <v>1197</v>
      </c>
      <c r="F386" s="235" t="s">
        <v>1198</v>
      </c>
      <c r="G386" s="236" t="s">
        <v>569</v>
      </c>
      <c r="H386" s="237">
        <v>47.549999999999997</v>
      </c>
      <c r="I386" s="238"/>
      <c r="J386" s="237">
        <f>ROUND(I386*H386,3)</f>
        <v>0</v>
      </c>
      <c r="K386" s="239"/>
      <c r="L386" s="41"/>
      <c r="M386" s="240" t="s">
        <v>1</v>
      </c>
      <c r="N386" s="241" t="s">
        <v>44</v>
      </c>
      <c r="O386" s="94"/>
      <c r="P386" s="242">
        <f>O386*H386</f>
        <v>0</v>
      </c>
      <c r="Q386" s="242">
        <v>0.00021000000000000001</v>
      </c>
      <c r="R386" s="242">
        <f>Q386*H386</f>
        <v>0.0099854999999999996</v>
      </c>
      <c r="S386" s="242">
        <v>0</v>
      </c>
      <c r="T386" s="243">
        <f>S386*H386</f>
        <v>0</v>
      </c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R386" s="244" t="s">
        <v>101</v>
      </c>
      <c r="AT386" s="244" t="s">
        <v>264</v>
      </c>
      <c r="AU386" s="244" t="s">
        <v>89</v>
      </c>
      <c r="AY386" s="14" t="s">
        <v>263</v>
      </c>
      <c r="BE386" s="245">
        <f>IF(N386="základná",J386,0)</f>
        <v>0</v>
      </c>
      <c r="BF386" s="245">
        <f>IF(N386="znížená",J386,0)</f>
        <v>0</v>
      </c>
      <c r="BG386" s="245">
        <f>IF(N386="zákl. prenesená",J386,0)</f>
        <v>0</v>
      </c>
      <c r="BH386" s="245">
        <f>IF(N386="zníž. prenesená",J386,0)</f>
        <v>0</v>
      </c>
      <c r="BI386" s="245">
        <f>IF(N386="nulová",J386,0)</f>
        <v>0</v>
      </c>
      <c r="BJ386" s="14" t="s">
        <v>89</v>
      </c>
      <c r="BK386" s="246">
        <f>ROUND(I386*H386,3)</f>
        <v>0</v>
      </c>
      <c r="BL386" s="14" t="s">
        <v>101</v>
      </c>
      <c r="BM386" s="244" t="s">
        <v>1199</v>
      </c>
    </row>
    <row r="387" s="2" customFormat="1" ht="16.5" customHeight="1">
      <c r="A387" s="35"/>
      <c r="B387" s="36"/>
      <c r="C387" s="249" t="s">
        <v>1200</v>
      </c>
      <c r="D387" s="249" t="s">
        <v>612</v>
      </c>
      <c r="E387" s="250" t="s">
        <v>1201</v>
      </c>
      <c r="F387" s="251" t="s">
        <v>1202</v>
      </c>
      <c r="G387" s="252" t="s">
        <v>410</v>
      </c>
      <c r="H387" s="253">
        <v>1</v>
      </c>
      <c r="I387" s="254"/>
      <c r="J387" s="253">
        <f>ROUND(I387*H387,3)</f>
        <v>0</v>
      </c>
      <c r="K387" s="255"/>
      <c r="L387" s="256"/>
      <c r="M387" s="257" t="s">
        <v>1</v>
      </c>
      <c r="N387" s="258" t="s">
        <v>44</v>
      </c>
      <c r="O387" s="94"/>
      <c r="P387" s="242">
        <f>O387*H387</f>
        <v>0</v>
      </c>
      <c r="Q387" s="242">
        <v>0.079089999999999994</v>
      </c>
      <c r="R387" s="242">
        <f>Q387*H387</f>
        <v>0.079089999999999994</v>
      </c>
      <c r="S387" s="242">
        <v>0</v>
      </c>
      <c r="T387" s="243">
        <f>S387*H387</f>
        <v>0</v>
      </c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R387" s="244" t="s">
        <v>290</v>
      </c>
      <c r="AT387" s="244" t="s">
        <v>612</v>
      </c>
      <c r="AU387" s="244" t="s">
        <v>89</v>
      </c>
      <c r="AY387" s="14" t="s">
        <v>263</v>
      </c>
      <c r="BE387" s="245">
        <f>IF(N387="základná",J387,0)</f>
        <v>0</v>
      </c>
      <c r="BF387" s="245">
        <f>IF(N387="znížená",J387,0)</f>
        <v>0</v>
      </c>
      <c r="BG387" s="245">
        <f>IF(N387="zákl. prenesená",J387,0)</f>
        <v>0</v>
      </c>
      <c r="BH387" s="245">
        <f>IF(N387="zníž. prenesená",J387,0)</f>
        <v>0</v>
      </c>
      <c r="BI387" s="245">
        <f>IF(N387="nulová",J387,0)</f>
        <v>0</v>
      </c>
      <c r="BJ387" s="14" t="s">
        <v>89</v>
      </c>
      <c r="BK387" s="246">
        <f>ROUND(I387*H387,3)</f>
        <v>0</v>
      </c>
      <c r="BL387" s="14" t="s">
        <v>101</v>
      </c>
      <c r="BM387" s="244" t="s">
        <v>1203</v>
      </c>
    </row>
    <row r="388" s="2" customFormat="1" ht="16.5" customHeight="1">
      <c r="A388" s="35"/>
      <c r="B388" s="36"/>
      <c r="C388" s="249" t="s">
        <v>1204</v>
      </c>
      <c r="D388" s="249" t="s">
        <v>612</v>
      </c>
      <c r="E388" s="250" t="s">
        <v>1205</v>
      </c>
      <c r="F388" s="251" t="s">
        <v>1206</v>
      </c>
      <c r="G388" s="252" t="s">
        <v>410</v>
      </c>
      <c r="H388" s="253">
        <v>1</v>
      </c>
      <c r="I388" s="254"/>
      <c r="J388" s="253">
        <f>ROUND(I388*H388,3)</f>
        <v>0</v>
      </c>
      <c r="K388" s="255"/>
      <c r="L388" s="256"/>
      <c r="M388" s="257" t="s">
        <v>1</v>
      </c>
      <c r="N388" s="258" t="s">
        <v>44</v>
      </c>
      <c r="O388" s="94"/>
      <c r="P388" s="242">
        <f>O388*H388</f>
        <v>0</v>
      </c>
      <c r="Q388" s="242">
        <v>0.079089999999999994</v>
      </c>
      <c r="R388" s="242">
        <f>Q388*H388</f>
        <v>0.079089999999999994</v>
      </c>
      <c r="S388" s="242">
        <v>0</v>
      </c>
      <c r="T388" s="243">
        <f>S388*H388</f>
        <v>0</v>
      </c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R388" s="244" t="s">
        <v>290</v>
      </c>
      <c r="AT388" s="244" t="s">
        <v>612</v>
      </c>
      <c r="AU388" s="244" t="s">
        <v>89</v>
      </c>
      <c r="AY388" s="14" t="s">
        <v>263</v>
      </c>
      <c r="BE388" s="245">
        <f>IF(N388="základná",J388,0)</f>
        <v>0</v>
      </c>
      <c r="BF388" s="245">
        <f>IF(N388="znížená",J388,0)</f>
        <v>0</v>
      </c>
      <c r="BG388" s="245">
        <f>IF(N388="zákl. prenesená",J388,0)</f>
        <v>0</v>
      </c>
      <c r="BH388" s="245">
        <f>IF(N388="zníž. prenesená",J388,0)</f>
        <v>0</v>
      </c>
      <c r="BI388" s="245">
        <f>IF(N388="nulová",J388,0)</f>
        <v>0</v>
      </c>
      <c r="BJ388" s="14" t="s">
        <v>89</v>
      </c>
      <c r="BK388" s="246">
        <f>ROUND(I388*H388,3)</f>
        <v>0</v>
      </c>
      <c r="BL388" s="14" t="s">
        <v>101</v>
      </c>
      <c r="BM388" s="244" t="s">
        <v>1207</v>
      </c>
    </row>
    <row r="389" s="2" customFormat="1" ht="16.5" customHeight="1">
      <c r="A389" s="35"/>
      <c r="B389" s="36"/>
      <c r="C389" s="249" t="s">
        <v>1208</v>
      </c>
      <c r="D389" s="249" t="s">
        <v>612</v>
      </c>
      <c r="E389" s="250" t="s">
        <v>1209</v>
      </c>
      <c r="F389" s="251" t="s">
        <v>1210</v>
      </c>
      <c r="G389" s="252" t="s">
        <v>410</v>
      </c>
      <c r="H389" s="253">
        <v>1</v>
      </c>
      <c r="I389" s="254"/>
      <c r="J389" s="253">
        <f>ROUND(I389*H389,3)</f>
        <v>0</v>
      </c>
      <c r="K389" s="255"/>
      <c r="L389" s="256"/>
      <c r="M389" s="257" t="s">
        <v>1</v>
      </c>
      <c r="N389" s="258" t="s">
        <v>44</v>
      </c>
      <c r="O389" s="94"/>
      <c r="P389" s="242">
        <f>O389*H389</f>
        <v>0</v>
      </c>
      <c r="Q389" s="242">
        <v>0.079089999999999994</v>
      </c>
      <c r="R389" s="242">
        <f>Q389*H389</f>
        <v>0.079089999999999994</v>
      </c>
      <c r="S389" s="242">
        <v>0</v>
      </c>
      <c r="T389" s="243">
        <f>S389*H389</f>
        <v>0</v>
      </c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R389" s="244" t="s">
        <v>290</v>
      </c>
      <c r="AT389" s="244" t="s">
        <v>612</v>
      </c>
      <c r="AU389" s="244" t="s">
        <v>89</v>
      </c>
      <c r="AY389" s="14" t="s">
        <v>263</v>
      </c>
      <c r="BE389" s="245">
        <f>IF(N389="základná",J389,0)</f>
        <v>0</v>
      </c>
      <c r="BF389" s="245">
        <f>IF(N389="znížená",J389,0)</f>
        <v>0</v>
      </c>
      <c r="BG389" s="245">
        <f>IF(N389="zákl. prenesená",J389,0)</f>
        <v>0</v>
      </c>
      <c r="BH389" s="245">
        <f>IF(N389="zníž. prenesená",J389,0)</f>
        <v>0</v>
      </c>
      <c r="BI389" s="245">
        <f>IF(N389="nulová",J389,0)</f>
        <v>0</v>
      </c>
      <c r="BJ389" s="14" t="s">
        <v>89</v>
      </c>
      <c r="BK389" s="246">
        <f>ROUND(I389*H389,3)</f>
        <v>0</v>
      </c>
      <c r="BL389" s="14" t="s">
        <v>101</v>
      </c>
      <c r="BM389" s="244" t="s">
        <v>1211</v>
      </c>
    </row>
    <row r="390" s="2" customFormat="1" ht="16.5" customHeight="1">
      <c r="A390" s="35"/>
      <c r="B390" s="36"/>
      <c r="C390" s="249" t="s">
        <v>1212</v>
      </c>
      <c r="D390" s="249" t="s">
        <v>612</v>
      </c>
      <c r="E390" s="250" t="s">
        <v>1213</v>
      </c>
      <c r="F390" s="251" t="s">
        <v>1214</v>
      </c>
      <c r="G390" s="252" t="s">
        <v>410</v>
      </c>
      <c r="H390" s="253">
        <v>4</v>
      </c>
      <c r="I390" s="254"/>
      <c r="J390" s="253">
        <f>ROUND(I390*H390,3)</f>
        <v>0</v>
      </c>
      <c r="K390" s="255"/>
      <c r="L390" s="256"/>
      <c r="M390" s="257" t="s">
        <v>1</v>
      </c>
      <c r="N390" s="258" t="s">
        <v>44</v>
      </c>
      <c r="O390" s="94"/>
      <c r="P390" s="242">
        <f>O390*H390</f>
        <v>0</v>
      </c>
      <c r="Q390" s="242">
        <v>0.079089999999999994</v>
      </c>
      <c r="R390" s="242">
        <f>Q390*H390</f>
        <v>0.31635999999999997</v>
      </c>
      <c r="S390" s="242">
        <v>0</v>
      </c>
      <c r="T390" s="243">
        <f>S390*H390</f>
        <v>0</v>
      </c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R390" s="244" t="s">
        <v>290</v>
      </c>
      <c r="AT390" s="244" t="s">
        <v>612</v>
      </c>
      <c r="AU390" s="244" t="s">
        <v>89</v>
      </c>
      <c r="AY390" s="14" t="s">
        <v>263</v>
      </c>
      <c r="BE390" s="245">
        <f>IF(N390="základná",J390,0)</f>
        <v>0</v>
      </c>
      <c r="BF390" s="245">
        <f>IF(N390="znížená",J390,0)</f>
        <v>0</v>
      </c>
      <c r="BG390" s="245">
        <f>IF(N390="zákl. prenesená",J390,0)</f>
        <v>0</v>
      </c>
      <c r="BH390" s="245">
        <f>IF(N390="zníž. prenesená",J390,0)</f>
        <v>0</v>
      </c>
      <c r="BI390" s="245">
        <f>IF(N390="nulová",J390,0)</f>
        <v>0</v>
      </c>
      <c r="BJ390" s="14" t="s">
        <v>89</v>
      </c>
      <c r="BK390" s="246">
        <f>ROUND(I390*H390,3)</f>
        <v>0</v>
      </c>
      <c r="BL390" s="14" t="s">
        <v>101</v>
      </c>
      <c r="BM390" s="244" t="s">
        <v>1215</v>
      </c>
    </row>
    <row r="391" s="2" customFormat="1" ht="16.5" customHeight="1">
      <c r="A391" s="35"/>
      <c r="B391" s="36"/>
      <c r="C391" s="249" t="s">
        <v>1216</v>
      </c>
      <c r="D391" s="249" t="s">
        <v>612</v>
      </c>
      <c r="E391" s="250" t="s">
        <v>1217</v>
      </c>
      <c r="F391" s="251" t="s">
        <v>1218</v>
      </c>
      <c r="G391" s="252" t="s">
        <v>410</v>
      </c>
      <c r="H391" s="253">
        <v>1</v>
      </c>
      <c r="I391" s="254"/>
      <c r="J391" s="253">
        <f>ROUND(I391*H391,3)</f>
        <v>0</v>
      </c>
      <c r="K391" s="255"/>
      <c r="L391" s="256"/>
      <c r="M391" s="257" t="s">
        <v>1</v>
      </c>
      <c r="N391" s="258" t="s">
        <v>44</v>
      </c>
      <c r="O391" s="94"/>
      <c r="P391" s="242">
        <f>O391*H391</f>
        <v>0</v>
      </c>
      <c r="Q391" s="242">
        <v>0.079089999999999994</v>
      </c>
      <c r="R391" s="242">
        <f>Q391*H391</f>
        <v>0.079089999999999994</v>
      </c>
      <c r="S391" s="242">
        <v>0</v>
      </c>
      <c r="T391" s="243">
        <f>S391*H391</f>
        <v>0</v>
      </c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R391" s="244" t="s">
        <v>290</v>
      </c>
      <c r="AT391" s="244" t="s">
        <v>612</v>
      </c>
      <c r="AU391" s="244" t="s">
        <v>89</v>
      </c>
      <c r="AY391" s="14" t="s">
        <v>263</v>
      </c>
      <c r="BE391" s="245">
        <f>IF(N391="základná",J391,0)</f>
        <v>0</v>
      </c>
      <c r="BF391" s="245">
        <f>IF(N391="znížená",J391,0)</f>
        <v>0</v>
      </c>
      <c r="BG391" s="245">
        <f>IF(N391="zákl. prenesená",J391,0)</f>
        <v>0</v>
      </c>
      <c r="BH391" s="245">
        <f>IF(N391="zníž. prenesená",J391,0)</f>
        <v>0</v>
      </c>
      <c r="BI391" s="245">
        <f>IF(N391="nulová",J391,0)</f>
        <v>0</v>
      </c>
      <c r="BJ391" s="14" t="s">
        <v>89</v>
      </c>
      <c r="BK391" s="246">
        <f>ROUND(I391*H391,3)</f>
        <v>0</v>
      </c>
      <c r="BL391" s="14" t="s">
        <v>101</v>
      </c>
      <c r="BM391" s="244" t="s">
        <v>1219</v>
      </c>
    </row>
    <row r="392" s="2" customFormat="1" ht="24.15" customHeight="1">
      <c r="A392" s="35"/>
      <c r="B392" s="36"/>
      <c r="C392" s="233" t="s">
        <v>1220</v>
      </c>
      <c r="D392" s="233" t="s">
        <v>264</v>
      </c>
      <c r="E392" s="234" t="s">
        <v>1221</v>
      </c>
      <c r="F392" s="235" t="s">
        <v>1222</v>
      </c>
      <c r="G392" s="236" t="s">
        <v>410</v>
      </c>
      <c r="H392" s="237">
        <v>1</v>
      </c>
      <c r="I392" s="238"/>
      <c r="J392" s="237">
        <f>ROUND(I392*H392,3)</f>
        <v>0</v>
      </c>
      <c r="K392" s="239"/>
      <c r="L392" s="41"/>
      <c r="M392" s="240" t="s">
        <v>1</v>
      </c>
      <c r="N392" s="241" t="s">
        <v>44</v>
      </c>
      <c r="O392" s="94"/>
      <c r="P392" s="242">
        <f>O392*H392</f>
        <v>0</v>
      </c>
      <c r="Q392" s="242">
        <v>0</v>
      </c>
      <c r="R392" s="242">
        <f>Q392*H392</f>
        <v>0</v>
      </c>
      <c r="S392" s="242">
        <v>0</v>
      </c>
      <c r="T392" s="243">
        <f>S392*H392</f>
        <v>0</v>
      </c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R392" s="244" t="s">
        <v>327</v>
      </c>
      <c r="AT392" s="244" t="s">
        <v>264</v>
      </c>
      <c r="AU392" s="244" t="s">
        <v>89</v>
      </c>
      <c r="AY392" s="14" t="s">
        <v>263</v>
      </c>
      <c r="BE392" s="245">
        <f>IF(N392="základná",J392,0)</f>
        <v>0</v>
      </c>
      <c r="BF392" s="245">
        <f>IF(N392="znížená",J392,0)</f>
        <v>0</v>
      </c>
      <c r="BG392" s="245">
        <f>IF(N392="zákl. prenesená",J392,0)</f>
        <v>0</v>
      </c>
      <c r="BH392" s="245">
        <f>IF(N392="zníž. prenesená",J392,0)</f>
        <v>0</v>
      </c>
      <c r="BI392" s="245">
        <f>IF(N392="nulová",J392,0)</f>
        <v>0</v>
      </c>
      <c r="BJ392" s="14" t="s">
        <v>89</v>
      </c>
      <c r="BK392" s="246">
        <f>ROUND(I392*H392,3)</f>
        <v>0</v>
      </c>
      <c r="BL392" s="14" t="s">
        <v>327</v>
      </c>
      <c r="BM392" s="244" t="s">
        <v>1223</v>
      </c>
    </row>
    <row r="393" s="2" customFormat="1" ht="24.15" customHeight="1">
      <c r="A393" s="35"/>
      <c r="B393" s="36"/>
      <c r="C393" s="249" t="s">
        <v>1224</v>
      </c>
      <c r="D393" s="249" t="s">
        <v>612</v>
      </c>
      <c r="E393" s="250" t="s">
        <v>997</v>
      </c>
      <c r="F393" s="251" t="s">
        <v>998</v>
      </c>
      <c r="G393" s="252" t="s">
        <v>410</v>
      </c>
      <c r="H393" s="253">
        <v>1</v>
      </c>
      <c r="I393" s="254"/>
      <c r="J393" s="253">
        <f>ROUND(I393*H393,3)</f>
        <v>0</v>
      </c>
      <c r="K393" s="255"/>
      <c r="L393" s="256"/>
      <c r="M393" s="257" t="s">
        <v>1</v>
      </c>
      <c r="N393" s="258" t="s">
        <v>44</v>
      </c>
      <c r="O393" s="94"/>
      <c r="P393" s="242">
        <f>O393*H393</f>
        <v>0</v>
      </c>
      <c r="Q393" s="242">
        <v>0.001</v>
      </c>
      <c r="R393" s="242">
        <f>Q393*H393</f>
        <v>0.001</v>
      </c>
      <c r="S393" s="242">
        <v>0</v>
      </c>
      <c r="T393" s="243">
        <f>S393*H393</f>
        <v>0</v>
      </c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R393" s="244" t="s">
        <v>717</v>
      </c>
      <c r="AT393" s="244" t="s">
        <v>612</v>
      </c>
      <c r="AU393" s="244" t="s">
        <v>89</v>
      </c>
      <c r="AY393" s="14" t="s">
        <v>263</v>
      </c>
      <c r="BE393" s="245">
        <f>IF(N393="základná",J393,0)</f>
        <v>0</v>
      </c>
      <c r="BF393" s="245">
        <f>IF(N393="znížená",J393,0)</f>
        <v>0</v>
      </c>
      <c r="BG393" s="245">
        <f>IF(N393="zákl. prenesená",J393,0)</f>
        <v>0</v>
      </c>
      <c r="BH393" s="245">
        <f>IF(N393="zníž. prenesená",J393,0)</f>
        <v>0</v>
      </c>
      <c r="BI393" s="245">
        <f>IF(N393="nulová",J393,0)</f>
        <v>0</v>
      </c>
      <c r="BJ393" s="14" t="s">
        <v>89</v>
      </c>
      <c r="BK393" s="246">
        <f>ROUND(I393*H393,3)</f>
        <v>0</v>
      </c>
      <c r="BL393" s="14" t="s">
        <v>327</v>
      </c>
      <c r="BM393" s="244" t="s">
        <v>1225</v>
      </c>
    </row>
    <row r="394" s="2" customFormat="1" ht="24.15" customHeight="1">
      <c r="A394" s="35"/>
      <c r="B394" s="36"/>
      <c r="C394" s="249" t="s">
        <v>1226</v>
      </c>
      <c r="D394" s="249" t="s">
        <v>612</v>
      </c>
      <c r="E394" s="250" t="s">
        <v>1227</v>
      </c>
      <c r="F394" s="251" t="s">
        <v>1228</v>
      </c>
      <c r="G394" s="252" t="s">
        <v>410</v>
      </c>
      <c r="H394" s="253">
        <v>1</v>
      </c>
      <c r="I394" s="254"/>
      <c r="J394" s="253">
        <f>ROUND(I394*H394,3)</f>
        <v>0</v>
      </c>
      <c r="K394" s="255"/>
      <c r="L394" s="256"/>
      <c r="M394" s="257" t="s">
        <v>1</v>
      </c>
      <c r="N394" s="258" t="s">
        <v>44</v>
      </c>
      <c r="O394" s="94"/>
      <c r="P394" s="242">
        <f>O394*H394</f>
        <v>0</v>
      </c>
      <c r="Q394" s="242">
        <v>0.079089999999999994</v>
      </c>
      <c r="R394" s="242">
        <f>Q394*H394</f>
        <v>0.079089999999999994</v>
      </c>
      <c r="S394" s="242">
        <v>0</v>
      </c>
      <c r="T394" s="243">
        <f>S394*H394</f>
        <v>0</v>
      </c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R394" s="244" t="s">
        <v>717</v>
      </c>
      <c r="AT394" s="244" t="s">
        <v>612</v>
      </c>
      <c r="AU394" s="244" t="s">
        <v>89</v>
      </c>
      <c r="AY394" s="14" t="s">
        <v>263</v>
      </c>
      <c r="BE394" s="245">
        <f>IF(N394="základná",J394,0)</f>
        <v>0</v>
      </c>
      <c r="BF394" s="245">
        <f>IF(N394="znížená",J394,0)</f>
        <v>0</v>
      </c>
      <c r="BG394" s="245">
        <f>IF(N394="zákl. prenesená",J394,0)</f>
        <v>0</v>
      </c>
      <c r="BH394" s="245">
        <f>IF(N394="zníž. prenesená",J394,0)</f>
        <v>0</v>
      </c>
      <c r="BI394" s="245">
        <f>IF(N394="nulová",J394,0)</f>
        <v>0</v>
      </c>
      <c r="BJ394" s="14" t="s">
        <v>89</v>
      </c>
      <c r="BK394" s="246">
        <f>ROUND(I394*H394,3)</f>
        <v>0</v>
      </c>
      <c r="BL394" s="14" t="s">
        <v>327</v>
      </c>
      <c r="BM394" s="244" t="s">
        <v>1229</v>
      </c>
    </row>
    <row r="395" s="2" customFormat="1" ht="24.15" customHeight="1">
      <c r="A395" s="35"/>
      <c r="B395" s="36"/>
      <c r="C395" s="233" t="s">
        <v>1230</v>
      </c>
      <c r="D395" s="233" t="s">
        <v>264</v>
      </c>
      <c r="E395" s="234" t="s">
        <v>1231</v>
      </c>
      <c r="F395" s="235" t="s">
        <v>1232</v>
      </c>
      <c r="G395" s="236" t="s">
        <v>569</v>
      </c>
      <c r="H395" s="237">
        <v>8.5</v>
      </c>
      <c r="I395" s="238"/>
      <c r="J395" s="237">
        <f>ROUND(I395*H395,3)</f>
        <v>0</v>
      </c>
      <c r="K395" s="239"/>
      <c r="L395" s="41"/>
      <c r="M395" s="240" t="s">
        <v>1</v>
      </c>
      <c r="N395" s="241" t="s">
        <v>44</v>
      </c>
      <c r="O395" s="94"/>
      <c r="P395" s="242">
        <f>O395*H395</f>
        <v>0</v>
      </c>
      <c r="Q395" s="242">
        <v>9.0000000000000006E-05</v>
      </c>
      <c r="R395" s="242">
        <f>Q395*H395</f>
        <v>0.00076500000000000005</v>
      </c>
      <c r="S395" s="242">
        <v>0</v>
      </c>
      <c r="T395" s="243">
        <f>S395*H395</f>
        <v>0</v>
      </c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R395" s="244" t="s">
        <v>327</v>
      </c>
      <c r="AT395" s="244" t="s">
        <v>264</v>
      </c>
      <c r="AU395" s="244" t="s">
        <v>89</v>
      </c>
      <c r="AY395" s="14" t="s">
        <v>263</v>
      </c>
      <c r="BE395" s="245">
        <f>IF(N395="základná",J395,0)</f>
        <v>0</v>
      </c>
      <c r="BF395" s="245">
        <f>IF(N395="znížená",J395,0)</f>
        <v>0</v>
      </c>
      <c r="BG395" s="245">
        <f>IF(N395="zákl. prenesená",J395,0)</f>
        <v>0</v>
      </c>
      <c r="BH395" s="245">
        <f>IF(N395="zníž. prenesená",J395,0)</f>
        <v>0</v>
      </c>
      <c r="BI395" s="245">
        <f>IF(N395="nulová",J395,0)</f>
        <v>0</v>
      </c>
      <c r="BJ395" s="14" t="s">
        <v>89</v>
      </c>
      <c r="BK395" s="246">
        <f>ROUND(I395*H395,3)</f>
        <v>0</v>
      </c>
      <c r="BL395" s="14" t="s">
        <v>327</v>
      </c>
      <c r="BM395" s="244" t="s">
        <v>1233</v>
      </c>
    </row>
    <row r="396" s="2" customFormat="1" ht="24.15" customHeight="1">
      <c r="A396" s="35"/>
      <c r="B396" s="36"/>
      <c r="C396" s="233" t="s">
        <v>1234</v>
      </c>
      <c r="D396" s="233" t="s">
        <v>264</v>
      </c>
      <c r="E396" s="234" t="s">
        <v>1235</v>
      </c>
      <c r="F396" s="235" t="s">
        <v>1236</v>
      </c>
      <c r="G396" s="236" t="s">
        <v>569</v>
      </c>
      <c r="H396" s="237">
        <v>2.25</v>
      </c>
      <c r="I396" s="238"/>
      <c r="J396" s="237">
        <f>ROUND(I396*H396,3)</f>
        <v>0</v>
      </c>
      <c r="K396" s="239"/>
      <c r="L396" s="41"/>
      <c r="M396" s="240" t="s">
        <v>1</v>
      </c>
      <c r="N396" s="241" t="s">
        <v>44</v>
      </c>
      <c r="O396" s="94"/>
      <c r="P396" s="242">
        <f>O396*H396</f>
        <v>0</v>
      </c>
      <c r="Q396" s="242">
        <v>9.0000000000000006E-05</v>
      </c>
      <c r="R396" s="242">
        <f>Q396*H396</f>
        <v>0.00020250000000000002</v>
      </c>
      <c r="S396" s="242">
        <v>0</v>
      </c>
      <c r="T396" s="243">
        <f>S396*H396</f>
        <v>0</v>
      </c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R396" s="244" t="s">
        <v>327</v>
      </c>
      <c r="AT396" s="244" t="s">
        <v>264</v>
      </c>
      <c r="AU396" s="244" t="s">
        <v>89</v>
      </c>
      <c r="AY396" s="14" t="s">
        <v>263</v>
      </c>
      <c r="BE396" s="245">
        <f>IF(N396="základná",J396,0)</f>
        <v>0</v>
      </c>
      <c r="BF396" s="245">
        <f>IF(N396="znížená",J396,0)</f>
        <v>0</v>
      </c>
      <c r="BG396" s="245">
        <f>IF(N396="zákl. prenesená",J396,0)</f>
        <v>0</v>
      </c>
      <c r="BH396" s="245">
        <f>IF(N396="zníž. prenesená",J396,0)</f>
        <v>0</v>
      </c>
      <c r="BI396" s="245">
        <f>IF(N396="nulová",J396,0)</f>
        <v>0</v>
      </c>
      <c r="BJ396" s="14" t="s">
        <v>89</v>
      </c>
      <c r="BK396" s="246">
        <f>ROUND(I396*H396,3)</f>
        <v>0</v>
      </c>
      <c r="BL396" s="14" t="s">
        <v>327</v>
      </c>
      <c r="BM396" s="244" t="s">
        <v>1237</v>
      </c>
    </row>
    <row r="397" s="2" customFormat="1" ht="24.15" customHeight="1">
      <c r="A397" s="35"/>
      <c r="B397" s="36"/>
      <c r="C397" s="233" t="s">
        <v>1238</v>
      </c>
      <c r="D397" s="233" t="s">
        <v>264</v>
      </c>
      <c r="E397" s="234" t="s">
        <v>1239</v>
      </c>
      <c r="F397" s="235" t="s">
        <v>1240</v>
      </c>
      <c r="G397" s="236" t="s">
        <v>313</v>
      </c>
      <c r="H397" s="237">
        <v>25.332000000000001</v>
      </c>
      <c r="I397" s="238"/>
      <c r="J397" s="237">
        <f>ROUND(I397*H397,3)</f>
        <v>0</v>
      </c>
      <c r="K397" s="239"/>
      <c r="L397" s="41"/>
      <c r="M397" s="240" t="s">
        <v>1</v>
      </c>
      <c r="N397" s="241" t="s">
        <v>44</v>
      </c>
      <c r="O397" s="94"/>
      <c r="P397" s="242">
        <f>O397*H397</f>
        <v>0</v>
      </c>
      <c r="Q397" s="242">
        <v>0</v>
      </c>
      <c r="R397" s="242">
        <f>Q397*H397</f>
        <v>0</v>
      </c>
      <c r="S397" s="242">
        <v>0</v>
      </c>
      <c r="T397" s="243">
        <f>S397*H397</f>
        <v>0</v>
      </c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R397" s="244" t="s">
        <v>327</v>
      </c>
      <c r="AT397" s="244" t="s">
        <v>264</v>
      </c>
      <c r="AU397" s="244" t="s">
        <v>89</v>
      </c>
      <c r="AY397" s="14" t="s">
        <v>263</v>
      </c>
      <c r="BE397" s="245">
        <f>IF(N397="základná",J397,0)</f>
        <v>0</v>
      </c>
      <c r="BF397" s="245">
        <f>IF(N397="znížená",J397,0)</f>
        <v>0</v>
      </c>
      <c r="BG397" s="245">
        <f>IF(N397="zákl. prenesená",J397,0)</f>
        <v>0</v>
      </c>
      <c r="BH397" s="245">
        <f>IF(N397="zníž. prenesená",J397,0)</f>
        <v>0</v>
      </c>
      <c r="BI397" s="245">
        <f>IF(N397="nulová",J397,0)</f>
        <v>0</v>
      </c>
      <c r="BJ397" s="14" t="s">
        <v>89</v>
      </c>
      <c r="BK397" s="246">
        <f>ROUND(I397*H397,3)</f>
        <v>0</v>
      </c>
      <c r="BL397" s="14" t="s">
        <v>327</v>
      </c>
      <c r="BM397" s="244" t="s">
        <v>1241</v>
      </c>
    </row>
    <row r="398" s="12" customFormat="1" ht="22.8" customHeight="1">
      <c r="A398" s="12"/>
      <c r="B398" s="219"/>
      <c r="C398" s="220"/>
      <c r="D398" s="221" t="s">
        <v>77</v>
      </c>
      <c r="E398" s="247" t="s">
        <v>1242</v>
      </c>
      <c r="F398" s="247" t="s">
        <v>1243</v>
      </c>
      <c r="G398" s="220"/>
      <c r="H398" s="220"/>
      <c r="I398" s="223"/>
      <c r="J398" s="248">
        <f>BK398</f>
        <v>0</v>
      </c>
      <c r="K398" s="220"/>
      <c r="L398" s="225"/>
      <c r="M398" s="226"/>
      <c r="N398" s="227"/>
      <c r="O398" s="227"/>
      <c r="P398" s="228">
        <f>SUM(P399:P407)</f>
        <v>0</v>
      </c>
      <c r="Q398" s="227"/>
      <c r="R398" s="228">
        <f>SUM(R399:R407)</f>
        <v>10.46864645</v>
      </c>
      <c r="S398" s="227"/>
      <c r="T398" s="229">
        <f>SUM(T399:T407)</f>
        <v>0</v>
      </c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R398" s="230" t="s">
        <v>89</v>
      </c>
      <c r="AT398" s="231" t="s">
        <v>77</v>
      </c>
      <c r="AU398" s="231" t="s">
        <v>85</v>
      </c>
      <c r="AY398" s="230" t="s">
        <v>263</v>
      </c>
      <c r="BK398" s="232">
        <f>SUM(BK399:BK407)</f>
        <v>0</v>
      </c>
    </row>
    <row r="399" s="2" customFormat="1" ht="24.15" customHeight="1">
      <c r="A399" s="35"/>
      <c r="B399" s="36"/>
      <c r="C399" s="233" t="s">
        <v>1244</v>
      </c>
      <c r="D399" s="233" t="s">
        <v>264</v>
      </c>
      <c r="E399" s="234" t="s">
        <v>1245</v>
      </c>
      <c r="F399" s="235" t="s">
        <v>1246</v>
      </c>
      <c r="G399" s="236" t="s">
        <v>569</v>
      </c>
      <c r="H399" s="237">
        <v>175.38</v>
      </c>
      <c r="I399" s="238"/>
      <c r="J399" s="237">
        <f>ROUND(I399*H399,3)</f>
        <v>0</v>
      </c>
      <c r="K399" s="239"/>
      <c r="L399" s="41"/>
      <c r="M399" s="240" t="s">
        <v>1</v>
      </c>
      <c r="N399" s="241" t="s">
        <v>44</v>
      </c>
      <c r="O399" s="94"/>
      <c r="P399" s="242">
        <f>O399*H399</f>
        <v>0</v>
      </c>
      <c r="Q399" s="242">
        <v>0.0034299999999999999</v>
      </c>
      <c r="R399" s="242">
        <f>Q399*H399</f>
        <v>0.60155340000000002</v>
      </c>
      <c r="S399" s="242">
        <v>0</v>
      </c>
      <c r="T399" s="243">
        <f>S399*H399</f>
        <v>0</v>
      </c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R399" s="244" t="s">
        <v>327</v>
      </c>
      <c r="AT399" s="244" t="s">
        <v>264</v>
      </c>
      <c r="AU399" s="244" t="s">
        <v>89</v>
      </c>
      <c r="AY399" s="14" t="s">
        <v>263</v>
      </c>
      <c r="BE399" s="245">
        <f>IF(N399="základná",J399,0)</f>
        <v>0</v>
      </c>
      <c r="BF399" s="245">
        <f>IF(N399="znížená",J399,0)</f>
        <v>0</v>
      </c>
      <c r="BG399" s="245">
        <f>IF(N399="zákl. prenesená",J399,0)</f>
        <v>0</v>
      </c>
      <c r="BH399" s="245">
        <f>IF(N399="zníž. prenesená",J399,0)</f>
        <v>0</v>
      </c>
      <c r="BI399" s="245">
        <f>IF(N399="nulová",J399,0)</f>
        <v>0</v>
      </c>
      <c r="BJ399" s="14" t="s">
        <v>89</v>
      </c>
      <c r="BK399" s="246">
        <f>ROUND(I399*H399,3)</f>
        <v>0</v>
      </c>
      <c r="BL399" s="14" t="s">
        <v>327</v>
      </c>
      <c r="BM399" s="244" t="s">
        <v>1247</v>
      </c>
    </row>
    <row r="400" s="2" customFormat="1" ht="16.5" customHeight="1">
      <c r="A400" s="35"/>
      <c r="B400" s="36"/>
      <c r="C400" s="249" t="s">
        <v>1248</v>
      </c>
      <c r="D400" s="249" t="s">
        <v>612</v>
      </c>
      <c r="E400" s="250" t="s">
        <v>1249</v>
      </c>
      <c r="F400" s="251" t="s">
        <v>1250</v>
      </c>
      <c r="G400" s="252" t="s">
        <v>410</v>
      </c>
      <c r="H400" s="253">
        <v>608.04200000000003</v>
      </c>
      <c r="I400" s="254"/>
      <c r="J400" s="253">
        <f>ROUND(I400*H400,3)</f>
        <v>0</v>
      </c>
      <c r="K400" s="255"/>
      <c r="L400" s="256"/>
      <c r="M400" s="257" t="s">
        <v>1</v>
      </c>
      <c r="N400" s="258" t="s">
        <v>44</v>
      </c>
      <c r="O400" s="94"/>
      <c r="P400" s="242">
        <f>O400*H400</f>
        <v>0</v>
      </c>
      <c r="Q400" s="242">
        <v>0.00044999999999999999</v>
      </c>
      <c r="R400" s="242">
        <f>Q400*H400</f>
        <v>0.2736189</v>
      </c>
      <c r="S400" s="242">
        <v>0</v>
      </c>
      <c r="T400" s="243">
        <f>S400*H400</f>
        <v>0</v>
      </c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R400" s="244" t="s">
        <v>717</v>
      </c>
      <c r="AT400" s="244" t="s">
        <v>612</v>
      </c>
      <c r="AU400" s="244" t="s">
        <v>89</v>
      </c>
      <c r="AY400" s="14" t="s">
        <v>263</v>
      </c>
      <c r="BE400" s="245">
        <f>IF(N400="základná",J400,0)</f>
        <v>0</v>
      </c>
      <c r="BF400" s="245">
        <f>IF(N400="znížená",J400,0)</f>
        <v>0</v>
      </c>
      <c r="BG400" s="245">
        <f>IF(N400="zákl. prenesená",J400,0)</f>
        <v>0</v>
      </c>
      <c r="BH400" s="245">
        <f>IF(N400="zníž. prenesená",J400,0)</f>
        <v>0</v>
      </c>
      <c r="BI400" s="245">
        <f>IF(N400="nulová",J400,0)</f>
        <v>0</v>
      </c>
      <c r="BJ400" s="14" t="s">
        <v>89</v>
      </c>
      <c r="BK400" s="246">
        <f>ROUND(I400*H400,3)</f>
        <v>0</v>
      </c>
      <c r="BL400" s="14" t="s">
        <v>327</v>
      </c>
      <c r="BM400" s="244" t="s">
        <v>1251</v>
      </c>
    </row>
    <row r="401" s="2" customFormat="1" ht="24.15" customHeight="1">
      <c r="A401" s="35"/>
      <c r="B401" s="36"/>
      <c r="C401" s="233" t="s">
        <v>1252</v>
      </c>
      <c r="D401" s="233" t="s">
        <v>264</v>
      </c>
      <c r="E401" s="234" t="s">
        <v>1253</v>
      </c>
      <c r="F401" s="235" t="s">
        <v>1254</v>
      </c>
      <c r="G401" s="236" t="s">
        <v>569</v>
      </c>
      <c r="H401" s="237">
        <v>50.880000000000003</v>
      </c>
      <c r="I401" s="238"/>
      <c r="J401" s="237">
        <f>ROUND(I401*H401,3)</f>
        <v>0</v>
      </c>
      <c r="K401" s="239"/>
      <c r="L401" s="41"/>
      <c r="M401" s="240" t="s">
        <v>1</v>
      </c>
      <c r="N401" s="241" t="s">
        <v>44</v>
      </c>
      <c r="O401" s="94"/>
      <c r="P401" s="242">
        <f>O401*H401</f>
        <v>0</v>
      </c>
      <c r="Q401" s="242">
        <v>0.0040000000000000001</v>
      </c>
      <c r="R401" s="242">
        <f>Q401*H401</f>
        <v>0.20352000000000001</v>
      </c>
      <c r="S401" s="242">
        <v>0</v>
      </c>
      <c r="T401" s="243">
        <f>S401*H401</f>
        <v>0</v>
      </c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R401" s="244" t="s">
        <v>327</v>
      </c>
      <c r="AT401" s="244" t="s">
        <v>264</v>
      </c>
      <c r="AU401" s="244" t="s">
        <v>89</v>
      </c>
      <c r="AY401" s="14" t="s">
        <v>263</v>
      </c>
      <c r="BE401" s="245">
        <f>IF(N401="základná",J401,0)</f>
        <v>0</v>
      </c>
      <c r="BF401" s="245">
        <f>IF(N401="znížená",J401,0)</f>
        <v>0</v>
      </c>
      <c r="BG401" s="245">
        <f>IF(N401="zákl. prenesená",J401,0)</f>
        <v>0</v>
      </c>
      <c r="BH401" s="245">
        <f>IF(N401="zníž. prenesená",J401,0)</f>
        <v>0</v>
      </c>
      <c r="BI401" s="245">
        <f>IF(N401="nulová",J401,0)</f>
        <v>0</v>
      </c>
      <c r="BJ401" s="14" t="s">
        <v>89</v>
      </c>
      <c r="BK401" s="246">
        <f>ROUND(I401*H401,3)</f>
        <v>0</v>
      </c>
      <c r="BL401" s="14" t="s">
        <v>327</v>
      </c>
      <c r="BM401" s="244" t="s">
        <v>1255</v>
      </c>
    </row>
    <row r="402" s="2" customFormat="1" ht="16.5" customHeight="1">
      <c r="A402" s="35"/>
      <c r="B402" s="36"/>
      <c r="C402" s="249" t="s">
        <v>1256</v>
      </c>
      <c r="D402" s="249" t="s">
        <v>612</v>
      </c>
      <c r="E402" s="250" t="s">
        <v>1257</v>
      </c>
      <c r="F402" s="251" t="s">
        <v>1258</v>
      </c>
      <c r="G402" s="252" t="s">
        <v>410</v>
      </c>
      <c r="H402" s="253">
        <v>88.531000000000006</v>
      </c>
      <c r="I402" s="254"/>
      <c r="J402" s="253">
        <f>ROUND(I402*H402,3)</f>
        <v>0</v>
      </c>
      <c r="K402" s="255"/>
      <c r="L402" s="256"/>
      <c r="M402" s="257" t="s">
        <v>1</v>
      </c>
      <c r="N402" s="258" t="s">
        <v>44</v>
      </c>
      <c r="O402" s="94"/>
      <c r="P402" s="242">
        <f>O402*H402</f>
        <v>0</v>
      </c>
      <c r="Q402" s="242">
        <v>0.00125</v>
      </c>
      <c r="R402" s="242">
        <f>Q402*H402</f>
        <v>0.11066375000000001</v>
      </c>
      <c r="S402" s="242">
        <v>0</v>
      </c>
      <c r="T402" s="243">
        <f>S402*H402</f>
        <v>0</v>
      </c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R402" s="244" t="s">
        <v>717</v>
      </c>
      <c r="AT402" s="244" t="s">
        <v>612</v>
      </c>
      <c r="AU402" s="244" t="s">
        <v>89</v>
      </c>
      <c r="AY402" s="14" t="s">
        <v>263</v>
      </c>
      <c r="BE402" s="245">
        <f>IF(N402="základná",J402,0)</f>
        <v>0</v>
      </c>
      <c r="BF402" s="245">
        <f>IF(N402="znížená",J402,0)</f>
        <v>0</v>
      </c>
      <c r="BG402" s="245">
        <f>IF(N402="zákl. prenesená",J402,0)</f>
        <v>0</v>
      </c>
      <c r="BH402" s="245">
        <f>IF(N402="zníž. prenesená",J402,0)</f>
        <v>0</v>
      </c>
      <c r="BI402" s="245">
        <f>IF(N402="nulová",J402,0)</f>
        <v>0</v>
      </c>
      <c r="BJ402" s="14" t="s">
        <v>89</v>
      </c>
      <c r="BK402" s="246">
        <f>ROUND(I402*H402,3)</f>
        <v>0</v>
      </c>
      <c r="BL402" s="14" t="s">
        <v>327</v>
      </c>
      <c r="BM402" s="244" t="s">
        <v>1259</v>
      </c>
    </row>
    <row r="403" s="2" customFormat="1" ht="33" customHeight="1">
      <c r="A403" s="35"/>
      <c r="B403" s="36"/>
      <c r="C403" s="233" t="s">
        <v>1260</v>
      </c>
      <c r="D403" s="233" t="s">
        <v>264</v>
      </c>
      <c r="E403" s="234" t="s">
        <v>1261</v>
      </c>
      <c r="F403" s="235" t="s">
        <v>1262</v>
      </c>
      <c r="G403" s="236" t="s">
        <v>322</v>
      </c>
      <c r="H403" s="237">
        <v>316.63</v>
      </c>
      <c r="I403" s="238"/>
      <c r="J403" s="237">
        <f>ROUND(I403*H403,3)</f>
        <v>0</v>
      </c>
      <c r="K403" s="239"/>
      <c r="L403" s="41"/>
      <c r="M403" s="240" t="s">
        <v>1</v>
      </c>
      <c r="N403" s="241" t="s">
        <v>44</v>
      </c>
      <c r="O403" s="94"/>
      <c r="P403" s="242">
        <f>O403*H403</f>
        <v>0</v>
      </c>
      <c r="Q403" s="242">
        <v>0.0032000000000000002</v>
      </c>
      <c r="R403" s="242">
        <f>Q403*H403</f>
        <v>1.0132160000000001</v>
      </c>
      <c r="S403" s="242">
        <v>0</v>
      </c>
      <c r="T403" s="243">
        <f>S403*H403</f>
        <v>0</v>
      </c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R403" s="244" t="s">
        <v>327</v>
      </c>
      <c r="AT403" s="244" t="s">
        <v>264</v>
      </c>
      <c r="AU403" s="244" t="s">
        <v>89</v>
      </c>
      <c r="AY403" s="14" t="s">
        <v>263</v>
      </c>
      <c r="BE403" s="245">
        <f>IF(N403="základná",J403,0)</f>
        <v>0</v>
      </c>
      <c r="BF403" s="245">
        <f>IF(N403="znížená",J403,0)</f>
        <v>0</v>
      </c>
      <c r="BG403" s="245">
        <f>IF(N403="zákl. prenesená",J403,0)</f>
        <v>0</v>
      </c>
      <c r="BH403" s="245">
        <f>IF(N403="zníž. prenesená",J403,0)</f>
        <v>0</v>
      </c>
      <c r="BI403" s="245">
        <f>IF(N403="nulová",J403,0)</f>
        <v>0</v>
      </c>
      <c r="BJ403" s="14" t="s">
        <v>89</v>
      </c>
      <c r="BK403" s="246">
        <f>ROUND(I403*H403,3)</f>
        <v>0</v>
      </c>
      <c r="BL403" s="14" t="s">
        <v>327</v>
      </c>
      <c r="BM403" s="244" t="s">
        <v>1263</v>
      </c>
    </row>
    <row r="404" s="2" customFormat="1" ht="24.15" customHeight="1">
      <c r="A404" s="35"/>
      <c r="B404" s="36"/>
      <c r="C404" s="249" t="s">
        <v>1264</v>
      </c>
      <c r="D404" s="249" t="s">
        <v>612</v>
      </c>
      <c r="E404" s="250" t="s">
        <v>1265</v>
      </c>
      <c r="F404" s="251" t="s">
        <v>1266</v>
      </c>
      <c r="G404" s="252" t="s">
        <v>322</v>
      </c>
      <c r="H404" s="253">
        <v>329.29500000000002</v>
      </c>
      <c r="I404" s="254"/>
      <c r="J404" s="253">
        <f>ROUND(I404*H404,3)</f>
        <v>0</v>
      </c>
      <c r="K404" s="255"/>
      <c r="L404" s="256"/>
      <c r="M404" s="257" t="s">
        <v>1</v>
      </c>
      <c r="N404" s="258" t="s">
        <v>44</v>
      </c>
      <c r="O404" s="94"/>
      <c r="P404" s="242">
        <f>O404*H404</f>
        <v>0</v>
      </c>
      <c r="Q404" s="242">
        <v>0.019199999999999998</v>
      </c>
      <c r="R404" s="242">
        <f>Q404*H404</f>
        <v>6.3224640000000001</v>
      </c>
      <c r="S404" s="242">
        <v>0</v>
      </c>
      <c r="T404" s="243">
        <f>S404*H404</f>
        <v>0</v>
      </c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R404" s="244" t="s">
        <v>717</v>
      </c>
      <c r="AT404" s="244" t="s">
        <v>612</v>
      </c>
      <c r="AU404" s="244" t="s">
        <v>89</v>
      </c>
      <c r="AY404" s="14" t="s">
        <v>263</v>
      </c>
      <c r="BE404" s="245">
        <f>IF(N404="základná",J404,0)</f>
        <v>0</v>
      </c>
      <c r="BF404" s="245">
        <f>IF(N404="znížená",J404,0)</f>
        <v>0</v>
      </c>
      <c r="BG404" s="245">
        <f>IF(N404="zákl. prenesená",J404,0)</f>
        <v>0</v>
      </c>
      <c r="BH404" s="245">
        <f>IF(N404="zníž. prenesená",J404,0)</f>
        <v>0</v>
      </c>
      <c r="BI404" s="245">
        <f>IF(N404="nulová",J404,0)</f>
        <v>0</v>
      </c>
      <c r="BJ404" s="14" t="s">
        <v>89</v>
      </c>
      <c r="BK404" s="246">
        <f>ROUND(I404*H404,3)</f>
        <v>0</v>
      </c>
      <c r="BL404" s="14" t="s">
        <v>327</v>
      </c>
      <c r="BM404" s="244" t="s">
        <v>1267</v>
      </c>
    </row>
    <row r="405" s="2" customFormat="1" ht="24.15" customHeight="1">
      <c r="A405" s="35"/>
      <c r="B405" s="36"/>
      <c r="C405" s="233" t="s">
        <v>1268</v>
      </c>
      <c r="D405" s="233" t="s">
        <v>264</v>
      </c>
      <c r="E405" s="234" t="s">
        <v>1269</v>
      </c>
      <c r="F405" s="235" t="s">
        <v>1270</v>
      </c>
      <c r="G405" s="236" t="s">
        <v>322</v>
      </c>
      <c r="H405" s="237">
        <v>72.349999999999994</v>
      </c>
      <c r="I405" s="238"/>
      <c r="J405" s="237">
        <f>ROUND(I405*H405,3)</f>
        <v>0</v>
      </c>
      <c r="K405" s="239"/>
      <c r="L405" s="41"/>
      <c r="M405" s="240" t="s">
        <v>1</v>
      </c>
      <c r="N405" s="241" t="s">
        <v>44</v>
      </c>
      <c r="O405" s="94"/>
      <c r="P405" s="242">
        <f>O405*H405</f>
        <v>0</v>
      </c>
      <c r="Q405" s="242">
        <v>0.00365</v>
      </c>
      <c r="R405" s="242">
        <f>Q405*H405</f>
        <v>0.26407749999999997</v>
      </c>
      <c r="S405" s="242">
        <v>0</v>
      </c>
      <c r="T405" s="243">
        <f>S405*H405</f>
        <v>0</v>
      </c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R405" s="244" t="s">
        <v>327</v>
      </c>
      <c r="AT405" s="244" t="s">
        <v>264</v>
      </c>
      <c r="AU405" s="244" t="s">
        <v>89</v>
      </c>
      <c r="AY405" s="14" t="s">
        <v>263</v>
      </c>
      <c r="BE405" s="245">
        <f>IF(N405="základná",J405,0)</f>
        <v>0</v>
      </c>
      <c r="BF405" s="245">
        <f>IF(N405="znížená",J405,0)</f>
        <v>0</v>
      </c>
      <c r="BG405" s="245">
        <f>IF(N405="zákl. prenesená",J405,0)</f>
        <v>0</v>
      </c>
      <c r="BH405" s="245">
        <f>IF(N405="zníž. prenesená",J405,0)</f>
        <v>0</v>
      </c>
      <c r="BI405" s="245">
        <f>IF(N405="nulová",J405,0)</f>
        <v>0</v>
      </c>
      <c r="BJ405" s="14" t="s">
        <v>89</v>
      </c>
      <c r="BK405" s="246">
        <f>ROUND(I405*H405,3)</f>
        <v>0</v>
      </c>
      <c r="BL405" s="14" t="s">
        <v>327</v>
      </c>
      <c r="BM405" s="244" t="s">
        <v>1271</v>
      </c>
    </row>
    <row r="406" s="2" customFormat="1" ht="24.15" customHeight="1">
      <c r="A406" s="35"/>
      <c r="B406" s="36"/>
      <c r="C406" s="249" t="s">
        <v>1272</v>
      </c>
      <c r="D406" s="249" t="s">
        <v>612</v>
      </c>
      <c r="E406" s="250" t="s">
        <v>1273</v>
      </c>
      <c r="F406" s="251" t="s">
        <v>1274</v>
      </c>
      <c r="G406" s="252" t="s">
        <v>322</v>
      </c>
      <c r="H406" s="253">
        <v>76.691000000000002</v>
      </c>
      <c r="I406" s="254"/>
      <c r="J406" s="253">
        <f>ROUND(I406*H406,3)</f>
        <v>0</v>
      </c>
      <c r="K406" s="255"/>
      <c r="L406" s="256"/>
      <c r="M406" s="257" t="s">
        <v>1</v>
      </c>
      <c r="N406" s="258" t="s">
        <v>44</v>
      </c>
      <c r="O406" s="94"/>
      <c r="P406" s="242">
        <f>O406*H406</f>
        <v>0</v>
      </c>
      <c r="Q406" s="242">
        <v>0.021899999999999999</v>
      </c>
      <c r="R406" s="242">
        <f>Q406*H406</f>
        <v>1.6795329000000001</v>
      </c>
      <c r="S406" s="242">
        <v>0</v>
      </c>
      <c r="T406" s="243">
        <f>S406*H406</f>
        <v>0</v>
      </c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R406" s="244" t="s">
        <v>717</v>
      </c>
      <c r="AT406" s="244" t="s">
        <v>612</v>
      </c>
      <c r="AU406" s="244" t="s">
        <v>89</v>
      </c>
      <c r="AY406" s="14" t="s">
        <v>263</v>
      </c>
      <c r="BE406" s="245">
        <f>IF(N406="základná",J406,0)</f>
        <v>0</v>
      </c>
      <c r="BF406" s="245">
        <f>IF(N406="znížená",J406,0)</f>
        <v>0</v>
      </c>
      <c r="BG406" s="245">
        <f>IF(N406="zákl. prenesená",J406,0)</f>
        <v>0</v>
      </c>
      <c r="BH406" s="245">
        <f>IF(N406="zníž. prenesená",J406,0)</f>
        <v>0</v>
      </c>
      <c r="BI406" s="245">
        <f>IF(N406="nulová",J406,0)</f>
        <v>0</v>
      </c>
      <c r="BJ406" s="14" t="s">
        <v>89</v>
      </c>
      <c r="BK406" s="246">
        <f>ROUND(I406*H406,3)</f>
        <v>0</v>
      </c>
      <c r="BL406" s="14" t="s">
        <v>327</v>
      </c>
      <c r="BM406" s="244" t="s">
        <v>1275</v>
      </c>
    </row>
    <row r="407" s="2" customFormat="1" ht="24.15" customHeight="1">
      <c r="A407" s="35"/>
      <c r="B407" s="36"/>
      <c r="C407" s="233" t="s">
        <v>1276</v>
      </c>
      <c r="D407" s="233" t="s">
        <v>264</v>
      </c>
      <c r="E407" s="234" t="s">
        <v>1277</v>
      </c>
      <c r="F407" s="235" t="s">
        <v>1278</v>
      </c>
      <c r="G407" s="236" t="s">
        <v>313</v>
      </c>
      <c r="H407" s="237">
        <v>10.468999999999999</v>
      </c>
      <c r="I407" s="238"/>
      <c r="J407" s="237">
        <f>ROUND(I407*H407,3)</f>
        <v>0</v>
      </c>
      <c r="K407" s="239"/>
      <c r="L407" s="41"/>
      <c r="M407" s="240" t="s">
        <v>1</v>
      </c>
      <c r="N407" s="241" t="s">
        <v>44</v>
      </c>
      <c r="O407" s="94"/>
      <c r="P407" s="242">
        <f>O407*H407</f>
        <v>0</v>
      </c>
      <c r="Q407" s="242">
        <v>0</v>
      </c>
      <c r="R407" s="242">
        <f>Q407*H407</f>
        <v>0</v>
      </c>
      <c r="S407" s="242">
        <v>0</v>
      </c>
      <c r="T407" s="243">
        <f>S407*H407</f>
        <v>0</v>
      </c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R407" s="244" t="s">
        <v>327</v>
      </c>
      <c r="AT407" s="244" t="s">
        <v>264</v>
      </c>
      <c r="AU407" s="244" t="s">
        <v>89</v>
      </c>
      <c r="AY407" s="14" t="s">
        <v>263</v>
      </c>
      <c r="BE407" s="245">
        <f>IF(N407="základná",J407,0)</f>
        <v>0</v>
      </c>
      <c r="BF407" s="245">
        <f>IF(N407="znížená",J407,0)</f>
        <v>0</v>
      </c>
      <c r="BG407" s="245">
        <f>IF(N407="zákl. prenesená",J407,0)</f>
        <v>0</v>
      </c>
      <c r="BH407" s="245">
        <f>IF(N407="zníž. prenesená",J407,0)</f>
        <v>0</v>
      </c>
      <c r="BI407" s="245">
        <f>IF(N407="nulová",J407,0)</f>
        <v>0</v>
      </c>
      <c r="BJ407" s="14" t="s">
        <v>89</v>
      </c>
      <c r="BK407" s="246">
        <f>ROUND(I407*H407,3)</f>
        <v>0</v>
      </c>
      <c r="BL407" s="14" t="s">
        <v>327</v>
      </c>
      <c r="BM407" s="244" t="s">
        <v>1279</v>
      </c>
    </row>
    <row r="408" s="12" customFormat="1" ht="22.8" customHeight="1">
      <c r="A408" s="12"/>
      <c r="B408" s="219"/>
      <c r="C408" s="220"/>
      <c r="D408" s="221" t="s">
        <v>77</v>
      </c>
      <c r="E408" s="247" t="s">
        <v>1280</v>
      </c>
      <c r="F408" s="247" t="s">
        <v>1281</v>
      </c>
      <c r="G408" s="220"/>
      <c r="H408" s="220"/>
      <c r="I408" s="223"/>
      <c r="J408" s="248">
        <f>BK408</f>
        <v>0</v>
      </c>
      <c r="K408" s="220"/>
      <c r="L408" s="225"/>
      <c r="M408" s="226"/>
      <c r="N408" s="227"/>
      <c r="O408" s="227"/>
      <c r="P408" s="228">
        <f>SUM(P409:P415)</f>
        <v>0</v>
      </c>
      <c r="Q408" s="227"/>
      <c r="R408" s="228">
        <f>SUM(R409:R415)</f>
        <v>0.14711168</v>
      </c>
      <c r="S408" s="227"/>
      <c r="T408" s="229">
        <f>SUM(T409:T415)</f>
        <v>0</v>
      </c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R408" s="230" t="s">
        <v>89</v>
      </c>
      <c r="AT408" s="231" t="s">
        <v>77</v>
      </c>
      <c r="AU408" s="231" t="s">
        <v>85</v>
      </c>
      <c r="AY408" s="230" t="s">
        <v>263</v>
      </c>
      <c r="BK408" s="232">
        <f>SUM(BK409:BK415)</f>
        <v>0</v>
      </c>
    </row>
    <row r="409" s="2" customFormat="1" ht="24.15" customHeight="1">
      <c r="A409" s="35"/>
      <c r="B409" s="36"/>
      <c r="C409" s="233" t="s">
        <v>1282</v>
      </c>
      <c r="D409" s="233" t="s">
        <v>264</v>
      </c>
      <c r="E409" s="234" t="s">
        <v>1283</v>
      </c>
      <c r="F409" s="235" t="s">
        <v>1284</v>
      </c>
      <c r="G409" s="236" t="s">
        <v>569</v>
      </c>
      <c r="H409" s="237">
        <v>184.75999999999999</v>
      </c>
      <c r="I409" s="238"/>
      <c r="J409" s="237">
        <f>ROUND(I409*H409,3)</f>
        <v>0</v>
      </c>
      <c r="K409" s="239"/>
      <c r="L409" s="41"/>
      <c r="M409" s="240" t="s">
        <v>1</v>
      </c>
      <c r="N409" s="241" t="s">
        <v>44</v>
      </c>
      <c r="O409" s="94"/>
      <c r="P409" s="242">
        <f>O409*H409</f>
        <v>0</v>
      </c>
      <c r="Q409" s="242">
        <v>2.0000000000000002E-05</v>
      </c>
      <c r="R409" s="242">
        <f>Q409*H409</f>
        <v>0.0036952</v>
      </c>
      <c r="S409" s="242">
        <v>0</v>
      </c>
      <c r="T409" s="243">
        <f>S409*H409</f>
        <v>0</v>
      </c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R409" s="244" t="s">
        <v>327</v>
      </c>
      <c r="AT409" s="244" t="s">
        <v>264</v>
      </c>
      <c r="AU409" s="244" t="s">
        <v>89</v>
      </c>
      <c r="AY409" s="14" t="s">
        <v>263</v>
      </c>
      <c r="BE409" s="245">
        <f>IF(N409="základná",J409,0)</f>
        <v>0</v>
      </c>
      <c r="BF409" s="245">
        <f>IF(N409="znížená",J409,0)</f>
        <v>0</v>
      </c>
      <c r="BG409" s="245">
        <f>IF(N409="zákl. prenesená",J409,0)</f>
        <v>0</v>
      </c>
      <c r="BH409" s="245">
        <f>IF(N409="zníž. prenesená",J409,0)</f>
        <v>0</v>
      </c>
      <c r="BI409" s="245">
        <f>IF(N409="nulová",J409,0)</f>
        <v>0</v>
      </c>
      <c r="BJ409" s="14" t="s">
        <v>89</v>
      </c>
      <c r="BK409" s="246">
        <f>ROUND(I409*H409,3)</f>
        <v>0</v>
      </c>
      <c r="BL409" s="14" t="s">
        <v>327</v>
      </c>
      <c r="BM409" s="244" t="s">
        <v>1285</v>
      </c>
    </row>
    <row r="410" s="2" customFormat="1" ht="16.5" customHeight="1">
      <c r="A410" s="35"/>
      <c r="B410" s="36"/>
      <c r="C410" s="249" t="s">
        <v>1286</v>
      </c>
      <c r="D410" s="249" t="s">
        <v>612</v>
      </c>
      <c r="E410" s="250" t="s">
        <v>1287</v>
      </c>
      <c r="F410" s="251" t="s">
        <v>1288</v>
      </c>
      <c r="G410" s="252" t="s">
        <v>569</v>
      </c>
      <c r="H410" s="253">
        <v>186.608</v>
      </c>
      <c r="I410" s="254"/>
      <c r="J410" s="253">
        <f>ROUND(I410*H410,3)</f>
        <v>0</v>
      </c>
      <c r="K410" s="255"/>
      <c r="L410" s="256"/>
      <c r="M410" s="257" t="s">
        <v>1</v>
      </c>
      <c r="N410" s="258" t="s">
        <v>44</v>
      </c>
      <c r="O410" s="94"/>
      <c r="P410" s="242">
        <f>O410*H410</f>
        <v>0</v>
      </c>
      <c r="Q410" s="242">
        <v>0.00050000000000000001</v>
      </c>
      <c r="R410" s="242">
        <f>Q410*H410</f>
        <v>0.093303999999999998</v>
      </c>
      <c r="S410" s="242">
        <v>0</v>
      </c>
      <c r="T410" s="243">
        <f>S410*H410</f>
        <v>0</v>
      </c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R410" s="244" t="s">
        <v>717</v>
      </c>
      <c r="AT410" s="244" t="s">
        <v>612</v>
      </c>
      <c r="AU410" s="244" t="s">
        <v>89</v>
      </c>
      <c r="AY410" s="14" t="s">
        <v>263</v>
      </c>
      <c r="BE410" s="245">
        <f>IF(N410="základná",J410,0)</f>
        <v>0</v>
      </c>
      <c r="BF410" s="245">
        <f>IF(N410="znížená",J410,0)</f>
        <v>0</v>
      </c>
      <c r="BG410" s="245">
        <f>IF(N410="zákl. prenesená",J410,0)</f>
        <v>0</v>
      </c>
      <c r="BH410" s="245">
        <f>IF(N410="zníž. prenesená",J410,0)</f>
        <v>0</v>
      </c>
      <c r="BI410" s="245">
        <f>IF(N410="nulová",J410,0)</f>
        <v>0</v>
      </c>
      <c r="BJ410" s="14" t="s">
        <v>89</v>
      </c>
      <c r="BK410" s="246">
        <f>ROUND(I410*H410,3)</f>
        <v>0</v>
      </c>
      <c r="BL410" s="14" t="s">
        <v>327</v>
      </c>
      <c r="BM410" s="244" t="s">
        <v>1289</v>
      </c>
    </row>
    <row r="411" s="2" customFormat="1" ht="24.15" customHeight="1">
      <c r="A411" s="35"/>
      <c r="B411" s="36"/>
      <c r="C411" s="233" t="s">
        <v>1290</v>
      </c>
      <c r="D411" s="233" t="s">
        <v>264</v>
      </c>
      <c r="E411" s="234" t="s">
        <v>1291</v>
      </c>
      <c r="F411" s="235" t="s">
        <v>1292</v>
      </c>
      <c r="G411" s="236" t="s">
        <v>322</v>
      </c>
      <c r="H411" s="237">
        <v>489.38</v>
      </c>
      <c r="I411" s="238"/>
      <c r="J411" s="237">
        <f>ROUND(I411*H411,3)</f>
        <v>0</v>
      </c>
      <c r="K411" s="239"/>
      <c r="L411" s="41"/>
      <c r="M411" s="240" t="s">
        <v>1</v>
      </c>
      <c r="N411" s="241" t="s">
        <v>44</v>
      </c>
      <c r="O411" s="94"/>
      <c r="P411" s="242">
        <f>O411*H411</f>
        <v>0</v>
      </c>
      <c r="Q411" s="242">
        <v>2.0000000000000002E-05</v>
      </c>
      <c r="R411" s="242">
        <f>Q411*H411</f>
        <v>0.0097876000000000005</v>
      </c>
      <c r="S411" s="242">
        <v>0</v>
      </c>
      <c r="T411" s="243">
        <f>S411*H411</f>
        <v>0</v>
      </c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R411" s="244" t="s">
        <v>327</v>
      </c>
      <c r="AT411" s="244" t="s">
        <v>264</v>
      </c>
      <c r="AU411" s="244" t="s">
        <v>89</v>
      </c>
      <c r="AY411" s="14" t="s">
        <v>263</v>
      </c>
      <c r="BE411" s="245">
        <f>IF(N411="základná",J411,0)</f>
        <v>0</v>
      </c>
      <c r="BF411" s="245">
        <f>IF(N411="znížená",J411,0)</f>
        <v>0</v>
      </c>
      <c r="BG411" s="245">
        <f>IF(N411="zákl. prenesená",J411,0)</f>
        <v>0</v>
      </c>
      <c r="BH411" s="245">
        <f>IF(N411="zníž. prenesená",J411,0)</f>
        <v>0</v>
      </c>
      <c r="BI411" s="245">
        <f>IF(N411="nulová",J411,0)</f>
        <v>0</v>
      </c>
      <c r="BJ411" s="14" t="s">
        <v>89</v>
      </c>
      <c r="BK411" s="246">
        <f>ROUND(I411*H411,3)</f>
        <v>0</v>
      </c>
      <c r="BL411" s="14" t="s">
        <v>327</v>
      </c>
      <c r="BM411" s="244" t="s">
        <v>1293</v>
      </c>
    </row>
    <row r="412" s="2" customFormat="1" ht="16.5" customHeight="1">
      <c r="A412" s="35"/>
      <c r="B412" s="36"/>
      <c r="C412" s="249" t="s">
        <v>1294</v>
      </c>
      <c r="D412" s="249" t="s">
        <v>612</v>
      </c>
      <c r="E412" s="250" t="s">
        <v>1295</v>
      </c>
      <c r="F412" s="251" t="s">
        <v>1296</v>
      </c>
      <c r="G412" s="252" t="s">
        <v>322</v>
      </c>
      <c r="H412" s="253">
        <v>499.16800000000001</v>
      </c>
      <c r="I412" s="254"/>
      <c r="J412" s="253">
        <f>ROUND(I412*H412,3)</f>
        <v>0</v>
      </c>
      <c r="K412" s="255"/>
      <c r="L412" s="256"/>
      <c r="M412" s="257" t="s">
        <v>1</v>
      </c>
      <c r="N412" s="258" t="s">
        <v>44</v>
      </c>
      <c r="O412" s="94"/>
      <c r="P412" s="242">
        <f>O412*H412</f>
        <v>0</v>
      </c>
      <c r="Q412" s="242">
        <v>0</v>
      </c>
      <c r="R412" s="242">
        <f>Q412*H412</f>
        <v>0</v>
      </c>
      <c r="S412" s="242">
        <v>0</v>
      </c>
      <c r="T412" s="243">
        <f>S412*H412</f>
        <v>0</v>
      </c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R412" s="244" t="s">
        <v>717</v>
      </c>
      <c r="AT412" s="244" t="s">
        <v>612</v>
      </c>
      <c r="AU412" s="244" t="s">
        <v>89</v>
      </c>
      <c r="AY412" s="14" t="s">
        <v>263</v>
      </c>
      <c r="BE412" s="245">
        <f>IF(N412="základná",J412,0)</f>
        <v>0</v>
      </c>
      <c r="BF412" s="245">
        <f>IF(N412="znížená",J412,0)</f>
        <v>0</v>
      </c>
      <c r="BG412" s="245">
        <f>IF(N412="zákl. prenesená",J412,0)</f>
        <v>0</v>
      </c>
      <c r="BH412" s="245">
        <f>IF(N412="zníž. prenesená",J412,0)</f>
        <v>0</v>
      </c>
      <c r="BI412" s="245">
        <f>IF(N412="nulová",J412,0)</f>
        <v>0</v>
      </c>
      <c r="BJ412" s="14" t="s">
        <v>89</v>
      </c>
      <c r="BK412" s="246">
        <f>ROUND(I412*H412,3)</f>
        <v>0</v>
      </c>
      <c r="BL412" s="14" t="s">
        <v>327</v>
      </c>
      <c r="BM412" s="244" t="s">
        <v>1297</v>
      </c>
    </row>
    <row r="413" s="2" customFormat="1" ht="24.15" customHeight="1">
      <c r="A413" s="35"/>
      <c r="B413" s="36"/>
      <c r="C413" s="233" t="s">
        <v>1298</v>
      </c>
      <c r="D413" s="233" t="s">
        <v>264</v>
      </c>
      <c r="E413" s="234" t="s">
        <v>1299</v>
      </c>
      <c r="F413" s="235" t="s">
        <v>1300</v>
      </c>
      <c r="G413" s="236" t="s">
        <v>322</v>
      </c>
      <c r="H413" s="237">
        <v>489.38</v>
      </c>
      <c r="I413" s="238"/>
      <c r="J413" s="237">
        <f>ROUND(I413*H413,3)</f>
        <v>0</v>
      </c>
      <c r="K413" s="239"/>
      <c r="L413" s="41"/>
      <c r="M413" s="240" t="s">
        <v>1</v>
      </c>
      <c r="N413" s="241" t="s">
        <v>44</v>
      </c>
      <c r="O413" s="94"/>
      <c r="P413" s="242">
        <f>O413*H413</f>
        <v>0</v>
      </c>
      <c r="Q413" s="242">
        <v>0</v>
      </c>
      <c r="R413" s="242">
        <f>Q413*H413</f>
        <v>0</v>
      </c>
      <c r="S413" s="242">
        <v>0</v>
      </c>
      <c r="T413" s="243">
        <f>S413*H413</f>
        <v>0</v>
      </c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R413" s="244" t="s">
        <v>327</v>
      </c>
      <c r="AT413" s="244" t="s">
        <v>264</v>
      </c>
      <c r="AU413" s="244" t="s">
        <v>89</v>
      </c>
      <c r="AY413" s="14" t="s">
        <v>263</v>
      </c>
      <c r="BE413" s="245">
        <f>IF(N413="základná",J413,0)</f>
        <v>0</v>
      </c>
      <c r="BF413" s="245">
        <f>IF(N413="znížená",J413,0)</f>
        <v>0</v>
      </c>
      <c r="BG413" s="245">
        <f>IF(N413="zákl. prenesená",J413,0)</f>
        <v>0</v>
      </c>
      <c r="BH413" s="245">
        <f>IF(N413="zníž. prenesená",J413,0)</f>
        <v>0</v>
      </c>
      <c r="BI413" s="245">
        <f>IF(N413="nulová",J413,0)</f>
        <v>0</v>
      </c>
      <c r="BJ413" s="14" t="s">
        <v>89</v>
      </c>
      <c r="BK413" s="246">
        <f>ROUND(I413*H413,3)</f>
        <v>0</v>
      </c>
      <c r="BL413" s="14" t="s">
        <v>327</v>
      </c>
      <c r="BM413" s="244" t="s">
        <v>1301</v>
      </c>
    </row>
    <row r="414" s="2" customFormat="1" ht="24.15" customHeight="1">
      <c r="A414" s="35"/>
      <c r="B414" s="36"/>
      <c r="C414" s="249" t="s">
        <v>1302</v>
      </c>
      <c r="D414" s="249" t="s">
        <v>612</v>
      </c>
      <c r="E414" s="250" t="s">
        <v>1303</v>
      </c>
      <c r="F414" s="251" t="s">
        <v>1304</v>
      </c>
      <c r="G414" s="252" t="s">
        <v>322</v>
      </c>
      <c r="H414" s="253">
        <v>504.06099999999998</v>
      </c>
      <c r="I414" s="254"/>
      <c r="J414" s="253">
        <f>ROUND(I414*H414,3)</f>
        <v>0</v>
      </c>
      <c r="K414" s="255"/>
      <c r="L414" s="256"/>
      <c r="M414" s="257" t="s">
        <v>1</v>
      </c>
      <c r="N414" s="258" t="s">
        <v>44</v>
      </c>
      <c r="O414" s="94"/>
      <c r="P414" s="242">
        <f>O414*H414</f>
        <v>0</v>
      </c>
      <c r="Q414" s="242">
        <v>8.0000000000000007E-05</v>
      </c>
      <c r="R414" s="242">
        <f>Q414*H414</f>
        <v>0.04032488</v>
      </c>
      <c r="S414" s="242">
        <v>0</v>
      </c>
      <c r="T414" s="243">
        <f>S414*H414</f>
        <v>0</v>
      </c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R414" s="244" t="s">
        <v>717</v>
      </c>
      <c r="AT414" s="244" t="s">
        <v>612</v>
      </c>
      <c r="AU414" s="244" t="s">
        <v>89</v>
      </c>
      <c r="AY414" s="14" t="s">
        <v>263</v>
      </c>
      <c r="BE414" s="245">
        <f>IF(N414="základná",J414,0)</f>
        <v>0</v>
      </c>
      <c r="BF414" s="245">
        <f>IF(N414="znížená",J414,0)</f>
        <v>0</v>
      </c>
      <c r="BG414" s="245">
        <f>IF(N414="zákl. prenesená",J414,0)</f>
        <v>0</v>
      </c>
      <c r="BH414" s="245">
        <f>IF(N414="zníž. prenesená",J414,0)</f>
        <v>0</v>
      </c>
      <c r="BI414" s="245">
        <f>IF(N414="nulová",J414,0)</f>
        <v>0</v>
      </c>
      <c r="BJ414" s="14" t="s">
        <v>89</v>
      </c>
      <c r="BK414" s="246">
        <f>ROUND(I414*H414,3)</f>
        <v>0</v>
      </c>
      <c r="BL414" s="14" t="s">
        <v>327</v>
      </c>
      <c r="BM414" s="244" t="s">
        <v>1305</v>
      </c>
    </row>
    <row r="415" s="2" customFormat="1" ht="24.15" customHeight="1">
      <c r="A415" s="35"/>
      <c r="B415" s="36"/>
      <c r="C415" s="233" t="s">
        <v>1306</v>
      </c>
      <c r="D415" s="233" t="s">
        <v>264</v>
      </c>
      <c r="E415" s="234" t="s">
        <v>1307</v>
      </c>
      <c r="F415" s="235" t="s">
        <v>1308</v>
      </c>
      <c r="G415" s="236" t="s">
        <v>313</v>
      </c>
      <c r="H415" s="237">
        <v>0.14699999999999999</v>
      </c>
      <c r="I415" s="238"/>
      <c r="J415" s="237">
        <f>ROUND(I415*H415,3)</f>
        <v>0</v>
      </c>
      <c r="K415" s="239"/>
      <c r="L415" s="41"/>
      <c r="M415" s="240" t="s">
        <v>1</v>
      </c>
      <c r="N415" s="241" t="s">
        <v>44</v>
      </c>
      <c r="O415" s="94"/>
      <c r="P415" s="242">
        <f>O415*H415</f>
        <v>0</v>
      </c>
      <c r="Q415" s="242">
        <v>0</v>
      </c>
      <c r="R415" s="242">
        <f>Q415*H415</f>
        <v>0</v>
      </c>
      <c r="S415" s="242">
        <v>0</v>
      </c>
      <c r="T415" s="243">
        <f>S415*H415</f>
        <v>0</v>
      </c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R415" s="244" t="s">
        <v>327</v>
      </c>
      <c r="AT415" s="244" t="s">
        <v>264</v>
      </c>
      <c r="AU415" s="244" t="s">
        <v>89</v>
      </c>
      <c r="AY415" s="14" t="s">
        <v>263</v>
      </c>
      <c r="BE415" s="245">
        <f>IF(N415="základná",J415,0)</f>
        <v>0</v>
      </c>
      <c r="BF415" s="245">
        <f>IF(N415="znížená",J415,0)</f>
        <v>0</v>
      </c>
      <c r="BG415" s="245">
        <f>IF(N415="zákl. prenesená",J415,0)</f>
        <v>0</v>
      </c>
      <c r="BH415" s="245">
        <f>IF(N415="zníž. prenesená",J415,0)</f>
        <v>0</v>
      </c>
      <c r="BI415" s="245">
        <f>IF(N415="nulová",J415,0)</f>
        <v>0</v>
      </c>
      <c r="BJ415" s="14" t="s">
        <v>89</v>
      </c>
      <c r="BK415" s="246">
        <f>ROUND(I415*H415,3)</f>
        <v>0</v>
      </c>
      <c r="BL415" s="14" t="s">
        <v>327</v>
      </c>
      <c r="BM415" s="244" t="s">
        <v>1309</v>
      </c>
    </row>
    <row r="416" s="12" customFormat="1" ht="22.8" customHeight="1">
      <c r="A416" s="12"/>
      <c r="B416" s="219"/>
      <c r="C416" s="220"/>
      <c r="D416" s="221" t="s">
        <v>77</v>
      </c>
      <c r="E416" s="247" t="s">
        <v>1310</v>
      </c>
      <c r="F416" s="247" t="s">
        <v>1311</v>
      </c>
      <c r="G416" s="220"/>
      <c r="H416" s="220"/>
      <c r="I416" s="223"/>
      <c r="J416" s="248">
        <f>BK416</f>
        <v>0</v>
      </c>
      <c r="K416" s="220"/>
      <c r="L416" s="225"/>
      <c r="M416" s="226"/>
      <c r="N416" s="227"/>
      <c r="O416" s="227"/>
      <c r="P416" s="228">
        <f>SUM(P417:P422)</f>
        <v>0</v>
      </c>
      <c r="Q416" s="227"/>
      <c r="R416" s="228">
        <f>SUM(R417:R422)</f>
        <v>1.9120140999999997</v>
      </c>
      <c r="S416" s="227"/>
      <c r="T416" s="229">
        <f>SUM(T417:T422)</f>
        <v>0</v>
      </c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R416" s="230" t="s">
        <v>89</v>
      </c>
      <c r="AT416" s="231" t="s">
        <v>77</v>
      </c>
      <c r="AU416" s="231" t="s">
        <v>85</v>
      </c>
      <c r="AY416" s="230" t="s">
        <v>263</v>
      </c>
      <c r="BK416" s="232">
        <f>SUM(BK417:BK422)</f>
        <v>0</v>
      </c>
    </row>
    <row r="417" s="2" customFormat="1" ht="16.5" customHeight="1">
      <c r="A417" s="35"/>
      <c r="B417" s="36"/>
      <c r="C417" s="233" t="s">
        <v>1312</v>
      </c>
      <c r="D417" s="233" t="s">
        <v>264</v>
      </c>
      <c r="E417" s="234" t="s">
        <v>1313</v>
      </c>
      <c r="F417" s="235" t="s">
        <v>1314</v>
      </c>
      <c r="G417" s="236" t="s">
        <v>569</v>
      </c>
      <c r="H417" s="237">
        <v>122.14</v>
      </c>
      <c r="I417" s="238"/>
      <c r="J417" s="237">
        <f>ROUND(I417*H417,3)</f>
        <v>0</v>
      </c>
      <c r="K417" s="239"/>
      <c r="L417" s="41"/>
      <c r="M417" s="240" t="s">
        <v>1</v>
      </c>
      <c r="N417" s="241" t="s">
        <v>44</v>
      </c>
      <c r="O417" s="94"/>
      <c r="P417" s="242">
        <f>O417*H417</f>
        <v>0</v>
      </c>
      <c r="Q417" s="242">
        <v>4.0000000000000003E-05</v>
      </c>
      <c r="R417" s="242">
        <f>Q417*H417</f>
        <v>0.0048856000000000004</v>
      </c>
      <c r="S417" s="242">
        <v>0</v>
      </c>
      <c r="T417" s="243">
        <f>S417*H417</f>
        <v>0</v>
      </c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R417" s="244" t="s">
        <v>327</v>
      </c>
      <c r="AT417" s="244" t="s">
        <v>264</v>
      </c>
      <c r="AU417" s="244" t="s">
        <v>89</v>
      </c>
      <c r="AY417" s="14" t="s">
        <v>263</v>
      </c>
      <c r="BE417" s="245">
        <f>IF(N417="základná",J417,0)</f>
        <v>0</v>
      </c>
      <c r="BF417" s="245">
        <f>IF(N417="znížená",J417,0)</f>
        <v>0</v>
      </c>
      <c r="BG417" s="245">
        <f>IF(N417="zákl. prenesená",J417,0)</f>
        <v>0</v>
      </c>
      <c r="BH417" s="245">
        <f>IF(N417="zníž. prenesená",J417,0)</f>
        <v>0</v>
      </c>
      <c r="BI417" s="245">
        <f>IF(N417="nulová",J417,0)</f>
        <v>0</v>
      </c>
      <c r="BJ417" s="14" t="s">
        <v>89</v>
      </c>
      <c r="BK417" s="246">
        <f>ROUND(I417*H417,3)</f>
        <v>0</v>
      </c>
      <c r="BL417" s="14" t="s">
        <v>327</v>
      </c>
      <c r="BM417" s="244" t="s">
        <v>1315</v>
      </c>
    </row>
    <row r="418" s="2" customFormat="1" ht="16.5" customHeight="1">
      <c r="A418" s="35"/>
      <c r="B418" s="36"/>
      <c r="C418" s="249" t="s">
        <v>1316</v>
      </c>
      <c r="D418" s="249" t="s">
        <v>612</v>
      </c>
      <c r="E418" s="250" t="s">
        <v>1317</v>
      </c>
      <c r="F418" s="251" t="s">
        <v>1318</v>
      </c>
      <c r="G418" s="252" t="s">
        <v>322</v>
      </c>
      <c r="H418" s="253">
        <v>12.458</v>
      </c>
      <c r="I418" s="254"/>
      <c r="J418" s="253">
        <f>ROUND(I418*H418,3)</f>
        <v>0</v>
      </c>
      <c r="K418" s="255"/>
      <c r="L418" s="256"/>
      <c r="M418" s="257" t="s">
        <v>1</v>
      </c>
      <c r="N418" s="258" t="s">
        <v>44</v>
      </c>
      <c r="O418" s="94"/>
      <c r="P418" s="242">
        <f>O418*H418</f>
        <v>0</v>
      </c>
      <c r="Q418" s="242">
        <v>0.00075000000000000002</v>
      </c>
      <c r="R418" s="242">
        <f>Q418*H418</f>
        <v>0.0093435000000000011</v>
      </c>
      <c r="S418" s="242">
        <v>0</v>
      </c>
      <c r="T418" s="243">
        <f>S418*H418</f>
        <v>0</v>
      </c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R418" s="244" t="s">
        <v>717</v>
      </c>
      <c r="AT418" s="244" t="s">
        <v>612</v>
      </c>
      <c r="AU418" s="244" t="s">
        <v>89</v>
      </c>
      <c r="AY418" s="14" t="s">
        <v>263</v>
      </c>
      <c r="BE418" s="245">
        <f>IF(N418="základná",J418,0)</f>
        <v>0</v>
      </c>
      <c r="BF418" s="245">
        <f>IF(N418="znížená",J418,0)</f>
        <v>0</v>
      </c>
      <c r="BG418" s="245">
        <f>IF(N418="zákl. prenesená",J418,0)</f>
        <v>0</v>
      </c>
      <c r="BH418" s="245">
        <f>IF(N418="zníž. prenesená",J418,0)</f>
        <v>0</v>
      </c>
      <c r="BI418" s="245">
        <f>IF(N418="nulová",J418,0)</f>
        <v>0</v>
      </c>
      <c r="BJ418" s="14" t="s">
        <v>89</v>
      </c>
      <c r="BK418" s="246">
        <f>ROUND(I418*H418,3)</f>
        <v>0</v>
      </c>
      <c r="BL418" s="14" t="s">
        <v>327</v>
      </c>
      <c r="BM418" s="244" t="s">
        <v>1319</v>
      </c>
    </row>
    <row r="419" s="2" customFormat="1" ht="16.5" customHeight="1">
      <c r="A419" s="35"/>
      <c r="B419" s="36"/>
      <c r="C419" s="233" t="s">
        <v>1320</v>
      </c>
      <c r="D419" s="233" t="s">
        <v>264</v>
      </c>
      <c r="E419" s="234" t="s">
        <v>1321</v>
      </c>
      <c r="F419" s="235" t="s">
        <v>1322</v>
      </c>
      <c r="G419" s="236" t="s">
        <v>322</v>
      </c>
      <c r="H419" s="237">
        <v>217.19999999999999</v>
      </c>
      <c r="I419" s="238"/>
      <c r="J419" s="237">
        <f>ROUND(I419*H419,3)</f>
        <v>0</v>
      </c>
      <c r="K419" s="239"/>
      <c r="L419" s="41"/>
      <c r="M419" s="240" t="s">
        <v>1</v>
      </c>
      <c r="N419" s="241" t="s">
        <v>44</v>
      </c>
      <c r="O419" s="94"/>
      <c r="P419" s="242">
        <f>O419*H419</f>
        <v>0</v>
      </c>
      <c r="Q419" s="242">
        <v>0.00044999999999999999</v>
      </c>
      <c r="R419" s="242">
        <f>Q419*H419</f>
        <v>0.097739999999999994</v>
      </c>
      <c r="S419" s="242">
        <v>0</v>
      </c>
      <c r="T419" s="243">
        <f>S419*H419</f>
        <v>0</v>
      </c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R419" s="244" t="s">
        <v>327</v>
      </c>
      <c r="AT419" s="244" t="s">
        <v>264</v>
      </c>
      <c r="AU419" s="244" t="s">
        <v>89</v>
      </c>
      <c r="AY419" s="14" t="s">
        <v>263</v>
      </c>
      <c r="BE419" s="245">
        <f>IF(N419="základná",J419,0)</f>
        <v>0</v>
      </c>
      <c r="BF419" s="245">
        <f>IF(N419="znížená",J419,0)</f>
        <v>0</v>
      </c>
      <c r="BG419" s="245">
        <f>IF(N419="zákl. prenesená",J419,0)</f>
        <v>0</v>
      </c>
      <c r="BH419" s="245">
        <f>IF(N419="zníž. prenesená",J419,0)</f>
        <v>0</v>
      </c>
      <c r="BI419" s="245">
        <f>IF(N419="nulová",J419,0)</f>
        <v>0</v>
      </c>
      <c r="BJ419" s="14" t="s">
        <v>89</v>
      </c>
      <c r="BK419" s="246">
        <f>ROUND(I419*H419,3)</f>
        <v>0</v>
      </c>
      <c r="BL419" s="14" t="s">
        <v>327</v>
      </c>
      <c r="BM419" s="244" t="s">
        <v>1323</v>
      </c>
    </row>
    <row r="420" s="2" customFormat="1" ht="16.5" customHeight="1">
      <c r="A420" s="35"/>
      <c r="B420" s="36"/>
      <c r="C420" s="249" t="s">
        <v>1324</v>
      </c>
      <c r="D420" s="249" t="s">
        <v>612</v>
      </c>
      <c r="E420" s="250" t="s">
        <v>1317</v>
      </c>
      <c r="F420" s="251" t="s">
        <v>1318</v>
      </c>
      <c r="G420" s="252" t="s">
        <v>322</v>
      </c>
      <c r="H420" s="253">
        <v>228.06</v>
      </c>
      <c r="I420" s="254"/>
      <c r="J420" s="253">
        <f>ROUND(I420*H420,3)</f>
        <v>0</v>
      </c>
      <c r="K420" s="255"/>
      <c r="L420" s="256"/>
      <c r="M420" s="257" t="s">
        <v>1</v>
      </c>
      <c r="N420" s="258" t="s">
        <v>44</v>
      </c>
      <c r="O420" s="94"/>
      <c r="P420" s="242">
        <f>O420*H420</f>
        <v>0</v>
      </c>
      <c r="Q420" s="242">
        <v>0.00075000000000000002</v>
      </c>
      <c r="R420" s="242">
        <f>Q420*H420</f>
        <v>0.171045</v>
      </c>
      <c r="S420" s="242">
        <v>0</v>
      </c>
      <c r="T420" s="243">
        <f>S420*H420</f>
        <v>0</v>
      </c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R420" s="244" t="s">
        <v>717</v>
      </c>
      <c r="AT420" s="244" t="s">
        <v>612</v>
      </c>
      <c r="AU420" s="244" t="s">
        <v>89</v>
      </c>
      <c r="AY420" s="14" t="s">
        <v>263</v>
      </c>
      <c r="BE420" s="245">
        <f>IF(N420="základná",J420,0)</f>
        <v>0</v>
      </c>
      <c r="BF420" s="245">
        <f>IF(N420="znížená",J420,0)</f>
        <v>0</v>
      </c>
      <c r="BG420" s="245">
        <f>IF(N420="zákl. prenesená",J420,0)</f>
        <v>0</v>
      </c>
      <c r="BH420" s="245">
        <f>IF(N420="zníž. prenesená",J420,0)</f>
        <v>0</v>
      </c>
      <c r="BI420" s="245">
        <f>IF(N420="nulová",J420,0)</f>
        <v>0</v>
      </c>
      <c r="BJ420" s="14" t="s">
        <v>89</v>
      </c>
      <c r="BK420" s="246">
        <f>ROUND(I420*H420,3)</f>
        <v>0</v>
      </c>
      <c r="BL420" s="14" t="s">
        <v>327</v>
      </c>
      <c r="BM420" s="244" t="s">
        <v>1325</v>
      </c>
    </row>
    <row r="421" s="2" customFormat="1" ht="21.75" customHeight="1">
      <c r="A421" s="35"/>
      <c r="B421" s="36"/>
      <c r="C421" s="233" t="s">
        <v>1326</v>
      </c>
      <c r="D421" s="233" t="s">
        <v>264</v>
      </c>
      <c r="E421" s="234" t="s">
        <v>1327</v>
      </c>
      <c r="F421" s="235" t="s">
        <v>1328</v>
      </c>
      <c r="G421" s="236" t="s">
        <v>322</v>
      </c>
      <c r="H421" s="237">
        <v>217.19999999999999</v>
      </c>
      <c r="I421" s="238"/>
      <c r="J421" s="237">
        <f>ROUND(I421*H421,3)</f>
        <v>0</v>
      </c>
      <c r="K421" s="239"/>
      <c r="L421" s="41"/>
      <c r="M421" s="240" t="s">
        <v>1</v>
      </c>
      <c r="N421" s="241" t="s">
        <v>44</v>
      </c>
      <c r="O421" s="94"/>
      <c r="P421" s="242">
        <f>O421*H421</f>
        <v>0</v>
      </c>
      <c r="Q421" s="242">
        <v>0.0074999999999999997</v>
      </c>
      <c r="R421" s="242">
        <f>Q421*H421</f>
        <v>1.6289999999999998</v>
      </c>
      <c r="S421" s="242">
        <v>0</v>
      </c>
      <c r="T421" s="243">
        <f>S421*H421</f>
        <v>0</v>
      </c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R421" s="244" t="s">
        <v>327</v>
      </c>
      <c r="AT421" s="244" t="s">
        <v>264</v>
      </c>
      <c r="AU421" s="244" t="s">
        <v>89</v>
      </c>
      <c r="AY421" s="14" t="s">
        <v>263</v>
      </c>
      <c r="BE421" s="245">
        <f>IF(N421="základná",J421,0)</f>
        <v>0</v>
      </c>
      <c r="BF421" s="245">
        <f>IF(N421="znížená",J421,0)</f>
        <v>0</v>
      </c>
      <c r="BG421" s="245">
        <f>IF(N421="zákl. prenesená",J421,0)</f>
        <v>0</v>
      </c>
      <c r="BH421" s="245">
        <f>IF(N421="zníž. prenesená",J421,0)</f>
        <v>0</v>
      </c>
      <c r="BI421" s="245">
        <f>IF(N421="nulová",J421,0)</f>
        <v>0</v>
      </c>
      <c r="BJ421" s="14" t="s">
        <v>89</v>
      </c>
      <c r="BK421" s="246">
        <f>ROUND(I421*H421,3)</f>
        <v>0</v>
      </c>
      <c r="BL421" s="14" t="s">
        <v>327</v>
      </c>
      <c r="BM421" s="244" t="s">
        <v>1329</v>
      </c>
    </row>
    <row r="422" s="2" customFormat="1" ht="24.15" customHeight="1">
      <c r="A422" s="35"/>
      <c r="B422" s="36"/>
      <c r="C422" s="233" t="s">
        <v>1330</v>
      </c>
      <c r="D422" s="233" t="s">
        <v>264</v>
      </c>
      <c r="E422" s="234" t="s">
        <v>1331</v>
      </c>
      <c r="F422" s="235" t="s">
        <v>1332</v>
      </c>
      <c r="G422" s="236" t="s">
        <v>313</v>
      </c>
      <c r="H422" s="237">
        <v>1.9119999999999999</v>
      </c>
      <c r="I422" s="238"/>
      <c r="J422" s="237">
        <f>ROUND(I422*H422,3)</f>
        <v>0</v>
      </c>
      <c r="K422" s="239"/>
      <c r="L422" s="41"/>
      <c r="M422" s="240" t="s">
        <v>1</v>
      </c>
      <c r="N422" s="241" t="s">
        <v>44</v>
      </c>
      <c r="O422" s="94"/>
      <c r="P422" s="242">
        <f>O422*H422</f>
        <v>0</v>
      </c>
      <c r="Q422" s="242">
        <v>0</v>
      </c>
      <c r="R422" s="242">
        <f>Q422*H422</f>
        <v>0</v>
      </c>
      <c r="S422" s="242">
        <v>0</v>
      </c>
      <c r="T422" s="243">
        <f>S422*H422</f>
        <v>0</v>
      </c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R422" s="244" t="s">
        <v>327</v>
      </c>
      <c r="AT422" s="244" t="s">
        <v>264</v>
      </c>
      <c r="AU422" s="244" t="s">
        <v>89</v>
      </c>
      <c r="AY422" s="14" t="s">
        <v>263</v>
      </c>
      <c r="BE422" s="245">
        <f>IF(N422="základná",J422,0)</f>
        <v>0</v>
      </c>
      <c r="BF422" s="245">
        <f>IF(N422="znížená",J422,0)</f>
        <v>0</v>
      </c>
      <c r="BG422" s="245">
        <f>IF(N422="zákl. prenesená",J422,0)</f>
        <v>0</v>
      </c>
      <c r="BH422" s="245">
        <f>IF(N422="zníž. prenesená",J422,0)</f>
        <v>0</v>
      </c>
      <c r="BI422" s="245">
        <f>IF(N422="nulová",J422,0)</f>
        <v>0</v>
      </c>
      <c r="BJ422" s="14" t="s">
        <v>89</v>
      </c>
      <c r="BK422" s="246">
        <f>ROUND(I422*H422,3)</f>
        <v>0</v>
      </c>
      <c r="BL422" s="14" t="s">
        <v>327</v>
      </c>
      <c r="BM422" s="244" t="s">
        <v>1333</v>
      </c>
    </row>
    <row r="423" s="12" customFormat="1" ht="22.8" customHeight="1">
      <c r="A423" s="12"/>
      <c r="B423" s="219"/>
      <c r="C423" s="220"/>
      <c r="D423" s="221" t="s">
        <v>77</v>
      </c>
      <c r="E423" s="247" t="s">
        <v>1334</v>
      </c>
      <c r="F423" s="247" t="s">
        <v>1335</v>
      </c>
      <c r="G423" s="220"/>
      <c r="H423" s="220"/>
      <c r="I423" s="223"/>
      <c r="J423" s="248">
        <f>BK423</f>
        <v>0</v>
      </c>
      <c r="K423" s="220"/>
      <c r="L423" s="225"/>
      <c r="M423" s="226"/>
      <c r="N423" s="227"/>
      <c r="O423" s="227"/>
      <c r="P423" s="228">
        <f>SUM(P424:P430)</f>
        <v>0</v>
      </c>
      <c r="Q423" s="227"/>
      <c r="R423" s="228">
        <f>SUM(R424:R430)</f>
        <v>62.786665790000001</v>
      </c>
      <c r="S423" s="227"/>
      <c r="T423" s="229">
        <f>SUM(T424:T430)</f>
        <v>0</v>
      </c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R423" s="230" t="s">
        <v>89</v>
      </c>
      <c r="AT423" s="231" t="s">
        <v>77</v>
      </c>
      <c r="AU423" s="231" t="s">
        <v>85</v>
      </c>
      <c r="AY423" s="230" t="s">
        <v>263</v>
      </c>
      <c r="BK423" s="232">
        <f>SUM(BK424:BK430)</f>
        <v>0</v>
      </c>
    </row>
    <row r="424" s="2" customFormat="1" ht="24.15" customHeight="1">
      <c r="A424" s="35"/>
      <c r="B424" s="36"/>
      <c r="C424" s="233" t="s">
        <v>1336</v>
      </c>
      <c r="D424" s="233" t="s">
        <v>264</v>
      </c>
      <c r="E424" s="234" t="s">
        <v>1337</v>
      </c>
      <c r="F424" s="235" t="s">
        <v>1338</v>
      </c>
      <c r="G424" s="236" t="s">
        <v>322</v>
      </c>
      <c r="H424" s="237">
        <v>98.207999999999998</v>
      </c>
      <c r="I424" s="238"/>
      <c r="J424" s="237">
        <f>ROUND(I424*H424,3)</f>
        <v>0</v>
      </c>
      <c r="K424" s="239"/>
      <c r="L424" s="41"/>
      <c r="M424" s="240" t="s">
        <v>1</v>
      </c>
      <c r="N424" s="241" t="s">
        <v>44</v>
      </c>
      <c r="O424" s="94"/>
      <c r="P424" s="242">
        <f>O424*H424</f>
        <v>0</v>
      </c>
      <c r="Q424" s="242">
        <v>0.0033600000000000001</v>
      </c>
      <c r="R424" s="242">
        <f>Q424*H424</f>
        <v>0.32997888000000003</v>
      </c>
      <c r="S424" s="242">
        <v>0</v>
      </c>
      <c r="T424" s="243">
        <f>S424*H424</f>
        <v>0</v>
      </c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R424" s="244" t="s">
        <v>327</v>
      </c>
      <c r="AT424" s="244" t="s">
        <v>264</v>
      </c>
      <c r="AU424" s="244" t="s">
        <v>89</v>
      </c>
      <c r="AY424" s="14" t="s">
        <v>263</v>
      </c>
      <c r="BE424" s="245">
        <f>IF(N424="základná",J424,0)</f>
        <v>0</v>
      </c>
      <c r="BF424" s="245">
        <f>IF(N424="znížená",J424,0)</f>
        <v>0</v>
      </c>
      <c r="BG424" s="245">
        <f>IF(N424="zákl. prenesená",J424,0)</f>
        <v>0</v>
      </c>
      <c r="BH424" s="245">
        <f>IF(N424="zníž. prenesená",J424,0)</f>
        <v>0</v>
      </c>
      <c r="BI424" s="245">
        <f>IF(N424="nulová",J424,0)</f>
        <v>0</v>
      </c>
      <c r="BJ424" s="14" t="s">
        <v>89</v>
      </c>
      <c r="BK424" s="246">
        <f>ROUND(I424*H424,3)</f>
        <v>0</v>
      </c>
      <c r="BL424" s="14" t="s">
        <v>327</v>
      </c>
      <c r="BM424" s="244" t="s">
        <v>1339</v>
      </c>
    </row>
    <row r="425" s="2" customFormat="1" ht="24.15" customHeight="1">
      <c r="A425" s="35"/>
      <c r="B425" s="36"/>
      <c r="C425" s="249" t="s">
        <v>1340</v>
      </c>
      <c r="D425" s="249" t="s">
        <v>612</v>
      </c>
      <c r="E425" s="250" t="s">
        <v>1341</v>
      </c>
      <c r="F425" s="251" t="s">
        <v>1342</v>
      </c>
      <c r="G425" s="252" t="s">
        <v>322</v>
      </c>
      <c r="H425" s="253">
        <v>102.136</v>
      </c>
      <c r="I425" s="254"/>
      <c r="J425" s="253">
        <f>ROUND(I425*H425,3)</f>
        <v>0</v>
      </c>
      <c r="K425" s="255"/>
      <c r="L425" s="256"/>
      <c r="M425" s="257" t="s">
        <v>1</v>
      </c>
      <c r="N425" s="258" t="s">
        <v>44</v>
      </c>
      <c r="O425" s="94"/>
      <c r="P425" s="242">
        <f>O425*H425</f>
        <v>0</v>
      </c>
      <c r="Q425" s="242">
        <v>0.021000000000000001</v>
      </c>
      <c r="R425" s="242">
        <f>Q425*H425</f>
        <v>2.1448559999999999</v>
      </c>
      <c r="S425" s="242">
        <v>0</v>
      </c>
      <c r="T425" s="243">
        <f>S425*H425</f>
        <v>0</v>
      </c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R425" s="244" t="s">
        <v>717</v>
      </c>
      <c r="AT425" s="244" t="s">
        <v>612</v>
      </c>
      <c r="AU425" s="244" t="s">
        <v>89</v>
      </c>
      <c r="AY425" s="14" t="s">
        <v>263</v>
      </c>
      <c r="BE425" s="245">
        <f>IF(N425="základná",J425,0)</f>
        <v>0</v>
      </c>
      <c r="BF425" s="245">
        <f>IF(N425="znížená",J425,0)</f>
        <v>0</v>
      </c>
      <c r="BG425" s="245">
        <f>IF(N425="zákl. prenesená",J425,0)</f>
        <v>0</v>
      </c>
      <c r="BH425" s="245">
        <f>IF(N425="zníž. prenesená",J425,0)</f>
        <v>0</v>
      </c>
      <c r="BI425" s="245">
        <f>IF(N425="nulová",J425,0)</f>
        <v>0</v>
      </c>
      <c r="BJ425" s="14" t="s">
        <v>89</v>
      </c>
      <c r="BK425" s="246">
        <f>ROUND(I425*H425,3)</f>
        <v>0</v>
      </c>
      <c r="BL425" s="14" t="s">
        <v>327</v>
      </c>
      <c r="BM425" s="244" t="s">
        <v>1343</v>
      </c>
    </row>
    <row r="426" s="2" customFormat="1" ht="24.15" customHeight="1">
      <c r="A426" s="35"/>
      <c r="B426" s="36"/>
      <c r="C426" s="233" t="s">
        <v>1344</v>
      </c>
      <c r="D426" s="233" t="s">
        <v>264</v>
      </c>
      <c r="E426" s="234" t="s">
        <v>1345</v>
      </c>
      <c r="F426" s="235" t="s">
        <v>1346</v>
      </c>
      <c r="G426" s="236" t="s">
        <v>322</v>
      </c>
      <c r="H426" s="237">
        <v>233.489</v>
      </c>
      <c r="I426" s="238"/>
      <c r="J426" s="237">
        <f>ROUND(I426*H426,3)</f>
        <v>0</v>
      </c>
      <c r="K426" s="239"/>
      <c r="L426" s="41"/>
      <c r="M426" s="240" t="s">
        <v>1</v>
      </c>
      <c r="N426" s="241" t="s">
        <v>44</v>
      </c>
      <c r="O426" s="94"/>
      <c r="P426" s="242">
        <f>O426*H426</f>
        <v>0</v>
      </c>
      <c r="Q426" s="242">
        <v>0.00315</v>
      </c>
      <c r="R426" s="242">
        <f>Q426*H426</f>
        <v>0.73549035000000007</v>
      </c>
      <c r="S426" s="242">
        <v>0</v>
      </c>
      <c r="T426" s="243">
        <f>S426*H426</f>
        <v>0</v>
      </c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R426" s="244" t="s">
        <v>327</v>
      </c>
      <c r="AT426" s="244" t="s">
        <v>264</v>
      </c>
      <c r="AU426" s="244" t="s">
        <v>89</v>
      </c>
      <c r="AY426" s="14" t="s">
        <v>263</v>
      </c>
      <c r="BE426" s="245">
        <f>IF(N426="základná",J426,0)</f>
        <v>0</v>
      </c>
      <c r="BF426" s="245">
        <f>IF(N426="znížená",J426,0)</f>
        <v>0</v>
      </c>
      <c r="BG426" s="245">
        <f>IF(N426="zákl. prenesená",J426,0)</f>
        <v>0</v>
      </c>
      <c r="BH426" s="245">
        <f>IF(N426="zníž. prenesená",J426,0)</f>
        <v>0</v>
      </c>
      <c r="BI426" s="245">
        <f>IF(N426="nulová",J426,0)</f>
        <v>0</v>
      </c>
      <c r="BJ426" s="14" t="s">
        <v>89</v>
      </c>
      <c r="BK426" s="246">
        <f>ROUND(I426*H426,3)</f>
        <v>0</v>
      </c>
      <c r="BL426" s="14" t="s">
        <v>327</v>
      </c>
      <c r="BM426" s="244" t="s">
        <v>1347</v>
      </c>
    </row>
    <row r="427" s="2" customFormat="1" ht="21.75" customHeight="1">
      <c r="A427" s="35"/>
      <c r="B427" s="36"/>
      <c r="C427" s="249" t="s">
        <v>1348</v>
      </c>
      <c r="D427" s="249" t="s">
        <v>612</v>
      </c>
      <c r="E427" s="250" t="s">
        <v>1349</v>
      </c>
      <c r="F427" s="251" t="s">
        <v>1350</v>
      </c>
      <c r="G427" s="252" t="s">
        <v>322</v>
      </c>
      <c r="H427" s="253">
        <v>247.49799999999999</v>
      </c>
      <c r="I427" s="254"/>
      <c r="J427" s="253">
        <f>ROUND(I427*H427,3)</f>
        <v>0</v>
      </c>
      <c r="K427" s="255"/>
      <c r="L427" s="256"/>
      <c r="M427" s="257" t="s">
        <v>1</v>
      </c>
      <c r="N427" s="258" t="s">
        <v>44</v>
      </c>
      <c r="O427" s="94"/>
      <c r="P427" s="242">
        <f>O427*H427</f>
        <v>0</v>
      </c>
      <c r="Q427" s="242">
        <v>0.018519999999999998</v>
      </c>
      <c r="R427" s="242">
        <f>Q427*H427</f>
        <v>4.583662959999999</v>
      </c>
      <c r="S427" s="242">
        <v>0</v>
      </c>
      <c r="T427" s="243">
        <f>S427*H427</f>
        <v>0</v>
      </c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R427" s="244" t="s">
        <v>717</v>
      </c>
      <c r="AT427" s="244" t="s">
        <v>612</v>
      </c>
      <c r="AU427" s="244" t="s">
        <v>89</v>
      </c>
      <c r="AY427" s="14" t="s">
        <v>263</v>
      </c>
      <c r="BE427" s="245">
        <f>IF(N427="základná",J427,0)</f>
        <v>0</v>
      </c>
      <c r="BF427" s="245">
        <f>IF(N427="znížená",J427,0)</f>
        <v>0</v>
      </c>
      <c r="BG427" s="245">
        <f>IF(N427="zákl. prenesená",J427,0)</f>
        <v>0</v>
      </c>
      <c r="BH427" s="245">
        <f>IF(N427="zníž. prenesená",J427,0)</f>
        <v>0</v>
      </c>
      <c r="BI427" s="245">
        <f>IF(N427="nulová",J427,0)</f>
        <v>0</v>
      </c>
      <c r="BJ427" s="14" t="s">
        <v>89</v>
      </c>
      <c r="BK427" s="246">
        <f>ROUND(I427*H427,3)</f>
        <v>0</v>
      </c>
      <c r="BL427" s="14" t="s">
        <v>327</v>
      </c>
      <c r="BM427" s="244" t="s">
        <v>1351</v>
      </c>
    </row>
    <row r="428" s="2" customFormat="1" ht="24.15" customHeight="1">
      <c r="A428" s="35"/>
      <c r="B428" s="36"/>
      <c r="C428" s="233" t="s">
        <v>1352</v>
      </c>
      <c r="D428" s="233" t="s">
        <v>264</v>
      </c>
      <c r="E428" s="234" t="s">
        <v>1353</v>
      </c>
      <c r="F428" s="235" t="s">
        <v>1354</v>
      </c>
      <c r="G428" s="236" t="s">
        <v>322</v>
      </c>
      <c r="H428" s="237">
        <v>815.91499999999996</v>
      </c>
      <c r="I428" s="238"/>
      <c r="J428" s="237">
        <f>ROUND(I428*H428,3)</f>
        <v>0</v>
      </c>
      <c r="K428" s="239"/>
      <c r="L428" s="41"/>
      <c r="M428" s="240" t="s">
        <v>1</v>
      </c>
      <c r="N428" s="241" t="s">
        <v>44</v>
      </c>
      <c r="O428" s="94"/>
      <c r="P428" s="242">
        <f>O428*H428</f>
        <v>0</v>
      </c>
      <c r="Q428" s="242">
        <v>0.03968</v>
      </c>
      <c r="R428" s="242">
        <f>Q428*H428</f>
        <v>32.375507200000001</v>
      </c>
      <c r="S428" s="242">
        <v>0</v>
      </c>
      <c r="T428" s="243">
        <f>S428*H428</f>
        <v>0</v>
      </c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R428" s="244" t="s">
        <v>101</v>
      </c>
      <c r="AT428" s="244" t="s">
        <v>264</v>
      </c>
      <c r="AU428" s="244" t="s">
        <v>89</v>
      </c>
      <c r="AY428" s="14" t="s">
        <v>263</v>
      </c>
      <c r="BE428" s="245">
        <f>IF(N428="základná",J428,0)</f>
        <v>0</v>
      </c>
      <c r="BF428" s="245">
        <f>IF(N428="znížená",J428,0)</f>
        <v>0</v>
      </c>
      <c r="BG428" s="245">
        <f>IF(N428="zákl. prenesená",J428,0)</f>
        <v>0</v>
      </c>
      <c r="BH428" s="245">
        <f>IF(N428="zníž. prenesená",J428,0)</f>
        <v>0</v>
      </c>
      <c r="BI428" s="245">
        <f>IF(N428="nulová",J428,0)</f>
        <v>0</v>
      </c>
      <c r="BJ428" s="14" t="s">
        <v>89</v>
      </c>
      <c r="BK428" s="246">
        <f>ROUND(I428*H428,3)</f>
        <v>0</v>
      </c>
      <c r="BL428" s="14" t="s">
        <v>101</v>
      </c>
      <c r="BM428" s="244" t="s">
        <v>1355</v>
      </c>
    </row>
    <row r="429" s="2" customFormat="1" ht="16.5" customHeight="1">
      <c r="A429" s="35"/>
      <c r="B429" s="36"/>
      <c r="C429" s="249" t="s">
        <v>1356</v>
      </c>
      <c r="D429" s="249" t="s">
        <v>612</v>
      </c>
      <c r="E429" s="250" t="s">
        <v>1357</v>
      </c>
      <c r="F429" s="251" t="s">
        <v>1358</v>
      </c>
      <c r="G429" s="252" t="s">
        <v>322</v>
      </c>
      <c r="H429" s="253">
        <v>856.71100000000001</v>
      </c>
      <c r="I429" s="254"/>
      <c r="J429" s="253">
        <f>ROUND(I429*H429,3)</f>
        <v>0</v>
      </c>
      <c r="K429" s="255"/>
      <c r="L429" s="256"/>
      <c r="M429" s="257" t="s">
        <v>1</v>
      </c>
      <c r="N429" s="258" t="s">
        <v>44</v>
      </c>
      <c r="O429" s="94"/>
      <c r="P429" s="242">
        <f>O429*H429</f>
        <v>0</v>
      </c>
      <c r="Q429" s="242">
        <v>0.0264</v>
      </c>
      <c r="R429" s="242">
        <f>Q429*H429</f>
        <v>22.617170399999999</v>
      </c>
      <c r="S429" s="242">
        <v>0</v>
      </c>
      <c r="T429" s="243">
        <f>S429*H429</f>
        <v>0</v>
      </c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R429" s="244" t="s">
        <v>290</v>
      </c>
      <c r="AT429" s="244" t="s">
        <v>612</v>
      </c>
      <c r="AU429" s="244" t="s">
        <v>89</v>
      </c>
      <c r="AY429" s="14" t="s">
        <v>263</v>
      </c>
      <c r="BE429" s="245">
        <f>IF(N429="základná",J429,0)</f>
        <v>0</v>
      </c>
      <c r="BF429" s="245">
        <f>IF(N429="znížená",J429,0)</f>
        <v>0</v>
      </c>
      <c r="BG429" s="245">
        <f>IF(N429="zákl. prenesená",J429,0)</f>
        <v>0</v>
      </c>
      <c r="BH429" s="245">
        <f>IF(N429="zníž. prenesená",J429,0)</f>
        <v>0</v>
      </c>
      <c r="BI429" s="245">
        <f>IF(N429="nulová",J429,0)</f>
        <v>0</v>
      </c>
      <c r="BJ429" s="14" t="s">
        <v>89</v>
      </c>
      <c r="BK429" s="246">
        <f>ROUND(I429*H429,3)</f>
        <v>0</v>
      </c>
      <c r="BL429" s="14" t="s">
        <v>101</v>
      </c>
      <c r="BM429" s="244" t="s">
        <v>1359</v>
      </c>
    </row>
    <row r="430" s="2" customFormat="1" ht="24.15" customHeight="1">
      <c r="A430" s="35"/>
      <c r="B430" s="36"/>
      <c r="C430" s="233" t="s">
        <v>1360</v>
      </c>
      <c r="D430" s="233" t="s">
        <v>264</v>
      </c>
      <c r="E430" s="234" t="s">
        <v>1361</v>
      </c>
      <c r="F430" s="235" t="s">
        <v>1362</v>
      </c>
      <c r="G430" s="236" t="s">
        <v>313</v>
      </c>
      <c r="H430" s="237">
        <v>7.7939999999999996</v>
      </c>
      <c r="I430" s="238"/>
      <c r="J430" s="237">
        <f>ROUND(I430*H430,3)</f>
        <v>0</v>
      </c>
      <c r="K430" s="239"/>
      <c r="L430" s="41"/>
      <c r="M430" s="240" t="s">
        <v>1</v>
      </c>
      <c r="N430" s="241" t="s">
        <v>44</v>
      </c>
      <c r="O430" s="94"/>
      <c r="P430" s="242">
        <f>O430*H430</f>
        <v>0</v>
      </c>
      <c r="Q430" s="242">
        <v>0</v>
      </c>
      <c r="R430" s="242">
        <f>Q430*H430</f>
        <v>0</v>
      </c>
      <c r="S430" s="242">
        <v>0</v>
      </c>
      <c r="T430" s="243">
        <f>S430*H430</f>
        <v>0</v>
      </c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R430" s="244" t="s">
        <v>327</v>
      </c>
      <c r="AT430" s="244" t="s">
        <v>264</v>
      </c>
      <c r="AU430" s="244" t="s">
        <v>89</v>
      </c>
      <c r="AY430" s="14" t="s">
        <v>263</v>
      </c>
      <c r="BE430" s="245">
        <f>IF(N430="základná",J430,0)</f>
        <v>0</v>
      </c>
      <c r="BF430" s="245">
        <f>IF(N430="znížená",J430,0)</f>
        <v>0</v>
      </c>
      <c r="BG430" s="245">
        <f>IF(N430="zákl. prenesená",J430,0)</f>
        <v>0</v>
      </c>
      <c r="BH430" s="245">
        <f>IF(N430="zníž. prenesená",J430,0)</f>
        <v>0</v>
      </c>
      <c r="BI430" s="245">
        <f>IF(N430="nulová",J430,0)</f>
        <v>0</v>
      </c>
      <c r="BJ430" s="14" t="s">
        <v>89</v>
      </c>
      <c r="BK430" s="246">
        <f>ROUND(I430*H430,3)</f>
        <v>0</v>
      </c>
      <c r="BL430" s="14" t="s">
        <v>327</v>
      </c>
      <c r="BM430" s="244" t="s">
        <v>1363</v>
      </c>
    </row>
    <row r="431" s="12" customFormat="1" ht="22.8" customHeight="1">
      <c r="A431" s="12"/>
      <c r="B431" s="219"/>
      <c r="C431" s="220"/>
      <c r="D431" s="221" t="s">
        <v>77</v>
      </c>
      <c r="E431" s="247" t="s">
        <v>1364</v>
      </c>
      <c r="F431" s="247" t="s">
        <v>1365</v>
      </c>
      <c r="G431" s="220"/>
      <c r="H431" s="220"/>
      <c r="I431" s="223"/>
      <c r="J431" s="248">
        <f>BK431</f>
        <v>0</v>
      </c>
      <c r="K431" s="220"/>
      <c r="L431" s="225"/>
      <c r="M431" s="226"/>
      <c r="N431" s="227"/>
      <c r="O431" s="227"/>
      <c r="P431" s="228">
        <f>P432</f>
        <v>0</v>
      </c>
      <c r="Q431" s="227"/>
      <c r="R431" s="228">
        <f>R432</f>
        <v>0.012038720000000001</v>
      </c>
      <c r="S431" s="227"/>
      <c r="T431" s="229">
        <f>T432</f>
        <v>0</v>
      </c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R431" s="230" t="s">
        <v>89</v>
      </c>
      <c r="AT431" s="231" t="s">
        <v>77</v>
      </c>
      <c r="AU431" s="231" t="s">
        <v>85</v>
      </c>
      <c r="AY431" s="230" t="s">
        <v>263</v>
      </c>
      <c r="BK431" s="232">
        <f>BK432</f>
        <v>0</v>
      </c>
    </row>
    <row r="432" s="2" customFormat="1" ht="33" customHeight="1">
      <c r="A432" s="35"/>
      <c r="B432" s="36"/>
      <c r="C432" s="233" t="s">
        <v>1366</v>
      </c>
      <c r="D432" s="233" t="s">
        <v>264</v>
      </c>
      <c r="E432" s="234" t="s">
        <v>1367</v>
      </c>
      <c r="F432" s="235" t="s">
        <v>1368</v>
      </c>
      <c r="G432" s="236" t="s">
        <v>322</v>
      </c>
      <c r="H432" s="237">
        <v>37.621000000000002</v>
      </c>
      <c r="I432" s="238"/>
      <c r="J432" s="237">
        <f>ROUND(I432*H432,3)</f>
        <v>0</v>
      </c>
      <c r="K432" s="239"/>
      <c r="L432" s="41"/>
      <c r="M432" s="240" t="s">
        <v>1</v>
      </c>
      <c r="N432" s="241" t="s">
        <v>44</v>
      </c>
      <c r="O432" s="94"/>
      <c r="P432" s="242">
        <f>O432*H432</f>
        <v>0</v>
      </c>
      <c r="Q432" s="242">
        <v>0.00032000000000000003</v>
      </c>
      <c r="R432" s="242">
        <f>Q432*H432</f>
        <v>0.012038720000000001</v>
      </c>
      <c r="S432" s="242">
        <v>0</v>
      </c>
      <c r="T432" s="243">
        <f>S432*H432</f>
        <v>0</v>
      </c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R432" s="244" t="s">
        <v>327</v>
      </c>
      <c r="AT432" s="244" t="s">
        <v>264</v>
      </c>
      <c r="AU432" s="244" t="s">
        <v>89</v>
      </c>
      <c r="AY432" s="14" t="s">
        <v>263</v>
      </c>
      <c r="BE432" s="245">
        <f>IF(N432="základná",J432,0)</f>
        <v>0</v>
      </c>
      <c r="BF432" s="245">
        <f>IF(N432="znížená",J432,0)</f>
        <v>0</v>
      </c>
      <c r="BG432" s="245">
        <f>IF(N432="zákl. prenesená",J432,0)</f>
        <v>0</v>
      </c>
      <c r="BH432" s="245">
        <f>IF(N432="zníž. prenesená",J432,0)</f>
        <v>0</v>
      </c>
      <c r="BI432" s="245">
        <f>IF(N432="nulová",J432,0)</f>
        <v>0</v>
      </c>
      <c r="BJ432" s="14" t="s">
        <v>89</v>
      </c>
      <c r="BK432" s="246">
        <f>ROUND(I432*H432,3)</f>
        <v>0</v>
      </c>
      <c r="BL432" s="14" t="s">
        <v>327</v>
      </c>
      <c r="BM432" s="244" t="s">
        <v>1369</v>
      </c>
    </row>
    <row r="433" s="12" customFormat="1" ht="22.8" customHeight="1">
      <c r="A433" s="12"/>
      <c r="B433" s="219"/>
      <c r="C433" s="220"/>
      <c r="D433" s="221" t="s">
        <v>77</v>
      </c>
      <c r="E433" s="247" t="s">
        <v>1370</v>
      </c>
      <c r="F433" s="247" t="s">
        <v>1371</v>
      </c>
      <c r="G433" s="220"/>
      <c r="H433" s="220"/>
      <c r="I433" s="223"/>
      <c r="J433" s="248">
        <f>BK433</f>
        <v>0</v>
      </c>
      <c r="K433" s="220"/>
      <c r="L433" s="225"/>
      <c r="M433" s="226"/>
      <c r="N433" s="227"/>
      <c r="O433" s="227"/>
      <c r="P433" s="228">
        <f>SUM(P434:P435)</f>
        <v>0</v>
      </c>
      <c r="Q433" s="227"/>
      <c r="R433" s="228">
        <f>SUM(R434:R435)</f>
        <v>1.2504993600000001</v>
      </c>
      <c r="S433" s="227"/>
      <c r="T433" s="229">
        <f>SUM(T434:T435)</f>
        <v>0</v>
      </c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R433" s="230" t="s">
        <v>89</v>
      </c>
      <c r="AT433" s="231" t="s">
        <v>77</v>
      </c>
      <c r="AU433" s="231" t="s">
        <v>85</v>
      </c>
      <c r="AY433" s="230" t="s">
        <v>263</v>
      </c>
      <c r="BK433" s="232">
        <f>SUM(BK434:BK435)</f>
        <v>0</v>
      </c>
    </row>
    <row r="434" s="2" customFormat="1" ht="24.15" customHeight="1">
      <c r="A434" s="35"/>
      <c r="B434" s="36"/>
      <c r="C434" s="233" t="s">
        <v>1372</v>
      </c>
      <c r="D434" s="233" t="s">
        <v>264</v>
      </c>
      <c r="E434" s="234" t="s">
        <v>1373</v>
      </c>
      <c r="F434" s="235" t="s">
        <v>1374</v>
      </c>
      <c r="G434" s="236" t="s">
        <v>322</v>
      </c>
      <c r="H434" s="237">
        <v>2842.0439999999999</v>
      </c>
      <c r="I434" s="238"/>
      <c r="J434" s="237">
        <f>ROUND(I434*H434,3)</f>
        <v>0</v>
      </c>
      <c r="K434" s="239"/>
      <c r="L434" s="41"/>
      <c r="M434" s="240" t="s">
        <v>1</v>
      </c>
      <c r="N434" s="241" t="s">
        <v>44</v>
      </c>
      <c r="O434" s="94"/>
      <c r="P434" s="242">
        <f>O434*H434</f>
        <v>0</v>
      </c>
      <c r="Q434" s="242">
        <v>0.00010000000000000001</v>
      </c>
      <c r="R434" s="242">
        <f>Q434*H434</f>
        <v>0.28420440000000002</v>
      </c>
      <c r="S434" s="242">
        <v>0</v>
      </c>
      <c r="T434" s="243">
        <f>S434*H434</f>
        <v>0</v>
      </c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R434" s="244" t="s">
        <v>327</v>
      </c>
      <c r="AT434" s="244" t="s">
        <v>264</v>
      </c>
      <c r="AU434" s="244" t="s">
        <v>89</v>
      </c>
      <c r="AY434" s="14" t="s">
        <v>263</v>
      </c>
      <c r="BE434" s="245">
        <f>IF(N434="základná",J434,0)</f>
        <v>0</v>
      </c>
      <c r="BF434" s="245">
        <f>IF(N434="znížená",J434,0)</f>
        <v>0</v>
      </c>
      <c r="BG434" s="245">
        <f>IF(N434="zákl. prenesená",J434,0)</f>
        <v>0</v>
      </c>
      <c r="BH434" s="245">
        <f>IF(N434="zníž. prenesená",J434,0)</f>
        <v>0</v>
      </c>
      <c r="BI434" s="245">
        <f>IF(N434="nulová",J434,0)</f>
        <v>0</v>
      </c>
      <c r="BJ434" s="14" t="s">
        <v>89</v>
      </c>
      <c r="BK434" s="246">
        <f>ROUND(I434*H434,3)</f>
        <v>0</v>
      </c>
      <c r="BL434" s="14" t="s">
        <v>327</v>
      </c>
      <c r="BM434" s="244" t="s">
        <v>1375</v>
      </c>
    </row>
    <row r="435" s="2" customFormat="1" ht="37.8" customHeight="1">
      <c r="A435" s="35"/>
      <c r="B435" s="36"/>
      <c r="C435" s="233" t="s">
        <v>1376</v>
      </c>
      <c r="D435" s="233" t="s">
        <v>264</v>
      </c>
      <c r="E435" s="234" t="s">
        <v>1377</v>
      </c>
      <c r="F435" s="235" t="s">
        <v>1378</v>
      </c>
      <c r="G435" s="236" t="s">
        <v>322</v>
      </c>
      <c r="H435" s="237">
        <v>2842.0439999999999</v>
      </c>
      <c r="I435" s="238"/>
      <c r="J435" s="237">
        <f>ROUND(I435*H435,3)</f>
        <v>0</v>
      </c>
      <c r="K435" s="239"/>
      <c r="L435" s="41"/>
      <c r="M435" s="259" t="s">
        <v>1</v>
      </c>
      <c r="N435" s="260" t="s">
        <v>44</v>
      </c>
      <c r="O435" s="261"/>
      <c r="P435" s="262">
        <f>O435*H435</f>
        <v>0</v>
      </c>
      <c r="Q435" s="262">
        <v>0.00034000000000000002</v>
      </c>
      <c r="R435" s="262">
        <f>Q435*H435</f>
        <v>0.96629496000000004</v>
      </c>
      <c r="S435" s="262">
        <v>0</v>
      </c>
      <c r="T435" s="263">
        <f>S435*H435</f>
        <v>0</v>
      </c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R435" s="244" t="s">
        <v>327</v>
      </c>
      <c r="AT435" s="244" t="s">
        <v>264</v>
      </c>
      <c r="AU435" s="244" t="s">
        <v>89</v>
      </c>
      <c r="AY435" s="14" t="s">
        <v>263</v>
      </c>
      <c r="BE435" s="245">
        <f>IF(N435="základná",J435,0)</f>
        <v>0</v>
      </c>
      <c r="BF435" s="245">
        <f>IF(N435="znížená",J435,0)</f>
        <v>0</v>
      </c>
      <c r="BG435" s="245">
        <f>IF(N435="zákl. prenesená",J435,0)</f>
        <v>0</v>
      </c>
      <c r="BH435" s="245">
        <f>IF(N435="zníž. prenesená",J435,0)</f>
        <v>0</v>
      </c>
      <c r="BI435" s="245">
        <f>IF(N435="nulová",J435,0)</f>
        <v>0</v>
      </c>
      <c r="BJ435" s="14" t="s">
        <v>89</v>
      </c>
      <c r="BK435" s="246">
        <f>ROUND(I435*H435,3)</f>
        <v>0</v>
      </c>
      <c r="BL435" s="14" t="s">
        <v>327</v>
      </c>
      <c r="BM435" s="244" t="s">
        <v>1379</v>
      </c>
    </row>
    <row r="436" s="2" customFormat="1" ht="6.96" customHeight="1">
      <c r="A436" s="35"/>
      <c r="B436" s="69"/>
      <c r="C436" s="70"/>
      <c r="D436" s="70"/>
      <c r="E436" s="70"/>
      <c r="F436" s="70"/>
      <c r="G436" s="70"/>
      <c r="H436" s="70"/>
      <c r="I436" s="70"/>
      <c r="J436" s="70"/>
      <c r="K436" s="70"/>
      <c r="L436" s="41"/>
      <c r="M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</row>
  </sheetData>
  <sheetProtection sheet="1" autoFilter="0" formatColumns="0" formatRows="0" objects="1" scenarios="1" spinCount="100000" saltValue="tZ04zjw4jH2UgZvRQE+9amF1Kz+9LEPRvFL3NpeJ4pvyEdYgImlho8lTBLeKg6KYUHXXRHm3RxoffOtkoY4nCw==" hashValue="HcbvP7PCLwN+r4wpPvxdp3CghueZTGUt/1GQGd1VisIGIfMVzXzTSyFPooOL2KIUoq7bMw6HV1bx1RKN5beVtw==" algorithmName="SHA-512" password="CC35"/>
  <autoFilter ref="C137:K435"/>
  <mergeCells count="9">
    <mergeCell ref="E7:H7"/>
    <mergeCell ref="E9:H9"/>
    <mergeCell ref="E18:H18"/>
    <mergeCell ref="E27:H27"/>
    <mergeCell ref="E85:H85"/>
    <mergeCell ref="E87:H87"/>
    <mergeCell ref="E128:H128"/>
    <mergeCell ref="E130:H13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155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 s="2" customFormat="1" ht="12" customHeight="1">
      <c r="A8" s="35"/>
      <c r="B8" s="41"/>
      <c r="C8" s="35"/>
      <c r="D8" s="154" t="s">
        <v>221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56" t="s">
        <v>3269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54" t="s">
        <v>16</v>
      </c>
      <c r="E11" s="35"/>
      <c r="F11" s="144" t="s">
        <v>1</v>
      </c>
      <c r="G11" s="35"/>
      <c r="H11" s="35"/>
      <c r="I11" s="154" t="s">
        <v>17</v>
      </c>
      <c r="J11" s="144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18</v>
      </c>
      <c r="E12" s="35"/>
      <c r="F12" s="144" t="s">
        <v>19</v>
      </c>
      <c r="G12" s="35"/>
      <c r="H12" s="35"/>
      <c r="I12" s="154" t="s">
        <v>20</v>
      </c>
      <c r="J12" s="157" t="str">
        <f>'Rekapitulácia stavby'!AN8</f>
        <v>20. 7. 2022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54" t="s">
        <v>22</v>
      </c>
      <c r="E14" s="35"/>
      <c r="F14" s="35"/>
      <c r="G14" s="35"/>
      <c r="H14" s="35"/>
      <c r="I14" s="154" t="s">
        <v>23</v>
      </c>
      <c r="J14" s="144" t="s">
        <v>24</v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4" t="s">
        <v>25</v>
      </c>
      <c r="F15" s="35"/>
      <c r="G15" s="35"/>
      <c r="H15" s="35"/>
      <c r="I15" s="154" t="s">
        <v>26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54" t="s">
        <v>27</v>
      </c>
      <c r="E17" s="35"/>
      <c r="F17" s="35"/>
      <c r="G17" s="35"/>
      <c r="H17" s="35"/>
      <c r="I17" s="154" t="s">
        <v>23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4"/>
      <c r="G18" s="144"/>
      <c r="H18" s="144"/>
      <c r="I18" s="154" t="s">
        <v>26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54" t="s">
        <v>29</v>
      </c>
      <c r="E20" s="35"/>
      <c r="F20" s="35"/>
      <c r="G20" s="35"/>
      <c r="H20" s="35"/>
      <c r="I20" s="154" t="s">
        <v>23</v>
      </c>
      <c r="J20" s="144" t="s">
        <v>1</v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4" t="s">
        <v>30</v>
      </c>
      <c r="F21" s="35"/>
      <c r="G21" s="35"/>
      <c r="H21" s="35"/>
      <c r="I21" s="154" t="s">
        <v>26</v>
      </c>
      <c r="J21" s="144" t="s">
        <v>1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54" t="s">
        <v>33</v>
      </c>
      <c r="E23" s="35"/>
      <c r="F23" s="35"/>
      <c r="G23" s="35"/>
      <c r="H23" s="35"/>
      <c r="I23" s="154" t="s">
        <v>23</v>
      </c>
      <c r="J23" s="144" t="s">
        <v>34</v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4" t="s">
        <v>35</v>
      </c>
      <c r="F24" s="35"/>
      <c r="G24" s="35"/>
      <c r="H24" s="35"/>
      <c r="I24" s="154" t="s">
        <v>26</v>
      </c>
      <c r="J24" s="144" t="s">
        <v>36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54" t="s">
        <v>37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58"/>
      <c r="B27" s="159"/>
      <c r="C27" s="158"/>
      <c r="D27" s="158"/>
      <c r="E27" s="160" t="s">
        <v>1</v>
      </c>
      <c r="F27" s="160"/>
      <c r="G27" s="160"/>
      <c r="H27" s="160"/>
      <c r="I27" s="158"/>
      <c r="J27" s="158"/>
      <c r="K27" s="158"/>
      <c r="L27" s="161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62"/>
      <c r="E29" s="162"/>
      <c r="F29" s="162"/>
      <c r="G29" s="162"/>
      <c r="H29" s="162"/>
      <c r="I29" s="162"/>
      <c r="J29" s="162"/>
      <c r="K29" s="162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63" t="s">
        <v>38</v>
      </c>
      <c r="E30" s="35"/>
      <c r="F30" s="35"/>
      <c r="G30" s="35"/>
      <c r="H30" s="35"/>
      <c r="I30" s="35"/>
      <c r="J30" s="164">
        <f>ROUND(J135, 2)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62"/>
      <c r="E31" s="162"/>
      <c r="F31" s="162"/>
      <c r="G31" s="162"/>
      <c r="H31" s="162"/>
      <c r="I31" s="162"/>
      <c r="J31" s="162"/>
      <c r="K31" s="162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65" t="s">
        <v>40</v>
      </c>
      <c r="G32" s="35"/>
      <c r="H32" s="35"/>
      <c r="I32" s="165" t="s">
        <v>39</v>
      </c>
      <c r="J32" s="165" t="s">
        <v>41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66" t="s">
        <v>42</v>
      </c>
      <c r="E33" s="167" t="s">
        <v>43</v>
      </c>
      <c r="F33" s="168">
        <f>ROUND((SUM(BE135:BE324)),  2)</f>
        <v>0</v>
      </c>
      <c r="G33" s="169"/>
      <c r="H33" s="169"/>
      <c r="I33" s="170">
        <v>0.20000000000000001</v>
      </c>
      <c r="J33" s="168">
        <f>ROUND(((SUM(BE135:BE324))*I33),  2)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67" t="s">
        <v>44</v>
      </c>
      <c r="F34" s="168">
        <f>ROUND((SUM(BF135:BF324)),  2)</f>
        <v>0</v>
      </c>
      <c r="G34" s="169"/>
      <c r="H34" s="169"/>
      <c r="I34" s="170">
        <v>0.20000000000000001</v>
      </c>
      <c r="J34" s="168">
        <f>ROUND(((SUM(BF135:BF324))*I34), 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54" t="s">
        <v>45</v>
      </c>
      <c r="F35" s="171">
        <f>ROUND((SUM(BG135:BG324)),  2)</f>
        <v>0</v>
      </c>
      <c r="G35" s="35"/>
      <c r="H35" s="35"/>
      <c r="I35" s="172">
        <v>0.20000000000000001</v>
      </c>
      <c r="J35" s="171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54" t="s">
        <v>46</v>
      </c>
      <c r="F36" s="171">
        <f>ROUND((SUM(BH135:BH324)),  2)</f>
        <v>0</v>
      </c>
      <c r="G36" s="35"/>
      <c r="H36" s="35"/>
      <c r="I36" s="172">
        <v>0.20000000000000001</v>
      </c>
      <c r="J36" s="171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67" t="s">
        <v>47</v>
      </c>
      <c r="F37" s="168">
        <f>ROUND((SUM(BI135:BI324)),  2)</f>
        <v>0</v>
      </c>
      <c r="G37" s="169"/>
      <c r="H37" s="169"/>
      <c r="I37" s="170">
        <v>0</v>
      </c>
      <c r="J37" s="168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73"/>
      <c r="D39" s="174" t="s">
        <v>48</v>
      </c>
      <c r="E39" s="175"/>
      <c r="F39" s="175"/>
      <c r="G39" s="176" t="s">
        <v>49</v>
      </c>
      <c r="H39" s="177" t="s">
        <v>50</v>
      </c>
      <c r="I39" s="175"/>
      <c r="J39" s="178">
        <f>SUM(J30:J37)</f>
        <v>0</v>
      </c>
      <c r="K39" s="179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221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9" t="str">
        <f>E9</f>
        <v>SO-1.2 - Nadstavba časti materskej škôlky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18</v>
      </c>
      <c r="D89" s="37"/>
      <c r="E89" s="37"/>
      <c r="F89" s="24" t="str">
        <f>F12</f>
        <v>Svit</v>
      </c>
      <c r="G89" s="37"/>
      <c r="H89" s="37"/>
      <c r="I89" s="29" t="s">
        <v>20</v>
      </c>
      <c r="J89" s="82" t="str">
        <f>IF(J12="","",J12)</f>
        <v>20. 7. 2022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40.05" customHeight="1">
      <c r="A91" s="35"/>
      <c r="B91" s="36"/>
      <c r="C91" s="29" t="s">
        <v>22</v>
      </c>
      <c r="D91" s="37"/>
      <c r="E91" s="37"/>
      <c r="F91" s="24" t="str">
        <f>E15</f>
        <v>Mesto Svit</v>
      </c>
      <c r="G91" s="37"/>
      <c r="H91" s="37"/>
      <c r="I91" s="29" t="s">
        <v>29</v>
      </c>
      <c r="J91" s="33" t="str">
        <f>E21</f>
        <v>Ing. arch. Martin Baloga, PhD. a kolektív EnviArch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33</v>
      </c>
      <c r="J92" s="33" t="str">
        <f>E24</f>
        <v>Structures, s.r.o.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92" t="s">
        <v>224</v>
      </c>
      <c r="D94" s="193"/>
      <c r="E94" s="193"/>
      <c r="F94" s="193"/>
      <c r="G94" s="193"/>
      <c r="H94" s="193"/>
      <c r="I94" s="193"/>
      <c r="J94" s="194" t="s">
        <v>225</v>
      </c>
      <c r="K94" s="193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95" t="s">
        <v>226</v>
      </c>
      <c r="D96" s="37"/>
      <c r="E96" s="37"/>
      <c r="F96" s="37"/>
      <c r="G96" s="37"/>
      <c r="H96" s="37"/>
      <c r="I96" s="37"/>
      <c r="J96" s="113">
        <f>J135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227</v>
      </c>
    </row>
    <row r="97" s="9" customFormat="1" ht="24.96" customHeight="1">
      <c r="A97" s="9"/>
      <c r="B97" s="196"/>
      <c r="C97" s="197"/>
      <c r="D97" s="198" t="s">
        <v>229</v>
      </c>
      <c r="E97" s="199"/>
      <c r="F97" s="199"/>
      <c r="G97" s="199"/>
      <c r="H97" s="199"/>
      <c r="I97" s="199"/>
      <c r="J97" s="200">
        <f>J136</f>
        <v>0</v>
      </c>
      <c r="K97" s="197"/>
      <c r="L97" s="20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202"/>
      <c r="C98" s="136"/>
      <c r="D98" s="203" t="s">
        <v>231</v>
      </c>
      <c r="E98" s="204"/>
      <c r="F98" s="204"/>
      <c r="G98" s="204"/>
      <c r="H98" s="204"/>
      <c r="I98" s="204"/>
      <c r="J98" s="205">
        <f>J137</f>
        <v>0</v>
      </c>
      <c r="K98" s="136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202"/>
      <c r="C99" s="136"/>
      <c r="D99" s="203" t="s">
        <v>232</v>
      </c>
      <c r="E99" s="204"/>
      <c r="F99" s="204"/>
      <c r="G99" s="204"/>
      <c r="H99" s="204"/>
      <c r="I99" s="204"/>
      <c r="J99" s="205">
        <f>J147</f>
        <v>0</v>
      </c>
      <c r="K99" s="136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202"/>
      <c r="C100" s="136"/>
      <c r="D100" s="203" t="s">
        <v>233</v>
      </c>
      <c r="E100" s="204"/>
      <c r="F100" s="204"/>
      <c r="G100" s="204"/>
      <c r="H100" s="204"/>
      <c r="I100" s="204"/>
      <c r="J100" s="205">
        <f>J160</f>
        <v>0</v>
      </c>
      <c r="K100" s="136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2"/>
      <c r="C101" s="136"/>
      <c r="D101" s="203" t="s">
        <v>234</v>
      </c>
      <c r="E101" s="204"/>
      <c r="F101" s="204"/>
      <c r="G101" s="204"/>
      <c r="H101" s="204"/>
      <c r="I101" s="204"/>
      <c r="J101" s="205">
        <f>J186</f>
        <v>0</v>
      </c>
      <c r="K101" s="136"/>
      <c r="L101" s="20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202"/>
      <c r="C102" s="136"/>
      <c r="D102" s="203" t="s">
        <v>235</v>
      </c>
      <c r="E102" s="204"/>
      <c r="F102" s="204"/>
      <c r="G102" s="204"/>
      <c r="H102" s="204"/>
      <c r="I102" s="204"/>
      <c r="J102" s="205">
        <f>J211</f>
        <v>0</v>
      </c>
      <c r="K102" s="136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9" customFormat="1" ht="24.96" customHeight="1">
      <c r="A103" s="9"/>
      <c r="B103" s="196"/>
      <c r="C103" s="197"/>
      <c r="D103" s="198" t="s">
        <v>236</v>
      </c>
      <c r="E103" s="199"/>
      <c r="F103" s="199"/>
      <c r="G103" s="199"/>
      <c r="H103" s="199"/>
      <c r="I103" s="199"/>
      <c r="J103" s="200">
        <f>J213</f>
        <v>0</v>
      </c>
      <c r="K103" s="197"/>
      <c r="L103" s="201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10" customFormat="1" ht="19.92" customHeight="1">
      <c r="A104" s="10"/>
      <c r="B104" s="202"/>
      <c r="C104" s="136"/>
      <c r="D104" s="203" t="s">
        <v>237</v>
      </c>
      <c r="E104" s="204"/>
      <c r="F104" s="204"/>
      <c r="G104" s="204"/>
      <c r="H104" s="204"/>
      <c r="I104" s="204"/>
      <c r="J104" s="205">
        <f>J214</f>
        <v>0</v>
      </c>
      <c r="K104" s="136"/>
      <c r="L104" s="20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202"/>
      <c r="C105" s="136"/>
      <c r="D105" s="203" t="s">
        <v>238</v>
      </c>
      <c r="E105" s="204"/>
      <c r="F105" s="204"/>
      <c r="G105" s="204"/>
      <c r="H105" s="204"/>
      <c r="I105" s="204"/>
      <c r="J105" s="205">
        <f>J222</f>
        <v>0</v>
      </c>
      <c r="K105" s="136"/>
      <c r="L105" s="20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202"/>
      <c r="C106" s="136"/>
      <c r="D106" s="203" t="s">
        <v>239</v>
      </c>
      <c r="E106" s="204"/>
      <c r="F106" s="204"/>
      <c r="G106" s="204"/>
      <c r="H106" s="204"/>
      <c r="I106" s="204"/>
      <c r="J106" s="205">
        <f>J233</f>
        <v>0</v>
      </c>
      <c r="K106" s="136"/>
      <c r="L106" s="20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202"/>
      <c r="C107" s="136"/>
      <c r="D107" s="203" t="s">
        <v>240</v>
      </c>
      <c r="E107" s="204"/>
      <c r="F107" s="204"/>
      <c r="G107" s="204"/>
      <c r="H107" s="204"/>
      <c r="I107" s="204"/>
      <c r="J107" s="205">
        <f>J241</f>
        <v>0</v>
      </c>
      <c r="K107" s="136"/>
      <c r="L107" s="20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202"/>
      <c r="C108" s="136"/>
      <c r="D108" s="203" t="s">
        <v>3270</v>
      </c>
      <c r="E108" s="204"/>
      <c r="F108" s="204"/>
      <c r="G108" s="204"/>
      <c r="H108" s="204"/>
      <c r="I108" s="204"/>
      <c r="J108" s="205">
        <f>J249</f>
        <v>0</v>
      </c>
      <c r="K108" s="136"/>
      <c r="L108" s="20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202"/>
      <c r="C109" s="136"/>
      <c r="D109" s="203" t="s">
        <v>242</v>
      </c>
      <c r="E109" s="204"/>
      <c r="F109" s="204"/>
      <c r="G109" s="204"/>
      <c r="H109" s="204"/>
      <c r="I109" s="204"/>
      <c r="J109" s="205">
        <f>J251</f>
        <v>0</v>
      </c>
      <c r="K109" s="136"/>
      <c r="L109" s="206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202"/>
      <c r="C110" s="136"/>
      <c r="D110" s="203" t="s">
        <v>243</v>
      </c>
      <c r="E110" s="204"/>
      <c r="F110" s="204"/>
      <c r="G110" s="204"/>
      <c r="H110" s="204"/>
      <c r="I110" s="204"/>
      <c r="J110" s="205">
        <f>J275</f>
        <v>0</v>
      </c>
      <c r="K110" s="136"/>
      <c r="L110" s="206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10" customFormat="1" ht="19.92" customHeight="1">
      <c r="A111" s="10"/>
      <c r="B111" s="202"/>
      <c r="C111" s="136"/>
      <c r="D111" s="203" t="s">
        <v>244</v>
      </c>
      <c r="E111" s="204"/>
      <c r="F111" s="204"/>
      <c r="G111" s="204"/>
      <c r="H111" s="204"/>
      <c r="I111" s="204"/>
      <c r="J111" s="205">
        <f>J285</f>
        <v>0</v>
      </c>
      <c r="K111" s="136"/>
      <c r="L111" s="206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10" customFormat="1" ht="19.92" customHeight="1">
      <c r="A112" s="10"/>
      <c r="B112" s="202"/>
      <c r="C112" s="136"/>
      <c r="D112" s="203" t="s">
        <v>245</v>
      </c>
      <c r="E112" s="204"/>
      <c r="F112" s="204"/>
      <c r="G112" s="204"/>
      <c r="H112" s="204"/>
      <c r="I112" s="204"/>
      <c r="J112" s="205">
        <f>J295</f>
        <v>0</v>
      </c>
      <c r="K112" s="136"/>
      <c r="L112" s="206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10" customFormat="1" ht="19.92" customHeight="1">
      <c r="A113" s="10"/>
      <c r="B113" s="202"/>
      <c r="C113" s="136"/>
      <c r="D113" s="203" t="s">
        <v>246</v>
      </c>
      <c r="E113" s="204"/>
      <c r="F113" s="204"/>
      <c r="G113" s="204"/>
      <c r="H113" s="204"/>
      <c r="I113" s="204"/>
      <c r="J113" s="205">
        <f>J304</f>
        <v>0</v>
      </c>
      <c r="K113" s="136"/>
      <c r="L113" s="206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="10" customFormat="1" ht="19.92" customHeight="1">
      <c r="A114" s="10"/>
      <c r="B114" s="202"/>
      <c r="C114" s="136"/>
      <c r="D114" s="203" t="s">
        <v>247</v>
      </c>
      <c r="E114" s="204"/>
      <c r="F114" s="204"/>
      <c r="G114" s="204"/>
      <c r="H114" s="204"/>
      <c r="I114" s="204"/>
      <c r="J114" s="205">
        <f>J314</f>
        <v>0</v>
      </c>
      <c r="K114" s="136"/>
      <c r="L114" s="206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="10" customFormat="1" ht="19.92" customHeight="1">
      <c r="A115" s="10"/>
      <c r="B115" s="202"/>
      <c r="C115" s="136"/>
      <c r="D115" s="203" t="s">
        <v>249</v>
      </c>
      <c r="E115" s="204"/>
      <c r="F115" s="204"/>
      <c r="G115" s="204"/>
      <c r="H115" s="204"/>
      <c r="I115" s="204"/>
      <c r="J115" s="205">
        <f>J322</f>
        <v>0</v>
      </c>
      <c r="K115" s="136"/>
      <c r="L115" s="206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="2" customFormat="1" ht="21.84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6.96" customHeight="1">
      <c r="A117" s="35"/>
      <c r="B117" s="69"/>
      <c r="C117" s="70"/>
      <c r="D117" s="70"/>
      <c r="E117" s="70"/>
      <c r="F117" s="70"/>
      <c r="G117" s="70"/>
      <c r="H117" s="70"/>
      <c r="I117" s="70"/>
      <c r="J117" s="70"/>
      <c r="K117" s="70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21" s="2" customFormat="1" ht="6.96" customHeight="1">
      <c r="A121" s="35"/>
      <c r="B121" s="71"/>
      <c r="C121" s="72"/>
      <c r="D121" s="72"/>
      <c r="E121" s="72"/>
      <c r="F121" s="72"/>
      <c r="G121" s="72"/>
      <c r="H121" s="72"/>
      <c r="I121" s="72"/>
      <c r="J121" s="72"/>
      <c r="K121" s="72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24.96" customHeight="1">
      <c r="A122" s="35"/>
      <c r="B122" s="36"/>
      <c r="C122" s="20" t="s">
        <v>250</v>
      </c>
      <c r="D122" s="37"/>
      <c r="E122" s="37"/>
      <c r="F122" s="37"/>
      <c r="G122" s="37"/>
      <c r="H122" s="37"/>
      <c r="I122" s="37"/>
      <c r="J122" s="37"/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6.96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2" customHeight="1">
      <c r="A124" s="35"/>
      <c r="B124" s="36"/>
      <c r="C124" s="29" t="s">
        <v>14</v>
      </c>
      <c r="D124" s="37"/>
      <c r="E124" s="37"/>
      <c r="F124" s="37"/>
      <c r="G124" s="37"/>
      <c r="H124" s="37"/>
      <c r="I124" s="37"/>
      <c r="J124" s="37"/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6.5" customHeight="1">
      <c r="A125" s="35"/>
      <c r="B125" s="36"/>
      <c r="C125" s="37"/>
      <c r="D125" s="37"/>
      <c r="E125" s="191" t="str">
        <f>E7</f>
        <v>Materská škola Svit - ZMNENA</v>
      </c>
      <c r="F125" s="29"/>
      <c r="G125" s="29"/>
      <c r="H125" s="29"/>
      <c r="I125" s="37"/>
      <c r="J125" s="37"/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2" customFormat="1" ht="12" customHeight="1">
      <c r="A126" s="35"/>
      <c r="B126" s="36"/>
      <c r="C126" s="29" t="s">
        <v>221</v>
      </c>
      <c r="D126" s="37"/>
      <c r="E126" s="37"/>
      <c r="F126" s="37"/>
      <c r="G126" s="37"/>
      <c r="H126" s="37"/>
      <c r="I126" s="37"/>
      <c r="J126" s="37"/>
      <c r="K126" s="37"/>
      <c r="L126" s="66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="2" customFormat="1" ht="16.5" customHeight="1">
      <c r="A127" s="35"/>
      <c r="B127" s="36"/>
      <c r="C127" s="37"/>
      <c r="D127" s="37"/>
      <c r="E127" s="79" t="str">
        <f>E9</f>
        <v>SO-1.2 - Nadstavba časti materskej škôlky</v>
      </c>
      <c r="F127" s="37"/>
      <c r="G127" s="37"/>
      <c r="H127" s="37"/>
      <c r="I127" s="37"/>
      <c r="J127" s="37"/>
      <c r="K127" s="37"/>
      <c r="L127" s="66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="2" customFormat="1" ht="6.96" customHeight="1">
      <c r="A128" s="35"/>
      <c r="B128" s="36"/>
      <c r="C128" s="37"/>
      <c r="D128" s="37"/>
      <c r="E128" s="37"/>
      <c r="F128" s="37"/>
      <c r="G128" s="37"/>
      <c r="H128" s="37"/>
      <c r="I128" s="37"/>
      <c r="J128" s="37"/>
      <c r="K128" s="37"/>
      <c r="L128" s="66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="2" customFormat="1" ht="12" customHeight="1">
      <c r="A129" s="35"/>
      <c r="B129" s="36"/>
      <c r="C129" s="29" t="s">
        <v>18</v>
      </c>
      <c r="D129" s="37"/>
      <c r="E129" s="37"/>
      <c r="F129" s="24" t="str">
        <f>F12</f>
        <v>Svit</v>
      </c>
      <c r="G129" s="37"/>
      <c r="H129" s="37"/>
      <c r="I129" s="29" t="s">
        <v>20</v>
      </c>
      <c r="J129" s="82" t="str">
        <f>IF(J12="","",J12)</f>
        <v>20. 7. 2022</v>
      </c>
      <c r="K129" s="37"/>
      <c r="L129" s="66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="2" customFormat="1" ht="6.96" customHeight="1">
      <c r="A130" s="35"/>
      <c r="B130" s="36"/>
      <c r="C130" s="37"/>
      <c r="D130" s="37"/>
      <c r="E130" s="37"/>
      <c r="F130" s="37"/>
      <c r="G130" s="37"/>
      <c r="H130" s="37"/>
      <c r="I130" s="37"/>
      <c r="J130" s="37"/>
      <c r="K130" s="37"/>
      <c r="L130" s="66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="2" customFormat="1" ht="40.05" customHeight="1">
      <c r="A131" s="35"/>
      <c r="B131" s="36"/>
      <c r="C131" s="29" t="s">
        <v>22</v>
      </c>
      <c r="D131" s="37"/>
      <c r="E131" s="37"/>
      <c r="F131" s="24" t="str">
        <f>E15</f>
        <v>Mesto Svit</v>
      </c>
      <c r="G131" s="37"/>
      <c r="H131" s="37"/>
      <c r="I131" s="29" t="s">
        <v>29</v>
      </c>
      <c r="J131" s="33" t="str">
        <f>E21</f>
        <v>Ing. arch. Martin Baloga, PhD. a kolektív EnviArch</v>
      </c>
      <c r="K131" s="37"/>
      <c r="L131" s="66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="2" customFormat="1" ht="15.15" customHeight="1">
      <c r="A132" s="35"/>
      <c r="B132" s="36"/>
      <c r="C132" s="29" t="s">
        <v>27</v>
      </c>
      <c r="D132" s="37"/>
      <c r="E132" s="37"/>
      <c r="F132" s="24" t="str">
        <f>IF(E18="","",E18)</f>
        <v>Vyplň údaj</v>
      </c>
      <c r="G132" s="37"/>
      <c r="H132" s="37"/>
      <c r="I132" s="29" t="s">
        <v>33</v>
      </c>
      <c r="J132" s="33" t="str">
        <f>E24</f>
        <v>Structures, s.r.o.</v>
      </c>
      <c r="K132" s="37"/>
      <c r="L132" s="66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="2" customFormat="1" ht="10.32" customHeight="1">
      <c r="A133" s="35"/>
      <c r="B133" s="36"/>
      <c r="C133" s="37"/>
      <c r="D133" s="37"/>
      <c r="E133" s="37"/>
      <c r="F133" s="37"/>
      <c r="G133" s="37"/>
      <c r="H133" s="37"/>
      <c r="I133" s="37"/>
      <c r="J133" s="37"/>
      <c r="K133" s="37"/>
      <c r="L133" s="66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="11" customFormat="1" ht="29.28" customHeight="1">
      <c r="A134" s="207"/>
      <c r="B134" s="208"/>
      <c r="C134" s="209" t="s">
        <v>251</v>
      </c>
      <c r="D134" s="210" t="s">
        <v>63</v>
      </c>
      <c r="E134" s="210" t="s">
        <v>59</v>
      </c>
      <c r="F134" s="210" t="s">
        <v>60</v>
      </c>
      <c r="G134" s="210" t="s">
        <v>252</v>
      </c>
      <c r="H134" s="210" t="s">
        <v>253</v>
      </c>
      <c r="I134" s="210" t="s">
        <v>254</v>
      </c>
      <c r="J134" s="211" t="s">
        <v>225</v>
      </c>
      <c r="K134" s="212" t="s">
        <v>255</v>
      </c>
      <c r="L134" s="213"/>
      <c r="M134" s="103" t="s">
        <v>1</v>
      </c>
      <c r="N134" s="104" t="s">
        <v>42</v>
      </c>
      <c r="O134" s="104" t="s">
        <v>256</v>
      </c>
      <c r="P134" s="104" t="s">
        <v>257</v>
      </c>
      <c r="Q134" s="104" t="s">
        <v>258</v>
      </c>
      <c r="R134" s="104" t="s">
        <v>259</v>
      </c>
      <c r="S134" s="104" t="s">
        <v>260</v>
      </c>
      <c r="T134" s="105" t="s">
        <v>261</v>
      </c>
      <c r="U134" s="207"/>
      <c r="V134" s="207"/>
      <c r="W134" s="207"/>
      <c r="X134" s="207"/>
      <c r="Y134" s="207"/>
      <c r="Z134" s="207"/>
      <c r="AA134" s="207"/>
      <c r="AB134" s="207"/>
      <c r="AC134" s="207"/>
      <c r="AD134" s="207"/>
      <c r="AE134" s="207"/>
    </row>
    <row r="135" s="2" customFormat="1" ht="22.8" customHeight="1">
      <c r="A135" s="35"/>
      <c r="B135" s="36"/>
      <c r="C135" s="110" t="s">
        <v>226</v>
      </c>
      <c r="D135" s="37"/>
      <c r="E135" s="37"/>
      <c r="F135" s="37"/>
      <c r="G135" s="37"/>
      <c r="H135" s="37"/>
      <c r="I135" s="37"/>
      <c r="J135" s="214">
        <f>BK135</f>
        <v>0</v>
      </c>
      <c r="K135" s="37"/>
      <c r="L135" s="41"/>
      <c r="M135" s="106"/>
      <c r="N135" s="215"/>
      <c r="O135" s="107"/>
      <c r="P135" s="216">
        <f>P136+P213</f>
        <v>0</v>
      </c>
      <c r="Q135" s="107"/>
      <c r="R135" s="216">
        <f>R136+R213</f>
        <v>269.83800004</v>
      </c>
      <c r="S135" s="107"/>
      <c r="T135" s="217">
        <f>T136+T213</f>
        <v>219.12998699999997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4" t="s">
        <v>77</v>
      </c>
      <c r="AU135" s="14" t="s">
        <v>227</v>
      </c>
      <c r="BK135" s="218">
        <f>BK136+BK213</f>
        <v>0</v>
      </c>
    </row>
    <row r="136" s="12" customFormat="1" ht="25.92" customHeight="1">
      <c r="A136" s="12"/>
      <c r="B136" s="219"/>
      <c r="C136" s="220"/>
      <c r="D136" s="221" t="s">
        <v>77</v>
      </c>
      <c r="E136" s="222" t="s">
        <v>324</v>
      </c>
      <c r="F136" s="222" t="s">
        <v>325</v>
      </c>
      <c r="G136" s="220"/>
      <c r="H136" s="220"/>
      <c r="I136" s="223"/>
      <c r="J136" s="224">
        <f>BK136</f>
        <v>0</v>
      </c>
      <c r="K136" s="220"/>
      <c r="L136" s="225"/>
      <c r="M136" s="226"/>
      <c r="N136" s="227"/>
      <c r="O136" s="227"/>
      <c r="P136" s="228">
        <f>P137+P147+P160+P186+P211</f>
        <v>0</v>
      </c>
      <c r="Q136" s="227"/>
      <c r="R136" s="228">
        <f>R137+R147+R160+R186+R211</f>
        <v>220.66105950000002</v>
      </c>
      <c r="S136" s="227"/>
      <c r="T136" s="229">
        <f>T137+T147+T160+T186+T211</f>
        <v>178.48632699999999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30" t="s">
        <v>85</v>
      </c>
      <c r="AT136" s="231" t="s">
        <v>77</v>
      </c>
      <c r="AU136" s="231" t="s">
        <v>78</v>
      </c>
      <c r="AY136" s="230" t="s">
        <v>263</v>
      </c>
      <c r="BK136" s="232">
        <f>BK137+BK147+BK160+BK186+BK211</f>
        <v>0</v>
      </c>
    </row>
    <row r="137" s="12" customFormat="1" ht="22.8" customHeight="1">
      <c r="A137" s="12"/>
      <c r="B137" s="219"/>
      <c r="C137" s="220"/>
      <c r="D137" s="221" t="s">
        <v>77</v>
      </c>
      <c r="E137" s="247" t="s">
        <v>96</v>
      </c>
      <c r="F137" s="247" t="s">
        <v>394</v>
      </c>
      <c r="G137" s="220"/>
      <c r="H137" s="220"/>
      <c r="I137" s="223"/>
      <c r="J137" s="248">
        <f>BK137</f>
        <v>0</v>
      </c>
      <c r="K137" s="220"/>
      <c r="L137" s="225"/>
      <c r="M137" s="226"/>
      <c r="N137" s="227"/>
      <c r="O137" s="227"/>
      <c r="P137" s="228">
        <f>SUM(P138:P146)</f>
        <v>0</v>
      </c>
      <c r="Q137" s="227"/>
      <c r="R137" s="228">
        <f>SUM(R138:R146)</f>
        <v>43.645575990000005</v>
      </c>
      <c r="S137" s="227"/>
      <c r="T137" s="229">
        <f>SUM(T138:T146)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30" t="s">
        <v>85</v>
      </c>
      <c r="AT137" s="231" t="s">
        <v>77</v>
      </c>
      <c r="AU137" s="231" t="s">
        <v>85</v>
      </c>
      <c r="AY137" s="230" t="s">
        <v>263</v>
      </c>
      <c r="BK137" s="232">
        <f>SUM(BK138:BK146)</f>
        <v>0</v>
      </c>
    </row>
    <row r="138" s="2" customFormat="1" ht="37.8" customHeight="1">
      <c r="A138" s="35"/>
      <c r="B138" s="36"/>
      <c r="C138" s="233" t="s">
        <v>85</v>
      </c>
      <c r="D138" s="233" t="s">
        <v>264</v>
      </c>
      <c r="E138" s="234" t="s">
        <v>3271</v>
      </c>
      <c r="F138" s="235" t="s">
        <v>3272</v>
      </c>
      <c r="G138" s="236" t="s">
        <v>267</v>
      </c>
      <c r="H138" s="237">
        <v>28.544</v>
      </c>
      <c r="I138" s="238"/>
      <c r="J138" s="237">
        <f>ROUND(I138*H138,3)</f>
        <v>0</v>
      </c>
      <c r="K138" s="239"/>
      <c r="L138" s="41"/>
      <c r="M138" s="240" t="s">
        <v>1</v>
      </c>
      <c r="N138" s="241" t="s">
        <v>44</v>
      </c>
      <c r="O138" s="94"/>
      <c r="P138" s="242">
        <f>O138*H138</f>
        <v>0</v>
      </c>
      <c r="Q138" s="242">
        <v>0.73856999999999995</v>
      </c>
      <c r="R138" s="242">
        <f>Q138*H138</f>
        <v>21.081742079999998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101</v>
      </c>
      <c r="AT138" s="244" t="s">
        <v>264</v>
      </c>
      <c r="AU138" s="244" t="s">
        <v>89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101</v>
      </c>
      <c r="BM138" s="244" t="s">
        <v>3273</v>
      </c>
    </row>
    <row r="139" s="2" customFormat="1" ht="37.8" customHeight="1">
      <c r="A139" s="35"/>
      <c r="B139" s="36"/>
      <c r="C139" s="233" t="s">
        <v>89</v>
      </c>
      <c r="D139" s="233" t="s">
        <v>264</v>
      </c>
      <c r="E139" s="234" t="s">
        <v>404</v>
      </c>
      <c r="F139" s="235" t="s">
        <v>3274</v>
      </c>
      <c r="G139" s="236" t="s">
        <v>267</v>
      </c>
      <c r="H139" s="237">
        <v>10.343</v>
      </c>
      <c r="I139" s="238"/>
      <c r="J139" s="237">
        <f>ROUND(I139*H139,3)</f>
        <v>0</v>
      </c>
      <c r="K139" s="239"/>
      <c r="L139" s="41"/>
      <c r="M139" s="240" t="s">
        <v>1</v>
      </c>
      <c r="N139" s="241" t="s">
        <v>44</v>
      </c>
      <c r="O139" s="94"/>
      <c r="P139" s="242">
        <f>O139*H139</f>
        <v>0</v>
      </c>
      <c r="Q139" s="242">
        <v>0.84748999999999997</v>
      </c>
      <c r="R139" s="242">
        <f>Q139*H139</f>
        <v>8.765589069999999</v>
      </c>
      <c r="S139" s="242">
        <v>0</v>
      </c>
      <c r="T139" s="24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4" t="s">
        <v>101</v>
      </c>
      <c r="AT139" s="244" t="s">
        <v>264</v>
      </c>
      <c r="AU139" s="244" t="s">
        <v>89</v>
      </c>
      <c r="AY139" s="14" t="s">
        <v>263</v>
      </c>
      <c r="BE139" s="245">
        <f>IF(N139="základná",J139,0)</f>
        <v>0</v>
      </c>
      <c r="BF139" s="245">
        <f>IF(N139="znížená",J139,0)</f>
        <v>0</v>
      </c>
      <c r="BG139" s="245">
        <f>IF(N139="zákl. prenesená",J139,0)</f>
        <v>0</v>
      </c>
      <c r="BH139" s="245">
        <f>IF(N139="zníž. prenesená",J139,0)</f>
        <v>0</v>
      </c>
      <c r="BI139" s="245">
        <f>IF(N139="nulová",J139,0)</f>
        <v>0</v>
      </c>
      <c r="BJ139" s="14" t="s">
        <v>89</v>
      </c>
      <c r="BK139" s="246">
        <f>ROUND(I139*H139,3)</f>
        <v>0</v>
      </c>
      <c r="BL139" s="14" t="s">
        <v>101</v>
      </c>
      <c r="BM139" s="244" t="s">
        <v>3275</v>
      </c>
    </row>
    <row r="140" s="2" customFormat="1" ht="37.8" customHeight="1">
      <c r="A140" s="35"/>
      <c r="B140" s="36"/>
      <c r="C140" s="233" t="s">
        <v>96</v>
      </c>
      <c r="D140" s="233" t="s">
        <v>264</v>
      </c>
      <c r="E140" s="234" t="s">
        <v>3276</v>
      </c>
      <c r="F140" s="235" t="s">
        <v>3277</v>
      </c>
      <c r="G140" s="236" t="s">
        <v>267</v>
      </c>
      <c r="H140" s="237">
        <v>12.158</v>
      </c>
      <c r="I140" s="238"/>
      <c r="J140" s="237">
        <f>ROUND(I140*H140,3)</f>
        <v>0</v>
      </c>
      <c r="K140" s="239"/>
      <c r="L140" s="41"/>
      <c r="M140" s="240" t="s">
        <v>1</v>
      </c>
      <c r="N140" s="241" t="s">
        <v>44</v>
      </c>
      <c r="O140" s="94"/>
      <c r="P140" s="242">
        <f>O140*H140</f>
        <v>0</v>
      </c>
      <c r="Q140" s="242">
        <v>0.82162000000000002</v>
      </c>
      <c r="R140" s="242">
        <f>Q140*H140</f>
        <v>9.9892559599999995</v>
      </c>
      <c r="S140" s="242">
        <v>0</v>
      </c>
      <c r="T140" s="24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4" t="s">
        <v>101</v>
      </c>
      <c r="AT140" s="244" t="s">
        <v>264</v>
      </c>
      <c r="AU140" s="244" t="s">
        <v>89</v>
      </c>
      <c r="AY140" s="14" t="s">
        <v>263</v>
      </c>
      <c r="BE140" s="245">
        <f>IF(N140="základná",J140,0)</f>
        <v>0</v>
      </c>
      <c r="BF140" s="245">
        <f>IF(N140="znížená",J140,0)</f>
        <v>0</v>
      </c>
      <c r="BG140" s="245">
        <f>IF(N140="zákl. prenesená",J140,0)</f>
        <v>0</v>
      </c>
      <c r="BH140" s="245">
        <f>IF(N140="zníž. prenesená",J140,0)</f>
        <v>0</v>
      </c>
      <c r="BI140" s="245">
        <f>IF(N140="nulová",J140,0)</f>
        <v>0</v>
      </c>
      <c r="BJ140" s="14" t="s">
        <v>89</v>
      </c>
      <c r="BK140" s="246">
        <f>ROUND(I140*H140,3)</f>
        <v>0</v>
      </c>
      <c r="BL140" s="14" t="s">
        <v>101</v>
      </c>
      <c r="BM140" s="244" t="s">
        <v>3278</v>
      </c>
    </row>
    <row r="141" s="2" customFormat="1" ht="24.15" customHeight="1">
      <c r="A141" s="35"/>
      <c r="B141" s="36"/>
      <c r="C141" s="233" t="s">
        <v>101</v>
      </c>
      <c r="D141" s="233" t="s">
        <v>264</v>
      </c>
      <c r="E141" s="234" t="s">
        <v>3279</v>
      </c>
      <c r="F141" s="235" t="s">
        <v>3280</v>
      </c>
      <c r="G141" s="236" t="s">
        <v>410</v>
      </c>
      <c r="H141" s="237">
        <v>5</v>
      </c>
      <c r="I141" s="238"/>
      <c r="J141" s="237">
        <f>ROUND(I141*H141,3)</f>
        <v>0</v>
      </c>
      <c r="K141" s="239"/>
      <c r="L141" s="41"/>
      <c r="M141" s="240" t="s">
        <v>1</v>
      </c>
      <c r="N141" s="241" t="s">
        <v>44</v>
      </c>
      <c r="O141" s="94"/>
      <c r="P141" s="242">
        <f>O141*H141</f>
        <v>0</v>
      </c>
      <c r="Q141" s="242">
        <v>0.048849999999999998</v>
      </c>
      <c r="R141" s="242">
        <f>Q141*H141</f>
        <v>0.24425</v>
      </c>
      <c r="S141" s="242">
        <v>0</v>
      </c>
      <c r="T141" s="24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4" t="s">
        <v>101</v>
      </c>
      <c r="AT141" s="244" t="s">
        <v>264</v>
      </c>
      <c r="AU141" s="244" t="s">
        <v>89</v>
      </c>
      <c r="AY141" s="14" t="s">
        <v>263</v>
      </c>
      <c r="BE141" s="245">
        <f>IF(N141="základná",J141,0)</f>
        <v>0</v>
      </c>
      <c r="BF141" s="245">
        <f>IF(N141="znížená",J141,0)</f>
        <v>0</v>
      </c>
      <c r="BG141" s="245">
        <f>IF(N141="zákl. prenesená",J141,0)</f>
        <v>0</v>
      </c>
      <c r="BH141" s="245">
        <f>IF(N141="zníž. prenesená",J141,0)</f>
        <v>0</v>
      </c>
      <c r="BI141" s="245">
        <f>IF(N141="nulová",J141,0)</f>
        <v>0</v>
      </c>
      <c r="BJ141" s="14" t="s">
        <v>89</v>
      </c>
      <c r="BK141" s="246">
        <f>ROUND(I141*H141,3)</f>
        <v>0</v>
      </c>
      <c r="BL141" s="14" t="s">
        <v>101</v>
      </c>
      <c r="BM141" s="244" t="s">
        <v>3281</v>
      </c>
    </row>
    <row r="142" s="2" customFormat="1" ht="24.15" customHeight="1">
      <c r="A142" s="35"/>
      <c r="B142" s="36"/>
      <c r="C142" s="233" t="s">
        <v>278</v>
      </c>
      <c r="D142" s="233" t="s">
        <v>264</v>
      </c>
      <c r="E142" s="234" t="s">
        <v>3282</v>
      </c>
      <c r="F142" s="235" t="s">
        <v>3283</v>
      </c>
      <c r="G142" s="236" t="s">
        <v>410</v>
      </c>
      <c r="H142" s="237">
        <v>25</v>
      </c>
      <c r="I142" s="238"/>
      <c r="J142" s="237">
        <f>ROUND(I142*H142,3)</f>
        <v>0</v>
      </c>
      <c r="K142" s="239"/>
      <c r="L142" s="41"/>
      <c r="M142" s="240" t="s">
        <v>1</v>
      </c>
      <c r="N142" s="241" t="s">
        <v>44</v>
      </c>
      <c r="O142" s="94"/>
      <c r="P142" s="242">
        <f>O142*H142</f>
        <v>0</v>
      </c>
      <c r="Q142" s="242">
        <v>0.068229999999999999</v>
      </c>
      <c r="R142" s="242">
        <f>Q142*H142</f>
        <v>1.7057499999999999</v>
      </c>
      <c r="S142" s="242">
        <v>0</v>
      </c>
      <c r="T142" s="24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4" t="s">
        <v>101</v>
      </c>
      <c r="AT142" s="244" t="s">
        <v>264</v>
      </c>
      <c r="AU142" s="244" t="s">
        <v>89</v>
      </c>
      <c r="AY142" s="14" t="s">
        <v>263</v>
      </c>
      <c r="BE142" s="245">
        <f>IF(N142="základná",J142,0)</f>
        <v>0</v>
      </c>
      <c r="BF142" s="245">
        <f>IF(N142="znížená",J142,0)</f>
        <v>0</v>
      </c>
      <c r="BG142" s="245">
        <f>IF(N142="zákl. prenesená",J142,0)</f>
        <v>0</v>
      </c>
      <c r="BH142" s="245">
        <f>IF(N142="zníž. prenesená",J142,0)</f>
        <v>0</v>
      </c>
      <c r="BI142" s="245">
        <f>IF(N142="nulová",J142,0)</f>
        <v>0</v>
      </c>
      <c r="BJ142" s="14" t="s">
        <v>89</v>
      </c>
      <c r="BK142" s="246">
        <f>ROUND(I142*H142,3)</f>
        <v>0</v>
      </c>
      <c r="BL142" s="14" t="s">
        <v>101</v>
      </c>
      <c r="BM142" s="244" t="s">
        <v>3284</v>
      </c>
    </row>
    <row r="143" s="2" customFormat="1" ht="24.15" customHeight="1">
      <c r="A143" s="35"/>
      <c r="B143" s="36"/>
      <c r="C143" s="233" t="s">
        <v>282</v>
      </c>
      <c r="D143" s="233" t="s">
        <v>264</v>
      </c>
      <c r="E143" s="234" t="s">
        <v>3285</v>
      </c>
      <c r="F143" s="235" t="s">
        <v>3286</v>
      </c>
      <c r="G143" s="236" t="s">
        <v>410</v>
      </c>
      <c r="H143" s="237">
        <v>1</v>
      </c>
      <c r="I143" s="238"/>
      <c r="J143" s="237">
        <f>ROUND(I143*H143,3)</f>
        <v>0</v>
      </c>
      <c r="K143" s="239"/>
      <c r="L143" s="41"/>
      <c r="M143" s="240" t="s">
        <v>1</v>
      </c>
      <c r="N143" s="241" t="s">
        <v>44</v>
      </c>
      <c r="O143" s="94"/>
      <c r="P143" s="242">
        <f>O143*H143</f>
        <v>0</v>
      </c>
      <c r="Q143" s="242">
        <v>0.023970000000000002</v>
      </c>
      <c r="R143" s="242">
        <f>Q143*H143</f>
        <v>0.023970000000000002</v>
      </c>
      <c r="S143" s="242">
        <v>0</v>
      </c>
      <c r="T143" s="24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4" t="s">
        <v>101</v>
      </c>
      <c r="AT143" s="244" t="s">
        <v>264</v>
      </c>
      <c r="AU143" s="244" t="s">
        <v>89</v>
      </c>
      <c r="AY143" s="14" t="s">
        <v>263</v>
      </c>
      <c r="BE143" s="245">
        <f>IF(N143="základná",J143,0)</f>
        <v>0</v>
      </c>
      <c r="BF143" s="245">
        <f>IF(N143="znížená",J143,0)</f>
        <v>0</v>
      </c>
      <c r="BG143" s="245">
        <f>IF(N143="zákl. prenesená",J143,0)</f>
        <v>0</v>
      </c>
      <c r="BH143" s="245">
        <f>IF(N143="zníž. prenesená",J143,0)</f>
        <v>0</v>
      </c>
      <c r="BI143" s="245">
        <f>IF(N143="nulová",J143,0)</f>
        <v>0</v>
      </c>
      <c r="BJ143" s="14" t="s">
        <v>89</v>
      </c>
      <c r="BK143" s="246">
        <f>ROUND(I143*H143,3)</f>
        <v>0</v>
      </c>
      <c r="BL143" s="14" t="s">
        <v>101</v>
      </c>
      <c r="BM143" s="244" t="s">
        <v>3287</v>
      </c>
    </row>
    <row r="144" s="2" customFormat="1" ht="24.15" customHeight="1">
      <c r="A144" s="35"/>
      <c r="B144" s="36"/>
      <c r="C144" s="233" t="s">
        <v>286</v>
      </c>
      <c r="D144" s="233" t="s">
        <v>264</v>
      </c>
      <c r="E144" s="234" t="s">
        <v>3288</v>
      </c>
      <c r="F144" s="235" t="s">
        <v>3289</v>
      </c>
      <c r="G144" s="236" t="s">
        <v>410</v>
      </c>
      <c r="H144" s="237">
        <v>6</v>
      </c>
      <c r="I144" s="238"/>
      <c r="J144" s="237">
        <f>ROUND(I144*H144,3)</f>
        <v>0</v>
      </c>
      <c r="K144" s="239"/>
      <c r="L144" s="41"/>
      <c r="M144" s="240" t="s">
        <v>1</v>
      </c>
      <c r="N144" s="241" t="s">
        <v>44</v>
      </c>
      <c r="O144" s="94"/>
      <c r="P144" s="242">
        <f>O144*H144</f>
        <v>0</v>
      </c>
      <c r="Q144" s="242">
        <v>0.071400000000000005</v>
      </c>
      <c r="R144" s="242">
        <f>Q144*H144</f>
        <v>0.4284</v>
      </c>
      <c r="S144" s="242">
        <v>0</v>
      </c>
      <c r="T144" s="24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4" t="s">
        <v>101</v>
      </c>
      <c r="AT144" s="244" t="s">
        <v>264</v>
      </c>
      <c r="AU144" s="244" t="s">
        <v>89</v>
      </c>
      <c r="AY144" s="14" t="s">
        <v>263</v>
      </c>
      <c r="BE144" s="245">
        <f>IF(N144="základná",J144,0)</f>
        <v>0</v>
      </c>
      <c r="BF144" s="245">
        <f>IF(N144="znížená",J144,0)</f>
        <v>0</v>
      </c>
      <c r="BG144" s="245">
        <f>IF(N144="zákl. prenesená",J144,0)</f>
        <v>0</v>
      </c>
      <c r="BH144" s="245">
        <f>IF(N144="zníž. prenesená",J144,0)</f>
        <v>0</v>
      </c>
      <c r="BI144" s="245">
        <f>IF(N144="nulová",J144,0)</f>
        <v>0</v>
      </c>
      <c r="BJ144" s="14" t="s">
        <v>89</v>
      </c>
      <c r="BK144" s="246">
        <f>ROUND(I144*H144,3)</f>
        <v>0</v>
      </c>
      <c r="BL144" s="14" t="s">
        <v>101</v>
      </c>
      <c r="BM144" s="244" t="s">
        <v>3290</v>
      </c>
    </row>
    <row r="145" s="2" customFormat="1" ht="24.15" customHeight="1">
      <c r="A145" s="35"/>
      <c r="B145" s="36"/>
      <c r="C145" s="233" t="s">
        <v>290</v>
      </c>
      <c r="D145" s="233" t="s">
        <v>264</v>
      </c>
      <c r="E145" s="234" t="s">
        <v>3291</v>
      </c>
      <c r="F145" s="235" t="s">
        <v>3292</v>
      </c>
      <c r="G145" s="236" t="s">
        <v>410</v>
      </c>
      <c r="H145" s="237">
        <v>9</v>
      </c>
      <c r="I145" s="238"/>
      <c r="J145" s="237">
        <f>ROUND(I145*H145,3)</f>
        <v>0</v>
      </c>
      <c r="K145" s="239"/>
      <c r="L145" s="41"/>
      <c r="M145" s="240" t="s">
        <v>1</v>
      </c>
      <c r="N145" s="241" t="s">
        <v>44</v>
      </c>
      <c r="O145" s="94"/>
      <c r="P145" s="242">
        <f>O145*H145</f>
        <v>0</v>
      </c>
      <c r="Q145" s="242">
        <v>0.10607999999999999</v>
      </c>
      <c r="R145" s="242">
        <f>Q145*H145</f>
        <v>0.9547199999999999</v>
      </c>
      <c r="S145" s="242">
        <v>0</v>
      </c>
      <c r="T145" s="24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4" t="s">
        <v>101</v>
      </c>
      <c r="AT145" s="244" t="s">
        <v>264</v>
      </c>
      <c r="AU145" s="244" t="s">
        <v>89</v>
      </c>
      <c r="AY145" s="14" t="s">
        <v>263</v>
      </c>
      <c r="BE145" s="245">
        <f>IF(N145="základná",J145,0)</f>
        <v>0</v>
      </c>
      <c r="BF145" s="245">
        <f>IF(N145="znížená",J145,0)</f>
        <v>0</v>
      </c>
      <c r="BG145" s="245">
        <f>IF(N145="zákl. prenesená",J145,0)</f>
        <v>0</v>
      </c>
      <c r="BH145" s="245">
        <f>IF(N145="zníž. prenesená",J145,0)</f>
        <v>0</v>
      </c>
      <c r="BI145" s="245">
        <f>IF(N145="nulová",J145,0)</f>
        <v>0</v>
      </c>
      <c r="BJ145" s="14" t="s">
        <v>89</v>
      </c>
      <c r="BK145" s="246">
        <f>ROUND(I145*H145,3)</f>
        <v>0</v>
      </c>
      <c r="BL145" s="14" t="s">
        <v>101</v>
      </c>
      <c r="BM145" s="244" t="s">
        <v>3293</v>
      </c>
    </row>
    <row r="146" s="2" customFormat="1" ht="33" customHeight="1">
      <c r="A146" s="35"/>
      <c r="B146" s="36"/>
      <c r="C146" s="233" t="s">
        <v>294</v>
      </c>
      <c r="D146" s="233" t="s">
        <v>264</v>
      </c>
      <c r="E146" s="234" t="s">
        <v>3294</v>
      </c>
      <c r="F146" s="235" t="s">
        <v>3295</v>
      </c>
      <c r="G146" s="236" t="s">
        <v>322</v>
      </c>
      <c r="H146" s="237">
        <v>6.0869999999999997</v>
      </c>
      <c r="I146" s="238"/>
      <c r="J146" s="237">
        <f>ROUND(I146*H146,3)</f>
        <v>0</v>
      </c>
      <c r="K146" s="239"/>
      <c r="L146" s="41"/>
      <c r="M146" s="240" t="s">
        <v>1</v>
      </c>
      <c r="N146" s="241" t="s">
        <v>44</v>
      </c>
      <c r="O146" s="94"/>
      <c r="P146" s="242">
        <f>O146*H146</f>
        <v>0</v>
      </c>
      <c r="Q146" s="242">
        <v>0.07424</v>
      </c>
      <c r="R146" s="242">
        <f>Q146*H146</f>
        <v>0.45189888</v>
      </c>
      <c r="S146" s="242">
        <v>0</v>
      </c>
      <c r="T146" s="24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4" t="s">
        <v>101</v>
      </c>
      <c r="AT146" s="244" t="s">
        <v>264</v>
      </c>
      <c r="AU146" s="244" t="s">
        <v>89</v>
      </c>
      <c r="AY146" s="14" t="s">
        <v>263</v>
      </c>
      <c r="BE146" s="245">
        <f>IF(N146="základná",J146,0)</f>
        <v>0</v>
      </c>
      <c r="BF146" s="245">
        <f>IF(N146="znížená",J146,0)</f>
        <v>0</v>
      </c>
      <c r="BG146" s="245">
        <f>IF(N146="zákl. prenesená",J146,0)</f>
        <v>0</v>
      </c>
      <c r="BH146" s="245">
        <f>IF(N146="zníž. prenesená",J146,0)</f>
        <v>0</v>
      </c>
      <c r="BI146" s="245">
        <f>IF(N146="nulová",J146,0)</f>
        <v>0</v>
      </c>
      <c r="BJ146" s="14" t="s">
        <v>89</v>
      </c>
      <c r="BK146" s="246">
        <f>ROUND(I146*H146,3)</f>
        <v>0</v>
      </c>
      <c r="BL146" s="14" t="s">
        <v>101</v>
      </c>
      <c r="BM146" s="244" t="s">
        <v>3296</v>
      </c>
    </row>
    <row r="147" s="12" customFormat="1" ht="22.8" customHeight="1">
      <c r="A147" s="12"/>
      <c r="B147" s="219"/>
      <c r="C147" s="220"/>
      <c r="D147" s="221" t="s">
        <v>77</v>
      </c>
      <c r="E147" s="247" t="s">
        <v>101</v>
      </c>
      <c r="F147" s="247" t="s">
        <v>492</v>
      </c>
      <c r="G147" s="220"/>
      <c r="H147" s="220"/>
      <c r="I147" s="223"/>
      <c r="J147" s="248">
        <f>BK147</f>
        <v>0</v>
      </c>
      <c r="K147" s="220"/>
      <c r="L147" s="225"/>
      <c r="M147" s="226"/>
      <c r="N147" s="227"/>
      <c r="O147" s="227"/>
      <c r="P147" s="228">
        <f>SUM(P148:P159)</f>
        <v>0</v>
      </c>
      <c r="Q147" s="227"/>
      <c r="R147" s="228">
        <f>SUM(R148:R159)</f>
        <v>138.86032183</v>
      </c>
      <c r="S147" s="227"/>
      <c r="T147" s="229">
        <f>SUM(T148:T159)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30" t="s">
        <v>85</v>
      </c>
      <c r="AT147" s="231" t="s">
        <v>77</v>
      </c>
      <c r="AU147" s="231" t="s">
        <v>85</v>
      </c>
      <c r="AY147" s="230" t="s">
        <v>263</v>
      </c>
      <c r="BK147" s="232">
        <f>SUM(BK148:BK159)</f>
        <v>0</v>
      </c>
    </row>
    <row r="148" s="2" customFormat="1" ht="24.15" customHeight="1">
      <c r="A148" s="35"/>
      <c r="B148" s="36"/>
      <c r="C148" s="233" t="s">
        <v>298</v>
      </c>
      <c r="D148" s="233" t="s">
        <v>264</v>
      </c>
      <c r="E148" s="234" t="s">
        <v>3297</v>
      </c>
      <c r="F148" s="235" t="s">
        <v>3298</v>
      </c>
      <c r="G148" s="236" t="s">
        <v>322</v>
      </c>
      <c r="H148" s="237">
        <v>182.03</v>
      </c>
      <c r="I148" s="238"/>
      <c r="J148" s="237">
        <f>ROUND(I148*H148,3)</f>
        <v>0</v>
      </c>
      <c r="K148" s="239"/>
      <c r="L148" s="41"/>
      <c r="M148" s="240" t="s">
        <v>1</v>
      </c>
      <c r="N148" s="241" t="s">
        <v>44</v>
      </c>
      <c r="O148" s="94"/>
      <c r="P148" s="242">
        <f>O148*H148</f>
        <v>0</v>
      </c>
      <c r="Q148" s="242">
        <v>0.13957</v>
      </c>
      <c r="R148" s="242">
        <f>Q148*H148</f>
        <v>25.4059271</v>
      </c>
      <c r="S148" s="242">
        <v>0</v>
      </c>
      <c r="T148" s="24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4" t="s">
        <v>101</v>
      </c>
      <c r="AT148" s="244" t="s">
        <v>264</v>
      </c>
      <c r="AU148" s="244" t="s">
        <v>89</v>
      </c>
      <c r="AY148" s="14" t="s">
        <v>263</v>
      </c>
      <c r="BE148" s="245">
        <f>IF(N148="základná",J148,0)</f>
        <v>0</v>
      </c>
      <c r="BF148" s="245">
        <f>IF(N148="znížená",J148,0)</f>
        <v>0</v>
      </c>
      <c r="BG148" s="245">
        <f>IF(N148="zákl. prenesená",J148,0)</f>
        <v>0</v>
      </c>
      <c r="BH148" s="245">
        <f>IF(N148="zníž. prenesená",J148,0)</f>
        <v>0</v>
      </c>
      <c r="BI148" s="245">
        <f>IF(N148="nulová",J148,0)</f>
        <v>0</v>
      </c>
      <c r="BJ148" s="14" t="s">
        <v>89</v>
      </c>
      <c r="BK148" s="246">
        <f>ROUND(I148*H148,3)</f>
        <v>0</v>
      </c>
      <c r="BL148" s="14" t="s">
        <v>101</v>
      </c>
      <c r="BM148" s="244" t="s">
        <v>3299</v>
      </c>
    </row>
    <row r="149" s="2" customFormat="1" ht="16.5" customHeight="1">
      <c r="A149" s="35"/>
      <c r="B149" s="36"/>
      <c r="C149" s="249" t="s">
        <v>302</v>
      </c>
      <c r="D149" s="249" t="s">
        <v>612</v>
      </c>
      <c r="E149" s="250" t="s">
        <v>3300</v>
      </c>
      <c r="F149" s="251" t="s">
        <v>3301</v>
      </c>
      <c r="G149" s="252" t="s">
        <v>322</v>
      </c>
      <c r="H149" s="253">
        <v>182.03</v>
      </c>
      <c r="I149" s="254"/>
      <c r="J149" s="253">
        <f>ROUND(I149*H149,3)</f>
        <v>0</v>
      </c>
      <c r="K149" s="255"/>
      <c r="L149" s="256"/>
      <c r="M149" s="257" t="s">
        <v>1</v>
      </c>
      <c r="N149" s="258" t="s">
        <v>44</v>
      </c>
      <c r="O149" s="94"/>
      <c r="P149" s="242">
        <f>O149*H149</f>
        <v>0</v>
      </c>
      <c r="Q149" s="242">
        <v>0.39700000000000002</v>
      </c>
      <c r="R149" s="242">
        <f>Q149*H149</f>
        <v>72.265910000000005</v>
      </c>
      <c r="S149" s="242">
        <v>0</v>
      </c>
      <c r="T149" s="24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4" t="s">
        <v>290</v>
      </c>
      <c r="AT149" s="244" t="s">
        <v>612</v>
      </c>
      <c r="AU149" s="244" t="s">
        <v>89</v>
      </c>
      <c r="AY149" s="14" t="s">
        <v>263</v>
      </c>
      <c r="BE149" s="245">
        <f>IF(N149="základná",J149,0)</f>
        <v>0</v>
      </c>
      <c r="BF149" s="245">
        <f>IF(N149="znížená",J149,0)</f>
        <v>0</v>
      </c>
      <c r="BG149" s="245">
        <f>IF(N149="zákl. prenesená",J149,0)</f>
        <v>0</v>
      </c>
      <c r="BH149" s="245">
        <f>IF(N149="zníž. prenesená",J149,0)</f>
        <v>0</v>
      </c>
      <c r="BI149" s="245">
        <f>IF(N149="nulová",J149,0)</f>
        <v>0</v>
      </c>
      <c r="BJ149" s="14" t="s">
        <v>89</v>
      </c>
      <c r="BK149" s="246">
        <f>ROUND(I149*H149,3)</f>
        <v>0</v>
      </c>
      <c r="BL149" s="14" t="s">
        <v>101</v>
      </c>
      <c r="BM149" s="244" t="s">
        <v>3302</v>
      </c>
    </row>
    <row r="150" s="2" customFormat="1" ht="24.15" customHeight="1">
      <c r="A150" s="35"/>
      <c r="B150" s="36"/>
      <c r="C150" s="233" t="s">
        <v>984</v>
      </c>
      <c r="D150" s="233" t="s">
        <v>264</v>
      </c>
      <c r="E150" s="234" t="s">
        <v>494</v>
      </c>
      <c r="F150" s="235" t="s">
        <v>495</v>
      </c>
      <c r="G150" s="236" t="s">
        <v>267</v>
      </c>
      <c r="H150" s="237">
        <v>0.47699999999999998</v>
      </c>
      <c r="I150" s="238"/>
      <c r="J150" s="237">
        <f>ROUND(I150*H150,3)</f>
        <v>0</v>
      </c>
      <c r="K150" s="239"/>
      <c r="L150" s="41"/>
      <c r="M150" s="240" t="s">
        <v>1</v>
      </c>
      <c r="N150" s="241" t="s">
        <v>44</v>
      </c>
      <c r="O150" s="94"/>
      <c r="P150" s="242">
        <f>O150*H150</f>
        <v>0</v>
      </c>
      <c r="Q150" s="242">
        <v>2.4018999999999999</v>
      </c>
      <c r="R150" s="242">
        <f>Q150*H150</f>
        <v>1.1457062999999998</v>
      </c>
      <c r="S150" s="242">
        <v>0</v>
      </c>
      <c r="T150" s="24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4" t="s">
        <v>101</v>
      </c>
      <c r="AT150" s="244" t="s">
        <v>264</v>
      </c>
      <c r="AU150" s="244" t="s">
        <v>89</v>
      </c>
      <c r="AY150" s="14" t="s">
        <v>263</v>
      </c>
      <c r="BE150" s="245">
        <f>IF(N150="základná",J150,0)</f>
        <v>0</v>
      </c>
      <c r="BF150" s="245">
        <f>IF(N150="znížená",J150,0)</f>
        <v>0</v>
      </c>
      <c r="BG150" s="245">
        <f>IF(N150="zákl. prenesená",J150,0)</f>
        <v>0</v>
      </c>
      <c r="BH150" s="245">
        <f>IF(N150="zníž. prenesená",J150,0)</f>
        <v>0</v>
      </c>
      <c r="BI150" s="245">
        <f>IF(N150="nulová",J150,0)</f>
        <v>0</v>
      </c>
      <c r="BJ150" s="14" t="s">
        <v>89</v>
      </c>
      <c r="BK150" s="246">
        <f>ROUND(I150*H150,3)</f>
        <v>0</v>
      </c>
      <c r="BL150" s="14" t="s">
        <v>101</v>
      </c>
      <c r="BM150" s="244" t="s">
        <v>3303</v>
      </c>
    </row>
    <row r="151" s="2" customFormat="1" ht="16.5" customHeight="1">
      <c r="A151" s="35"/>
      <c r="B151" s="36"/>
      <c r="C151" s="233" t="s">
        <v>988</v>
      </c>
      <c r="D151" s="233" t="s">
        <v>264</v>
      </c>
      <c r="E151" s="234" t="s">
        <v>502</v>
      </c>
      <c r="F151" s="235" t="s">
        <v>503</v>
      </c>
      <c r="G151" s="236" t="s">
        <v>322</v>
      </c>
      <c r="H151" s="237">
        <v>1.9059999999999999</v>
      </c>
      <c r="I151" s="238"/>
      <c r="J151" s="237">
        <f>ROUND(I151*H151,3)</f>
        <v>0</v>
      </c>
      <c r="K151" s="239"/>
      <c r="L151" s="41"/>
      <c r="M151" s="240" t="s">
        <v>1</v>
      </c>
      <c r="N151" s="241" t="s">
        <v>44</v>
      </c>
      <c r="O151" s="94"/>
      <c r="P151" s="242">
        <f>O151*H151</f>
        <v>0</v>
      </c>
      <c r="Q151" s="242">
        <v>0.0011299999999999999</v>
      </c>
      <c r="R151" s="242">
        <f>Q151*H151</f>
        <v>0.0021537799999999997</v>
      </c>
      <c r="S151" s="242">
        <v>0</v>
      </c>
      <c r="T151" s="24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4" t="s">
        <v>101</v>
      </c>
      <c r="AT151" s="244" t="s">
        <v>264</v>
      </c>
      <c r="AU151" s="244" t="s">
        <v>89</v>
      </c>
      <c r="AY151" s="14" t="s">
        <v>263</v>
      </c>
      <c r="BE151" s="245">
        <f>IF(N151="základná",J151,0)</f>
        <v>0</v>
      </c>
      <c r="BF151" s="245">
        <f>IF(N151="znížená",J151,0)</f>
        <v>0</v>
      </c>
      <c r="BG151" s="245">
        <f>IF(N151="zákl. prenesená",J151,0)</f>
        <v>0</v>
      </c>
      <c r="BH151" s="245">
        <f>IF(N151="zníž. prenesená",J151,0)</f>
        <v>0</v>
      </c>
      <c r="BI151" s="245">
        <f>IF(N151="nulová",J151,0)</f>
        <v>0</v>
      </c>
      <c r="BJ151" s="14" t="s">
        <v>89</v>
      </c>
      <c r="BK151" s="246">
        <f>ROUND(I151*H151,3)</f>
        <v>0</v>
      </c>
      <c r="BL151" s="14" t="s">
        <v>101</v>
      </c>
      <c r="BM151" s="244" t="s">
        <v>3304</v>
      </c>
    </row>
    <row r="152" s="2" customFormat="1" ht="16.5" customHeight="1">
      <c r="A152" s="35"/>
      <c r="B152" s="36"/>
      <c r="C152" s="233" t="s">
        <v>992</v>
      </c>
      <c r="D152" s="233" t="s">
        <v>264</v>
      </c>
      <c r="E152" s="234" t="s">
        <v>506</v>
      </c>
      <c r="F152" s="235" t="s">
        <v>507</v>
      </c>
      <c r="G152" s="236" t="s">
        <v>322</v>
      </c>
      <c r="H152" s="237">
        <v>1.9059999999999999</v>
      </c>
      <c r="I152" s="238"/>
      <c r="J152" s="237">
        <f>ROUND(I152*H152,3)</f>
        <v>0</v>
      </c>
      <c r="K152" s="239"/>
      <c r="L152" s="41"/>
      <c r="M152" s="240" t="s">
        <v>1</v>
      </c>
      <c r="N152" s="241" t="s">
        <v>44</v>
      </c>
      <c r="O152" s="94"/>
      <c r="P152" s="242">
        <f>O152*H152</f>
        <v>0</v>
      </c>
      <c r="Q152" s="242">
        <v>0</v>
      </c>
      <c r="R152" s="242">
        <f>Q152*H152</f>
        <v>0</v>
      </c>
      <c r="S152" s="242">
        <v>0</v>
      </c>
      <c r="T152" s="24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4" t="s">
        <v>101</v>
      </c>
      <c r="AT152" s="244" t="s">
        <v>264</v>
      </c>
      <c r="AU152" s="244" t="s">
        <v>89</v>
      </c>
      <c r="AY152" s="14" t="s">
        <v>263</v>
      </c>
      <c r="BE152" s="245">
        <f>IF(N152="základná",J152,0)</f>
        <v>0</v>
      </c>
      <c r="BF152" s="245">
        <f>IF(N152="znížená",J152,0)</f>
        <v>0</v>
      </c>
      <c r="BG152" s="245">
        <f>IF(N152="zákl. prenesená",J152,0)</f>
        <v>0</v>
      </c>
      <c r="BH152" s="245">
        <f>IF(N152="zníž. prenesená",J152,0)</f>
        <v>0</v>
      </c>
      <c r="BI152" s="245">
        <f>IF(N152="nulová",J152,0)</f>
        <v>0</v>
      </c>
      <c r="BJ152" s="14" t="s">
        <v>89</v>
      </c>
      <c r="BK152" s="246">
        <f>ROUND(I152*H152,3)</f>
        <v>0</v>
      </c>
      <c r="BL152" s="14" t="s">
        <v>101</v>
      </c>
      <c r="BM152" s="244" t="s">
        <v>3305</v>
      </c>
    </row>
    <row r="153" s="2" customFormat="1" ht="24.15" customHeight="1">
      <c r="A153" s="35"/>
      <c r="B153" s="36"/>
      <c r="C153" s="233" t="s">
        <v>996</v>
      </c>
      <c r="D153" s="233" t="s">
        <v>264</v>
      </c>
      <c r="E153" s="234" t="s">
        <v>510</v>
      </c>
      <c r="F153" s="235" t="s">
        <v>511</v>
      </c>
      <c r="G153" s="236" t="s">
        <v>322</v>
      </c>
      <c r="H153" s="237">
        <v>1.9059999999999999</v>
      </c>
      <c r="I153" s="238"/>
      <c r="J153" s="237">
        <f>ROUND(I153*H153,3)</f>
        <v>0</v>
      </c>
      <c r="K153" s="239"/>
      <c r="L153" s="41"/>
      <c r="M153" s="240" t="s">
        <v>1</v>
      </c>
      <c r="N153" s="241" t="s">
        <v>44</v>
      </c>
      <c r="O153" s="94"/>
      <c r="P153" s="242">
        <f>O153*H153</f>
        <v>0</v>
      </c>
      <c r="Q153" s="242">
        <v>0.0038700000000000002</v>
      </c>
      <c r="R153" s="242">
        <f>Q153*H153</f>
        <v>0.0073762200000000002</v>
      </c>
      <c r="S153" s="242">
        <v>0</v>
      </c>
      <c r="T153" s="24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4" t="s">
        <v>101</v>
      </c>
      <c r="AT153" s="244" t="s">
        <v>264</v>
      </c>
      <c r="AU153" s="244" t="s">
        <v>89</v>
      </c>
      <c r="AY153" s="14" t="s">
        <v>263</v>
      </c>
      <c r="BE153" s="245">
        <f>IF(N153="základná",J153,0)</f>
        <v>0</v>
      </c>
      <c r="BF153" s="245">
        <f>IF(N153="znížená",J153,0)</f>
        <v>0</v>
      </c>
      <c r="BG153" s="245">
        <f>IF(N153="zákl. prenesená",J153,0)</f>
        <v>0</v>
      </c>
      <c r="BH153" s="245">
        <f>IF(N153="zníž. prenesená",J153,0)</f>
        <v>0</v>
      </c>
      <c r="BI153" s="245">
        <f>IF(N153="nulová",J153,0)</f>
        <v>0</v>
      </c>
      <c r="BJ153" s="14" t="s">
        <v>89</v>
      </c>
      <c r="BK153" s="246">
        <f>ROUND(I153*H153,3)</f>
        <v>0</v>
      </c>
      <c r="BL153" s="14" t="s">
        <v>101</v>
      </c>
      <c r="BM153" s="244" t="s">
        <v>3306</v>
      </c>
    </row>
    <row r="154" s="2" customFormat="1" ht="24.15" customHeight="1">
      <c r="A154" s="35"/>
      <c r="B154" s="36"/>
      <c r="C154" s="233" t="s">
        <v>1000</v>
      </c>
      <c r="D154" s="233" t="s">
        <v>264</v>
      </c>
      <c r="E154" s="234" t="s">
        <v>514</v>
      </c>
      <c r="F154" s="235" t="s">
        <v>515</v>
      </c>
      <c r="G154" s="236" t="s">
        <v>322</v>
      </c>
      <c r="H154" s="237">
        <v>1.9059999999999999</v>
      </c>
      <c r="I154" s="238"/>
      <c r="J154" s="237">
        <f>ROUND(I154*H154,3)</f>
        <v>0</v>
      </c>
      <c r="K154" s="239"/>
      <c r="L154" s="41"/>
      <c r="M154" s="240" t="s">
        <v>1</v>
      </c>
      <c r="N154" s="241" t="s">
        <v>44</v>
      </c>
      <c r="O154" s="94"/>
      <c r="P154" s="242">
        <f>O154*H154</f>
        <v>0</v>
      </c>
      <c r="Q154" s="242">
        <v>0</v>
      </c>
      <c r="R154" s="242">
        <f>Q154*H154</f>
        <v>0</v>
      </c>
      <c r="S154" s="242">
        <v>0</v>
      </c>
      <c r="T154" s="243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4" t="s">
        <v>101</v>
      </c>
      <c r="AT154" s="244" t="s">
        <v>264</v>
      </c>
      <c r="AU154" s="244" t="s">
        <v>89</v>
      </c>
      <c r="AY154" s="14" t="s">
        <v>263</v>
      </c>
      <c r="BE154" s="245">
        <f>IF(N154="základná",J154,0)</f>
        <v>0</v>
      </c>
      <c r="BF154" s="245">
        <f>IF(N154="znížená",J154,0)</f>
        <v>0</v>
      </c>
      <c r="BG154" s="245">
        <f>IF(N154="zákl. prenesená",J154,0)</f>
        <v>0</v>
      </c>
      <c r="BH154" s="245">
        <f>IF(N154="zníž. prenesená",J154,0)</f>
        <v>0</v>
      </c>
      <c r="BI154" s="245">
        <f>IF(N154="nulová",J154,0)</f>
        <v>0</v>
      </c>
      <c r="BJ154" s="14" t="s">
        <v>89</v>
      </c>
      <c r="BK154" s="246">
        <f>ROUND(I154*H154,3)</f>
        <v>0</v>
      </c>
      <c r="BL154" s="14" t="s">
        <v>101</v>
      </c>
      <c r="BM154" s="244" t="s">
        <v>3307</v>
      </c>
    </row>
    <row r="155" s="2" customFormat="1" ht="21.75" customHeight="1">
      <c r="A155" s="35"/>
      <c r="B155" s="36"/>
      <c r="C155" s="233" t="s">
        <v>306</v>
      </c>
      <c r="D155" s="233" t="s">
        <v>264</v>
      </c>
      <c r="E155" s="234" t="s">
        <v>3308</v>
      </c>
      <c r="F155" s="235" t="s">
        <v>3309</v>
      </c>
      <c r="G155" s="236" t="s">
        <v>267</v>
      </c>
      <c r="H155" s="237">
        <v>12.630000000000001</v>
      </c>
      <c r="I155" s="238"/>
      <c r="J155" s="237">
        <f>ROUND(I155*H155,3)</f>
        <v>0</v>
      </c>
      <c r="K155" s="239"/>
      <c r="L155" s="41"/>
      <c r="M155" s="240" t="s">
        <v>1</v>
      </c>
      <c r="N155" s="241" t="s">
        <v>44</v>
      </c>
      <c r="O155" s="94"/>
      <c r="P155" s="242">
        <f>O155*H155</f>
        <v>0</v>
      </c>
      <c r="Q155" s="242">
        <v>2.4018600000000001</v>
      </c>
      <c r="R155" s="242">
        <f>Q155*H155</f>
        <v>30.335491800000003</v>
      </c>
      <c r="S155" s="242">
        <v>0</v>
      </c>
      <c r="T155" s="243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4" t="s">
        <v>101</v>
      </c>
      <c r="AT155" s="244" t="s">
        <v>264</v>
      </c>
      <c r="AU155" s="244" t="s">
        <v>89</v>
      </c>
      <c r="AY155" s="14" t="s">
        <v>263</v>
      </c>
      <c r="BE155" s="245">
        <f>IF(N155="základná",J155,0)</f>
        <v>0</v>
      </c>
      <c r="BF155" s="245">
        <f>IF(N155="znížená",J155,0)</f>
        <v>0</v>
      </c>
      <c r="BG155" s="245">
        <f>IF(N155="zákl. prenesená",J155,0)</f>
        <v>0</v>
      </c>
      <c r="BH155" s="245">
        <f>IF(N155="zníž. prenesená",J155,0)</f>
        <v>0</v>
      </c>
      <c r="BI155" s="245">
        <f>IF(N155="nulová",J155,0)</f>
        <v>0</v>
      </c>
      <c r="BJ155" s="14" t="s">
        <v>89</v>
      </c>
      <c r="BK155" s="246">
        <f>ROUND(I155*H155,3)</f>
        <v>0</v>
      </c>
      <c r="BL155" s="14" t="s">
        <v>101</v>
      </c>
      <c r="BM155" s="244" t="s">
        <v>3310</v>
      </c>
    </row>
    <row r="156" s="2" customFormat="1" ht="24.15" customHeight="1">
      <c r="A156" s="35"/>
      <c r="B156" s="36"/>
      <c r="C156" s="233" t="s">
        <v>310</v>
      </c>
      <c r="D156" s="233" t="s">
        <v>264</v>
      </c>
      <c r="E156" s="234" t="s">
        <v>3311</v>
      </c>
      <c r="F156" s="235" t="s">
        <v>3312</v>
      </c>
      <c r="G156" s="236" t="s">
        <v>322</v>
      </c>
      <c r="H156" s="237">
        <v>78.442999999999998</v>
      </c>
      <c r="I156" s="238"/>
      <c r="J156" s="237">
        <f>ROUND(I156*H156,3)</f>
        <v>0</v>
      </c>
      <c r="K156" s="239"/>
      <c r="L156" s="41"/>
      <c r="M156" s="240" t="s">
        <v>1</v>
      </c>
      <c r="N156" s="241" t="s">
        <v>44</v>
      </c>
      <c r="O156" s="94"/>
      <c r="P156" s="242">
        <f>O156*H156</f>
        <v>0</v>
      </c>
      <c r="Q156" s="242">
        <v>0.0034099999999999998</v>
      </c>
      <c r="R156" s="242">
        <f>Q156*H156</f>
        <v>0.26749063000000001</v>
      </c>
      <c r="S156" s="242">
        <v>0</v>
      </c>
      <c r="T156" s="243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4" t="s">
        <v>101</v>
      </c>
      <c r="AT156" s="244" t="s">
        <v>264</v>
      </c>
      <c r="AU156" s="244" t="s">
        <v>89</v>
      </c>
      <c r="AY156" s="14" t="s">
        <v>263</v>
      </c>
      <c r="BE156" s="245">
        <f>IF(N156="základná",J156,0)</f>
        <v>0</v>
      </c>
      <c r="BF156" s="245">
        <f>IF(N156="znížená",J156,0)</f>
        <v>0</v>
      </c>
      <c r="BG156" s="245">
        <f>IF(N156="zákl. prenesená",J156,0)</f>
        <v>0</v>
      </c>
      <c r="BH156" s="245">
        <f>IF(N156="zníž. prenesená",J156,0)</f>
        <v>0</v>
      </c>
      <c r="BI156" s="245">
        <f>IF(N156="nulová",J156,0)</f>
        <v>0</v>
      </c>
      <c r="BJ156" s="14" t="s">
        <v>89</v>
      </c>
      <c r="BK156" s="246">
        <f>ROUND(I156*H156,3)</f>
        <v>0</v>
      </c>
      <c r="BL156" s="14" t="s">
        <v>101</v>
      </c>
      <c r="BM156" s="244" t="s">
        <v>3313</v>
      </c>
    </row>
    <row r="157" s="2" customFormat="1" ht="24.15" customHeight="1">
      <c r="A157" s="35"/>
      <c r="B157" s="36"/>
      <c r="C157" s="233" t="s">
        <v>315</v>
      </c>
      <c r="D157" s="233" t="s">
        <v>264</v>
      </c>
      <c r="E157" s="234" t="s">
        <v>3314</v>
      </c>
      <c r="F157" s="235" t="s">
        <v>3315</v>
      </c>
      <c r="G157" s="236" t="s">
        <v>322</v>
      </c>
      <c r="H157" s="237">
        <v>78.430000000000007</v>
      </c>
      <c r="I157" s="238"/>
      <c r="J157" s="237">
        <f>ROUND(I157*H157,3)</f>
        <v>0</v>
      </c>
      <c r="K157" s="239"/>
      <c r="L157" s="41"/>
      <c r="M157" s="240" t="s">
        <v>1</v>
      </c>
      <c r="N157" s="241" t="s">
        <v>44</v>
      </c>
      <c r="O157" s="94"/>
      <c r="P157" s="242">
        <f>O157*H157</f>
        <v>0</v>
      </c>
      <c r="Q157" s="242">
        <v>0</v>
      </c>
      <c r="R157" s="242">
        <f>Q157*H157</f>
        <v>0</v>
      </c>
      <c r="S157" s="242">
        <v>0</v>
      </c>
      <c r="T157" s="24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4" t="s">
        <v>101</v>
      </c>
      <c r="AT157" s="244" t="s">
        <v>264</v>
      </c>
      <c r="AU157" s="244" t="s">
        <v>89</v>
      </c>
      <c r="AY157" s="14" t="s">
        <v>263</v>
      </c>
      <c r="BE157" s="245">
        <f>IF(N157="základná",J157,0)</f>
        <v>0</v>
      </c>
      <c r="BF157" s="245">
        <f>IF(N157="znížená",J157,0)</f>
        <v>0</v>
      </c>
      <c r="BG157" s="245">
        <f>IF(N157="zákl. prenesená",J157,0)</f>
        <v>0</v>
      </c>
      <c r="BH157" s="245">
        <f>IF(N157="zníž. prenesená",J157,0)</f>
        <v>0</v>
      </c>
      <c r="BI157" s="245">
        <f>IF(N157="nulová",J157,0)</f>
        <v>0</v>
      </c>
      <c r="BJ157" s="14" t="s">
        <v>89</v>
      </c>
      <c r="BK157" s="246">
        <f>ROUND(I157*H157,3)</f>
        <v>0</v>
      </c>
      <c r="BL157" s="14" t="s">
        <v>101</v>
      </c>
      <c r="BM157" s="244" t="s">
        <v>3316</v>
      </c>
    </row>
    <row r="158" s="2" customFormat="1" ht="24.15" customHeight="1">
      <c r="A158" s="35"/>
      <c r="B158" s="36"/>
      <c r="C158" s="233" t="s">
        <v>319</v>
      </c>
      <c r="D158" s="233" t="s">
        <v>264</v>
      </c>
      <c r="E158" s="234" t="s">
        <v>3317</v>
      </c>
      <c r="F158" s="235" t="s">
        <v>3318</v>
      </c>
      <c r="G158" s="236" t="s">
        <v>313</v>
      </c>
      <c r="H158" s="237">
        <v>2.4660000000000002</v>
      </c>
      <c r="I158" s="238"/>
      <c r="J158" s="237">
        <f>ROUND(I158*H158,3)</f>
        <v>0</v>
      </c>
      <c r="K158" s="239"/>
      <c r="L158" s="41"/>
      <c r="M158" s="240" t="s">
        <v>1</v>
      </c>
      <c r="N158" s="241" t="s">
        <v>44</v>
      </c>
      <c r="O158" s="94"/>
      <c r="P158" s="242">
        <f>O158*H158</f>
        <v>0</v>
      </c>
      <c r="Q158" s="242">
        <v>1.0166</v>
      </c>
      <c r="R158" s="242">
        <f>Q158*H158</f>
        <v>2.5069356000000003</v>
      </c>
      <c r="S158" s="242">
        <v>0</v>
      </c>
      <c r="T158" s="243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4" t="s">
        <v>101</v>
      </c>
      <c r="AT158" s="244" t="s">
        <v>264</v>
      </c>
      <c r="AU158" s="244" t="s">
        <v>89</v>
      </c>
      <c r="AY158" s="14" t="s">
        <v>263</v>
      </c>
      <c r="BE158" s="245">
        <f>IF(N158="základná",J158,0)</f>
        <v>0</v>
      </c>
      <c r="BF158" s="245">
        <f>IF(N158="znížená",J158,0)</f>
        <v>0</v>
      </c>
      <c r="BG158" s="245">
        <f>IF(N158="zákl. prenesená",J158,0)</f>
        <v>0</v>
      </c>
      <c r="BH158" s="245">
        <f>IF(N158="zníž. prenesená",J158,0)</f>
        <v>0</v>
      </c>
      <c r="BI158" s="245">
        <f>IF(N158="nulová",J158,0)</f>
        <v>0</v>
      </c>
      <c r="BJ158" s="14" t="s">
        <v>89</v>
      </c>
      <c r="BK158" s="246">
        <f>ROUND(I158*H158,3)</f>
        <v>0</v>
      </c>
      <c r="BL158" s="14" t="s">
        <v>101</v>
      </c>
      <c r="BM158" s="244" t="s">
        <v>3319</v>
      </c>
    </row>
    <row r="159" s="2" customFormat="1" ht="24.15" customHeight="1">
      <c r="A159" s="35"/>
      <c r="B159" s="36"/>
      <c r="C159" s="233" t="s">
        <v>327</v>
      </c>
      <c r="D159" s="233" t="s">
        <v>264</v>
      </c>
      <c r="E159" s="234" t="s">
        <v>522</v>
      </c>
      <c r="F159" s="235" t="s">
        <v>3320</v>
      </c>
      <c r="G159" s="236" t="s">
        <v>267</v>
      </c>
      <c r="H159" s="237">
        <v>3.0899999999999999</v>
      </c>
      <c r="I159" s="238"/>
      <c r="J159" s="237">
        <f>ROUND(I159*H159,3)</f>
        <v>0</v>
      </c>
      <c r="K159" s="239"/>
      <c r="L159" s="41"/>
      <c r="M159" s="240" t="s">
        <v>1</v>
      </c>
      <c r="N159" s="241" t="s">
        <v>44</v>
      </c>
      <c r="O159" s="94"/>
      <c r="P159" s="242">
        <f>O159*H159</f>
        <v>0</v>
      </c>
      <c r="Q159" s="242">
        <v>2.2405599999999999</v>
      </c>
      <c r="R159" s="242">
        <f>Q159*H159</f>
        <v>6.9233303999999993</v>
      </c>
      <c r="S159" s="242">
        <v>0</v>
      </c>
      <c r="T159" s="243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4" t="s">
        <v>101</v>
      </c>
      <c r="AT159" s="244" t="s">
        <v>264</v>
      </c>
      <c r="AU159" s="244" t="s">
        <v>89</v>
      </c>
      <c r="AY159" s="14" t="s">
        <v>263</v>
      </c>
      <c r="BE159" s="245">
        <f>IF(N159="základná",J159,0)</f>
        <v>0</v>
      </c>
      <c r="BF159" s="245">
        <f>IF(N159="znížená",J159,0)</f>
        <v>0</v>
      </c>
      <c r="BG159" s="245">
        <f>IF(N159="zákl. prenesená",J159,0)</f>
        <v>0</v>
      </c>
      <c r="BH159" s="245">
        <f>IF(N159="zníž. prenesená",J159,0)</f>
        <v>0</v>
      </c>
      <c r="BI159" s="245">
        <f>IF(N159="nulová",J159,0)</f>
        <v>0</v>
      </c>
      <c r="BJ159" s="14" t="s">
        <v>89</v>
      </c>
      <c r="BK159" s="246">
        <f>ROUND(I159*H159,3)</f>
        <v>0</v>
      </c>
      <c r="BL159" s="14" t="s">
        <v>101</v>
      </c>
      <c r="BM159" s="244" t="s">
        <v>3321</v>
      </c>
    </row>
    <row r="160" s="12" customFormat="1" ht="22.8" customHeight="1">
      <c r="A160" s="12"/>
      <c r="B160" s="219"/>
      <c r="C160" s="220"/>
      <c r="D160" s="221" t="s">
        <v>77</v>
      </c>
      <c r="E160" s="247" t="s">
        <v>282</v>
      </c>
      <c r="F160" s="247" t="s">
        <v>541</v>
      </c>
      <c r="G160" s="220"/>
      <c r="H160" s="220"/>
      <c r="I160" s="223"/>
      <c r="J160" s="248">
        <f>BK160</f>
        <v>0</v>
      </c>
      <c r="K160" s="220"/>
      <c r="L160" s="225"/>
      <c r="M160" s="226"/>
      <c r="N160" s="227"/>
      <c r="O160" s="227"/>
      <c r="P160" s="228">
        <f>SUM(P161:P185)</f>
        <v>0</v>
      </c>
      <c r="Q160" s="227"/>
      <c r="R160" s="228">
        <f>SUM(R161:R185)</f>
        <v>20.570719049999997</v>
      </c>
      <c r="S160" s="227"/>
      <c r="T160" s="229">
        <f>SUM(T161:T185)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30" t="s">
        <v>85</v>
      </c>
      <c r="AT160" s="231" t="s">
        <v>77</v>
      </c>
      <c r="AU160" s="231" t="s">
        <v>85</v>
      </c>
      <c r="AY160" s="230" t="s">
        <v>263</v>
      </c>
      <c r="BK160" s="232">
        <f>SUM(BK161:BK185)</f>
        <v>0</v>
      </c>
    </row>
    <row r="161" s="2" customFormat="1" ht="24.15" customHeight="1">
      <c r="A161" s="35"/>
      <c r="B161" s="36"/>
      <c r="C161" s="233" t="s">
        <v>331</v>
      </c>
      <c r="D161" s="233" t="s">
        <v>264</v>
      </c>
      <c r="E161" s="234" t="s">
        <v>543</v>
      </c>
      <c r="F161" s="235" t="s">
        <v>544</v>
      </c>
      <c r="G161" s="236" t="s">
        <v>322</v>
      </c>
      <c r="H161" s="237">
        <v>48.676000000000002</v>
      </c>
      <c r="I161" s="238"/>
      <c r="J161" s="237">
        <f>ROUND(I161*H161,3)</f>
        <v>0</v>
      </c>
      <c r="K161" s="239"/>
      <c r="L161" s="41"/>
      <c r="M161" s="240" t="s">
        <v>1</v>
      </c>
      <c r="N161" s="241" t="s">
        <v>44</v>
      </c>
      <c r="O161" s="94"/>
      <c r="P161" s="242">
        <f>O161*H161</f>
        <v>0</v>
      </c>
      <c r="Q161" s="242">
        <v>0.00019000000000000001</v>
      </c>
      <c r="R161" s="242">
        <f>Q161*H161</f>
        <v>0.0092484400000000001</v>
      </c>
      <c r="S161" s="242">
        <v>0</v>
      </c>
      <c r="T161" s="243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4" t="s">
        <v>101</v>
      </c>
      <c r="AT161" s="244" t="s">
        <v>264</v>
      </c>
      <c r="AU161" s="244" t="s">
        <v>89</v>
      </c>
      <c r="AY161" s="14" t="s">
        <v>263</v>
      </c>
      <c r="BE161" s="245">
        <f>IF(N161="základná",J161,0)</f>
        <v>0</v>
      </c>
      <c r="BF161" s="245">
        <f>IF(N161="znížená",J161,0)</f>
        <v>0</v>
      </c>
      <c r="BG161" s="245">
        <f>IF(N161="zákl. prenesená",J161,0)</f>
        <v>0</v>
      </c>
      <c r="BH161" s="245">
        <f>IF(N161="zníž. prenesená",J161,0)</f>
        <v>0</v>
      </c>
      <c r="BI161" s="245">
        <f>IF(N161="nulová",J161,0)</f>
        <v>0</v>
      </c>
      <c r="BJ161" s="14" t="s">
        <v>89</v>
      </c>
      <c r="BK161" s="246">
        <f>ROUND(I161*H161,3)</f>
        <v>0</v>
      </c>
      <c r="BL161" s="14" t="s">
        <v>101</v>
      </c>
      <c r="BM161" s="244" t="s">
        <v>3322</v>
      </c>
    </row>
    <row r="162" s="2" customFormat="1" ht="24.15" customHeight="1">
      <c r="A162" s="35"/>
      <c r="B162" s="36"/>
      <c r="C162" s="233" t="s">
        <v>1455</v>
      </c>
      <c r="D162" s="233" t="s">
        <v>264</v>
      </c>
      <c r="E162" s="234" t="s">
        <v>3323</v>
      </c>
      <c r="F162" s="235" t="s">
        <v>3324</v>
      </c>
      <c r="G162" s="236" t="s">
        <v>322</v>
      </c>
      <c r="H162" s="237">
        <v>182.43000000000001</v>
      </c>
      <c r="I162" s="238"/>
      <c r="J162" s="237">
        <f>ROUND(I162*H162,3)</f>
        <v>0</v>
      </c>
      <c r="K162" s="239"/>
      <c r="L162" s="41"/>
      <c r="M162" s="240" t="s">
        <v>1</v>
      </c>
      <c r="N162" s="241" t="s">
        <v>44</v>
      </c>
      <c r="O162" s="94"/>
      <c r="P162" s="242">
        <f>O162*H162</f>
        <v>0</v>
      </c>
      <c r="Q162" s="242">
        <v>0.00040000000000000002</v>
      </c>
      <c r="R162" s="242">
        <f>Q162*H162</f>
        <v>0.072972000000000009</v>
      </c>
      <c r="S162" s="242">
        <v>0</v>
      </c>
      <c r="T162" s="243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4" t="s">
        <v>101</v>
      </c>
      <c r="AT162" s="244" t="s">
        <v>264</v>
      </c>
      <c r="AU162" s="244" t="s">
        <v>89</v>
      </c>
      <c r="AY162" s="14" t="s">
        <v>263</v>
      </c>
      <c r="BE162" s="245">
        <f>IF(N162="základná",J162,0)</f>
        <v>0</v>
      </c>
      <c r="BF162" s="245">
        <f>IF(N162="znížená",J162,0)</f>
        <v>0</v>
      </c>
      <c r="BG162" s="245">
        <f>IF(N162="zákl. prenesená",J162,0)</f>
        <v>0</v>
      </c>
      <c r="BH162" s="245">
        <f>IF(N162="zníž. prenesená",J162,0)</f>
        <v>0</v>
      </c>
      <c r="BI162" s="245">
        <f>IF(N162="nulová",J162,0)</f>
        <v>0</v>
      </c>
      <c r="BJ162" s="14" t="s">
        <v>89</v>
      </c>
      <c r="BK162" s="246">
        <f>ROUND(I162*H162,3)</f>
        <v>0</v>
      </c>
      <c r="BL162" s="14" t="s">
        <v>101</v>
      </c>
      <c r="BM162" s="244" t="s">
        <v>3325</v>
      </c>
    </row>
    <row r="163" s="2" customFormat="1" ht="24.15" customHeight="1">
      <c r="A163" s="35"/>
      <c r="B163" s="36"/>
      <c r="C163" s="233" t="s">
        <v>339</v>
      </c>
      <c r="D163" s="233" t="s">
        <v>264</v>
      </c>
      <c r="E163" s="234" t="s">
        <v>3326</v>
      </c>
      <c r="F163" s="235" t="s">
        <v>3327</v>
      </c>
      <c r="G163" s="236" t="s">
        <v>322</v>
      </c>
      <c r="H163" s="237">
        <v>182.43000000000001</v>
      </c>
      <c r="I163" s="238"/>
      <c r="J163" s="237">
        <f>ROUND(I163*H163,3)</f>
        <v>0</v>
      </c>
      <c r="K163" s="239"/>
      <c r="L163" s="41"/>
      <c r="M163" s="240" t="s">
        <v>1</v>
      </c>
      <c r="N163" s="241" t="s">
        <v>44</v>
      </c>
      <c r="O163" s="94"/>
      <c r="P163" s="242">
        <f>O163*H163</f>
        <v>0</v>
      </c>
      <c r="Q163" s="242">
        <v>0.0068799999999999998</v>
      </c>
      <c r="R163" s="242">
        <f>Q163*H163</f>
        <v>1.2551184</v>
      </c>
      <c r="S163" s="242">
        <v>0</v>
      </c>
      <c r="T163" s="243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4" t="s">
        <v>101</v>
      </c>
      <c r="AT163" s="244" t="s">
        <v>264</v>
      </c>
      <c r="AU163" s="244" t="s">
        <v>89</v>
      </c>
      <c r="AY163" s="14" t="s">
        <v>263</v>
      </c>
      <c r="BE163" s="245">
        <f>IF(N163="základná",J163,0)</f>
        <v>0</v>
      </c>
      <c r="BF163" s="245">
        <f>IF(N163="znížená",J163,0)</f>
        <v>0</v>
      </c>
      <c r="BG163" s="245">
        <f>IF(N163="zákl. prenesená",J163,0)</f>
        <v>0</v>
      </c>
      <c r="BH163" s="245">
        <f>IF(N163="zníž. prenesená",J163,0)</f>
        <v>0</v>
      </c>
      <c r="BI163" s="245">
        <f>IF(N163="nulová",J163,0)</f>
        <v>0</v>
      </c>
      <c r="BJ163" s="14" t="s">
        <v>89</v>
      </c>
      <c r="BK163" s="246">
        <f>ROUND(I163*H163,3)</f>
        <v>0</v>
      </c>
      <c r="BL163" s="14" t="s">
        <v>101</v>
      </c>
      <c r="BM163" s="244" t="s">
        <v>3328</v>
      </c>
    </row>
    <row r="164" s="2" customFormat="1" ht="24.15" customHeight="1">
      <c r="A164" s="35"/>
      <c r="B164" s="36"/>
      <c r="C164" s="233" t="s">
        <v>7</v>
      </c>
      <c r="D164" s="233" t="s">
        <v>264</v>
      </c>
      <c r="E164" s="234" t="s">
        <v>3329</v>
      </c>
      <c r="F164" s="235" t="s">
        <v>3330</v>
      </c>
      <c r="G164" s="236" t="s">
        <v>322</v>
      </c>
      <c r="H164" s="237">
        <v>182.43000000000001</v>
      </c>
      <c r="I164" s="238"/>
      <c r="J164" s="237">
        <f>ROUND(I164*H164,3)</f>
        <v>0</v>
      </c>
      <c r="K164" s="239"/>
      <c r="L164" s="41"/>
      <c r="M164" s="240" t="s">
        <v>1</v>
      </c>
      <c r="N164" s="241" t="s">
        <v>44</v>
      </c>
      <c r="O164" s="94"/>
      <c r="P164" s="242">
        <f>O164*H164</f>
        <v>0</v>
      </c>
      <c r="Q164" s="242">
        <v>0.00415</v>
      </c>
      <c r="R164" s="242">
        <f>Q164*H164</f>
        <v>0.75708450000000005</v>
      </c>
      <c r="S164" s="242">
        <v>0</v>
      </c>
      <c r="T164" s="243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4" t="s">
        <v>101</v>
      </c>
      <c r="AT164" s="244" t="s">
        <v>264</v>
      </c>
      <c r="AU164" s="244" t="s">
        <v>89</v>
      </c>
      <c r="AY164" s="14" t="s">
        <v>263</v>
      </c>
      <c r="BE164" s="245">
        <f>IF(N164="základná",J164,0)</f>
        <v>0</v>
      </c>
      <c r="BF164" s="245">
        <f>IF(N164="znížená",J164,0)</f>
        <v>0</v>
      </c>
      <c r="BG164" s="245">
        <f>IF(N164="zákl. prenesená",J164,0)</f>
        <v>0</v>
      </c>
      <c r="BH164" s="245">
        <f>IF(N164="zníž. prenesená",J164,0)</f>
        <v>0</v>
      </c>
      <c r="BI164" s="245">
        <f>IF(N164="nulová",J164,0)</f>
        <v>0</v>
      </c>
      <c r="BJ164" s="14" t="s">
        <v>89</v>
      </c>
      <c r="BK164" s="246">
        <f>ROUND(I164*H164,3)</f>
        <v>0</v>
      </c>
      <c r="BL164" s="14" t="s">
        <v>101</v>
      </c>
      <c r="BM164" s="244" t="s">
        <v>3331</v>
      </c>
    </row>
    <row r="165" s="2" customFormat="1" ht="37.8" customHeight="1">
      <c r="A165" s="35"/>
      <c r="B165" s="36"/>
      <c r="C165" s="233" t="s">
        <v>350</v>
      </c>
      <c r="D165" s="233" t="s">
        <v>264</v>
      </c>
      <c r="E165" s="234" t="s">
        <v>555</v>
      </c>
      <c r="F165" s="235" t="s">
        <v>556</v>
      </c>
      <c r="G165" s="236" t="s">
        <v>322</v>
      </c>
      <c r="H165" s="237">
        <v>56.151000000000003</v>
      </c>
      <c r="I165" s="238"/>
      <c r="J165" s="237">
        <f>ROUND(I165*H165,3)</f>
        <v>0</v>
      </c>
      <c r="K165" s="239"/>
      <c r="L165" s="41"/>
      <c r="M165" s="240" t="s">
        <v>1</v>
      </c>
      <c r="N165" s="241" t="s">
        <v>44</v>
      </c>
      <c r="O165" s="94"/>
      <c r="P165" s="242">
        <f>O165*H165</f>
        <v>0</v>
      </c>
      <c r="Q165" s="242">
        <v>0.00014999999999999999</v>
      </c>
      <c r="R165" s="242">
        <f>Q165*H165</f>
        <v>0.0084226500000000003</v>
      </c>
      <c r="S165" s="242">
        <v>0</v>
      </c>
      <c r="T165" s="243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4" t="s">
        <v>101</v>
      </c>
      <c r="AT165" s="244" t="s">
        <v>264</v>
      </c>
      <c r="AU165" s="244" t="s">
        <v>89</v>
      </c>
      <c r="AY165" s="14" t="s">
        <v>263</v>
      </c>
      <c r="BE165" s="245">
        <f>IF(N165="základná",J165,0)</f>
        <v>0</v>
      </c>
      <c r="BF165" s="245">
        <f>IF(N165="znížená",J165,0)</f>
        <v>0</v>
      </c>
      <c r="BG165" s="245">
        <f>IF(N165="zákl. prenesená",J165,0)</f>
        <v>0</v>
      </c>
      <c r="BH165" s="245">
        <f>IF(N165="zníž. prenesená",J165,0)</f>
        <v>0</v>
      </c>
      <c r="BI165" s="245">
        <f>IF(N165="nulová",J165,0)</f>
        <v>0</v>
      </c>
      <c r="BJ165" s="14" t="s">
        <v>89</v>
      </c>
      <c r="BK165" s="246">
        <f>ROUND(I165*H165,3)</f>
        <v>0</v>
      </c>
      <c r="BL165" s="14" t="s">
        <v>101</v>
      </c>
      <c r="BM165" s="244" t="s">
        <v>3332</v>
      </c>
    </row>
    <row r="166" s="2" customFormat="1" ht="24.15" customHeight="1">
      <c r="A166" s="35"/>
      <c r="B166" s="36"/>
      <c r="C166" s="233" t="s">
        <v>1468</v>
      </c>
      <c r="D166" s="233" t="s">
        <v>264</v>
      </c>
      <c r="E166" s="234" t="s">
        <v>3333</v>
      </c>
      <c r="F166" s="235" t="s">
        <v>3334</v>
      </c>
      <c r="G166" s="236" t="s">
        <v>322</v>
      </c>
      <c r="H166" s="237">
        <v>359.12599999999998</v>
      </c>
      <c r="I166" s="238"/>
      <c r="J166" s="237">
        <f>ROUND(I166*H166,3)</f>
        <v>0</v>
      </c>
      <c r="K166" s="239"/>
      <c r="L166" s="41"/>
      <c r="M166" s="240" t="s">
        <v>1</v>
      </c>
      <c r="N166" s="241" t="s">
        <v>44</v>
      </c>
      <c r="O166" s="94"/>
      <c r="P166" s="242">
        <f>O166*H166</f>
        <v>0</v>
      </c>
      <c r="Q166" s="242">
        <v>0.00040000000000000002</v>
      </c>
      <c r="R166" s="242">
        <f>Q166*H166</f>
        <v>0.14365039999999998</v>
      </c>
      <c r="S166" s="242">
        <v>0</v>
      </c>
      <c r="T166" s="243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4" t="s">
        <v>101</v>
      </c>
      <c r="AT166" s="244" t="s">
        <v>264</v>
      </c>
      <c r="AU166" s="244" t="s">
        <v>89</v>
      </c>
      <c r="AY166" s="14" t="s">
        <v>263</v>
      </c>
      <c r="BE166" s="245">
        <f>IF(N166="základná",J166,0)</f>
        <v>0</v>
      </c>
      <c r="BF166" s="245">
        <f>IF(N166="znížená",J166,0)</f>
        <v>0</v>
      </c>
      <c r="BG166" s="245">
        <f>IF(N166="zákl. prenesená",J166,0)</f>
        <v>0</v>
      </c>
      <c r="BH166" s="245">
        <f>IF(N166="zníž. prenesená",J166,0)</f>
        <v>0</v>
      </c>
      <c r="BI166" s="245">
        <f>IF(N166="nulová",J166,0)</f>
        <v>0</v>
      </c>
      <c r="BJ166" s="14" t="s">
        <v>89</v>
      </c>
      <c r="BK166" s="246">
        <f>ROUND(I166*H166,3)</f>
        <v>0</v>
      </c>
      <c r="BL166" s="14" t="s">
        <v>101</v>
      </c>
      <c r="BM166" s="244" t="s">
        <v>3335</v>
      </c>
    </row>
    <row r="167" s="2" customFormat="1" ht="24.15" customHeight="1">
      <c r="A167" s="35"/>
      <c r="B167" s="36"/>
      <c r="C167" s="233" t="s">
        <v>1472</v>
      </c>
      <c r="D167" s="233" t="s">
        <v>264</v>
      </c>
      <c r="E167" s="234" t="s">
        <v>3336</v>
      </c>
      <c r="F167" s="235" t="s">
        <v>3337</v>
      </c>
      <c r="G167" s="236" t="s">
        <v>322</v>
      </c>
      <c r="H167" s="237">
        <v>71.292000000000002</v>
      </c>
      <c r="I167" s="238"/>
      <c r="J167" s="237">
        <f>ROUND(I167*H167,3)</f>
        <v>0</v>
      </c>
      <c r="K167" s="239"/>
      <c r="L167" s="41"/>
      <c r="M167" s="240" t="s">
        <v>1</v>
      </c>
      <c r="N167" s="241" t="s">
        <v>44</v>
      </c>
      <c r="O167" s="94"/>
      <c r="P167" s="242">
        <f>O167*H167</f>
        <v>0</v>
      </c>
      <c r="Q167" s="242">
        <v>0.0049300000000000004</v>
      </c>
      <c r="R167" s="242">
        <f>Q167*H167</f>
        <v>0.35146956000000001</v>
      </c>
      <c r="S167" s="242">
        <v>0</v>
      </c>
      <c r="T167" s="243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4" t="s">
        <v>101</v>
      </c>
      <c r="AT167" s="244" t="s">
        <v>264</v>
      </c>
      <c r="AU167" s="244" t="s">
        <v>89</v>
      </c>
      <c r="AY167" s="14" t="s">
        <v>263</v>
      </c>
      <c r="BE167" s="245">
        <f>IF(N167="základná",J167,0)</f>
        <v>0</v>
      </c>
      <c r="BF167" s="245">
        <f>IF(N167="znížená",J167,0)</f>
        <v>0</v>
      </c>
      <c r="BG167" s="245">
        <f>IF(N167="zákl. prenesená",J167,0)</f>
        <v>0</v>
      </c>
      <c r="BH167" s="245">
        <f>IF(N167="zníž. prenesená",J167,0)</f>
        <v>0</v>
      </c>
      <c r="BI167" s="245">
        <f>IF(N167="nulová",J167,0)</f>
        <v>0</v>
      </c>
      <c r="BJ167" s="14" t="s">
        <v>89</v>
      </c>
      <c r="BK167" s="246">
        <f>ROUND(I167*H167,3)</f>
        <v>0</v>
      </c>
      <c r="BL167" s="14" t="s">
        <v>101</v>
      </c>
      <c r="BM167" s="244" t="s">
        <v>3338</v>
      </c>
    </row>
    <row r="168" s="2" customFormat="1" ht="24.15" customHeight="1">
      <c r="A168" s="35"/>
      <c r="B168" s="36"/>
      <c r="C168" s="233" t="s">
        <v>366</v>
      </c>
      <c r="D168" s="233" t="s">
        <v>264</v>
      </c>
      <c r="E168" s="234" t="s">
        <v>563</v>
      </c>
      <c r="F168" s="235" t="s">
        <v>564</v>
      </c>
      <c r="G168" s="236" t="s">
        <v>322</v>
      </c>
      <c r="H168" s="237">
        <v>415.27699999999999</v>
      </c>
      <c r="I168" s="238"/>
      <c r="J168" s="237">
        <f>ROUND(I168*H168,3)</f>
        <v>0</v>
      </c>
      <c r="K168" s="239"/>
      <c r="L168" s="41"/>
      <c r="M168" s="240" t="s">
        <v>1</v>
      </c>
      <c r="N168" s="241" t="s">
        <v>44</v>
      </c>
      <c r="O168" s="94"/>
      <c r="P168" s="242">
        <f>O168*H168</f>
        <v>0</v>
      </c>
      <c r="Q168" s="242">
        <v>0.01312</v>
      </c>
      <c r="R168" s="242">
        <f>Q168*H168</f>
        <v>5.4484342400000001</v>
      </c>
      <c r="S168" s="242">
        <v>0</v>
      </c>
      <c r="T168" s="243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4" t="s">
        <v>101</v>
      </c>
      <c r="AT168" s="244" t="s">
        <v>264</v>
      </c>
      <c r="AU168" s="244" t="s">
        <v>89</v>
      </c>
      <c r="AY168" s="14" t="s">
        <v>263</v>
      </c>
      <c r="BE168" s="245">
        <f>IF(N168="základná",J168,0)</f>
        <v>0</v>
      </c>
      <c r="BF168" s="245">
        <f>IF(N168="znížená",J168,0)</f>
        <v>0</v>
      </c>
      <c r="BG168" s="245">
        <f>IF(N168="zákl. prenesená",J168,0)</f>
        <v>0</v>
      </c>
      <c r="BH168" s="245">
        <f>IF(N168="zníž. prenesená",J168,0)</f>
        <v>0</v>
      </c>
      <c r="BI168" s="245">
        <f>IF(N168="nulová",J168,0)</f>
        <v>0</v>
      </c>
      <c r="BJ168" s="14" t="s">
        <v>89</v>
      </c>
      <c r="BK168" s="246">
        <f>ROUND(I168*H168,3)</f>
        <v>0</v>
      </c>
      <c r="BL168" s="14" t="s">
        <v>101</v>
      </c>
      <c r="BM168" s="244" t="s">
        <v>3339</v>
      </c>
    </row>
    <row r="169" s="2" customFormat="1" ht="24.15" customHeight="1">
      <c r="A169" s="35"/>
      <c r="B169" s="36"/>
      <c r="C169" s="233" t="s">
        <v>370</v>
      </c>
      <c r="D169" s="233" t="s">
        <v>264</v>
      </c>
      <c r="E169" s="234" t="s">
        <v>3340</v>
      </c>
      <c r="F169" s="235" t="s">
        <v>3341</v>
      </c>
      <c r="G169" s="236" t="s">
        <v>322</v>
      </c>
      <c r="H169" s="237">
        <v>71.292000000000002</v>
      </c>
      <c r="I169" s="238"/>
      <c r="J169" s="237">
        <f>ROUND(I169*H169,3)</f>
        <v>0</v>
      </c>
      <c r="K169" s="239"/>
      <c r="L169" s="41"/>
      <c r="M169" s="240" t="s">
        <v>1</v>
      </c>
      <c r="N169" s="241" t="s">
        <v>44</v>
      </c>
      <c r="O169" s="94"/>
      <c r="P169" s="242">
        <f>O169*H169</f>
        <v>0</v>
      </c>
      <c r="Q169" s="242">
        <v>0.019689999999999999</v>
      </c>
      <c r="R169" s="242">
        <f>Q169*H169</f>
        <v>1.40373948</v>
      </c>
      <c r="S169" s="242">
        <v>0</v>
      </c>
      <c r="T169" s="243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4" t="s">
        <v>101</v>
      </c>
      <c r="AT169" s="244" t="s">
        <v>264</v>
      </c>
      <c r="AU169" s="244" t="s">
        <v>89</v>
      </c>
      <c r="AY169" s="14" t="s">
        <v>263</v>
      </c>
      <c r="BE169" s="245">
        <f>IF(N169="základná",J169,0)</f>
        <v>0</v>
      </c>
      <c r="BF169" s="245">
        <f>IF(N169="znížená",J169,0)</f>
        <v>0</v>
      </c>
      <c r="BG169" s="245">
        <f>IF(N169="zákl. prenesená",J169,0)</f>
        <v>0</v>
      </c>
      <c r="BH169" s="245">
        <f>IF(N169="zníž. prenesená",J169,0)</f>
        <v>0</v>
      </c>
      <c r="BI169" s="245">
        <f>IF(N169="nulová",J169,0)</f>
        <v>0</v>
      </c>
      <c r="BJ169" s="14" t="s">
        <v>89</v>
      </c>
      <c r="BK169" s="246">
        <f>ROUND(I169*H169,3)</f>
        <v>0</v>
      </c>
      <c r="BL169" s="14" t="s">
        <v>101</v>
      </c>
      <c r="BM169" s="244" t="s">
        <v>3342</v>
      </c>
    </row>
    <row r="170" s="2" customFormat="1" ht="24.15" customHeight="1">
      <c r="A170" s="35"/>
      <c r="B170" s="36"/>
      <c r="C170" s="233" t="s">
        <v>374</v>
      </c>
      <c r="D170" s="233" t="s">
        <v>264</v>
      </c>
      <c r="E170" s="234" t="s">
        <v>567</v>
      </c>
      <c r="F170" s="235" t="s">
        <v>568</v>
      </c>
      <c r="G170" s="236" t="s">
        <v>569</v>
      </c>
      <c r="H170" s="237">
        <v>91.620000000000005</v>
      </c>
      <c r="I170" s="238"/>
      <c r="J170" s="237">
        <f>ROUND(I170*H170,3)</f>
        <v>0</v>
      </c>
      <c r="K170" s="239"/>
      <c r="L170" s="41"/>
      <c r="M170" s="240" t="s">
        <v>1</v>
      </c>
      <c r="N170" s="241" t="s">
        <v>44</v>
      </c>
      <c r="O170" s="94"/>
      <c r="P170" s="242">
        <f>O170*H170</f>
        <v>0</v>
      </c>
      <c r="Q170" s="242">
        <v>0.00189</v>
      </c>
      <c r="R170" s="242">
        <f>Q170*H170</f>
        <v>0.17316180000000001</v>
      </c>
      <c r="S170" s="242">
        <v>0</v>
      </c>
      <c r="T170" s="243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4" t="s">
        <v>101</v>
      </c>
      <c r="AT170" s="244" t="s">
        <v>264</v>
      </c>
      <c r="AU170" s="244" t="s">
        <v>89</v>
      </c>
      <c r="AY170" s="14" t="s">
        <v>263</v>
      </c>
      <c r="BE170" s="245">
        <f>IF(N170="základná",J170,0)</f>
        <v>0</v>
      </c>
      <c r="BF170" s="245">
        <f>IF(N170="znížená",J170,0)</f>
        <v>0</v>
      </c>
      <c r="BG170" s="245">
        <f>IF(N170="zákl. prenesená",J170,0)</f>
        <v>0</v>
      </c>
      <c r="BH170" s="245">
        <f>IF(N170="zníž. prenesená",J170,0)</f>
        <v>0</v>
      </c>
      <c r="BI170" s="245">
        <f>IF(N170="nulová",J170,0)</f>
        <v>0</v>
      </c>
      <c r="BJ170" s="14" t="s">
        <v>89</v>
      </c>
      <c r="BK170" s="246">
        <f>ROUND(I170*H170,3)</f>
        <v>0</v>
      </c>
      <c r="BL170" s="14" t="s">
        <v>101</v>
      </c>
      <c r="BM170" s="244" t="s">
        <v>3343</v>
      </c>
    </row>
    <row r="171" s="2" customFormat="1" ht="24.15" customHeight="1">
      <c r="A171" s="35"/>
      <c r="B171" s="36"/>
      <c r="C171" s="233" t="s">
        <v>1482</v>
      </c>
      <c r="D171" s="233" t="s">
        <v>264</v>
      </c>
      <c r="E171" s="234" t="s">
        <v>572</v>
      </c>
      <c r="F171" s="235" t="s">
        <v>573</v>
      </c>
      <c r="G171" s="236" t="s">
        <v>569</v>
      </c>
      <c r="H171" s="237">
        <v>48.676000000000002</v>
      </c>
      <c r="I171" s="238"/>
      <c r="J171" s="237">
        <f>ROUND(I171*H171,3)</f>
        <v>0</v>
      </c>
      <c r="K171" s="239"/>
      <c r="L171" s="41"/>
      <c r="M171" s="240" t="s">
        <v>1</v>
      </c>
      <c r="N171" s="241" t="s">
        <v>44</v>
      </c>
      <c r="O171" s="94"/>
      <c r="P171" s="242">
        <f>O171*H171</f>
        <v>0</v>
      </c>
      <c r="Q171" s="242">
        <v>0.00191</v>
      </c>
      <c r="R171" s="242">
        <f>Q171*H171</f>
        <v>0.092971160000000011</v>
      </c>
      <c r="S171" s="242">
        <v>0</v>
      </c>
      <c r="T171" s="243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4" t="s">
        <v>101</v>
      </c>
      <c r="AT171" s="244" t="s">
        <v>264</v>
      </c>
      <c r="AU171" s="244" t="s">
        <v>89</v>
      </c>
      <c r="AY171" s="14" t="s">
        <v>263</v>
      </c>
      <c r="BE171" s="245">
        <f>IF(N171="základná",J171,0)</f>
        <v>0</v>
      </c>
      <c r="BF171" s="245">
        <f>IF(N171="znížená",J171,0)</f>
        <v>0</v>
      </c>
      <c r="BG171" s="245">
        <f>IF(N171="zákl. prenesená",J171,0)</f>
        <v>0</v>
      </c>
      <c r="BH171" s="245">
        <f>IF(N171="zníž. prenesená",J171,0)</f>
        <v>0</v>
      </c>
      <c r="BI171" s="245">
        <f>IF(N171="nulová",J171,0)</f>
        <v>0</v>
      </c>
      <c r="BJ171" s="14" t="s">
        <v>89</v>
      </c>
      <c r="BK171" s="246">
        <f>ROUND(I171*H171,3)</f>
        <v>0</v>
      </c>
      <c r="BL171" s="14" t="s">
        <v>101</v>
      </c>
      <c r="BM171" s="244" t="s">
        <v>3344</v>
      </c>
    </row>
    <row r="172" s="2" customFormat="1" ht="24.15" customHeight="1">
      <c r="A172" s="35"/>
      <c r="B172" s="36"/>
      <c r="C172" s="233" t="s">
        <v>1486</v>
      </c>
      <c r="D172" s="233" t="s">
        <v>264</v>
      </c>
      <c r="E172" s="234" t="s">
        <v>576</v>
      </c>
      <c r="F172" s="235" t="s">
        <v>577</v>
      </c>
      <c r="G172" s="236" t="s">
        <v>322</v>
      </c>
      <c r="H172" s="237">
        <v>415.27699999999999</v>
      </c>
      <c r="I172" s="238"/>
      <c r="J172" s="237">
        <f>ROUND(I172*H172,3)</f>
        <v>0</v>
      </c>
      <c r="K172" s="239"/>
      <c r="L172" s="41"/>
      <c r="M172" s="240" t="s">
        <v>1</v>
      </c>
      <c r="N172" s="241" t="s">
        <v>44</v>
      </c>
      <c r="O172" s="94"/>
      <c r="P172" s="242">
        <f>O172*H172</f>
        <v>0</v>
      </c>
      <c r="Q172" s="242">
        <v>0.00415</v>
      </c>
      <c r="R172" s="242">
        <f>Q172*H172</f>
        <v>1.7233995499999999</v>
      </c>
      <c r="S172" s="242">
        <v>0</v>
      </c>
      <c r="T172" s="243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44" t="s">
        <v>101</v>
      </c>
      <c r="AT172" s="244" t="s">
        <v>264</v>
      </c>
      <c r="AU172" s="244" t="s">
        <v>89</v>
      </c>
      <c r="AY172" s="14" t="s">
        <v>263</v>
      </c>
      <c r="BE172" s="245">
        <f>IF(N172="základná",J172,0)</f>
        <v>0</v>
      </c>
      <c r="BF172" s="245">
        <f>IF(N172="znížená",J172,0)</f>
        <v>0</v>
      </c>
      <c r="BG172" s="245">
        <f>IF(N172="zákl. prenesená",J172,0)</f>
        <v>0</v>
      </c>
      <c r="BH172" s="245">
        <f>IF(N172="zníž. prenesená",J172,0)</f>
        <v>0</v>
      </c>
      <c r="BI172" s="245">
        <f>IF(N172="nulová",J172,0)</f>
        <v>0</v>
      </c>
      <c r="BJ172" s="14" t="s">
        <v>89</v>
      </c>
      <c r="BK172" s="246">
        <f>ROUND(I172*H172,3)</f>
        <v>0</v>
      </c>
      <c r="BL172" s="14" t="s">
        <v>101</v>
      </c>
      <c r="BM172" s="244" t="s">
        <v>3345</v>
      </c>
    </row>
    <row r="173" s="2" customFormat="1" ht="37.8" customHeight="1">
      <c r="A173" s="35"/>
      <c r="B173" s="36"/>
      <c r="C173" s="233" t="s">
        <v>390</v>
      </c>
      <c r="D173" s="233" t="s">
        <v>264</v>
      </c>
      <c r="E173" s="234" t="s">
        <v>580</v>
      </c>
      <c r="F173" s="235" t="s">
        <v>581</v>
      </c>
      <c r="G173" s="236" t="s">
        <v>322</v>
      </c>
      <c r="H173" s="237">
        <v>59.332999999999998</v>
      </c>
      <c r="I173" s="238"/>
      <c r="J173" s="237">
        <f>ROUND(I173*H173,3)</f>
        <v>0</v>
      </c>
      <c r="K173" s="239"/>
      <c r="L173" s="41"/>
      <c r="M173" s="240" t="s">
        <v>1</v>
      </c>
      <c r="N173" s="241" t="s">
        <v>44</v>
      </c>
      <c r="O173" s="94"/>
      <c r="P173" s="242">
        <f>O173*H173</f>
        <v>0</v>
      </c>
      <c r="Q173" s="242">
        <v>0.00019000000000000001</v>
      </c>
      <c r="R173" s="242">
        <f>Q173*H173</f>
        <v>0.01127327</v>
      </c>
      <c r="S173" s="242">
        <v>0</v>
      </c>
      <c r="T173" s="243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44" t="s">
        <v>101</v>
      </c>
      <c r="AT173" s="244" t="s">
        <v>264</v>
      </c>
      <c r="AU173" s="244" t="s">
        <v>89</v>
      </c>
      <c r="AY173" s="14" t="s">
        <v>263</v>
      </c>
      <c r="BE173" s="245">
        <f>IF(N173="základná",J173,0)</f>
        <v>0</v>
      </c>
      <c r="BF173" s="245">
        <f>IF(N173="znížená",J173,0)</f>
        <v>0</v>
      </c>
      <c r="BG173" s="245">
        <f>IF(N173="zákl. prenesená",J173,0)</f>
        <v>0</v>
      </c>
      <c r="BH173" s="245">
        <f>IF(N173="zníž. prenesená",J173,0)</f>
        <v>0</v>
      </c>
      <c r="BI173" s="245">
        <f>IF(N173="nulová",J173,0)</f>
        <v>0</v>
      </c>
      <c r="BJ173" s="14" t="s">
        <v>89</v>
      </c>
      <c r="BK173" s="246">
        <f>ROUND(I173*H173,3)</f>
        <v>0</v>
      </c>
      <c r="BL173" s="14" t="s">
        <v>101</v>
      </c>
      <c r="BM173" s="244" t="s">
        <v>3346</v>
      </c>
    </row>
    <row r="174" s="2" customFormat="1" ht="24.15" customHeight="1">
      <c r="A174" s="35"/>
      <c r="B174" s="36"/>
      <c r="C174" s="233" t="s">
        <v>403</v>
      </c>
      <c r="D174" s="233" t="s">
        <v>264</v>
      </c>
      <c r="E174" s="234" t="s">
        <v>584</v>
      </c>
      <c r="F174" s="235" t="s">
        <v>585</v>
      </c>
      <c r="G174" s="236" t="s">
        <v>322</v>
      </c>
      <c r="H174" s="237">
        <v>264.76100000000002</v>
      </c>
      <c r="I174" s="238"/>
      <c r="J174" s="237">
        <f>ROUND(I174*H174,3)</f>
        <v>0</v>
      </c>
      <c r="K174" s="239"/>
      <c r="L174" s="41"/>
      <c r="M174" s="240" t="s">
        <v>1</v>
      </c>
      <c r="N174" s="241" t="s">
        <v>44</v>
      </c>
      <c r="O174" s="94"/>
      <c r="P174" s="242">
        <f>O174*H174</f>
        <v>0</v>
      </c>
      <c r="Q174" s="242">
        <v>0.0033</v>
      </c>
      <c r="R174" s="242">
        <f>Q174*H174</f>
        <v>0.87371130000000008</v>
      </c>
      <c r="S174" s="242">
        <v>0</v>
      </c>
      <c r="T174" s="243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44" t="s">
        <v>101</v>
      </c>
      <c r="AT174" s="244" t="s">
        <v>264</v>
      </c>
      <c r="AU174" s="244" t="s">
        <v>89</v>
      </c>
      <c r="AY174" s="14" t="s">
        <v>263</v>
      </c>
      <c r="BE174" s="245">
        <f>IF(N174="základná",J174,0)</f>
        <v>0</v>
      </c>
      <c r="BF174" s="245">
        <f>IF(N174="znížená",J174,0)</f>
        <v>0</v>
      </c>
      <c r="BG174" s="245">
        <f>IF(N174="zákl. prenesená",J174,0)</f>
        <v>0</v>
      </c>
      <c r="BH174" s="245">
        <f>IF(N174="zníž. prenesená",J174,0)</f>
        <v>0</v>
      </c>
      <c r="BI174" s="245">
        <f>IF(N174="nulová",J174,0)</f>
        <v>0</v>
      </c>
      <c r="BJ174" s="14" t="s">
        <v>89</v>
      </c>
      <c r="BK174" s="246">
        <f>ROUND(I174*H174,3)</f>
        <v>0</v>
      </c>
      <c r="BL174" s="14" t="s">
        <v>101</v>
      </c>
      <c r="BM174" s="244" t="s">
        <v>3347</v>
      </c>
    </row>
    <row r="175" s="2" customFormat="1" ht="24.15" customHeight="1">
      <c r="A175" s="35"/>
      <c r="B175" s="36"/>
      <c r="C175" s="233" t="s">
        <v>1496</v>
      </c>
      <c r="D175" s="233" t="s">
        <v>264</v>
      </c>
      <c r="E175" s="234" t="s">
        <v>3348</v>
      </c>
      <c r="F175" s="235" t="s">
        <v>3349</v>
      </c>
      <c r="G175" s="236" t="s">
        <v>322</v>
      </c>
      <c r="H175" s="237">
        <v>249.99500000000001</v>
      </c>
      <c r="I175" s="238"/>
      <c r="J175" s="237">
        <f>ROUND(I175*H175,3)</f>
        <v>0</v>
      </c>
      <c r="K175" s="239"/>
      <c r="L175" s="41"/>
      <c r="M175" s="240" t="s">
        <v>1</v>
      </c>
      <c r="N175" s="241" t="s">
        <v>44</v>
      </c>
      <c r="O175" s="94"/>
      <c r="P175" s="242">
        <f>O175*H175</f>
        <v>0</v>
      </c>
      <c r="Q175" s="242">
        <v>0.00040000000000000002</v>
      </c>
      <c r="R175" s="242">
        <f>Q175*H175</f>
        <v>0.099998000000000004</v>
      </c>
      <c r="S175" s="242">
        <v>0</v>
      </c>
      <c r="T175" s="243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44" t="s">
        <v>101</v>
      </c>
      <c r="AT175" s="244" t="s">
        <v>264</v>
      </c>
      <c r="AU175" s="244" t="s">
        <v>89</v>
      </c>
      <c r="AY175" s="14" t="s">
        <v>263</v>
      </c>
      <c r="BE175" s="245">
        <f>IF(N175="základná",J175,0)</f>
        <v>0</v>
      </c>
      <c r="BF175" s="245">
        <f>IF(N175="znížená",J175,0)</f>
        <v>0</v>
      </c>
      <c r="BG175" s="245">
        <f>IF(N175="zákl. prenesená",J175,0)</f>
        <v>0</v>
      </c>
      <c r="BH175" s="245">
        <f>IF(N175="zníž. prenesená",J175,0)</f>
        <v>0</v>
      </c>
      <c r="BI175" s="245">
        <f>IF(N175="nulová",J175,0)</f>
        <v>0</v>
      </c>
      <c r="BJ175" s="14" t="s">
        <v>89</v>
      </c>
      <c r="BK175" s="246">
        <f>ROUND(I175*H175,3)</f>
        <v>0</v>
      </c>
      <c r="BL175" s="14" t="s">
        <v>101</v>
      </c>
      <c r="BM175" s="244" t="s">
        <v>3350</v>
      </c>
    </row>
    <row r="176" s="2" customFormat="1" ht="24.15" customHeight="1">
      <c r="A176" s="35"/>
      <c r="B176" s="36"/>
      <c r="C176" s="233" t="s">
        <v>717</v>
      </c>
      <c r="D176" s="233" t="s">
        <v>264</v>
      </c>
      <c r="E176" s="234" t="s">
        <v>596</v>
      </c>
      <c r="F176" s="235" t="s">
        <v>597</v>
      </c>
      <c r="G176" s="236" t="s">
        <v>322</v>
      </c>
      <c r="H176" s="237">
        <v>249.99500000000001</v>
      </c>
      <c r="I176" s="238"/>
      <c r="J176" s="237">
        <f>ROUND(I176*H176,3)</f>
        <v>0</v>
      </c>
      <c r="K176" s="239"/>
      <c r="L176" s="41"/>
      <c r="M176" s="240" t="s">
        <v>1</v>
      </c>
      <c r="N176" s="241" t="s">
        <v>44</v>
      </c>
      <c r="O176" s="94"/>
      <c r="P176" s="242">
        <f>O176*H176</f>
        <v>0</v>
      </c>
      <c r="Q176" s="242">
        <v>0.00415</v>
      </c>
      <c r="R176" s="242">
        <f>Q176*H176</f>
        <v>1.0374792500000001</v>
      </c>
      <c r="S176" s="242">
        <v>0</v>
      </c>
      <c r="T176" s="243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44" t="s">
        <v>101</v>
      </c>
      <c r="AT176" s="244" t="s">
        <v>264</v>
      </c>
      <c r="AU176" s="244" t="s">
        <v>89</v>
      </c>
      <c r="AY176" s="14" t="s">
        <v>263</v>
      </c>
      <c r="BE176" s="245">
        <f>IF(N176="základná",J176,0)</f>
        <v>0</v>
      </c>
      <c r="BF176" s="245">
        <f>IF(N176="znížená",J176,0)</f>
        <v>0</v>
      </c>
      <c r="BG176" s="245">
        <f>IF(N176="zákl. prenesená",J176,0)</f>
        <v>0</v>
      </c>
      <c r="BH176" s="245">
        <f>IF(N176="zníž. prenesená",J176,0)</f>
        <v>0</v>
      </c>
      <c r="BI176" s="245">
        <f>IF(N176="nulová",J176,0)</f>
        <v>0</v>
      </c>
      <c r="BJ176" s="14" t="s">
        <v>89</v>
      </c>
      <c r="BK176" s="246">
        <f>ROUND(I176*H176,3)</f>
        <v>0</v>
      </c>
      <c r="BL176" s="14" t="s">
        <v>101</v>
      </c>
      <c r="BM176" s="244" t="s">
        <v>3351</v>
      </c>
    </row>
    <row r="177" s="2" customFormat="1" ht="24.15" customHeight="1">
      <c r="A177" s="35"/>
      <c r="B177" s="36"/>
      <c r="C177" s="233" t="s">
        <v>407</v>
      </c>
      <c r="D177" s="233" t="s">
        <v>264</v>
      </c>
      <c r="E177" s="234" t="s">
        <v>600</v>
      </c>
      <c r="F177" s="235" t="s">
        <v>601</v>
      </c>
      <c r="G177" s="236" t="s">
        <v>322</v>
      </c>
      <c r="H177" s="237">
        <v>191.59899999999999</v>
      </c>
      <c r="I177" s="238"/>
      <c r="J177" s="237">
        <f>ROUND(I177*H177,3)</f>
        <v>0</v>
      </c>
      <c r="K177" s="239"/>
      <c r="L177" s="41"/>
      <c r="M177" s="240" t="s">
        <v>1</v>
      </c>
      <c r="N177" s="241" t="s">
        <v>44</v>
      </c>
      <c r="O177" s="94"/>
      <c r="P177" s="242">
        <f>O177*H177</f>
        <v>0</v>
      </c>
      <c r="Q177" s="242">
        <v>0.034950000000000002</v>
      </c>
      <c r="R177" s="242">
        <f>Q177*H177</f>
        <v>6.69638505</v>
      </c>
      <c r="S177" s="242">
        <v>0</v>
      </c>
      <c r="T177" s="243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44" t="s">
        <v>101</v>
      </c>
      <c r="AT177" s="244" t="s">
        <v>264</v>
      </c>
      <c r="AU177" s="244" t="s">
        <v>89</v>
      </c>
      <c r="AY177" s="14" t="s">
        <v>263</v>
      </c>
      <c r="BE177" s="245">
        <f>IF(N177="základná",J177,0)</f>
        <v>0</v>
      </c>
      <c r="BF177" s="245">
        <f>IF(N177="znížená",J177,0)</f>
        <v>0</v>
      </c>
      <c r="BG177" s="245">
        <f>IF(N177="zákl. prenesená",J177,0)</f>
        <v>0</v>
      </c>
      <c r="BH177" s="245">
        <f>IF(N177="zníž. prenesená",J177,0)</f>
        <v>0</v>
      </c>
      <c r="BI177" s="245">
        <f>IF(N177="nulová",J177,0)</f>
        <v>0</v>
      </c>
      <c r="BJ177" s="14" t="s">
        <v>89</v>
      </c>
      <c r="BK177" s="246">
        <f>ROUND(I177*H177,3)</f>
        <v>0</v>
      </c>
      <c r="BL177" s="14" t="s">
        <v>101</v>
      </c>
      <c r="BM177" s="244" t="s">
        <v>3352</v>
      </c>
    </row>
    <row r="178" s="2" customFormat="1" ht="24.15" customHeight="1">
      <c r="A178" s="35"/>
      <c r="B178" s="36"/>
      <c r="C178" s="233" t="s">
        <v>1506</v>
      </c>
      <c r="D178" s="233" t="s">
        <v>264</v>
      </c>
      <c r="E178" s="234" t="s">
        <v>625</v>
      </c>
      <c r="F178" s="235" t="s">
        <v>626</v>
      </c>
      <c r="G178" s="236" t="s">
        <v>410</v>
      </c>
      <c r="H178" s="237">
        <v>13</v>
      </c>
      <c r="I178" s="238"/>
      <c r="J178" s="237">
        <f>ROUND(I178*H178,3)</f>
        <v>0</v>
      </c>
      <c r="K178" s="239"/>
      <c r="L178" s="41"/>
      <c r="M178" s="240" t="s">
        <v>1</v>
      </c>
      <c r="N178" s="241" t="s">
        <v>44</v>
      </c>
      <c r="O178" s="94"/>
      <c r="P178" s="242">
        <f>O178*H178</f>
        <v>0</v>
      </c>
      <c r="Q178" s="242">
        <v>0.017500000000000002</v>
      </c>
      <c r="R178" s="242">
        <f>Q178*H178</f>
        <v>0.22750000000000004</v>
      </c>
      <c r="S178" s="242">
        <v>0</v>
      </c>
      <c r="T178" s="243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44" t="s">
        <v>101</v>
      </c>
      <c r="AT178" s="244" t="s">
        <v>264</v>
      </c>
      <c r="AU178" s="244" t="s">
        <v>89</v>
      </c>
      <c r="AY178" s="14" t="s">
        <v>263</v>
      </c>
      <c r="BE178" s="245">
        <f>IF(N178="základná",J178,0)</f>
        <v>0</v>
      </c>
      <c r="BF178" s="245">
        <f>IF(N178="znížená",J178,0)</f>
        <v>0</v>
      </c>
      <c r="BG178" s="245">
        <f>IF(N178="zákl. prenesená",J178,0)</f>
        <v>0</v>
      </c>
      <c r="BH178" s="245">
        <f>IF(N178="zníž. prenesená",J178,0)</f>
        <v>0</v>
      </c>
      <c r="BI178" s="245">
        <f>IF(N178="nulová",J178,0)</f>
        <v>0</v>
      </c>
      <c r="BJ178" s="14" t="s">
        <v>89</v>
      </c>
      <c r="BK178" s="246">
        <f>ROUND(I178*H178,3)</f>
        <v>0</v>
      </c>
      <c r="BL178" s="14" t="s">
        <v>101</v>
      </c>
      <c r="BM178" s="244" t="s">
        <v>3353</v>
      </c>
    </row>
    <row r="179" s="2" customFormat="1" ht="16.5" customHeight="1">
      <c r="A179" s="35"/>
      <c r="B179" s="36"/>
      <c r="C179" s="249" t="s">
        <v>416</v>
      </c>
      <c r="D179" s="249" t="s">
        <v>612</v>
      </c>
      <c r="E179" s="250" t="s">
        <v>3354</v>
      </c>
      <c r="F179" s="251" t="s">
        <v>3355</v>
      </c>
      <c r="G179" s="252" t="s">
        <v>410</v>
      </c>
      <c r="H179" s="253">
        <v>1</v>
      </c>
      <c r="I179" s="254"/>
      <c r="J179" s="253">
        <f>ROUND(I179*H179,3)</f>
        <v>0</v>
      </c>
      <c r="K179" s="255"/>
      <c r="L179" s="256"/>
      <c r="M179" s="257" t="s">
        <v>1</v>
      </c>
      <c r="N179" s="258" t="s">
        <v>44</v>
      </c>
      <c r="O179" s="94"/>
      <c r="P179" s="242">
        <f>O179*H179</f>
        <v>0</v>
      </c>
      <c r="Q179" s="242">
        <v>0.0137</v>
      </c>
      <c r="R179" s="242">
        <f>Q179*H179</f>
        <v>0.0137</v>
      </c>
      <c r="S179" s="242">
        <v>0</v>
      </c>
      <c r="T179" s="243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44" t="s">
        <v>290</v>
      </c>
      <c r="AT179" s="244" t="s">
        <v>612</v>
      </c>
      <c r="AU179" s="244" t="s">
        <v>89</v>
      </c>
      <c r="AY179" s="14" t="s">
        <v>263</v>
      </c>
      <c r="BE179" s="245">
        <f>IF(N179="základná",J179,0)</f>
        <v>0</v>
      </c>
      <c r="BF179" s="245">
        <f>IF(N179="znížená",J179,0)</f>
        <v>0</v>
      </c>
      <c r="BG179" s="245">
        <f>IF(N179="zákl. prenesená",J179,0)</f>
        <v>0</v>
      </c>
      <c r="BH179" s="245">
        <f>IF(N179="zníž. prenesená",J179,0)</f>
        <v>0</v>
      </c>
      <c r="BI179" s="245">
        <f>IF(N179="nulová",J179,0)</f>
        <v>0</v>
      </c>
      <c r="BJ179" s="14" t="s">
        <v>89</v>
      </c>
      <c r="BK179" s="246">
        <f>ROUND(I179*H179,3)</f>
        <v>0</v>
      </c>
      <c r="BL179" s="14" t="s">
        <v>101</v>
      </c>
      <c r="BM179" s="244" t="s">
        <v>3356</v>
      </c>
    </row>
    <row r="180" s="2" customFormat="1" ht="16.5" customHeight="1">
      <c r="A180" s="35"/>
      <c r="B180" s="36"/>
      <c r="C180" s="249" t="s">
        <v>420</v>
      </c>
      <c r="D180" s="249" t="s">
        <v>612</v>
      </c>
      <c r="E180" s="250" t="s">
        <v>3357</v>
      </c>
      <c r="F180" s="251" t="s">
        <v>3358</v>
      </c>
      <c r="G180" s="252" t="s">
        <v>410</v>
      </c>
      <c r="H180" s="253">
        <v>1</v>
      </c>
      <c r="I180" s="254"/>
      <c r="J180" s="253">
        <f>ROUND(I180*H180,3)</f>
        <v>0</v>
      </c>
      <c r="K180" s="255"/>
      <c r="L180" s="256"/>
      <c r="M180" s="257" t="s">
        <v>1</v>
      </c>
      <c r="N180" s="258" t="s">
        <v>44</v>
      </c>
      <c r="O180" s="94"/>
      <c r="P180" s="242">
        <f>O180*H180</f>
        <v>0</v>
      </c>
      <c r="Q180" s="242">
        <v>0.0137</v>
      </c>
      <c r="R180" s="242">
        <f>Q180*H180</f>
        <v>0.0137</v>
      </c>
      <c r="S180" s="242">
        <v>0</v>
      </c>
      <c r="T180" s="243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44" t="s">
        <v>290</v>
      </c>
      <c r="AT180" s="244" t="s">
        <v>612</v>
      </c>
      <c r="AU180" s="244" t="s">
        <v>89</v>
      </c>
      <c r="AY180" s="14" t="s">
        <v>263</v>
      </c>
      <c r="BE180" s="245">
        <f>IF(N180="základná",J180,0)</f>
        <v>0</v>
      </c>
      <c r="BF180" s="245">
        <f>IF(N180="znížená",J180,0)</f>
        <v>0</v>
      </c>
      <c r="BG180" s="245">
        <f>IF(N180="zákl. prenesená",J180,0)</f>
        <v>0</v>
      </c>
      <c r="BH180" s="245">
        <f>IF(N180="zníž. prenesená",J180,0)</f>
        <v>0</v>
      </c>
      <c r="BI180" s="245">
        <f>IF(N180="nulová",J180,0)</f>
        <v>0</v>
      </c>
      <c r="BJ180" s="14" t="s">
        <v>89</v>
      </c>
      <c r="BK180" s="246">
        <f>ROUND(I180*H180,3)</f>
        <v>0</v>
      </c>
      <c r="BL180" s="14" t="s">
        <v>101</v>
      </c>
      <c r="BM180" s="244" t="s">
        <v>3359</v>
      </c>
    </row>
    <row r="181" s="2" customFormat="1" ht="16.5" customHeight="1">
      <c r="A181" s="35"/>
      <c r="B181" s="36"/>
      <c r="C181" s="249" t="s">
        <v>424</v>
      </c>
      <c r="D181" s="249" t="s">
        <v>612</v>
      </c>
      <c r="E181" s="250" t="s">
        <v>3360</v>
      </c>
      <c r="F181" s="251" t="s">
        <v>630</v>
      </c>
      <c r="G181" s="252" t="s">
        <v>410</v>
      </c>
      <c r="H181" s="253">
        <v>1</v>
      </c>
      <c r="I181" s="254"/>
      <c r="J181" s="253">
        <f>ROUND(I181*H181,3)</f>
        <v>0</v>
      </c>
      <c r="K181" s="255"/>
      <c r="L181" s="256"/>
      <c r="M181" s="257" t="s">
        <v>1</v>
      </c>
      <c r="N181" s="258" t="s">
        <v>44</v>
      </c>
      <c r="O181" s="94"/>
      <c r="P181" s="242">
        <f>O181*H181</f>
        <v>0</v>
      </c>
      <c r="Q181" s="242">
        <v>0.014</v>
      </c>
      <c r="R181" s="242">
        <f>Q181*H181</f>
        <v>0.014</v>
      </c>
      <c r="S181" s="242">
        <v>0</v>
      </c>
      <c r="T181" s="243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44" t="s">
        <v>290</v>
      </c>
      <c r="AT181" s="244" t="s">
        <v>612</v>
      </c>
      <c r="AU181" s="244" t="s">
        <v>89</v>
      </c>
      <c r="AY181" s="14" t="s">
        <v>263</v>
      </c>
      <c r="BE181" s="245">
        <f>IF(N181="základná",J181,0)</f>
        <v>0</v>
      </c>
      <c r="BF181" s="245">
        <f>IF(N181="znížená",J181,0)</f>
        <v>0</v>
      </c>
      <c r="BG181" s="245">
        <f>IF(N181="zákl. prenesená",J181,0)</f>
        <v>0</v>
      </c>
      <c r="BH181" s="245">
        <f>IF(N181="zníž. prenesená",J181,0)</f>
        <v>0</v>
      </c>
      <c r="BI181" s="245">
        <f>IF(N181="nulová",J181,0)</f>
        <v>0</v>
      </c>
      <c r="BJ181" s="14" t="s">
        <v>89</v>
      </c>
      <c r="BK181" s="246">
        <f>ROUND(I181*H181,3)</f>
        <v>0</v>
      </c>
      <c r="BL181" s="14" t="s">
        <v>101</v>
      </c>
      <c r="BM181" s="244" t="s">
        <v>3361</v>
      </c>
    </row>
    <row r="182" s="2" customFormat="1" ht="21.75" customHeight="1">
      <c r="A182" s="35"/>
      <c r="B182" s="36"/>
      <c r="C182" s="249" t="s">
        <v>1026</v>
      </c>
      <c r="D182" s="249" t="s">
        <v>612</v>
      </c>
      <c r="E182" s="250" t="s">
        <v>3362</v>
      </c>
      <c r="F182" s="251" t="s">
        <v>3363</v>
      </c>
      <c r="G182" s="252" t="s">
        <v>410</v>
      </c>
      <c r="H182" s="253">
        <v>1</v>
      </c>
      <c r="I182" s="254"/>
      <c r="J182" s="253">
        <f>ROUND(I182*H182,3)</f>
        <v>0</v>
      </c>
      <c r="K182" s="255"/>
      <c r="L182" s="256"/>
      <c r="M182" s="257" t="s">
        <v>1</v>
      </c>
      <c r="N182" s="258" t="s">
        <v>44</v>
      </c>
      <c r="O182" s="94"/>
      <c r="P182" s="242">
        <f>O182*H182</f>
        <v>0</v>
      </c>
      <c r="Q182" s="242">
        <v>0.014</v>
      </c>
      <c r="R182" s="242">
        <f>Q182*H182</f>
        <v>0.014</v>
      </c>
      <c r="S182" s="242">
        <v>0</v>
      </c>
      <c r="T182" s="243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44" t="s">
        <v>290</v>
      </c>
      <c r="AT182" s="244" t="s">
        <v>612</v>
      </c>
      <c r="AU182" s="244" t="s">
        <v>89</v>
      </c>
      <c r="AY182" s="14" t="s">
        <v>263</v>
      </c>
      <c r="BE182" s="245">
        <f>IF(N182="základná",J182,0)</f>
        <v>0</v>
      </c>
      <c r="BF182" s="245">
        <f>IF(N182="znížená",J182,0)</f>
        <v>0</v>
      </c>
      <c r="BG182" s="245">
        <f>IF(N182="zákl. prenesená",J182,0)</f>
        <v>0</v>
      </c>
      <c r="BH182" s="245">
        <f>IF(N182="zníž. prenesená",J182,0)</f>
        <v>0</v>
      </c>
      <c r="BI182" s="245">
        <f>IF(N182="nulová",J182,0)</f>
        <v>0</v>
      </c>
      <c r="BJ182" s="14" t="s">
        <v>89</v>
      </c>
      <c r="BK182" s="246">
        <f>ROUND(I182*H182,3)</f>
        <v>0</v>
      </c>
      <c r="BL182" s="14" t="s">
        <v>101</v>
      </c>
      <c r="BM182" s="244" t="s">
        <v>3364</v>
      </c>
    </row>
    <row r="183" s="2" customFormat="1" ht="16.5" customHeight="1">
      <c r="A183" s="35"/>
      <c r="B183" s="36"/>
      <c r="C183" s="249" t="s">
        <v>1519</v>
      </c>
      <c r="D183" s="249" t="s">
        <v>612</v>
      </c>
      <c r="E183" s="250" t="s">
        <v>3365</v>
      </c>
      <c r="F183" s="251" t="s">
        <v>3366</v>
      </c>
      <c r="G183" s="252" t="s">
        <v>410</v>
      </c>
      <c r="H183" s="253">
        <v>3</v>
      </c>
      <c r="I183" s="254"/>
      <c r="J183" s="253">
        <f>ROUND(I183*H183,3)</f>
        <v>0</v>
      </c>
      <c r="K183" s="255"/>
      <c r="L183" s="256"/>
      <c r="M183" s="257" t="s">
        <v>1</v>
      </c>
      <c r="N183" s="258" t="s">
        <v>44</v>
      </c>
      <c r="O183" s="94"/>
      <c r="P183" s="242">
        <f>O183*H183</f>
        <v>0</v>
      </c>
      <c r="Q183" s="242">
        <v>0.0143</v>
      </c>
      <c r="R183" s="242">
        <f>Q183*H183</f>
        <v>0.042900000000000001</v>
      </c>
      <c r="S183" s="242">
        <v>0</v>
      </c>
      <c r="T183" s="243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44" t="s">
        <v>290</v>
      </c>
      <c r="AT183" s="244" t="s">
        <v>612</v>
      </c>
      <c r="AU183" s="244" t="s">
        <v>89</v>
      </c>
      <c r="AY183" s="14" t="s">
        <v>263</v>
      </c>
      <c r="BE183" s="245">
        <f>IF(N183="základná",J183,0)</f>
        <v>0</v>
      </c>
      <c r="BF183" s="245">
        <f>IF(N183="znížená",J183,0)</f>
        <v>0</v>
      </c>
      <c r="BG183" s="245">
        <f>IF(N183="zákl. prenesená",J183,0)</f>
        <v>0</v>
      </c>
      <c r="BH183" s="245">
        <f>IF(N183="zníž. prenesená",J183,0)</f>
        <v>0</v>
      </c>
      <c r="BI183" s="245">
        <f>IF(N183="nulová",J183,0)</f>
        <v>0</v>
      </c>
      <c r="BJ183" s="14" t="s">
        <v>89</v>
      </c>
      <c r="BK183" s="246">
        <f>ROUND(I183*H183,3)</f>
        <v>0</v>
      </c>
      <c r="BL183" s="14" t="s">
        <v>101</v>
      </c>
      <c r="BM183" s="244" t="s">
        <v>3367</v>
      </c>
    </row>
    <row r="184" s="2" customFormat="1" ht="16.5" customHeight="1">
      <c r="A184" s="35"/>
      <c r="B184" s="36"/>
      <c r="C184" s="249" t="s">
        <v>432</v>
      </c>
      <c r="D184" s="249" t="s">
        <v>612</v>
      </c>
      <c r="E184" s="250" t="s">
        <v>3368</v>
      </c>
      <c r="F184" s="251" t="s">
        <v>3369</v>
      </c>
      <c r="G184" s="252" t="s">
        <v>410</v>
      </c>
      <c r="H184" s="253">
        <v>4</v>
      </c>
      <c r="I184" s="254"/>
      <c r="J184" s="253">
        <f>ROUND(I184*H184,3)</f>
        <v>0</v>
      </c>
      <c r="K184" s="255"/>
      <c r="L184" s="256"/>
      <c r="M184" s="257" t="s">
        <v>1</v>
      </c>
      <c r="N184" s="258" t="s">
        <v>44</v>
      </c>
      <c r="O184" s="94"/>
      <c r="P184" s="242">
        <f>O184*H184</f>
        <v>0</v>
      </c>
      <c r="Q184" s="242">
        <v>0.0143</v>
      </c>
      <c r="R184" s="242">
        <f>Q184*H184</f>
        <v>0.057200000000000001</v>
      </c>
      <c r="S184" s="242">
        <v>0</v>
      </c>
      <c r="T184" s="243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44" t="s">
        <v>290</v>
      </c>
      <c r="AT184" s="244" t="s">
        <v>612</v>
      </c>
      <c r="AU184" s="244" t="s">
        <v>89</v>
      </c>
      <c r="AY184" s="14" t="s">
        <v>263</v>
      </c>
      <c r="BE184" s="245">
        <f>IF(N184="základná",J184,0)</f>
        <v>0</v>
      </c>
      <c r="BF184" s="245">
        <f>IF(N184="znížená",J184,0)</f>
        <v>0</v>
      </c>
      <c r="BG184" s="245">
        <f>IF(N184="zákl. prenesená",J184,0)</f>
        <v>0</v>
      </c>
      <c r="BH184" s="245">
        <f>IF(N184="zníž. prenesená",J184,0)</f>
        <v>0</v>
      </c>
      <c r="BI184" s="245">
        <f>IF(N184="nulová",J184,0)</f>
        <v>0</v>
      </c>
      <c r="BJ184" s="14" t="s">
        <v>89</v>
      </c>
      <c r="BK184" s="246">
        <f>ROUND(I184*H184,3)</f>
        <v>0</v>
      </c>
      <c r="BL184" s="14" t="s">
        <v>101</v>
      </c>
      <c r="BM184" s="244" t="s">
        <v>3370</v>
      </c>
    </row>
    <row r="185" s="2" customFormat="1" ht="21.75" customHeight="1">
      <c r="A185" s="35"/>
      <c r="B185" s="36"/>
      <c r="C185" s="249" t="s">
        <v>1022</v>
      </c>
      <c r="D185" s="249" t="s">
        <v>612</v>
      </c>
      <c r="E185" s="250" t="s">
        <v>3371</v>
      </c>
      <c r="F185" s="251" t="s">
        <v>3372</v>
      </c>
      <c r="G185" s="252" t="s">
        <v>410</v>
      </c>
      <c r="H185" s="253">
        <v>2</v>
      </c>
      <c r="I185" s="254"/>
      <c r="J185" s="253">
        <f>ROUND(I185*H185,3)</f>
        <v>0</v>
      </c>
      <c r="K185" s="255"/>
      <c r="L185" s="256"/>
      <c r="M185" s="257" t="s">
        <v>1</v>
      </c>
      <c r="N185" s="258" t="s">
        <v>44</v>
      </c>
      <c r="O185" s="94"/>
      <c r="P185" s="242">
        <f>O185*H185</f>
        <v>0</v>
      </c>
      <c r="Q185" s="242">
        <v>0.0146</v>
      </c>
      <c r="R185" s="242">
        <f>Q185*H185</f>
        <v>0.0292</v>
      </c>
      <c r="S185" s="242">
        <v>0</v>
      </c>
      <c r="T185" s="243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44" t="s">
        <v>290</v>
      </c>
      <c r="AT185" s="244" t="s">
        <v>612</v>
      </c>
      <c r="AU185" s="244" t="s">
        <v>89</v>
      </c>
      <c r="AY185" s="14" t="s">
        <v>263</v>
      </c>
      <c r="BE185" s="245">
        <f>IF(N185="základná",J185,0)</f>
        <v>0</v>
      </c>
      <c r="BF185" s="245">
        <f>IF(N185="znížená",J185,0)</f>
        <v>0</v>
      </c>
      <c r="BG185" s="245">
        <f>IF(N185="zákl. prenesená",J185,0)</f>
        <v>0</v>
      </c>
      <c r="BH185" s="245">
        <f>IF(N185="zníž. prenesená",J185,0)</f>
        <v>0</v>
      </c>
      <c r="BI185" s="245">
        <f>IF(N185="nulová",J185,0)</f>
        <v>0</v>
      </c>
      <c r="BJ185" s="14" t="s">
        <v>89</v>
      </c>
      <c r="BK185" s="246">
        <f>ROUND(I185*H185,3)</f>
        <v>0</v>
      </c>
      <c r="BL185" s="14" t="s">
        <v>101</v>
      </c>
      <c r="BM185" s="244" t="s">
        <v>3373</v>
      </c>
    </row>
    <row r="186" s="12" customFormat="1" ht="22.8" customHeight="1">
      <c r="A186" s="12"/>
      <c r="B186" s="219"/>
      <c r="C186" s="220"/>
      <c r="D186" s="221" t="s">
        <v>77</v>
      </c>
      <c r="E186" s="247" t="s">
        <v>294</v>
      </c>
      <c r="F186" s="247" t="s">
        <v>648</v>
      </c>
      <c r="G186" s="220"/>
      <c r="H186" s="220"/>
      <c r="I186" s="223"/>
      <c r="J186" s="248">
        <f>BK186</f>
        <v>0</v>
      </c>
      <c r="K186" s="220"/>
      <c r="L186" s="225"/>
      <c r="M186" s="226"/>
      <c r="N186" s="227"/>
      <c r="O186" s="227"/>
      <c r="P186" s="228">
        <f>SUM(P187:P210)</f>
        <v>0</v>
      </c>
      <c r="Q186" s="227"/>
      <c r="R186" s="228">
        <f>SUM(R187:R210)</f>
        <v>17.584442629999998</v>
      </c>
      <c r="S186" s="227"/>
      <c r="T186" s="229">
        <f>SUM(T187:T210)</f>
        <v>178.48632699999999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30" t="s">
        <v>85</v>
      </c>
      <c r="AT186" s="231" t="s">
        <v>77</v>
      </c>
      <c r="AU186" s="231" t="s">
        <v>85</v>
      </c>
      <c r="AY186" s="230" t="s">
        <v>263</v>
      </c>
      <c r="BK186" s="232">
        <f>SUM(BK187:BK210)</f>
        <v>0</v>
      </c>
    </row>
    <row r="187" s="2" customFormat="1" ht="33" customHeight="1">
      <c r="A187" s="35"/>
      <c r="B187" s="36"/>
      <c r="C187" s="233" t="s">
        <v>436</v>
      </c>
      <c r="D187" s="233" t="s">
        <v>264</v>
      </c>
      <c r="E187" s="234" t="s">
        <v>654</v>
      </c>
      <c r="F187" s="235" t="s">
        <v>655</v>
      </c>
      <c r="G187" s="236" t="s">
        <v>322</v>
      </c>
      <c r="H187" s="237">
        <v>340.08699999999999</v>
      </c>
      <c r="I187" s="238"/>
      <c r="J187" s="237">
        <f>ROUND(I187*H187,3)</f>
        <v>0</v>
      </c>
      <c r="K187" s="239"/>
      <c r="L187" s="41"/>
      <c r="M187" s="240" t="s">
        <v>1</v>
      </c>
      <c r="N187" s="241" t="s">
        <v>44</v>
      </c>
      <c r="O187" s="94"/>
      <c r="P187" s="242">
        <f>O187*H187</f>
        <v>0</v>
      </c>
      <c r="Q187" s="242">
        <v>0.02572</v>
      </c>
      <c r="R187" s="242">
        <f>Q187*H187</f>
        <v>8.7470376400000003</v>
      </c>
      <c r="S187" s="242">
        <v>0</v>
      </c>
      <c r="T187" s="243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44" t="s">
        <v>101</v>
      </c>
      <c r="AT187" s="244" t="s">
        <v>264</v>
      </c>
      <c r="AU187" s="244" t="s">
        <v>89</v>
      </c>
      <c r="AY187" s="14" t="s">
        <v>263</v>
      </c>
      <c r="BE187" s="245">
        <f>IF(N187="základná",J187,0)</f>
        <v>0</v>
      </c>
      <c r="BF187" s="245">
        <f>IF(N187="znížená",J187,0)</f>
        <v>0</v>
      </c>
      <c r="BG187" s="245">
        <f>IF(N187="zákl. prenesená",J187,0)</f>
        <v>0</v>
      </c>
      <c r="BH187" s="245">
        <f>IF(N187="zníž. prenesená",J187,0)</f>
        <v>0</v>
      </c>
      <c r="BI187" s="245">
        <f>IF(N187="nulová",J187,0)</f>
        <v>0</v>
      </c>
      <c r="BJ187" s="14" t="s">
        <v>89</v>
      </c>
      <c r="BK187" s="246">
        <f>ROUND(I187*H187,3)</f>
        <v>0</v>
      </c>
      <c r="BL187" s="14" t="s">
        <v>101</v>
      </c>
      <c r="BM187" s="244" t="s">
        <v>3374</v>
      </c>
    </row>
    <row r="188" s="2" customFormat="1" ht="44.25" customHeight="1">
      <c r="A188" s="35"/>
      <c r="B188" s="36"/>
      <c r="C188" s="233" t="s">
        <v>440</v>
      </c>
      <c r="D188" s="233" t="s">
        <v>264</v>
      </c>
      <c r="E188" s="234" t="s">
        <v>658</v>
      </c>
      <c r="F188" s="235" t="s">
        <v>659</v>
      </c>
      <c r="G188" s="236" t="s">
        <v>322</v>
      </c>
      <c r="H188" s="237">
        <v>680.17399999999998</v>
      </c>
      <c r="I188" s="238"/>
      <c r="J188" s="237">
        <f>ROUND(I188*H188,3)</f>
        <v>0</v>
      </c>
      <c r="K188" s="239"/>
      <c r="L188" s="41"/>
      <c r="M188" s="240" t="s">
        <v>1</v>
      </c>
      <c r="N188" s="241" t="s">
        <v>44</v>
      </c>
      <c r="O188" s="94"/>
      <c r="P188" s="242">
        <f>O188*H188</f>
        <v>0</v>
      </c>
      <c r="Q188" s="242">
        <v>0</v>
      </c>
      <c r="R188" s="242">
        <f>Q188*H188</f>
        <v>0</v>
      </c>
      <c r="S188" s="242">
        <v>0</v>
      </c>
      <c r="T188" s="243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44" t="s">
        <v>101</v>
      </c>
      <c r="AT188" s="244" t="s">
        <v>264</v>
      </c>
      <c r="AU188" s="244" t="s">
        <v>89</v>
      </c>
      <c r="AY188" s="14" t="s">
        <v>263</v>
      </c>
      <c r="BE188" s="245">
        <f>IF(N188="základná",J188,0)</f>
        <v>0</v>
      </c>
      <c r="BF188" s="245">
        <f>IF(N188="znížená",J188,0)</f>
        <v>0</v>
      </c>
      <c r="BG188" s="245">
        <f>IF(N188="zákl. prenesená",J188,0)</f>
        <v>0</v>
      </c>
      <c r="BH188" s="245">
        <f>IF(N188="zníž. prenesená",J188,0)</f>
        <v>0</v>
      </c>
      <c r="BI188" s="245">
        <f>IF(N188="nulová",J188,0)</f>
        <v>0</v>
      </c>
      <c r="BJ188" s="14" t="s">
        <v>89</v>
      </c>
      <c r="BK188" s="246">
        <f>ROUND(I188*H188,3)</f>
        <v>0</v>
      </c>
      <c r="BL188" s="14" t="s">
        <v>101</v>
      </c>
      <c r="BM188" s="244" t="s">
        <v>3375</v>
      </c>
    </row>
    <row r="189" s="2" customFormat="1" ht="33" customHeight="1">
      <c r="A189" s="35"/>
      <c r="B189" s="36"/>
      <c r="C189" s="233" t="s">
        <v>444</v>
      </c>
      <c r="D189" s="233" t="s">
        <v>264</v>
      </c>
      <c r="E189" s="234" t="s">
        <v>662</v>
      </c>
      <c r="F189" s="235" t="s">
        <v>663</v>
      </c>
      <c r="G189" s="236" t="s">
        <v>322</v>
      </c>
      <c r="H189" s="237">
        <v>340.08699999999999</v>
      </c>
      <c r="I189" s="238"/>
      <c r="J189" s="237">
        <f>ROUND(I189*H189,3)</f>
        <v>0</v>
      </c>
      <c r="K189" s="239"/>
      <c r="L189" s="41"/>
      <c r="M189" s="240" t="s">
        <v>1</v>
      </c>
      <c r="N189" s="241" t="s">
        <v>44</v>
      </c>
      <c r="O189" s="94"/>
      <c r="P189" s="242">
        <f>O189*H189</f>
        <v>0</v>
      </c>
      <c r="Q189" s="242">
        <v>0.02572</v>
      </c>
      <c r="R189" s="242">
        <f>Q189*H189</f>
        <v>8.7470376400000003</v>
      </c>
      <c r="S189" s="242">
        <v>0</v>
      </c>
      <c r="T189" s="243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44" t="s">
        <v>101</v>
      </c>
      <c r="AT189" s="244" t="s">
        <v>264</v>
      </c>
      <c r="AU189" s="244" t="s">
        <v>89</v>
      </c>
      <c r="AY189" s="14" t="s">
        <v>263</v>
      </c>
      <c r="BE189" s="245">
        <f>IF(N189="základná",J189,0)</f>
        <v>0</v>
      </c>
      <c r="BF189" s="245">
        <f>IF(N189="znížená",J189,0)</f>
        <v>0</v>
      </c>
      <c r="BG189" s="245">
        <f>IF(N189="zákl. prenesená",J189,0)</f>
        <v>0</v>
      </c>
      <c r="BH189" s="245">
        <f>IF(N189="zníž. prenesená",J189,0)</f>
        <v>0</v>
      </c>
      <c r="BI189" s="245">
        <f>IF(N189="nulová",J189,0)</f>
        <v>0</v>
      </c>
      <c r="BJ189" s="14" t="s">
        <v>89</v>
      </c>
      <c r="BK189" s="246">
        <f>ROUND(I189*H189,3)</f>
        <v>0</v>
      </c>
      <c r="BL189" s="14" t="s">
        <v>101</v>
      </c>
      <c r="BM189" s="244" t="s">
        <v>3376</v>
      </c>
    </row>
    <row r="190" s="2" customFormat="1" ht="16.5" customHeight="1">
      <c r="A190" s="35"/>
      <c r="B190" s="36"/>
      <c r="C190" s="233" t="s">
        <v>456</v>
      </c>
      <c r="D190" s="233" t="s">
        <v>264</v>
      </c>
      <c r="E190" s="234" t="s">
        <v>670</v>
      </c>
      <c r="F190" s="235" t="s">
        <v>671</v>
      </c>
      <c r="G190" s="236" t="s">
        <v>322</v>
      </c>
      <c r="H190" s="237">
        <v>340.08699999999999</v>
      </c>
      <c r="I190" s="238"/>
      <c r="J190" s="237">
        <f>ROUND(I190*H190,3)</f>
        <v>0</v>
      </c>
      <c r="K190" s="239"/>
      <c r="L190" s="41"/>
      <c r="M190" s="240" t="s">
        <v>1</v>
      </c>
      <c r="N190" s="241" t="s">
        <v>44</v>
      </c>
      <c r="O190" s="94"/>
      <c r="P190" s="242">
        <f>O190*H190</f>
        <v>0</v>
      </c>
      <c r="Q190" s="242">
        <v>5.0000000000000002E-05</v>
      </c>
      <c r="R190" s="242">
        <f>Q190*H190</f>
        <v>0.017004350000000001</v>
      </c>
      <c r="S190" s="242">
        <v>0</v>
      </c>
      <c r="T190" s="243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44" t="s">
        <v>101</v>
      </c>
      <c r="AT190" s="244" t="s">
        <v>264</v>
      </c>
      <c r="AU190" s="244" t="s">
        <v>89</v>
      </c>
      <c r="AY190" s="14" t="s">
        <v>263</v>
      </c>
      <c r="BE190" s="245">
        <f>IF(N190="základná",J190,0)</f>
        <v>0</v>
      </c>
      <c r="BF190" s="245">
        <f>IF(N190="znížená",J190,0)</f>
        <v>0</v>
      </c>
      <c r="BG190" s="245">
        <f>IF(N190="zákl. prenesená",J190,0)</f>
        <v>0</v>
      </c>
      <c r="BH190" s="245">
        <f>IF(N190="zníž. prenesená",J190,0)</f>
        <v>0</v>
      </c>
      <c r="BI190" s="245">
        <f>IF(N190="nulová",J190,0)</f>
        <v>0</v>
      </c>
      <c r="BJ190" s="14" t="s">
        <v>89</v>
      </c>
      <c r="BK190" s="246">
        <f>ROUND(I190*H190,3)</f>
        <v>0</v>
      </c>
      <c r="BL190" s="14" t="s">
        <v>101</v>
      </c>
      <c r="BM190" s="244" t="s">
        <v>3377</v>
      </c>
    </row>
    <row r="191" s="2" customFormat="1" ht="16.5" customHeight="1">
      <c r="A191" s="35"/>
      <c r="B191" s="36"/>
      <c r="C191" s="233" t="s">
        <v>460</v>
      </c>
      <c r="D191" s="233" t="s">
        <v>264</v>
      </c>
      <c r="E191" s="234" t="s">
        <v>674</v>
      </c>
      <c r="F191" s="235" t="s">
        <v>675</v>
      </c>
      <c r="G191" s="236" t="s">
        <v>322</v>
      </c>
      <c r="H191" s="237">
        <v>340.08699999999999</v>
      </c>
      <c r="I191" s="238"/>
      <c r="J191" s="237">
        <f>ROUND(I191*H191,3)</f>
        <v>0</v>
      </c>
      <c r="K191" s="239"/>
      <c r="L191" s="41"/>
      <c r="M191" s="240" t="s">
        <v>1</v>
      </c>
      <c r="N191" s="241" t="s">
        <v>44</v>
      </c>
      <c r="O191" s="94"/>
      <c r="P191" s="242">
        <f>O191*H191</f>
        <v>0</v>
      </c>
      <c r="Q191" s="242">
        <v>0</v>
      </c>
      <c r="R191" s="242">
        <f>Q191*H191</f>
        <v>0</v>
      </c>
      <c r="S191" s="242">
        <v>0</v>
      </c>
      <c r="T191" s="243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44" t="s">
        <v>101</v>
      </c>
      <c r="AT191" s="244" t="s">
        <v>264</v>
      </c>
      <c r="AU191" s="244" t="s">
        <v>89</v>
      </c>
      <c r="AY191" s="14" t="s">
        <v>263</v>
      </c>
      <c r="BE191" s="245">
        <f>IF(N191="základná",J191,0)</f>
        <v>0</v>
      </c>
      <c r="BF191" s="245">
        <f>IF(N191="znížená",J191,0)</f>
        <v>0</v>
      </c>
      <c r="BG191" s="245">
        <f>IF(N191="zákl. prenesená",J191,0)</f>
        <v>0</v>
      </c>
      <c r="BH191" s="245">
        <f>IF(N191="zníž. prenesená",J191,0)</f>
        <v>0</v>
      </c>
      <c r="BI191" s="245">
        <f>IF(N191="nulová",J191,0)</f>
        <v>0</v>
      </c>
      <c r="BJ191" s="14" t="s">
        <v>89</v>
      </c>
      <c r="BK191" s="246">
        <f>ROUND(I191*H191,3)</f>
        <v>0</v>
      </c>
      <c r="BL191" s="14" t="s">
        <v>101</v>
      </c>
      <c r="BM191" s="244" t="s">
        <v>3378</v>
      </c>
    </row>
    <row r="192" s="2" customFormat="1" ht="16.5" customHeight="1">
      <c r="A192" s="35"/>
      <c r="B192" s="36"/>
      <c r="C192" s="233" t="s">
        <v>464</v>
      </c>
      <c r="D192" s="233" t="s">
        <v>264</v>
      </c>
      <c r="E192" s="234" t="s">
        <v>678</v>
      </c>
      <c r="F192" s="235" t="s">
        <v>679</v>
      </c>
      <c r="G192" s="236" t="s">
        <v>322</v>
      </c>
      <c r="H192" s="237">
        <v>373.30000000000001</v>
      </c>
      <c r="I192" s="238"/>
      <c r="J192" s="237">
        <f>ROUND(I192*H192,3)</f>
        <v>0</v>
      </c>
      <c r="K192" s="239"/>
      <c r="L192" s="41"/>
      <c r="M192" s="240" t="s">
        <v>1</v>
      </c>
      <c r="N192" s="241" t="s">
        <v>44</v>
      </c>
      <c r="O192" s="94"/>
      <c r="P192" s="242">
        <f>O192*H192</f>
        <v>0</v>
      </c>
      <c r="Q192" s="242">
        <v>5.0000000000000002E-05</v>
      </c>
      <c r="R192" s="242">
        <f>Q192*H192</f>
        <v>0.018665000000000001</v>
      </c>
      <c r="S192" s="242">
        <v>0</v>
      </c>
      <c r="T192" s="243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44" t="s">
        <v>101</v>
      </c>
      <c r="AT192" s="244" t="s">
        <v>264</v>
      </c>
      <c r="AU192" s="244" t="s">
        <v>89</v>
      </c>
      <c r="AY192" s="14" t="s">
        <v>263</v>
      </c>
      <c r="BE192" s="245">
        <f>IF(N192="základná",J192,0)</f>
        <v>0</v>
      </c>
      <c r="BF192" s="245">
        <f>IF(N192="znížená",J192,0)</f>
        <v>0</v>
      </c>
      <c r="BG192" s="245">
        <f>IF(N192="zákl. prenesená",J192,0)</f>
        <v>0</v>
      </c>
      <c r="BH192" s="245">
        <f>IF(N192="zníž. prenesená",J192,0)</f>
        <v>0</v>
      </c>
      <c r="BI192" s="245">
        <f>IF(N192="nulová",J192,0)</f>
        <v>0</v>
      </c>
      <c r="BJ192" s="14" t="s">
        <v>89</v>
      </c>
      <c r="BK192" s="246">
        <f>ROUND(I192*H192,3)</f>
        <v>0</v>
      </c>
      <c r="BL192" s="14" t="s">
        <v>101</v>
      </c>
      <c r="BM192" s="244" t="s">
        <v>3379</v>
      </c>
    </row>
    <row r="193" s="2" customFormat="1" ht="16.5" customHeight="1">
      <c r="A193" s="35"/>
      <c r="B193" s="36"/>
      <c r="C193" s="233" t="s">
        <v>1014</v>
      </c>
      <c r="D193" s="233" t="s">
        <v>264</v>
      </c>
      <c r="E193" s="234" t="s">
        <v>682</v>
      </c>
      <c r="F193" s="235" t="s">
        <v>3380</v>
      </c>
      <c r="G193" s="236" t="s">
        <v>569</v>
      </c>
      <c r="H193" s="237">
        <v>30.600000000000001</v>
      </c>
      <c r="I193" s="238"/>
      <c r="J193" s="237">
        <f>ROUND(I193*H193,3)</f>
        <v>0</v>
      </c>
      <c r="K193" s="239"/>
      <c r="L193" s="41"/>
      <c r="M193" s="240" t="s">
        <v>1</v>
      </c>
      <c r="N193" s="241" t="s">
        <v>44</v>
      </c>
      <c r="O193" s="94"/>
      <c r="P193" s="242">
        <f>O193*H193</f>
        <v>0</v>
      </c>
      <c r="Q193" s="242">
        <v>0.00042000000000000002</v>
      </c>
      <c r="R193" s="242">
        <f>Q193*H193</f>
        <v>0.012852000000000001</v>
      </c>
      <c r="S193" s="242">
        <v>0</v>
      </c>
      <c r="T193" s="243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44" t="s">
        <v>101</v>
      </c>
      <c r="AT193" s="244" t="s">
        <v>264</v>
      </c>
      <c r="AU193" s="244" t="s">
        <v>89</v>
      </c>
      <c r="AY193" s="14" t="s">
        <v>263</v>
      </c>
      <c r="BE193" s="245">
        <f>IF(N193="základná",J193,0)</f>
        <v>0</v>
      </c>
      <c r="BF193" s="245">
        <f>IF(N193="znížená",J193,0)</f>
        <v>0</v>
      </c>
      <c r="BG193" s="245">
        <f>IF(N193="zákl. prenesená",J193,0)</f>
        <v>0</v>
      </c>
      <c r="BH193" s="245">
        <f>IF(N193="zníž. prenesená",J193,0)</f>
        <v>0</v>
      </c>
      <c r="BI193" s="245">
        <f>IF(N193="nulová",J193,0)</f>
        <v>0</v>
      </c>
      <c r="BJ193" s="14" t="s">
        <v>89</v>
      </c>
      <c r="BK193" s="246">
        <f>ROUND(I193*H193,3)</f>
        <v>0</v>
      </c>
      <c r="BL193" s="14" t="s">
        <v>101</v>
      </c>
      <c r="BM193" s="244" t="s">
        <v>3381</v>
      </c>
    </row>
    <row r="194" s="2" customFormat="1" ht="16.5" customHeight="1">
      <c r="A194" s="35"/>
      <c r="B194" s="36"/>
      <c r="C194" s="233" t="s">
        <v>468</v>
      </c>
      <c r="D194" s="233" t="s">
        <v>264</v>
      </c>
      <c r="E194" s="234" t="s">
        <v>686</v>
      </c>
      <c r="F194" s="235" t="s">
        <v>687</v>
      </c>
      <c r="G194" s="236" t="s">
        <v>569</v>
      </c>
      <c r="H194" s="237">
        <v>110.7</v>
      </c>
      <c r="I194" s="238"/>
      <c r="J194" s="237">
        <f>ROUND(I194*H194,3)</f>
        <v>0</v>
      </c>
      <c r="K194" s="239"/>
      <c r="L194" s="41"/>
      <c r="M194" s="240" t="s">
        <v>1</v>
      </c>
      <c r="N194" s="241" t="s">
        <v>44</v>
      </c>
      <c r="O194" s="94"/>
      <c r="P194" s="242">
        <f>O194*H194</f>
        <v>0</v>
      </c>
      <c r="Q194" s="242">
        <v>0.00025000000000000001</v>
      </c>
      <c r="R194" s="242">
        <f>Q194*H194</f>
        <v>0.027675000000000002</v>
      </c>
      <c r="S194" s="242">
        <v>0</v>
      </c>
      <c r="T194" s="243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44" t="s">
        <v>101</v>
      </c>
      <c r="AT194" s="244" t="s">
        <v>264</v>
      </c>
      <c r="AU194" s="244" t="s">
        <v>89</v>
      </c>
      <c r="AY194" s="14" t="s">
        <v>263</v>
      </c>
      <c r="BE194" s="245">
        <f>IF(N194="základná",J194,0)</f>
        <v>0</v>
      </c>
      <c r="BF194" s="245">
        <f>IF(N194="znížená",J194,0)</f>
        <v>0</v>
      </c>
      <c r="BG194" s="245">
        <f>IF(N194="zákl. prenesená",J194,0)</f>
        <v>0</v>
      </c>
      <c r="BH194" s="245">
        <f>IF(N194="zníž. prenesená",J194,0)</f>
        <v>0</v>
      </c>
      <c r="BI194" s="245">
        <f>IF(N194="nulová",J194,0)</f>
        <v>0</v>
      </c>
      <c r="BJ194" s="14" t="s">
        <v>89</v>
      </c>
      <c r="BK194" s="246">
        <f>ROUND(I194*H194,3)</f>
        <v>0</v>
      </c>
      <c r="BL194" s="14" t="s">
        <v>101</v>
      </c>
      <c r="BM194" s="244" t="s">
        <v>3382</v>
      </c>
    </row>
    <row r="195" s="2" customFormat="1" ht="16.5" customHeight="1">
      <c r="A195" s="35"/>
      <c r="B195" s="36"/>
      <c r="C195" s="233" t="s">
        <v>472</v>
      </c>
      <c r="D195" s="233" t="s">
        <v>264</v>
      </c>
      <c r="E195" s="234" t="s">
        <v>690</v>
      </c>
      <c r="F195" s="235" t="s">
        <v>691</v>
      </c>
      <c r="G195" s="236" t="s">
        <v>569</v>
      </c>
      <c r="H195" s="237">
        <v>33.799999999999997</v>
      </c>
      <c r="I195" s="238"/>
      <c r="J195" s="237">
        <f>ROUND(I195*H195,3)</f>
        <v>0</v>
      </c>
      <c r="K195" s="239"/>
      <c r="L195" s="41"/>
      <c r="M195" s="240" t="s">
        <v>1</v>
      </c>
      <c r="N195" s="241" t="s">
        <v>44</v>
      </c>
      <c r="O195" s="94"/>
      <c r="P195" s="242">
        <f>O195*H195</f>
        <v>0</v>
      </c>
      <c r="Q195" s="242">
        <v>0.00025999999999999998</v>
      </c>
      <c r="R195" s="242">
        <f>Q195*H195</f>
        <v>0.0087879999999999989</v>
      </c>
      <c r="S195" s="242">
        <v>0</v>
      </c>
      <c r="T195" s="243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44" t="s">
        <v>101</v>
      </c>
      <c r="AT195" s="244" t="s">
        <v>264</v>
      </c>
      <c r="AU195" s="244" t="s">
        <v>89</v>
      </c>
      <c r="AY195" s="14" t="s">
        <v>263</v>
      </c>
      <c r="BE195" s="245">
        <f>IF(N195="základná",J195,0)</f>
        <v>0</v>
      </c>
      <c r="BF195" s="245">
        <f>IF(N195="znížená",J195,0)</f>
        <v>0</v>
      </c>
      <c r="BG195" s="245">
        <f>IF(N195="zákl. prenesená",J195,0)</f>
        <v>0</v>
      </c>
      <c r="BH195" s="245">
        <f>IF(N195="zníž. prenesená",J195,0)</f>
        <v>0</v>
      </c>
      <c r="BI195" s="245">
        <f>IF(N195="nulová",J195,0)</f>
        <v>0</v>
      </c>
      <c r="BJ195" s="14" t="s">
        <v>89</v>
      </c>
      <c r="BK195" s="246">
        <f>ROUND(I195*H195,3)</f>
        <v>0</v>
      </c>
      <c r="BL195" s="14" t="s">
        <v>101</v>
      </c>
      <c r="BM195" s="244" t="s">
        <v>3383</v>
      </c>
    </row>
    <row r="196" s="2" customFormat="1" ht="16.5" customHeight="1">
      <c r="A196" s="35"/>
      <c r="B196" s="36"/>
      <c r="C196" s="233" t="s">
        <v>480</v>
      </c>
      <c r="D196" s="233" t="s">
        <v>264</v>
      </c>
      <c r="E196" s="234" t="s">
        <v>694</v>
      </c>
      <c r="F196" s="235" t="s">
        <v>695</v>
      </c>
      <c r="G196" s="236" t="s">
        <v>569</v>
      </c>
      <c r="H196" s="237">
        <v>76.900000000000006</v>
      </c>
      <c r="I196" s="238"/>
      <c r="J196" s="237">
        <f>ROUND(I196*H196,3)</f>
        <v>0</v>
      </c>
      <c r="K196" s="239"/>
      <c r="L196" s="41"/>
      <c r="M196" s="240" t="s">
        <v>1</v>
      </c>
      <c r="N196" s="241" t="s">
        <v>44</v>
      </c>
      <c r="O196" s="94"/>
      <c r="P196" s="242">
        <f>O196*H196</f>
        <v>0</v>
      </c>
      <c r="Q196" s="242">
        <v>6.9999999999999994E-05</v>
      </c>
      <c r="R196" s="242">
        <f>Q196*H196</f>
        <v>0.0053829999999999998</v>
      </c>
      <c r="S196" s="242">
        <v>0</v>
      </c>
      <c r="T196" s="243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44" t="s">
        <v>101</v>
      </c>
      <c r="AT196" s="244" t="s">
        <v>264</v>
      </c>
      <c r="AU196" s="244" t="s">
        <v>89</v>
      </c>
      <c r="AY196" s="14" t="s">
        <v>263</v>
      </c>
      <c r="BE196" s="245">
        <f>IF(N196="základná",J196,0)</f>
        <v>0</v>
      </c>
      <c r="BF196" s="245">
        <f>IF(N196="znížená",J196,0)</f>
        <v>0</v>
      </c>
      <c r="BG196" s="245">
        <f>IF(N196="zákl. prenesená",J196,0)</f>
        <v>0</v>
      </c>
      <c r="BH196" s="245">
        <f>IF(N196="zníž. prenesená",J196,0)</f>
        <v>0</v>
      </c>
      <c r="BI196" s="245">
        <f>IF(N196="nulová",J196,0)</f>
        <v>0</v>
      </c>
      <c r="BJ196" s="14" t="s">
        <v>89</v>
      </c>
      <c r="BK196" s="246">
        <f>ROUND(I196*H196,3)</f>
        <v>0</v>
      </c>
      <c r="BL196" s="14" t="s">
        <v>101</v>
      </c>
      <c r="BM196" s="244" t="s">
        <v>3384</v>
      </c>
    </row>
    <row r="197" s="2" customFormat="1" ht="37.8" customHeight="1">
      <c r="A197" s="35"/>
      <c r="B197" s="36"/>
      <c r="C197" s="233" t="s">
        <v>484</v>
      </c>
      <c r="D197" s="233" t="s">
        <v>264</v>
      </c>
      <c r="E197" s="234" t="s">
        <v>3385</v>
      </c>
      <c r="F197" s="235" t="s">
        <v>3386</v>
      </c>
      <c r="G197" s="236" t="s">
        <v>322</v>
      </c>
      <c r="H197" s="237">
        <v>170.941</v>
      </c>
      <c r="I197" s="238"/>
      <c r="J197" s="237">
        <f>ROUND(I197*H197,3)</f>
        <v>0</v>
      </c>
      <c r="K197" s="239"/>
      <c r="L197" s="41"/>
      <c r="M197" s="240" t="s">
        <v>1</v>
      </c>
      <c r="N197" s="241" t="s">
        <v>44</v>
      </c>
      <c r="O197" s="94"/>
      <c r="P197" s="242">
        <f>O197*H197</f>
        <v>0</v>
      </c>
      <c r="Q197" s="242">
        <v>0</v>
      </c>
      <c r="R197" s="242">
        <f>Q197*H197</f>
        <v>0</v>
      </c>
      <c r="S197" s="242">
        <v>0.19600000000000001</v>
      </c>
      <c r="T197" s="243">
        <f>S197*H197</f>
        <v>33.504435999999998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44" t="s">
        <v>101</v>
      </c>
      <c r="AT197" s="244" t="s">
        <v>264</v>
      </c>
      <c r="AU197" s="244" t="s">
        <v>89</v>
      </c>
      <c r="AY197" s="14" t="s">
        <v>263</v>
      </c>
      <c r="BE197" s="245">
        <f>IF(N197="základná",J197,0)</f>
        <v>0</v>
      </c>
      <c r="BF197" s="245">
        <f>IF(N197="znížená",J197,0)</f>
        <v>0</v>
      </c>
      <c r="BG197" s="245">
        <f>IF(N197="zákl. prenesená",J197,0)</f>
        <v>0</v>
      </c>
      <c r="BH197" s="245">
        <f>IF(N197="zníž. prenesená",J197,0)</f>
        <v>0</v>
      </c>
      <c r="BI197" s="245">
        <f>IF(N197="nulová",J197,0)</f>
        <v>0</v>
      </c>
      <c r="BJ197" s="14" t="s">
        <v>89</v>
      </c>
      <c r="BK197" s="246">
        <f>ROUND(I197*H197,3)</f>
        <v>0</v>
      </c>
      <c r="BL197" s="14" t="s">
        <v>101</v>
      </c>
      <c r="BM197" s="244" t="s">
        <v>3387</v>
      </c>
    </row>
    <row r="198" s="2" customFormat="1" ht="44.25" customHeight="1">
      <c r="A198" s="35"/>
      <c r="B198" s="36"/>
      <c r="C198" s="233" t="s">
        <v>488</v>
      </c>
      <c r="D198" s="233" t="s">
        <v>264</v>
      </c>
      <c r="E198" s="234" t="s">
        <v>3388</v>
      </c>
      <c r="F198" s="235" t="s">
        <v>3389</v>
      </c>
      <c r="G198" s="236" t="s">
        <v>267</v>
      </c>
      <c r="H198" s="237">
        <v>73.403000000000006</v>
      </c>
      <c r="I198" s="238"/>
      <c r="J198" s="237">
        <f>ROUND(I198*H198,3)</f>
        <v>0</v>
      </c>
      <c r="K198" s="239"/>
      <c r="L198" s="41"/>
      <c r="M198" s="240" t="s">
        <v>1</v>
      </c>
      <c r="N198" s="241" t="s">
        <v>44</v>
      </c>
      <c r="O198" s="94"/>
      <c r="P198" s="242">
        <f>O198*H198</f>
        <v>0</v>
      </c>
      <c r="Q198" s="242">
        <v>0</v>
      </c>
      <c r="R198" s="242">
        <f>Q198*H198</f>
        <v>0</v>
      </c>
      <c r="S198" s="242">
        <v>1.905</v>
      </c>
      <c r="T198" s="243">
        <f>S198*H198</f>
        <v>139.83271500000001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44" t="s">
        <v>101</v>
      </c>
      <c r="AT198" s="244" t="s">
        <v>264</v>
      </c>
      <c r="AU198" s="244" t="s">
        <v>89</v>
      </c>
      <c r="AY198" s="14" t="s">
        <v>263</v>
      </c>
      <c r="BE198" s="245">
        <f>IF(N198="základná",J198,0)</f>
        <v>0</v>
      </c>
      <c r="BF198" s="245">
        <f>IF(N198="znížená",J198,0)</f>
        <v>0</v>
      </c>
      <c r="BG198" s="245">
        <f>IF(N198="zákl. prenesená",J198,0)</f>
        <v>0</v>
      </c>
      <c r="BH198" s="245">
        <f>IF(N198="zníž. prenesená",J198,0)</f>
        <v>0</v>
      </c>
      <c r="BI198" s="245">
        <f>IF(N198="nulová",J198,0)</f>
        <v>0</v>
      </c>
      <c r="BJ198" s="14" t="s">
        <v>89</v>
      </c>
      <c r="BK198" s="246">
        <f>ROUND(I198*H198,3)</f>
        <v>0</v>
      </c>
      <c r="BL198" s="14" t="s">
        <v>101</v>
      </c>
      <c r="BM198" s="244" t="s">
        <v>3390</v>
      </c>
    </row>
    <row r="199" s="2" customFormat="1" ht="33" customHeight="1">
      <c r="A199" s="35"/>
      <c r="B199" s="36"/>
      <c r="C199" s="233" t="s">
        <v>1561</v>
      </c>
      <c r="D199" s="233" t="s">
        <v>264</v>
      </c>
      <c r="E199" s="234" t="s">
        <v>3391</v>
      </c>
      <c r="F199" s="235" t="s">
        <v>3392</v>
      </c>
      <c r="G199" s="236" t="s">
        <v>322</v>
      </c>
      <c r="H199" s="237">
        <v>63.219999999999999</v>
      </c>
      <c r="I199" s="238"/>
      <c r="J199" s="237">
        <f>ROUND(I199*H199,3)</f>
        <v>0</v>
      </c>
      <c r="K199" s="239"/>
      <c r="L199" s="41"/>
      <c r="M199" s="240" t="s">
        <v>1</v>
      </c>
      <c r="N199" s="241" t="s">
        <v>44</v>
      </c>
      <c r="O199" s="94"/>
      <c r="P199" s="242">
        <f>O199*H199</f>
        <v>0</v>
      </c>
      <c r="Q199" s="242">
        <v>0</v>
      </c>
      <c r="R199" s="242">
        <f>Q199*H199</f>
        <v>0</v>
      </c>
      <c r="S199" s="242">
        <v>0.02</v>
      </c>
      <c r="T199" s="243">
        <f>S199*H199</f>
        <v>1.2644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44" t="s">
        <v>101</v>
      </c>
      <c r="AT199" s="244" t="s">
        <v>264</v>
      </c>
      <c r="AU199" s="244" t="s">
        <v>89</v>
      </c>
      <c r="AY199" s="14" t="s">
        <v>263</v>
      </c>
      <c r="BE199" s="245">
        <f>IF(N199="základná",J199,0)</f>
        <v>0</v>
      </c>
      <c r="BF199" s="245">
        <f>IF(N199="znížená",J199,0)</f>
        <v>0</v>
      </c>
      <c r="BG199" s="245">
        <f>IF(N199="zákl. prenesená",J199,0)</f>
        <v>0</v>
      </c>
      <c r="BH199" s="245">
        <f>IF(N199="zníž. prenesená",J199,0)</f>
        <v>0</v>
      </c>
      <c r="BI199" s="245">
        <f>IF(N199="nulová",J199,0)</f>
        <v>0</v>
      </c>
      <c r="BJ199" s="14" t="s">
        <v>89</v>
      </c>
      <c r="BK199" s="246">
        <f>ROUND(I199*H199,3)</f>
        <v>0</v>
      </c>
      <c r="BL199" s="14" t="s">
        <v>101</v>
      </c>
      <c r="BM199" s="244" t="s">
        <v>3393</v>
      </c>
    </row>
    <row r="200" s="2" customFormat="1" ht="24.15" customHeight="1">
      <c r="A200" s="35"/>
      <c r="B200" s="36"/>
      <c r="C200" s="233" t="s">
        <v>1565</v>
      </c>
      <c r="D200" s="233" t="s">
        <v>264</v>
      </c>
      <c r="E200" s="234" t="s">
        <v>3394</v>
      </c>
      <c r="F200" s="235" t="s">
        <v>3395</v>
      </c>
      <c r="G200" s="236" t="s">
        <v>410</v>
      </c>
      <c r="H200" s="237">
        <v>21</v>
      </c>
      <c r="I200" s="238"/>
      <c r="J200" s="237">
        <f>ROUND(I200*H200,3)</f>
        <v>0</v>
      </c>
      <c r="K200" s="239"/>
      <c r="L200" s="41"/>
      <c r="M200" s="240" t="s">
        <v>1</v>
      </c>
      <c r="N200" s="241" t="s">
        <v>44</v>
      </c>
      <c r="O200" s="94"/>
      <c r="P200" s="242">
        <f>O200*H200</f>
        <v>0</v>
      </c>
      <c r="Q200" s="242">
        <v>0</v>
      </c>
      <c r="R200" s="242">
        <f>Q200*H200</f>
        <v>0</v>
      </c>
      <c r="S200" s="242">
        <v>0.024</v>
      </c>
      <c r="T200" s="243">
        <f>S200*H200</f>
        <v>0.504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44" t="s">
        <v>101</v>
      </c>
      <c r="AT200" s="244" t="s">
        <v>264</v>
      </c>
      <c r="AU200" s="244" t="s">
        <v>89</v>
      </c>
      <c r="AY200" s="14" t="s">
        <v>263</v>
      </c>
      <c r="BE200" s="245">
        <f>IF(N200="základná",J200,0)</f>
        <v>0</v>
      </c>
      <c r="BF200" s="245">
        <f>IF(N200="znížená",J200,0)</f>
        <v>0</v>
      </c>
      <c r="BG200" s="245">
        <f>IF(N200="zákl. prenesená",J200,0)</f>
        <v>0</v>
      </c>
      <c r="BH200" s="245">
        <f>IF(N200="zníž. prenesená",J200,0)</f>
        <v>0</v>
      </c>
      <c r="BI200" s="245">
        <f>IF(N200="nulová",J200,0)</f>
        <v>0</v>
      </c>
      <c r="BJ200" s="14" t="s">
        <v>89</v>
      </c>
      <c r="BK200" s="246">
        <f>ROUND(I200*H200,3)</f>
        <v>0</v>
      </c>
      <c r="BL200" s="14" t="s">
        <v>101</v>
      </c>
      <c r="BM200" s="244" t="s">
        <v>3396</v>
      </c>
    </row>
    <row r="201" s="2" customFormat="1" ht="24.15" customHeight="1">
      <c r="A201" s="35"/>
      <c r="B201" s="36"/>
      <c r="C201" s="233" t="s">
        <v>493</v>
      </c>
      <c r="D201" s="233" t="s">
        <v>264</v>
      </c>
      <c r="E201" s="234" t="s">
        <v>3397</v>
      </c>
      <c r="F201" s="235" t="s">
        <v>3398</v>
      </c>
      <c r="G201" s="236" t="s">
        <v>322</v>
      </c>
      <c r="H201" s="237">
        <v>30.831</v>
      </c>
      <c r="I201" s="238"/>
      <c r="J201" s="237">
        <f>ROUND(I201*H201,3)</f>
        <v>0</v>
      </c>
      <c r="K201" s="239"/>
      <c r="L201" s="41"/>
      <c r="M201" s="240" t="s">
        <v>1</v>
      </c>
      <c r="N201" s="241" t="s">
        <v>44</v>
      </c>
      <c r="O201" s="94"/>
      <c r="P201" s="242">
        <f>O201*H201</f>
        <v>0</v>
      </c>
      <c r="Q201" s="242">
        <v>0</v>
      </c>
      <c r="R201" s="242">
        <f>Q201*H201</f>
        <v>0</v>
      </c>
      <c r="S201" s="242">
        <v>0.075999999999999998</v>
      </c>
      <c r="T201" s="243">
        <f>S201*H201</f>
        <v>2.343156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44" t="s">
        <v>101</v>
      </c>
      <c r="AT201" s="244" t="s">
        <v>264</v>
      </c>
      <c r="AU201" s="244" t="s">
        <v>89</v>
      </c>
      <c r="AY201" s="14" t="s">
        <v>263</v>
      </c>
      <c r="BE201" s="245">
        <f>IF(N201="základná",J201,0)</f>
        <v>0</v>
      </c>
      <c r="BF201" s="245">
        <f>IF(N201="znížená",J201,0)</f>
        <v>0</v>
      </c>
      <c r="BG201" s="245">
        <f>IF(N201="zákl. prenesená",J201,0)</f>
        <v>0</v>
      </c>
      <c r="BH201" s="245">
        <f>IF(N201="zníž. prenesená",J201,0)</f>
        <v>0</v>
      </c>
      <c r="BI201" s="245">
        <f>IF(N201="nulová",J201,0)</f>
        <v>0</v>
      </c>
      <c r="BJ201" s="14" t="s">
        <v>89</v>
      </c>
      <c r="BK201" s="246">
        <f>ROUND(I201*H201,3)</f>
        <v>0</v>
      </c>
      <c r="BL201" s="14" t="s">
        <v>101</v>
      </c>
      <c r="BM201" s="244" t="s">
        <v>3399</v>
      </c>
    </row>
    <row r="202" s="2" customFormat="1" ht="21.75" customHeight="1">
      <c r="A202" s="35"/>
      <c r="B202" s="36"/>
      <c r="C202" s="233" t="s">
        <v>501</v>
      </c>
      <c r="D202" s="233" t="s">
        <v>264</v>
      </c>
      <c r="E202" s="234" t="s">
        <v>3400</v>
      </c>
      <c r="F202" s="235" t="s">
        <v>3401</v>
      </c>
      <c r="G202" s="236" t="s">
        <v>569</v>
      </c>
      <c r="H202" s="237">
        <v>28.260000000000002</v>
      </c>
      <c r="I202" s="238"/>
      <c r="J202" s="237">
        <f>ROUND(I202*H202,3)</f>
        <v>0</v>
      </c>
      <c r="K202" s="239"/>
      <c r="L202" s="41"/>
      <c r="M202" s="240" t="s">
        <v>1</v>
      </c>
      <c r="N202" s="241" t="s">
        <v>44</v>
      </c>
      <c r="O202" s="94"/>
      <c r="P202" s="242">
        <f>O202*H202</f>
        <v>0</v>
      </c>
      <c r="Q202" s="242">
        <v>0</v>
      </c>
      <c r="R202" s="242">
        <f>Q202*H202</f>
        <v>0</v>
      </c>
      <c r="S202" s="242">
        <v>0.0070000000000000001</v>
      </c>
      <c r="T202" s="243">
        <f>S202*H202</f>
        <v>0.19782000000000002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44" t="s">
        <v>101</v>
      </c>
      <c r="AT202" s="244" t="s">
        <v>264</v>
      </c>
      <c r="AU202" s="244" t="s">
        <v>89</v>
      </c>
      <c r="AY202" s="14" t="s">
        <v>263</v>
      </c>
      <c r="BE202" s="245">
        <f>IF(N202="základná",J202,0)</f>
        <v>0</v>
      </c>
      <c r="BF202" s="245">
        <f>IF(N202="znížená",J202,0)</f>
        <v>0</v>
      </c>
      <c r="BG202" s="245">
        <f>IF(N202="zákl. prenesená",J202,0)</f>
        <v>0</v>
      </c>
      <c r="BH202" s="245">
        <f>IF(N202="zníž. prenesená",J202,0)</f>
        <v>0</v>
      </c>
      <c r="BI202" s="245">
        <f>IF(N202="nulová",J202,0)</f>
        <v>0</v>
      </c>
      <c r="BJ202" s="14" t="s">
        <v>89</v>
      </c>
      <c r="BK202" s="246">
        <f>ROUND(I202*H202,3)</f>
        <v>0</v>
      </c>
      <c r="BL202" s="14" t="s">
        <v>101</v>
      </c>
      <c r="BM202" s="244" t="s">
        <v>3402</v>
      </c>
    </row>
    <row r="203" s="2" customFormat="1" ht="37.8" customHeight="1">
      <c r="A203" s="35"/>
      <c r="B203" s="36"/>
      <c r="C203" s="233" t="s">
        <v>505</v>
      </c>
      <c r="D203" s="233" t="s">
        <v>264</v>
      </c>
      <c r="E203" s="234" t="s">
        <v>3403</v>
      </c>
      <c r="F203" s="235" t="s">
        <v>3404</v>
      </c>
      <c r="G203" s="236" t="s">
        <v>322</v>
      </c>
      <c r="H203" s="237">
        <v>12.35</v>
      </c>
      <c r="I203" s="238"/>
      <c r="J203" s="237">
        <f>ROUND(I203*H203,3)</f>
        <v>0</v>
      </c>
      <c r="K203" s="239"/>
      <c r="L203" s="41"/>
      <c r="M203" s="240" t="s">
        <v>1</v>
      </c>
      <c r="N203" s="241" t="s">
        <v>44</v>
      </c>
      <c r="O203" s="94"/>
      <c r="P203" s="242">
        <f>O203*H203</f>
        <v>0</v>
      </c>
      <c r="Q203" s="242">
        <v>0</v>
      </c>
      <c r="R203" s="242">
        <f>Q203*H203</f>
        <v>0</v>
      </c>
      <c r="S203" s="242">
        <v>0.068000000000000005</v>
      </c>
      <c r="T203" s="243">
        <f>S203*H203</f>
        <v>0.83979999999999999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44" t="s">
        <v>101</v>
      </c>
      <c r="AT203" s="244" t="s">
        <v>264</v>
      </c>
      <c r="AU203" s="244" t="s">
        <v>89</v>
      </c>
      <c r="AY203" s="14" t="s">
        <v>263</v>
      </c>
      <c r="BE203" s="245">
        <f>IF(N203="základná",J203,0)</f>
        <v>0</v>
      </c>
      <c r="BF203" s="245">
        <f>IF(N203="znížená",J203,0)</f>
        <v>0</v>
      </c>
      <c r="BG203" s="245">
        <f>IF(N203="zákl. prenesená",J203,0)</f>
        <v>0</v>
      </c>
      <c r="BH203" s="245">
        <f>IF(N203="zníž. prenesená",J203,0)</f>
        <v>0</v>
      </c>
      <c r="BI203" s="245">
        <f>IF(N203="nulová",J203,0)</f>
        <v>0</v>
      </c>
      <c r="BJ203" s="14" t="s">
        <v>89</v>
      </c>
      <c r="BK203" s="246">
        <f>ROUND(I203*H203,3)</f>
        <v>0</v>
      </c>
      <c r="BL203" s="14" t="s">
        <v>101</v>
      </c>
      <c r="BM203" s="244" t="s">
        <v>3405</v>
      </c>
    </row>
    <row r="204" s="2" customFormat="1" ht="24.15" customHeight="1">
      <c r="A204" s="35"/>
      <c r="B204" s="36"/>
      <c r="C204" s="233" t="s">
        <v>509</v>
      </c>
      <c r="D204" s="233" t="s">
        <v>264</v>
      </c>
      <c r="E204" s="234" t="s">
        <v>3406</v>
      </c>
      <c r="F204" s="235" t="s">
        <v>3407</v>
      </c>
      <c r="G204" s="236" t="s">
        <v>313</v>
      </c>
      <c r="H204" s="237">
        <v>219.13</v>
      </c>
      <c r="I204" s="238"/>
      <c r="J204" s="237">
        <f>ROUND(I204*H204,3)</f>
        <v>0</v>
      </c>
      <c r="K204" s="239"/>
      <c r="L204" s="41"/>
      <c r="M204" s="240" t="s">
        <v>1</v>
      </c>
      <c r="N204" s="241" t="s">
        <v>44</v>
      </c>
      <c r="O204" s="94"/>
      <c r="P204" s="242">
        <f>O204*H204</f>
        <v>0</v>
      </c>
      <c r="Q204" s="242">
        <v>0</v>
      </c>
      <c r="R204" s="242">
        <f>Q204*H204</f>
        <v>0</v>
      </c>
      <c r="S204" s="242">
        <v>0</v>
      </c>
      <c r="T204" s="243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44" t="s">
        <v>101</v>
      </c>
      <c r="AT204" s="244" t="s">
        <v>264</v>
      </c>
      <c r="AU204" s="244" t="s">
        <v>89</v>
      </c>
      <c r="AY204" s="14" t="s">
        <v>263</v>
      </c>
      <c r="BE204" s="245">
        <f>IF(N204="základná",J204,0)</f>
        <v>0</v>
      </c>
      <c r="BF204" s="245">
        <f>IF(N204="znížená",J204,0)</f>
        <v>0</v>
      </c>
      <c r="BG204" s="245">
        <f>IF(N204="zákl. prenesená",J204,0)</f>
        <v>0</v>
      </c>
      <c r="BH204" s="245">
        <f>IF(N204="zníž. prenesená",J204,0)</f>
        <v>0</v>
      </c>
      <c r="BI204" s="245">
        <f>IF(N204="nulová",J204,0)</f>
        <v>0</v>
      </c>
      <c r="BJ204" s="14" t="s">
        <v>89</v>
      </c>
      <c r="BK204" s="246">
        <f>ROUND(I204*H204,3)</f>
        <v>0</v>
      </c>
      <c r="BL204" s="14" t="s">
        <v>101</v>
      </c>
      <c r="BM204" s="244" t="s">
        <v>3408</v>
      </c>
    </row>
    <row r="205" s="2" customFormat="1" ht="24.15" customHeight="1">
      <c r="A205" s="35"/>
      <c r="B205" s="36"/>
      <c r="C205" s="233" t="s">
        <v>513</v>
      </c>
      <c r="D205" s="233" t="s">
        <v>264</v>
      </c>
      <c r="E205" s="234" t="s">
        <v>3409</v>
      </c>
      <c r="F205" s="235" t="s">
        <v>3410</v>
      </c>
      <c r="G205" s="236" t="s">
        <v>313</v>
      </c>
      <c r="H205" s="237">
        <v>219.13</v>
      </c>
      <c r="I205" s="238"/>
      <c r="J205" s="237">
        <f>ROUND(I205*H205,3)</f>
        <v>0</v>
      </c>
      <c r="K205" s="239"/>
      <c r="L205" s="41"/>
      <c r="M205" s="240" t="s">
        <v>1</v>
      </c>
      <c r="N205" s="241" t="s">
        <v>44</v>
      </c>
      <c r="O205" s="94"/>
      <c r="P205" s="242">
        <f>O205*H205</f>
        <v>0</v>
      </c>
      <c r="Q205" s="242">
        <v>0</v>
      </c>
      <c r="R205" s="242">
        <f>Q205*H205</f>
        <v>0</v>
      </c>
      <c r="S205" s="242">
        <v>0</v>
      </c>
      <c r="T205" s="243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44" t="s">
        <v>101</v>
      </c>
      <c r="AT205" s="244" t="s">
        <v>264</v>
      </c>
      <c r="AU205" s="244" t="s">
        <v>89</v>
      </c>
      <c r="AY205" s="14" t="s">
        <v>263</v>
      </c>
      <c r="BE205" s="245">
        <f>IF(N205="základná",J205,0)</f>
        <v>0</v>
      </c>
      <c r="BF205" s="245">
        <f>IF(N205="znížená",J205,0)</f>
        <v>0</v>
      </c>
      <c r="BG205" s="245">
        <f>IF(N205="zákl. prenesená",J205,0)</f>
        <v>0</v>
      </c>
      <c r="BH205" s="245">
        <f>IF(N205="zníž. prenesená",J205,0)</f>
        <v>0</v>
      </c>
      <c r="BI205" s="245">
        <f>IF(N205="nulová",J205,0)</f>
        <v>0</v>
      </c>
      <c r="BJ205" s="14" t="s">
        <v>89</v>
      </c>
      <c r="BK205" s="246">
        <f>ROUND(I205*H205,3)</f>
        <v>0</v>
      </c>
      <c r="BL205" s="14" t="s">
        <v>101</v>
      </c>
      <c r="BM205" s="244" t="s">
        <v>3411</v>
      </c>
    </row>
    <row r="206" s="2" customFormat="1" ht="21.75" customHeight="1">
      <c r="A206" s="35"/>
      <c r="B206" s="36"/>
      <c r="C206" s="233" t="s">
        <v>517</v>
      </c>
      <c r="D206" s="233" t="s">
        <v>264</v>
      </c>
      <c r="E206" s="234" t="s">
        <v>3412</v>
      </c>
      <c r="F206" s="235" t="s">
        <v>3413</v>
      </c>
      <c r="G206" s="236" t="s">
        <v>313</v>
      </c>
      <c r="H206" s="237">
        <v>219.13</v>
      </c>
      <c r="I206" s="238"/>
      <c r="J206" s="237">
        <f>ROUND(I206*H206,3)</f>
        <v>0</v>
      </c>
      <c r="K206" s="239"/>
      <c r="L206" s="41"/>
      <c r="M206" s="240" t="s">
        <v>1</v>
      </c>
      <c r="N206" s="241" t="s">
        <v>44</v>
      </c>
      <c r="O206" s="94"/>
      <c r="P206" s="242">
        <f>O206*H206</f>
        <v>0</v>
      </c>
      <c r="Q206" s="242">
        <v>0</v>
      </c>
      <c r="R206" s="242">
        <f>Q206*H206</f>
        <v>0</v>
      </c>
      <c r="S206" s="242">
        <v>0</v>
      </c>
      <c r="T206" s="243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44" t="s">
        <v>101</v>
      </c>
      <c r="AT206" s="244" t="s">
        <v>264</v>
      </c>
      <c r="AU206" s="244" t="s">
        <v>89</v>
      </c>
      <c r="AY206" s="14" t="s">
        <v>263</v>
      </c>
      <c r="BE206" s="245">
        <f>IF(N206="základná",J206,0)</f>
        <v>0</v>
      </c>
      <c r="BF206" s="245">
        <f>IF(N206="znížená",J206,0)</f>
        <v>0</v>
      </c>
      <c r="BG206" s="245">
        <f>IF(N206="zákl. prenesená",J206,0)</f>
        <v>0</v>
      </c>
      <c r="BH206" s="245">
        <f>IF(N206="zníž. prenesená",J206,0)</f>
        <v>0</v>
      </c>
      <c r="BI206" s="245">
        <f>IF(N206="nulová",J206,0)</f>
        <v>0</v>
      </c>
      <c r="BJ206" s="14" t="s">
        <v>89</v>
      </c>
      <c r="BK206" s="246">
        <f>ROUND(I206*H206,3)</f>
        <v>0</v>
      </c>
      <c r="BL206" s="14" t="s">
        <v>101</v>
      </c>
      <c r="BM206" s="244" t="s">
        <v>3414</v>
      </c>
    </row>
    <row r="207" s="2" customFormat="1" ht="24.15" customHeight="1">
      <c r="A207" s="35"/>
      <c r="B207" s="36"/>
      <c r="C207" s="233" t="s">
        <v>521</v>
      </c>
      <c r="D207" s="233" t="s">
        <v>264</v>
      </c>
      <c r="E207" s="234" t="s">
        <v>3415</v>
      </c>
      <c r="F207" s="235" t="s">
        <v>3416</v>
      </c>
      <c r="G207" s="236" t="s">
        <v>313</v>
      </c>
      <c r="H207" s="237">
        <v>3506.0799999999999</v>
      </c>
      <c r="I207" s="238"/>
      <c r="J207" s="237">
        <f>ROUND(I207*H207,3)</f>
        <v>0</v>
      </c>
      <c r="K207" s="239"/>
      <c r="L207" s="41"/>
      <c r="M207" s="240" t="s">
        <v>1</v>
      </c>
      <c r="N207" s="241" t="s">
        <v>44</v>
      </c>
      <c r="O207" s="94"/>
      <c r="P207" s="242">
        <f>O207*H207</f>
        <v>0</v>
      </c>
      <c r="Q207" s="242">
        <v>0</v>
      </c>
      <c r="R207" s="242">
        <f>Q207*H207</f>
        <v>0</v>
      </c>
      <c r="S207" s="242">
        <v>0</v>
      </c>
      <c r="T207" s="243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44" t="s">
        <v>101</v>
      </c>
      <c r="AT207" s="244" t="s">
        <v>264</v>
      </c>
      <c r="AU207" s="244" t="s">
        <v>89</v>
      </c>
      <c r="AY207" s="14" t="s">
        <v>263</v>
      </c>
      <c r="BE207" s="245">
        <f>IF(N207="základná",J207,0)</f>
        <v>0</v>
      </c>
      <c r="BF207" s="245">
        <f>IF(N207="znížená",J207,0)</f>
        <v>0</v>
      </c>
      <c r="BG207" s="245">
        <f>IF(N207="zákl. prenesená",J207,0)</f>
        <v>0</v>
      </c>
      <c r="BH207" s="245">
        <f>IF(N207="zníž. prenesená",J207,0)</f>
        <v>0</v>
      </c>
      <c r="BI207" s="245">
        <f>IF(N207="nulová",J207,0)</f>
        <v>0</v>
      </c>
      <c r="BJ207" s="14" t="s">
        <v>89</v>
      </c>
      <c r="BK207" s="246">
        <f>ROUND(I207*H207,3)</f>
        <v>0</v>
      </c>
      <c r="BL207" s="14" t="s">
        <v>101</v>
      </c>
      <c r="BM207" s="244" t="s">
        <v>3417</v>
      </c>
    </row>
    <row r="208" s="2" customFormat="1" ht="24.15" customHeight="1">
      <c r="A208" s="35"/>
      <c r="B208" s="36"/>
      <c r="C208" s="233" t="s">
        <v>525</v>
      </c>
      <c r="D208" s="233" t="s">
        <v>264</v>
      </c>
      <c r="E208" s="234" t="s">
        <v>3418</v>
      </c>
      <c r="F208" s="235" t="s">
        <v>3419</v>
      </c>
      <c r="G208" s="236" t="s">
        <v>313</v>
      </c>
      <c r="H208" s="237">
        <v>219.13</v>
      </c>
      <c r="I208" s="238"/>
      <c r="J208" s="237">
        <f>ROUND(I208*H208,3)</f>
        <v>0</v>
      </c>
      <c r="K208" s="239"/>
      <c r="L208" s="41"/>
      <c r="M208" s="240" t="s">
        <v>1</v>
      </c>
      <c r="N208" s="241" t="s">
        <v>44</v>
      </c>
      <c r="O208" s="94"/>
      <c r="P208" s="242">
        <f>O208*H208</f>
        <v>0</v>
      </c>
      <c r="Q208" s="242">
        <v>0</v>
      </c>
      <c r="R208" s="242">
        <f>Q208*H208</f>
        <v>0</v>
      </c>
      <c r="S208" s="242">
        <v>0</v>
      </c>
      <c r="T208" s="243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44" t="s">
        <v>101</v>
      </c>
      <c r="AT208" s="244" t="s">
        <v>264</v>
      </c>
      <c r="AU208" s="244" t="s">
        <v>89</v>
      </c>
      <c r="AY208" s="14" t="s">
        <v>263</v>
      </c>
      <c r="BE208" s="245">
        <f>IF(N208="základná",J208,0)</f>
        <v>0</v>
      </c>
      <c r="BF208" s="245">
        <f>IF(N208="znížená",J208,0)</f>
        <v>0</v>
      </c>
      <c r="BG208" s="245">
        <f>IF(N208="zákl. prenesená",J208,0)</f>
        <v>0</v>
      </c>
      <c r="BH208" s="245">
        <f>IF(N208="zníž. prenesená",J208,0)</f>
        <v>0</v>
      </c>
      <c r="BI208" s="245">
        <f>IF(N208="nulová",J208,0)</f>
        <v>0</v>
      </c>
      <c r="BJ208" s="14" t="s">
        <v>89</v>
      </c>
      <c r="BK208" s="246">
        <f>ROUND(I208*H208,3)</f>
        <v>0</v>
      </c>
      <c r="BL208" s="14" t="s">
        <v>101</v>
      </c>
      <c r="BM208" s="244" t="s">
        <v>3420</v>
      </c>
    </row>
    <row r="209" s="2" customFormat="1" ht="24.15" customHeight="1">
      <c r="A209" s="35"/>
      <c r="B209" s="36"/>
      <c r="C209" s="233" t="s">
        <v>529</v>
      </c>
      <c r="D209" s="233" t="s">
        <v>264</v>
      </c>
      <c r="E209" s="234" t="s">
        <v>3421</v>
      </c>
      <c r="F209" s="235" t="s">
        <v>3422</v>
      </c>
      <c r="G209" s="236" t="s">
        <v>313</v>
      </c>
      <c r="H209" s="237">
        <v>218.90700000000001</v>
      </c>
      <c r="I209" s="238"/>
      <c r="J209" s="237">
        <f>ROUND(I209*H209,3)</f>
        <v>0</v>
      </c>
      <c r="K209" s="239"/>
      <c r="L209" s="41"/>
      <c r="M209" s="240" t="s">
        <v>1</v>
      </c>
      <c r="N209" s="241" t="s">
        <v>44</v>
      </c>
      <c r="O209" s="94"/>
      <c r="P209" s="242">
        <f>O209*H209</f>
        <v>0</v>
      </c>
      <c r="Q209" s="242">
        <v>0</v>
      </c>
      <c r="R209" s="242">
        <f>Q209*H209</f>
        <v>0</v>
      </c>
      <c r="S209" s="242">
        <v>0</v>
      </c>
      <c r="T209" s="243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44" t="s">
        <v>101</v>
      </c>
      <c r="AT209" s="244" t="s">
        <v>264</v>
      </c>
      <c r="AU209" s="244" t="s">
        <v>89</v>
      </c>
      <c r="AY209" s="14" t="s">
        <v>263</v>
      </c>
      <c r="BE209" s="245">
        <f>IF(N209="základná",J209,0)</f>
        <v>0</v>
      </c>
      <c r="BF209" s="245">
        <f>IF(N209="znížená",J209,0)</f>
        <v>0</v>
      </c>
      <c r="BG209" s="245">
        <f>IF(N209="zákl. prenesená",J209,0)</f>
        <v>0</v>
      </c>
      <c r="BH209" s="245">
        <f>IF(N209="zníž. prenesená",J209,0)</f>
        <v>0</v>
      </c>
      <c r="BI209" s="245">
        <f>IF(N209="nulová",J209,0)</f>
        <v>0</v>
      </c>
      <c r="BJ209" s="14" t="s">
        <v>89</v>
      </c>
      <c r="BK209" s="246">
        <f>ROUND(I209*H209,3)</f>
        <v>0</v>
      </c>
      <c r="BL209" s="14" t="s">
        <v>101</v>
      </c>
      <c r="BM209" s="244" t="s">
        <v>3423</v>
      </c>
    </row>
    <row r="210" s="2" customFormat="1" ht="24.15" customHeight="1">
      <c r="A210" s="35"/>
      <c r="B210" s="36"/>
      <c r="C210" s="233" t="s">
        <v>533</v>
      </c>
      <c r="D210" s="233" t="s">
        <v>264</v>
      </c>
      <c r="E210" s="234" t="s">
        <v>3424</v>
      </c>
      <c r="F210" s="235" t="s">
        <v>3425</v>
      </c>
      <c r="G210" s="236" t="s">
        <v>313</v>
      </c>
      <c r="H210" s="237">
        <v>0.19800000000000001</v>
      </c>
      <c r="I210" s="238"/>
      <c r="J210" s="237">
        <f>ROUND(I210*H210,3)</f>
        <v>0</v>
      </c>
      <c r="K210" s="239"/>
      <c r="L210" s="41"/>
      <c r="M210" s="240" t="s">
        <v>1</v>
      </c>
      <c r="N210" s="241" t="s">
        <v>44</v>
      </c>
      <c r="O210" s="94"/>
      <c r="P210" s="242">
        <f>O210*H210</f>
        <v>0</v>
      </c>
      <c r="Q210" s="242">
        <v>0</v>
      </c>
      <c r="R210" s="242">
        <f>Q210*H210</f>
        <v>0</v>
      </c>
      <c r="S210" s="242">
        <v>0</v>
      </c>
      <c r="T210" s="243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44" t="s">
        <v>101</v>
      </c>
      <c r="AT210" s="244" t="s">
        <v>264</v>
      </c>
      <c r="AU210" s="244" t="s">
        <v>89</v>
      </c>
      <c r="AY210" s="14" t="s">
        <v>263</v>
      </c>
      <c r="BE210" s="245">
        <f>IF(N210="základná",J210,0)</f>
        <v>0</v>
      </c>
      <c r="BF210" s="245">
        <f>IF(N210="znížená",J210,0)</f>
        <v>0</v>
      </c>
      <c r="BG210" s="245">
        <f>IF(N210="zákl. prenesená",J210,0)</f>
        <v>0</v>
      </c>
      <c r="BH210" s="245">
        <f>IF(N210="zníž. prenesená",J210,0)</f>
        <v>0</v>
      </c>
      <c r="BI210" s="245">
        <f>IF(N210="nulová",J210,0)</f>
        <v>0</v>
      </c>
      <c r="BJ210" s="14" t="s">
        <v>89</v>
      </c>
      <c r="BK210" s="246">
        <f>ROUND(I210*H210,3)</f>
        <v>0</v>
      </c>
      <c r="BL210" s="14" t="s">
        <v>101</v>
      </c>
      <c r="BM210" s="244" t="s">
        <v>3426</v>
      </c>
    </row>
    <row r="211" s="12" customFormat="1" ht="22.8" customHeight="1">
      <c r="A211" s="12"/>
      <c r="B211" s="219"/>
      <c r="C211" s="220"/>
      <c r="D211" s="221" t="s">
        <v>77</v>
      </c>
      <c r="E211" s="247" t="s">
        <v>689</v>
      </c>
      <c r="F211" s="247" t="s">
        <v>701</v>
      </c>
      <c r="G211" s="220"/>
      <c r="H211" s="220"/>
      <c r="I211" s="223"/>
      <c r="J211" s="248">
        <f>BK211</f>
        <v>0</v>
      </c>
      <c r="K211" s="220"/>
      <c r="L211" s="225"/>
      <c r="M211" s="226"/>
      <c r="N211" s="227"/>
      <c r="O211" s="227"/>
      <c r="P211" s="228">
        <f>P212</f>
        <v>0</v>
      </c>
      <c r="Q211" s="227"/>
      <c r="R211" s="228">
        <f>R212</f>
        <v>0</v>
      </c>
      <c r="S211" s="227"/>
      <c r="T211" s="229">
        <f>T212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30" t="s">
        <v>85</v>
      </c>
      <c r="AT211" s="231" t="s">
        <v>77</v>
      </c>
      <c r="AU211" s="231" t="s">
        <v>85</v>
      </c>
      <c r="AY211" s="230" t="s">
        <v>263</v>
      </c>
      <c r="BK211" s="232">
        <f>BK212</f>
        <v>0</v>
      </c>
    </row>
    <row r="212" s="2" customFormat="1" ht="24.15" customHeight="1">
      <c r="A212" s="35"/>
      <c r="B212" s="36"/>
      <c r="C212" s="233" t="s">
        <v>537</v>
      </c>
      <c r="D212" s="233" t="s">
        <v>264</v>
      </c>
      <c r="E212" s="234" t="s">
        <v>703</v>
      </c>
      <c r="F212" s="235" t="s">
        <v>704</v>
      </c>
      <c r="G212" s="236" t="s">
        <v>313</v>
      </c>
      <c r="H212" s="237">
        <v>232.66</v>
      </c>
      <c r="I212" s="238"/>
      <c r="J212" s="237">
        <f>ROUND(I212*H212,3)</f>
        <v>0</v>
      </c>
      <c r="K212" s="239"/>
      <c r="L212" s="41"/>
      <c r="M212" s="240" t="s">
        <v>1</v>
      </c>
      <c r="N212" s="241" t="s">
        <v>44</v>
      </c>
      <c r="O212" s="94"/>
      <c r="P212" s="242">
        <f>O212*H212</f>
        <v>0</v>
      </c>
      <c r="Q212" s="242">
        <v>0</v>
      </c>
      <c r="R212" s="242">
        <f>Q212*H212</f>
        <v>0</v>
      </c>
      <c r="S212" s="242">
        <v>0</v>
      </c>
      <c r="T212" s="243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44" t="s">
        <v>101</v>
      </c>
      <c r="AT212" s="244" t="s">
        <v>264</v>
      </c>
      <c r="AU212" s="244" t="s">
        <v>89</v>
      </c>
      <c r="AY212" s="14" t="s">
        <v>263</v>
      </c>
      <c r="BE212" s="245">
        <f>IF(N212="základná",J212,0)</f>
        <v>0</v>
      </c>
      <c r="BF212" s="245">
        <f>IF(N212="znížená",J212,0)</f>
        <v>0</v>
      </c>
      <c r="BG212" s="245">
        <f>IF(N212="zákl. prenesená",J212,0)</f>
        <v>0</v>
      </c>
      <c r="BH212" s="245">
        <f>IF(N212="zníž. prenesená",J212,0)</f>
        <v>0</v>
      </c>
      <c r="BI212" s="245">
        <f>IF(N212="nulová",J212,0)</f>
        <v>0</v>
      </c>
      <c r="BJ212" s="14" t="s">
        <v>89</v>
      </c>
      <c r="BK212" s="246">
        <f>ROUND(I212*H212,3)</f>
        <v>0</v>
      </c>
      <c r="BL212" s="14" t="s">
        <v>101</v>
      </c>
      <c r="BM212" s="244" t="s">
        <v>3427</v>
      </c>
    </row>
    <row r="213" s="12" customFormat="1" ht="25.92" customHeight="1">
      <c r="A213" s="12"/>
      <c r="B213" s="219"/>
      <c r="C213" s="220"/>
      <c r="D213" s="221" t="s">
        <v>77</v>
      </c>
      <c r="E213" s="222" t="s">
        <v>706</v>
      </c>
      <c r="F213" s="222" t="s">
        <v>707</v>
      </c>
      <c r="G213" s="220"/>
      <c r="H213" s="220"/>
      <c r="I213" s="223"/>
      <c r="J213" s="224">
        <f>BK213</f>
        <v>0</v>
      </c>
      <c r="K213" s="220"/>
      <c r="L213" s="225"/>
      <c r="M213" s="226"/>
      <c r="N213" s="227"/>
      <c r="O213" s="227"/>
      <c r="P213" s="228">
        <f>P214+P222+P233+P241+P249+P251+P275+P285+P295+P304+P314+P322</f>
        <v>0</v>
      </c>
      <c r="Q213" s="227"/>
      <c r="R213" s="228">
        <f>R214+R222+R233+R241+R249+R251+R275+R285+R295+R304+R314+R322</f>
        <v>49.176940540000004</v>
      </c>
      <c r="S213" s="227"/>
      <c r="T213" s="229">
        <f>T214+T222+T233+T241+T249+T251+T275+T285+T295+T304+T314+T322</f>
        <v>40.643659999999997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30" t="s">
        <v>89</v>
      </c>
      <c r="AT213" s="231" t="s">
        <v>77</v>
      </c>
      <c r="AU213" s="231" t="s">
        <v>78</v>
      </c>
      <c r="AY213" s="230" t="s">
        <v>263</v>
      </c>
      <c r="BK213" s="232">
        <f>BK214+BK222+BK233+BK241+BK249+BK251+BK275+BK285+BK295+BK304+BK314+BK322</f>
        <v>0</v>
      </c>
    </row>
    <row r="214" s="12" customFormat="1" ht="22.8" customHeight="1">
      <c r="A214" s="12"/>
      <c r="B214" s="219"/>
      <c r="C214" s="220"/>
      <c r="D214" s="221" t="s">
        <v>77</v>
      </c>
      <c r="E214" s="247" t="s">
        <v>708</v>
      </c>
      <c r="F214" s="247" t="s">
        <v>709</v>
      </c>
      <c r="G214" s="220"/>
      <c r="H214" s="220"/>
      <c r="I214" s="223"/>
      <c r="J214" s="248">
        <f>BK214</f>
        <v>0</v>
      </c>
      <c r="K214" s="220"/>
      <c r="L214" s="225"/>
      <c r="M214" s="226"/>
      <c r="N214" s="227"/>
      <c r="O214" s="227"/>
      <c r="P214" s="228">
        <f>SUM(P215:P221)</f>
        <v>0</v>
      </c>
      <c r="Q214" s="227"/>
      <c r="R214" s="228">
        <f>SUM(R215:R221)</f>
        <v>0.063476250000000012</v>
      </c>
      <c r="S214" s="227"/>
      <c r="T214" s="229">
        <f>SUM(T215:T221)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30" t="s">
        <v>89</v>
      </c>
      <c r="AT214" s="231" t="s">
        <v>77</v>
      </c>
      <c r="AU214" s="231" t="s">
        <v>85</v>
      </c>
      <c r="AY214" s="230" t="s">
        <v>263</v>
      </c>
      <c r="BK214" s="232">
        <f>SUM(BK215:BK221)</f>
        <v>0</v>
      </c>
    </row>
    <row r="215" s="2" customFormat="1" ht="33" customHeight="1">
      <c r="A215" s="35"/>
      <c r="B215" s="36"/>
      <c r="C215" s="233" t="s">
        <v>542</v>
      </c>
      <c r="D215" s="233" t="s">
        <v>264</v>
      </c>
      <c r="E215" s="234" t="s">
        <v>740</v>
      </c>
      <c r="F215" s="235" t="s">
        <v>741</v>
      </c>
      <c r="G215" s="236" t="s">
        <v>322</v>
      </c>
      <c r="H215" s="237">
        <v>32.130000000000003</v>
      </c>
      <c r="I215" s="238"/>
      <c r="J215" s="237">
        <f>ROUND(I215*H215,3)</f>
        <v>0</v>
      </c>
      <c r="K215" s="239"/>
      <c r="L215" s="41"/>
      <c r="M215" s="240" t="s">
        <v>1</v>
      </c>
      <c r="N215" s="241" t="s">
        <v>44</v>
      </c>
      <c r="O215" s="94"/>
      <c r="P215" s="242">
        <f>O215*H215</f>
        <v>0</v>
      </c>
      <c r="Q215" s="242">
        <v>0</v>
      </c>
      <c r="R215" s="242">
        <f>Q215*H215</f>
        <v>0</v>
      </c>
      <c r="S215" s="242">
        <v>0</v>
      </c>
      <c r="T215" s="243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44" t="s">
        <v>327</v>
      </c>
      <c r="AT215" s="244" t="s">
        <v>264</v>
      </c>
      <c r="AU215" s="244" t="s">
        <v>89</v>
      </c>
      <c r="AY215" s="14" t="s">
        <v>263</v>
      </c>
      <c r="BE215" s="245">
        <f>IF(N215="základná",J215,0)</f>
        <v>0</v>
      </c>
      <c r="BF215" s="245">
        <f>IF(N215="znížená",J215,0)</f>
        <v>0</v>
      </c>
      <c r="BG215" s="245">
        <f>IF(N215="zákl. prenesená",J215,0)</f>
        <v>0</v>
      </c>
      <c r="BH215" s="245">
        <f>IF(N215="zníž. prenesená",J215,0)</f>
        <v>0</v>
      </c>
      <c r="BI215" s="245">
        <f>IF(N215="nulová",J215,0)</f>
        <v>0</v>
      </c>
      <c r="BJ215" s="14" t="s">
        <v>89</v>
      </c>
      <c r="BK215" s="246">
        <f>ROUND(I215*H215,3)</f>
        <v>0</v>
      </c>
      <c r="BL215" s="14" t="s">
        <v>327</v>
      </c>
      <c r="BM215" s="244" t="s">
        <v>3428</v>
      </c>
    </row>
    <row r="216" s="2" customFormat="1" ht="24.15" customHeight="1">
      <c r="A216" s="35"/>
      <c r="B216" s="36"/>
      <c r="C216" s="249" t="s">
        <v>546</v>
      </c>
      <c r="D216" s="249" t="s">
        <v>612</v>
      </c>
      <c r="E216" s="250" t="s">
        <v>744</v>
      </c>
      <c r="F216" s="251" t="s">
        <v>745</v>
      </c>
      <c r="G216" s="252" t="s">
        <v>746</v>
      </c>
      <c r="H216" s="253">
        <v>32.130000000000003</v>
      </c>
      <c r="I216" s="254"/>
      <c r="J216" s="253">
        <f>ROUND(I216*H216,3)</f>
        <v>0</v>
      </c>
      <c r="K216" s="255"/>
      <c r="L216" s="256"/>
      <c r="M216" s="257" t="s">
        <v>1</v>
      </c>
      <c r="N216" s="258" t="s">
        <v>44</v>
      </c>
      <c r="O216" s="94"/>
      <c r="P216" s="242">
        <f>O216*H216</f>
        <v>0</v>
      </c>
      <c r="Q216" s="242">
        <v>0.001</v>
      </c>
      <c r="R216" s="242">
        <f>Q216*H216</f>
        <v>0.032130000000000006</v>
      </c>
      <c r="S216" s="242">
        <v>0</v>
      </c>
      <c r="T216" s="243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44" t="s">
        <v>717</v>
      </c>
      <c r="AT216" s="244" t="s">
        <v>612</v>
      </c>
      <c r="AU216" s="244" t="s">
        <v>89</v>
      </c>
      <c r="AY216" s="14" t="s">
        <v>263</v>
      </c>
      <c r="BE216" s="245">
        <f>IF(N216="základná",J216,0)</f>
        <v>0</v>
      </c>
      <c r="BF216" s="245">
        <f>IF(N216="znížená",J216,0)</f>
        <v>0</v>
      </c>
      <c r="BG216" s="245">
        <f>IF(N216="zákl. prenesená",J216,0)</f>
        <v>0</v>
      </c>
      <c r="BH216" s="245">
        <f>IF(N216="zníž. prenesená",J216,0)</f>
        <v>0</v>
      </c>
      <c r="BI216" s="245">
        <f>IF(N216="nulová",J216,0)</f>
        <v>0</v>
      </c>
      <c r="BJ216" s="14" t="s">
        <v>89</v>
      </c>
      <c r="BK216" s="246">
        <f>ROUND(I216*H216,3)</f>
        <v>0</v>
      </c>
      <c r="BL216" s="14" t="s">
        <v>327</v>
      </c>
      <c r="BM216" s="244" t="s">
        <v>3429</v>
      </c>
    </row>
    <row r="217" s="2" customFormat="1" ht="24.15" customHeight="1">
      <c r="A217" s="35"/>
      <c r="B217" s="36"/>
      <c r="C217" s="249" t="s">
        <v>550</v>
      </c>
      <c r="D217" s="249" t="s">
        <v>612</v>
      </c>
      <c r="E217" s="250" t="s">
        <v>749</v>
      </c>
      <c r="F217" s="251" t="s">
        <v>750</v>
      </c>
      <c r="G217" s="252" t="s">
        <v>569</v>
      </c>
      <c r="H217" s="253">
        <v>47.884999999999998</v>
      </c>
      <c r="I217" s="254"/>
      <c r="J217" s="253">
        <f>ROUND(I217*H217,3)</f>
        <v>0</v>
      </c>
      <c r="K217" s="255"/>
      <c r="L217" s="256"/>
      <c r="M217" s="257" t="s">
        <v>1</v>
      </c>
      <c r="N217" s="258" t="s">
        <v>44</v>
      </c>
      <c r="O217" s="94"/>
      <c r="P217" s="242">
        <f>O217*H217</f>
        <v>0</v>
      </c>
      <c r="Q217" s="242">
        <v>5.0000000000000002E-05</v>
      </c>
      <c r="R217" s="242">
        <f>Q217*H217</f>
        <v>0.0023942500000000001</v>
      </c>
      <c r="S217" s="242">
        <v>0</v>
      </c>
      <c r="T217" s="243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44" t="s">
        <v>717</v>
      </c>
      <c r="AT217" s="244" t="s">
        <v>612</v>
      </c>
      <c r="AU217" s="244" t="s">
        <v>89</v>
      </c>
      <c r="AY217" s="14" t="s">
        <v>263</v>
      </c>
      <c r="BE217" s="245">
        <f>IF(N217="základná",J217,0)</f>
        <v>0</v>
      </c>
      <c r="BF217" s="245">
        <f>IF(N217="znížená",J217,0)</f>
        <v>0</v>
      </c>
      <c r="BG217" s="245">
        <f>IF(N217="zákl. prenesená",J217,0)</f>
        <v>0</v>
      </c>
      <c r="BH217" s="245">
        <f>IF(N217="zníž. prenesená",J217,0)</f>
        <v>0</v>
      </c>
      <c r="BI217" s="245">
        <f>IF(N217="nulová",J217,0)</f>
        <v>0</v>
      </c>
      <c r="BJ217" s="14" t="s">
        <v>89</v>
      </c>
      <c r="BK217" s="246">
        <f>ROUND(I217*H217,3)</f>
        <v>0</v>
      </c>
      <c r="BL217" s="14" t="s">
        <v>327</v>
      </c>
      <c r="BM217" s="244" t="s">
        <v>3430</v>
      </c>
    </row>
    <row r="218" s="2" customFormat="1" ht="24.15" customHeight="1">
      <c r="A218" s="35"/>
      <c r="B218" s="36"/>
      <c r="C218" s="233" t="s">
        <v>554</v>
      </c>
      <c r="D218" s="233" t="s">
        <v>264</v>
      </c>
      <c r="E218" s="234" t="s">
        <v>753</v>
      </c>
      <c r="F218" s="235" t="s">
        <v>754</v>
      </c>
      <c r="G218" s="236" t="s">
        <v>322</v>
      </c>
      <c r="H218" s="237">
        <v>28.071999999999999</v>
      </c>
      <c r="I218" s="238"/>
      <c r="J218" s="237">
        <f>ROUND(I218*H218,3)</f>
        <v>0</v>
      </c>
      <c r="K218" s="239"/>
      <c r="L218" s="41"/>
      <c r="M218" s="240" t="s">
        <v>1</v>
      </c>
      <c r="N218" s="241" t="s">
        <v>44</v>
      </c>
      <c r="O218" s="94"/>
      <c r="P218" s="242">
        <f>O218*H218</f>
        <v>0</v>
      </c>
      <c r="Q218" s="242">
        <v>0</v>
      </c>
      <c r="R218" s="242">
        <f>Q218*H218</f>
        <v>0</v>
      </c>
      <c r="S218" s="242">
        <v>0</v>
      </c>
      <c r="T218" s="243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44" t="s">
        <v>327</v>
      </c>
      <c r="AT218" s="244" t="s">
        <v>264</v>
      </c>
      <c r="AU218" s="244" t="s">
        <v>89</v>
      </c>
      <c r="AY218" s="14" t="s">
        <v>263</v>
      </c>
      <c r="BE218" s="245">
        <f>IF(N218="základná",J218,0)</f>
        <v>0</v>
      </c>
      <c r="BF218" s="245">
        <f>IF(N218="znížená",J218,0)</f>
        <v>0</v>
      </c>
      <c r="BG218" s="245">
        <f>IF(N218="zákl. prenesená",J218,0)</f>
        <v>0</v>
      </c>
      <c r="BH218" s="245">
        <f>IF(N218="zníž. prenesená",J218,0)</f>
        <v>0</v>
      </c>
      <c r="BI218" s="245">
        <f>IF(N218="nulová",J218,0)</f>
        <v>0</v>
      </c>
      <c r="BJ218" s="14" t="s">
        <v>89</v>
      </c>
      <c r="BK218" s="246">
        <f>ROUND(I218*H218,3)</f>
        <v>0</v>
      </c>
      <c r="BL218" s="14" t="s">
        <v>327</v>
      </c>
      <c r="BM218" s="244" t="s">
        <v>3431</v>
      </c>
    </row>
    <row r="219" s="2" customFormat="1" ht="24.15" customHeight="1">
      <c r="A219" s="35"/>
      <c r="B219" s="36"/>
      <c r="C219" s="249" t="s">
        <v>558</v>
      </c>
      <c r="D219" s="249" t="s">
        <v>612</v>
      </c>
      <c r="E219" s="250" t="s">
        <v>744</v>
      </c>
      <c r="F219" s="251" t="s">
        <v>745</v>
      </c>
      <c r="G219" s="252" t="s">
        <v>746</v>
      </c>
      <c r="H219" s="253">
        <v>28.071999999999999</v>
      </c>
      <c r="I219" s="254"/>
      <c r="J219" s="253">
        <f>ROUND(I219*H219,3)</f>
        <v>0</v>
      </c>
      <c r="K219" s="255"/>
      <c r="L219" s="256"/>
      <c r="M219" s="257" t="s">
        <v>1</v>
      </c>
      <c r="N219" s="258" t="s">
        <v>44</v>
      </c>
      <c r="O219" s="94"/>
      <c r="P219" s="242">
        <f>O219*H219</f>
        <v>0</v>
      </c>
      <c r="Q219" s="242">
        <v>0.001</v>
      </c>
      <c r="R219" s="242">
        <f>Q219*H219</f>
        <v>0.028072</v>
      </c>
      <c r="S219" s="242">
        <v>0</v>
      </c>
      <c r="T219" s="243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44" t="s">
        <v>717</v>
      </c>
      <c r="AT219" s="244" t="s">
        <v>612</v>
      </c>
      <c r="AU219" s="244" t="s">
        <v>89</v>
      </c>
      <c r="AY219" s="14" t="s">
        <v>263</v>
      </c>
      <c r="BE219" s="245">
        <f>IF(N219="základná",J219,0)</f>
        <v>0</v>
      </c>
      <c r="BF219" s="245">
        <f>IF(N219="znížená",J219,0)</f>
        <v>0</v>
      </c>
      <c r="BG219" s="245">
        <f>IF(N219="zákl. prenesená",J219,0)</f>
        <v>0</v>
      </c>
      <c r="BH219" s="245">
        <f>IF(N219="zníž. prenesená",J219,0)</f>
        <v>0</v>
      </c>
      <c r="BI219" s="245">
        <f>IF(N219="nulová",J219,0)</f>
        <v>0</v>
      </c>
      <c r="BJ219" s="14" t="s">
        <v>89</v>
      </c>
      <c r="BK219" s="246">
        <f>ROUND(I219*H219,3)</f>
        <v>0</v>
      </c>
      <c r="BL219" s="14" t="s">
        <v>327</v>
      </c>
      <c r="BM219" s="244" t="s">
        <v>3432</v>
      </c>
    </row>
    <row r="220" s="2" customFormat="1" ht="24.15" customHeight="1">
      <c r="A220" s="35"/>
      <c r="B220" s="36"/>
      <c r="C220" s="249" t="s">
        <v>562</v>
      </c>
      <c r="D220" s="249" t="s">
        <v>612</v>
      </c>
      <c r="E220" s="250" t="s">
        <v>749</v>
      </c>
      <c r="F220" s="251" t="s">
        <v>750</v>
      </c>
      <c r="G220" s="252" t="s">
        <v>569</v>
      </c>
      <c r="H220" s="253">
        <v>17.600000000000001</v>
      </c>
      <c r="I220" s="254"/>
      <c r="J220" s="253">
        <f>ROUND(I220*H220,3)</f>
        <v>0</v>
      </c>
      <c r="K220" s="255"/>
      <c r="L220" s="256"/>
      <c r="M220" s="257" t="s">
        <v>1</v>
      </c>
      <c r="N220" s="258" t="s">
        <v>44</v>
      </c>
      <c r="O220" s="94"/>
      <c r="P220" s="242">
        <f>O220*H220</f>
        <v>0</v>
      </c>
      <c r="Q220" s="242">
        <v>5.0000000000000002E-05</v>
      </c>
      <c r="R220" s="242">
        <f>Q220*H220</f>
        <v>0.00088000000000000014</v>
      </c>
      <c r="S220" s="242">
        <v>0</v>
      </c>
      <c r="T220" s="243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44" t="s">
        <v>717</v>
      </c>
      <c r="AT220" s="244" t="s">
        <v>612</v>
      </c>
      <c r="AU220" s="244" t="s">
        <v>89</v>
      </c>
      <c r="AY220" s="14" t="s">
        <v>263</v>
      </c>
      <c r="BE220" s="245">
        <f>IF(N220="základná",J220,0)</f>
        <v>0</v>
      </c>
      <c r="BF220" s="245">
        <f>IF(N220="znížená",J220,0)</f>
        <v>0</v>
      </c>
      <c r="BG220" s="245">
        <f>IF(N220="zákl. prenesená",J220,0)</f>
        <v>0</v>
      </c>
      <c r="BH220" s="245">
        <f>IF(N220="zníž. prenesená",J220,0)</f>
        <v>0</v>
      </c>
      <c r="BI220" s="245">
        <f>IF(N220="nulová",J220,0)</f>
        <v>0</v>
      </c>
      <c r="BJ220" s="14" t="s">
        <v>89</v>
      </c>
      <c r="BK220" s="246">
        <f>ROUND(I220*H220,3)</f>
        <v>0</v>
      </c>
      <c r="BL220" s="14" t="s">
        <v>327</v>
      </c>
      <c r="BM220" s="244" t="s">
        <v>3433</v>
      </c>
    </row>
    <row r="221" s="2" customFormat="1" ht="24.15" customHeight="1">
      <c r="A221" s="35"/>
      <c r="B221" s="36"/>
      <c r="C221" s="233" t="s">
        <v>566</v>
      </c>
      <c r="D221" s="233" t="s">
        <v>264</v>
      </c>
      <c r="E221" s="234" t="s">
        <v>761</v>
      </c>
      <c r="F221" s="235" t="s">
        <v>762</v>
      </c>
      <c r="G221" s="236" t="s">
        <v>313</v>
      </c>
      <c r="H221" s="237">
        <v>0.063</v>
      </c>
      <c r="I221" s="238"/>
      <c r="J221" s="237">
        <f>ROUND(I221*H221,3)</f>
        <v>0</v>
      </c>
      <c r="K221" s="239"/>
      <c r="L221" s="41"/>
      <c r="M221" s="240" t="s">
        <v>1</v>
      </c>
      <c r="N221" s="241" t="s">
        <v>44</v>
      </c>
      <c r="O221" s="94"/>
      <c r="P221" s="242">
        <f>O221*H221</f>
        <v>0</v>
      </c>
      <c r="Q221" s="242">
        <v>0</v>
      </c>
      <c r="R221" s="242">
        <f>Q221*H221</f>
        <v>0</v>
      </c>
      <c r="S221" s="242">
        <v>0</v>
      </c>
      <c r="T221" s="243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44" t="s">
        <v>327</v>
      </c>
      <c r="AT221" s="244" t="s">
        <v>264</v>
      </c>
      <c r="AU221" s="244" t="s">
        <v>89</v>
      </c>
      <c r="AY221" s="14" t="s">
        <v>263</v>
      </c>
      <c r="BE221" s="245">
        <f>IF(N221="základná",J221,0)</f>
        <v>0</v>
      </c>
      <c r="BF221" s="245">
        <f>IF(N221="znížená",J221,0)</f>
        <v>0</v>
      </c>
      <c r="BG221" s="245">
        <f>IF(N221="zákl. prenesená",J221,0)</f>
        <v>0</v>
      </c>
      <c r="BH221" s="245">
        <f>IF(N221="zníž. prenesená",J221,0)</f>
        <v>0</v>
      </c>
      <c r="BI221" s="245">
        <f>IF(N221="nulová",J221,0)</f>
        <v>0</v>
      </c>
      <c r="BJ221" s="14" t="s">
        <v>89</v>
      </c>
      <c r="BK221" s="246">
        <f>ROUND(I221*H221,3)</f>
        <v>0</v>
      </c>
      <c r="BL221" s="14" t="s">
        <v>327</v>
      </c>
      <c r="BM221" s="244" t="s">
        <v>3434</v>
      </c>
    </row>
    <row r="222" s="12" customFormat="1" ht="22.8" customHeight="1">
      <c r="A222" s="12"/>
      <c r="B222" s="219"/>
      <c r="C222" s="220"/>
      <c r="D222" s="221" t="s">
        <v>77</v>
      </c>
      <c r="E222" s="247" t="s">
        <v>764</v>
      </c>
      <c r="F222" s="247" t="s">
        <v>765</v>
      </c>
      <c r="G222" s="220"/>
      <c r="H222" s="220"/>
      <c r="I222" s="223"/>
      <c r="J222" s="248">
        <f>BK222</f>
        <v>0</v>
      </c>
      <c r="K222" s="220"/>
      <c r="L222" s="225"/>
      <c r="M222" s="226"/>
      <c r="N222" s="227"/>
      <c r="O222" s="227"/>
      <c r="P222" s="228">
        <f>SUM(P223:P232)</f>
        <v>0</v>
      </c>
      <c r="Q222" s="227"/>
      <c r="R222" s="228">
        <f>SUM(R223:R232)</f>
        <v>2.13281922</v>
      </c>
      <c r="S222" s="227"/>
      <c r="T222" s="229">
        <f>SUM(T223:T232)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30" t="s">
        <v>89</v>
      </c>
      <c r="AT222" s="231" t="s">
        <v>77</v>
      </c>
      <c r="AU222" s="231" t="s">
        <v>85</v>
      </c>
      <c r="AY222" s="230" t="s">
        <v>263</v>
      </c>
      <c r="BK222" s="232">
        <f>SUM(BK223:BK232)</f>
        <v>0</v>
      </c>
    </row>
    <row r="223" s="2" customFormat="1" ht="24.15" customHeight="1">
      <c r="A223" s="35"/>
      <c r="B223" s="36"/>
      <c r="C223" s="233" t="s">
        <v>571</v>
      </c>
      <c r="D223" s="233" t="s">
        <v>264</v>
      </c>
      <c r="E223" s="234" t="s">
        <v>767</v>
      </c>
      <c r="F223" s="235" t="s">
        <v>768</v>
      </c>
      <c r="G223" s="236" t="s">
        <v>322</v>
      </c>
      <c r="H223" s="237">
        <v>204.351</v>
      </c>
      <c r="I223" s="238"/>
      <c r="J223" s="237">
        <f>ROUND(I223*H223,3)</f>
        <v>0</v>
      </c>
      <c r="K223" s="239"/>
      <c r="L223" s="41"/>
      <c r="M223" s="240" t="s">
        <v>1</v>
      </c>
      <c r="N223" s="241" t="s">
        <v>44</v>
      </c>
      <c r="O223" s="94"/>
      <c r="P223" s="242">
        <f>O223*H223</f>
        <v>0</v>
      </c>
      <c r="Q223" s="242">
        <v>0.00054000000000000001</v>
      </c>
      <c r="R223" s="242">
        <f>Q223*H223</f>
        <v>0.11034954</v>
      </c>
      <c r="S223" s="242">
        <v>0</v>
      </c>
      <c r="T223" s="243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44" t="s">
        <v>327</v>
      </c>
      <c r="AT223" s="244" t="s">
        <v>264</v>
      </c>
      <c r="AU223" s="244" t="s">
        <v>89</v>
      </c>
      <c r="AY223" s="14" t="s">
        <v>263</v>
      </c>
      <c r="BE223" s="245">
        <f>IF(N223="základná",J223,0)</f>
        <v>0</v>
      </c>
      <c r="BF223" s="245">
        <f>IF(N223="znížená",J223,0)</f>
        <v>0</v>
      </c>
      <c r="BG223" s="245">
        <f>IF(N223="zákl. prenesená",J223,0)</f>
        <v>0</v>
      </c>
      <c r="BH223" s="245">
        <f>IF(N223="zníž. prenesená",J223,0)</f>
        <v>0</v>
      </c>
      <c r="BI223" s="245">
        <f>IF(N223="nulová",J223,0)</f>
        <v>0</v>
      </c>
      <c r="BJ223" s="14" t="s">
        <v>89</v>
      </c>
      <c r="BK223" s="246">
        <f>ROUND(I223*H223,3)</f>
        <v>0</v>
      </c>
      <c r="BL223" s="14" t="s">
        <v>327</v>
      </c>
      <c r="BM223" s="244" t="s">
        <v>3435</v>
      </c>
    </row>
    <row r="224" s="2" customFormat="1" ht="24.15" customHeight="1">
      <c r="A224" s="35"/>
      <c r="B224" s="36"/>
      <c r="C224" s="249" t="s">
        <v>575</v>
      </c>
      <c r="D224" s="249" t="s">
        <v>612</v>
      </c>
      <c r="E224" s="250" t="s">
        <v>771</v>
      </c>
      <c r="F224" s="251" t="s">
        <v>772</v>
      </c>
      <c r="G224" s="252" t="s">
        <v>322</v>
      </c>
      <c r="H224" s="253">
        <v>235.00399999999999</v>
      </c>
      <c r="I224" s="254"/>
      <c r="J224" s="253">
        <f>ROUND(I224*H224,3)</f>
        <v>0</v>
      </c>
      <c r="K224" s="255"/>
      <c r="L224" s="256"/>
      <c r="M224" s="257" t="s">
        <v>1</v>
      </c>
      <c r="N224" s="258" t="s">
        <v>44</v>
      </c>
      <c r="O224" s="94"/>
      <c r="P224" s="242">
        <f>O224*H224</f>
        <v>0</v>
      </c>
      <c r="Q224" s="242">
        <v>0.0044999999999999997</v>
      </c>
      <c r="R224" s="242">
        <f>Q224*H224</f>
        <v>1.057518</v>
      </c>
      <c r="S224" s="242">
        <v>0</v>
      </c>
      <c r="T224" s="243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44" t="s">
        <v>717</v>
      </c>
      <c r="AT224" s="244" t="s">
        <v>612</v>
      </c>
      <c r="AU224" s="244" t="s">
        <v>89</v>
      </c>
      <c r="AY224" s="14" t="s">
        <v>263</v>
      </c>
      <c r="BE224" s="245">
        <f>IF(N224="základná",J224,0)</f>
        <v>0</v>
      </c>
      <c r="BF224" s="245">
        <f>IF(N224="znížená",J224,0)</f>
        <v>0</v>
      </c>
      <c r="BG224" s="245">
        <f>IF(N224="zákl. prenesená",J224,0)</f>
        <v>0</v>
      </c>
      <c r="BH224" s="245">
        <f>IF(N224="zníž. prenesená",J224,0)</f>
        <v>0</v>
      </c>
      <c r="BI224" s="245">
        <f>IF(N224="nulová",J224,0)</f>
        <v>0</v>
      </c>
      <c r="BJ224" s="14" t="s">
        <v>89</v>
      </c>
      <c r="BK224" s="246">
        <f>ROUND(I224*H224,3)</f>
        <v>0</v>
      </c>
      <c r="BL224" s="14" t="s">
        <v>327</v>
      </c>
      <c r="BM224" s="244" t="s">
        <v>3436</v>
      </c>
    </row>
    <row r="225" s="2" customFormat="1" ht="44.25" customHeight="1">
      <c r="A225" s="35"/>
      <c r="B225" s="36"/>
      <c r="C225" s="233" t="s">
        <v>579</v>
      </c>
      <c r="D225" s="233" t="s">
        <v>264</v>
      </c>
      <c r="E225" s="234" t="s">
        <v>775</v>
      </c>
      <c r="F225" s="235" t="s">
        <v>776</v>
      </c>
      <c r="G225" s="236" t="s">
        <v>322</v>
      </c>
      <c r="H225" s="237">
        <v>213.80600000000001</v>
      </c>
      <c r="I225" s="238"/>
      <c r="J225" s="237">
        <f>ROUND(I225*H225,3)</f>
        <v>0</v>
      </c>
      <c r="K225" s="239"/>
      <c r="L225" s="41"/>
      <c r="M225" s="240" t="s">
        <v>1</v>
      </c>
      <c r="N225" s="241" t="s">
        <v>44</v>
      </c>
      <c r="O225" s="94"/>
      <c r="P225" s="242">
        <f>O225*H225</f>
        <v>0</v>
      </c>
      <c r="Q225" s="242">
        <v>0</v>
      </c>
      <c r="R225" s="242">
        <f>Q225*H225</f>
        <v>0</v>
      </c>
      <c r="S225" s="242">
        <v>0</v>
      </c>
      <c r="T225" s="243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44" t="s">
        <v>327</v>
      </c>
      <c r="AT225" s="244" t="s">
        <v>264</v>
      </c>
      <c r="AU225" s="244" t="s">
        <v>89</v>
      </c>
      <c r="AY225" s="14" t="s">
        <v>263</v>
      </c>
      <c r="BE225" s="245">
        <f>IF(N225="základná",J225,0)</f>
        <v>0</v>
      </c>
      <c r="BF225" s="245">
        <f>IF(N225="znížená",J225,0)</f>
        <v>0</v>
      </c>
      <c r="BG225" s="245">
        <f>IF(N225="zákl. prenesená",J225,0)</f>
        <v>0</v>
      </c>
      <c r="BH225" s="245">
        <f>IF(N225="zníž. prenesená",J225,0)</f>
        <v>0</v>
      </c>
      <c r="BI225" s="245">
        <f>IF(N225="nulová",J225,0)</f>
        <v>0</v>
      </c>
      <c r="BJ225" s="14" t="s">
        <v>89</v>
      </c>
      <c r="BK225" s="246">
        <f>ROUND(I225*H225,3)</f>
        <v>0</v>
      </c>
      <c r="BL225" s="14" t="s">
        <v>327</v>
      </c>
      <c r="BM225" s="244" t="s">
        <v>3437</v>
      </c>
    </row>
    <row r="226" s="2" customFormat="1" ht="24.15" customHeight="1">
      <c r="A226" s="35"/>
      <c r="B226" s="36"/>
      <c r="C226" s="249" t="s">
        <v>583</v>
      </c>
      <c r="D226" s="249" t="s">
        <v>612</v>
      </c>
      <c r="E226" s="250" t="s">
        <v>779</v>
      </c>
      <c r="F226" s="251" t="s">
        <v>780</v>
      </c>
      <c r="G226" s="252" t="s">
        <v>322</v>
      </c>
      <c r="H226" s="253">
        <v>245.87700000000001</v>
      </c>
      <c r="I226" s="254"/>
      <c r="J226" s="253">
        <f>ROUND(I226*H226,3)</f>
        <v>0</v>
      </c>
      <c r="K226" s="255"/>
      <c r="L226" s="256"/>
      <c r="M226" s="257" t="s">
        <v>1</v>
      </c>
      <c r="N226" s="258" t="s">
        <v>44</v>
      </c>
      <c r="O226" s="94"/>
      <c r="P226" s="242">
        <f>O226*H226</f>
        <v>0</v>
      </c>
      <c r="Q226" s="242">
        <v>0.0019</v>
      </c>
      <c r="R226" s="242">
        <f>Q226*H226</f>
        <v>0.46716630000000003</v>
      </c>
      <c r="S226" s="242">
        <v>0</v>
      </c>
      <c r="T226" s="243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44" t="s">
        <v>717</v>
      </c>
      <c r="AT226" s="244" t="s">
        <v>612</v>
      </c>
      <c r="AU226" s="244" t="s">
        <v>89</v>
      </c>
      <c r="AY226" s="14" t="s">
        <v>263</v>
      </c>
      <c r="BE226" s="245">
        <f>IF(N226="základná",J226,0)</f>
        <v>0</v>
      </c>
      <c r="BF226" s="245">
        <f>IF(N226="znížená",J226,0)</f>
        <v>0</v>
      </c>
      <c r="BG226" s="245">
        <f>IF(N226="zákl. prenesená",J226,0)</f>
        <v>0</v>
      </c>
      <c r="BH226" s="245">
        <f>IF(N226="zníž. prenesená",J226,0)</f>
        <v>0</v>
      </c>
      <c r="BI226" s="245">
        <f>IF(N226="nulová",J226,0)</f>
        <v>0</v>
      </c>
      <c r="BJ226" s="14" t="s">
        <v>89</v>
      </c>
      <c r="BK226" s="246">
        <f>ROUND(I226*H226,3)</f>
        <v>0</v>
      </c>
      <c r="BL226" s="14" t="s">
        <v>327</v>
      </c>
      <c r="BM226" s="244" t="s">
        <v>3438</v>
      </c>
    </row>
    <row r="227" s="2" customFormat="1" ht="24.15" customHeight="1">
      <c r="A227" s="35"/>
      <c r="B227" s="36"/>
      <c r="C227" s="233" t="s">
        <v>587</v>
      </c>
      <c r="D227" s="233" t="s">
        <v>264</v>
      </c>
      <c r="E227" s="234" t="s">
        <v>783</v>
      </c>
      <c r="F227" s="235" t="s">
        <v>784</v>
      </c>
      <c r="G227" s="236" t="s">
        <v>322</v>
      </c>
      <c r="H227" s="237">
        <v>213.80600000000001</v>
      </c>
      <c r="I227" s="238"/>
      <c r="J227" s="237">
        <f>ROUND(I227*H227,3)</f>
        <v>0</v>
      </c>
      <c r="K227" s="239"/>
      <c r="L227" s="41"/>
      <c r="M227" s="240" t="s">
        <v>1</v>
      </c>
      <c r="N227" s="241" t="s">
        <v>44</v>
      </c>
      <c r="O227" s="94"/>
      <c r="P227" s="242">
        <f>O227*H227</f>
        <v>0</v>
      </c>
      <c r="Q227" s="242">
        <v>0</v>
      </c>
      <c r="R227" s="242">
        <f>Q227*H227</f>
        <v>0</v>
      </c>
      <c r="S227" s="242">
        <v>0</v>
      </c>
      <c r="T227" s="243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44" t="s">
        <v>327</v>
      </c>
      <c r="AT227" s="244" t="s">
        <v>264</v>
      </c>
      <c r="AU227" s="244" t="s">
        <v>89</v>
      </c>
      <c r="AY227" s="14" t="s">
        <v>263</v>
      </c>
      <c r="BE227" s="245">
        <f>IF(N227="základná",J227,0)</f>
        <v>0</v>
      </c>
      <c r="BF227" s="245">
        <f>IF(N227="znížená",J227,0)</f>
        <v>0</v>
      </c>
      <c r="BG227" s="245">
        <f>IF(N227="zákl. prenesená",J227,0)</f>
        <v>0</v>
      </c>
      <c r="BH227" s="245">
        <f>IF(N227="zníž. prenesená",J227,0)</f>
        <v>0</v>
      </c>
      <c r="BI227" s="245">
        <f>IF(N227="nulová",J227,0)</f>
        <v>0</v>
      </c>
      <c r="BJ227" s="14" t="s">
        <v>89</v>
      </c>
      <c r="BK227" s="246">
        <f>ROUND(I227*H227,3)</f>
        <v>0</v>
      </c>
      <c r="BL227" s="14" t="s">
        <v>327</v>
      </c>
      <c r="BM227" s="244" t="s">
        <v>3439</v>
      </c>
    </row>
    <row r="228" s="2" customFormat="1" ht="16.5" customHeight="1">
      <c r="A228" s="35"/>
      <c r="B228" s="36"/>
      <c r="C228" s="249" t="s">
        <v>591</v>
      </c>
      <c r="D228" s="249" t="s">
        <v>612</v>
      </c>
      <c r="E228" s="250" t="s">
        <v>715</v>
      </c>
      <c r="F228" s="251" t="s">
        <v>716</v>
      </c>
      <c r="G228" s="252" t="s">
        <v>322</v>
      </c>
      <c r="H228" s="253">
        <v>245.87700000000001</v>
      </c>
      <c r="I228" s="254"/>
      <c r="J228" s="253">
        <f>ROUND(I228*H228,3)</f>
        <v>0</v>
      </c>
      <c r="K228" s="255"/>
      <c r="L228" s="256"/>
      <c r="M228" s="257" t="s">
        <v>1</v>
      </c>
      <c r="N228" s="258" t="s">
        <v>44</v>
      </c>
      <c r="O228" s="94"/>
      <c r="P228" s="242">
        <f>O228*H228</f>
        <v>0</v>
      </c>
      <c r="Q228" s="242">
        <v>0.00029999999999999997</v>
      </c>
      <c r="R228" s="242">
        <f>Q228*H228</f>
        <v>0.073763099999999998</v>
      </c>
      <c r="S228" s="242">
        <v>0</v>
      </c>
      <c r="T228" s="243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44" t="s">
        <v>717</v>
      </c>
      <c r="AT228" s="244" t="s">
        <v>612</v>
      </c>
      <c r="AU228" s="244" t="s">
        <v>89</v>
      </c>
      <c r="AY228" s="14" t="s">
        <v>263</v>
      </c>
      <c r="BE228" s="245">
        <f>IF(N228="základná",J228,0)</f>
        <v>0</v>
      </c>
      <c r="BF228" s="245">
        <f>IF(N228="znížená",J228,0)</f>
        <v>0</v>
      </c>
      <c r="BG228" s="245">
        <f>IF(N228="zákl. prenesená",J228,0)</f>
        <v>0</v>
      </c>
      <c r="BH228" s="245">
        <f>IF(N228="zníž. prenesená",J228,0)</f>
        <v>0</v>
      </c>
      <c r="BI228" s="245">
        <f>IF(N228="nulová",J228,0)</f>
        <v>0</v>
      </c>
      <c r="BJ228" s="14" t="s">
        <v>89</v>
      </c>
      <c r="BK228" s="246">
        <f>ROUND(I228*H228,3)</f>
        <v>0</v>
      </c>
      <c r="BL228" s="14" t="s">
        <v>327</v>
      </c>
      <c r="BM228" s="244" t="s">
        <v>3440</v>
      </c>
    </row>
    <row r="229" s="2" customFormat="1" ht="33" customHeight="1">
      <c r="A229" s="35"/>
      <c r="B229" s="36"/>
      <c r="C229" s="233" t="s">
        <v>595</v>
      </c>
      <c r="D229" s="233" t="s">
        <v>264</v>
      </c>
      <c r="E229" s="234" t="s">
        <v>789</v>
      </c>
      <c r="F229" s="235" t="s">
        <v>790</v>
      </c>
      <c r="G229" s="236" t="s">
        <v>569</v>
      </c>
      <c r="H229" s="237">
        <v>54.780000000000001</v>
      </c>
      <c r="I229" s="238"/>
      <c r="J229" s="237">
        <f>ROUND(I229*H229,3)</f>
        <v>0</v>
      </c>
      <c r="K229" s="239"/>
      <c r="L229" s="41"/>
      <c r="M229" s="240" t="s">
        <v>1</v>
      </c>
      <c r="N229" s="241" t="s">
        <v>44</v>
      </c>
      <c r="O229" s="94"/>
      <c r="P229" s="242">
        <f>O229*H229</f>
        <v>0</v>
      </c>
      <c r="Q229" s="242">
        <v>3.0000000000000001E-05</v>
      </c>
      <c r="R229" s="242">
        <f>Q229*H229</f>
        <v>0.0016434000000000002</v>
      </c>
      <c r="S229" s="242">
        <v>0</v>
      </c>
      <c r="T229" s="243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44" t="s">
        <v>327</v>
      </c>
      <c r="AT229" s="244" t="s">
        <v>264</v>
      </c>
      <c r="AU229" s="244" t="s">
        <v>89</v>
      </c>
      <c r="AY229" s="14" t="s">
        <v>263</v>
      </c>
      <c r="BE229" s="245">
        <f>IF(N229="základná",J229,0)</f>
        <v>0</v>
      </c>
      <c r="BF229" s="245">
        <f>IF(N229="znížená",J229,0)</f>
        <v>0</v>
      </c>
      <c r="BG229" s="245">
        <f>IF(N229="zákl. prenesená",J229,0)</f>
        <v>0</v>
      </c>
      <c r="BH229" s="245">
        <f>IF(N229="zníž. prenesená",J229,0)</f>
        <v>0</v>
      </c>
      <c r="BI229" s="245">
        <f>IF(N229="nulová",J229,0)</f>
        <v>0</v>
      </c>
      <c r="BJ229" s="14" t="s">
        <v>89</v>
      </c>
      <c r="BK229" s="246">
        <f>ROUND(I229*H229,3)</f>
        <v>0</v>
      </c>
      <c r="BL229" s="14" t="s">
        <v>327</v>
      </c>
      <c r="BM229" s="244" t="s">
        <v>3441</v>
      </c>
    </row>
    <row r="230" s="2" customFormat="1" ht="16.5" customHeight="1">
      <c r="A230" s="35"/>
      <c r="B230" s="36"/>
      <c r="C230" s="249" t="s">
        <v>599</v>
      </c>
      <c r="D230" s="249" t="s">
        <v>612</v>
      </c>
      <c r="E230" s="250" t="s">
        <v>793</v>
      </c>
      <c r="F230" s="251" t="s">
        <v>794</v>
      </c>
      <c r="G230" s="252" t="s">
        <v>410</v>
      </c>
      <c r="H230" s="253">
        <v>438.24000000000001</v>
      </c>
      <c r="I230" s="254"/>
      <c r="J230" s="253">
        <f>ROUND(I230*H230,3)</f>
        <v>0</v>
      </c>
      <c r="K230" s="255"/>
      <c r="L230" s="256"/>
      <c r="M230" s="257" t="s">
        <v>1</v>
      </c>
      <c r="N230" s="258" t="s">
        <v>44</v>
      </c>
      <c r="O230" s="94"/>
      <c r="P230" s="242">
        <f>O230*H230</f>
        <v>0</v>
      </c>
      <c r="Q230" s="242">
        <v>0.00035</v>
      </c>
      <c r="R230" s="242">
        <f>Q230*H230</f>
        <v>0.15338399999999999</v>
      </c>
      <c r="S230" s="242">
        <v>0</v>
      </c>
      <c r="T230" s="243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44" t="s">
        <v>717</v>
      </c>
      <c r="AT230" s="244" t="s">
        <v>612</v>
      </c>
      <c r="AU230" s="244" t="s">
        <v>89</v>
      </c>
      <c r="AY230" s="14" t="s">
        <v>263</v>
      </c>
      <c r="BE230" s="245">
        <f>IF(N230="základná",J230,0)</f>
        <v>0</v>
      </c>
      <c r="BF230" s="245">
        <f>IF(N230="znížená",J230,0)</f>
        <v>0</v>
      </c>
      <c r="BG230" s="245">
        <f>IF(N230="zákl. prenesená",J230,0)</f>
        <v>0</v>
      </c>
      <c r="BH230" s="245">
        <f>IF(N230="zníž. prenesená",J230,0)</f>
        <v>0</v>
      </c>
      <c r="BI230" s="245">
        <f>IF(N230="nulová",J230,0)</f>
        <v>0</v>
      </c>
      <c r="BJ230" s="14" t="s">
        <v>89</v>
      </c>
      <c r="BK230" s="246">
        <f>ROUND(I230*H230,3)</f>
        <v>0</v>
      </c>
      <c r="BL230" s="14" t="s">
        <v>327</v>
      </c>
      <c r="BM230" s="244" t="s">
        <v>3442</v>
      </c>
    </row>
    <row r="231" s="2" customFormat="1" ht="16.5" customHeight="1">
      <c r="A231" s="35"/>
      <c r="B231" s="36"/>
      <c r="C231" s="249" t="s">
        <v>607</v>
      </c>
      <c r="D231" s="249" t="s">
        <v>612</v>
      </c>
      <c r="E231" s="250" t="s">
        <v>797</v>
      </c>
      <c r="F231" s="251" t="s">
        <v>798</v>
      </c>
      <c r="G231" s="252" t="s">
        <v>322</v>
      </c>
      <c r="H231" s="253">
        <v>33.963999999999999</v>
      </c>
      <c r="I231" s="254"/>
      <c r="J231" s="253">
        <f>ROUND(I231*H231,3)</f>
        <v>0</v>
      </c>
      <c r="K231" s="255"/>
      <c r="L231" s="256"/>
      <c r="M231" s="257" t="s">
        <v>1</v>
      </c>
      <c r="N231" s="258" t="s">
        <v>44</v>
      </c>
      <c r="O231" s="94"/>
      <c r="P231" s="242">
        <f>O231*H231</f>
        <v>0</v>
      </c>
      <c r="Q231" s="242">
        <v>0.00792</v>
      </c>
      <c r="R231" s="242">
        <f>Q231*H231</f>
        <v>0.26899487999999999</v>
      </c>
      <c r="S231" s="242">
        <v>0</v>
      </c>
      <c r="T231" s="243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44" t="s">
        <v>717</v>
      </c>
      <c r="AT231" s="244" t="s">
        <v>612</v>
      </c>
      <c r="AU231" s="244" t="s">
        <v>89</v>
      </c>
      <c r="AY231" s="14" t="s">
        <v>263</v>
      </c>
      <c r="BE231" s="245">
        <f>IF(N231="základná",J231,0)</f>
        <v>0</v>
      </c>
      <c r="BF231" s="245">
        <f>IF(N231="znížená",J231,0)</f>
        <v>0</v>
      </c>
      <c r="BG231" s="245">
        <f>IF(N231="zákl. prenesená",J231,0)</f>
        <v>0</v>
      </c>
      <c r="BH231" s="245">
        <f>IF(N231="zníž. prenesená",J231,0)</f>
        <v>0</v>
      </c>
      <c r="BI231" s="245">
        <f>IF(N231="nulová",J231,0)</f>
        <v>0</v>
      </c>
      <c r="BJ231" s="14" t="s">
        <v>89</v>
      </c>
      <c r="BK231" s="246">
        <f>ROUND(I231*H231,3)</f>
        <v>0</v>
      </c>
      <c r="BL231" s="14" t="s">
        <v>327</v>
      </c>
      <c r="BM231" s="244" t="s">
        <v>3443</v>
      </c>
    </row>
    <row r="232" s="2" customFormat="1" ht="24.15" customHeight="1">
      <c r="A232" s="35"/>
      <c r="B232" s="36"/>
      <c r="C232" s="233" t="s">
        <v>611</v>
      </c>
      <c r="D232" s="233" t="s">
        <v>264</v>
      </c>
      <c r="E232" s="234" t="s">
        <v>801</v>
      </c>
      <c r="F232" s="235" t="s">
        <v>802</v>
      </c>
      <c r="G232" s="236" t="s">
        <v>313</v>
      </c>
      <c r="H232" s="237">
        <v>2.133</v>
      </c>
      <c r="I232" s="238"/>
      <c r="J232" s="237">
        <f>ROUND(I232*H232,3)</f>
        <v>0</v>
      </c>
      <c r="K232" s="239"/>
      <c r="L232" s="41"/>
      <c r="M232" s="240" t="s">
        <v>1</v>
      </c>
      <c r="N232" s="241" t="s">
        <v>44</v>
      </c>
      <c r="O232" s="94"/>
      <c r="P232" s="242">
        <f>O232*H232</f>
        <v>0</v>
      </c>
      <c r="Q232" s="242">
        <v>0</v>
      </c>
      <c r="R232" s="242">
        <f>Q232*H232</f>
        <v>0</v>
      </c>
      <c r="S232" s="242">
        <v>0</v>
      </c>
      <c r="T232" s="243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44" t="s">
        <v>327</v>
      </c>
      <c r="AT232" s="244" t="s">
        <v>264</v>
      </c>
      <c r="AU232" s="244" t="s">
        <v>89</v>
      </c>
      <c r="AY232" s="14" t="s">
        <v>263</v>
      </c>
      <c r="BE232" s="245">
        <f>IF(N232="základná",J232,0)</f>
        <v>0</v>
      </c>
      <c r="BF232" s="245">
        <f>IF(N232="znížená",J232,0)</f>
        <v>0</v>
      </c>
      <c r="BG232" s="245">
        <f>IF(N232="zákl. prenesená",J232,0)</f>
        <v>0</v>
      </c>
      <c r="BH232" s="245">
        <f>IF(N232="zníž. prenesená",J232,0)</f>
        <v>0</v>
      </c>
      <c r="BI232" s="245">
        <f>IF(N232="nulová",J232,0)</f>
        <v>0</v>
      </c>
      <c r="BJ232" s="14" t="s">
        <v>89</v>
      </c>
      <c r="BK232" s="246">
        <f>ROUND(I232*H232,3)</f>
        <v>0</v>
      </c>
      <c r="BL232" s="14" t="s">
        <v>327</v>
      </c>
      <c r="BM232" s="244" t="s">
        <v>3444</v>
      </c>
    </row>
    <row r="233" s="12" customFormat="1" ht="22.8" customHeight="1">
      <c r="A233" s="12"/>
      <c r="B233" s="219"/>
      <c r="C233" s="220"/>
      <c r="D233" s="221" t="s">
        <v>77</v>
      </c>
      <c r="E233" s="247" t="s">
        <v>804</v>
      </c>
      <c r="F233" s="247" t="s">
        <v>805</v>
      </c>
      <c r="G233" s="220"/>
      <c r="H233" s="220"/>
      <c r="I233" s="223"/>
      <c r="J233" s="248">
        <f>BK233</f>
        <v>0</v>
      </c>
      <c r="K233" s="220"/>
      <c r="L233" s="225"/>
      <c r="M233" s="226"/>
      <c r="N233" s="227"/>
      <c r="O233" s="227"/>
      <c r="P233" s="228">
        <f>SUM(P234:P240)</f>
        <v>0</v>
      </c>
      <c r="Q233" s="227"/>
      <c r="R233" s="228">
        <f>SUM(R234:R240)</f>
        <v>2.1644706600000001</v>
      </c>
      <c r="S233" s="227"/>
      <c r="T233" s="229">
        <f>SUM(T234:T240)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30" t="s">
        <v>89</v>
      </c>
      <c r="AT233" s="231" t="s">
        <v>77</v>
      </c>
      <c r="AU233" s="231" t="s">
        <v>85</v>
      </c>
      <c r="AY233" s="230" t="s">
        <v>263</v>
      </c>
      <c r="BK233" s="232">
        <f>SUM(BK234:BK240)</f>
        <v>0</v>
      </c>
    </row>
    <row r="234" s="2" customFormat="1" ht="24.15" customHeight="1">
      <c r="A234" s="35"/>
      <c r="B234" s="36"/>
      <c r="C234" s="233" t="s">
        <v>616</v>
      </c>
      <c r="D234" s="233" t="s">
        <v>264</v>
      </c>
      <c r="E234" s="234" t="s">
        <v>843</v>
      </c>
      <c r="F234" s="235" t="s">
        <v>844</v>
      </c>
      <c r="G234" s="236" t="s">
        <v>322</v>
      </c>
      <c r="H234" s="237">
        <v>165.602</v>
      </c>
      <c r="I234" s="238"/>
      <c r="J234" s="237">
        <f>ROUND(I234*H234,3)</f>
        <v>0</v>
      </c>
      <c r="K234" s="239"/>
      <c r="L234" s="41"/>
      <c r="M234" s="240" t="s">
        <v>1</v>
      </c>
      <c r="N234" s="241" t="s">
        <v>44</v>
      </c>
      <c r="O234" s="94"/>
      <c r="P234" s="242">
        <f>O234*H234</f>
        <v>0</v>
      </c>
      <c r="Q234" s="242">
        <v>0</v>
      </c>
      <c r="R234" s="242">
        <f>Q234*H234</f>
        <v>0</v>
      </c>
      <c r="S234" s="242">
        <v>0</v>
      </c>
      <c r="T234" s="243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44" t="s">
        <v>327</v>
      </c>
      <c r="AT234" s="244" t="s">
        <v>264</v>
      </c>
      <c r="AU234" s="244" t="s">
        <v>89</v>
      </c>
      <c r="AY234" s="14" t="s">
        <v>263</v>
      </c>
      <c r="BE234" s="245">
        <f>IF(N234="základná",J234,0)</f>
        <v>0</v>
      </c>
      <c r="BF234" s="245">
        <f>IF(N234="znížená",J234,0)</f>
        <v>0</v>
      </c>
      <c r="BG234" s="245">
        <f>IF(N234="zákl. prenesená",J234,0)</f>
        <v>0</v>
      </c>
      <c r="BH234" s="245">
        <f>IF(N234="zníž. prenesená",J234,0)</f>
        <v>0</v>
      </c>
      <c r="BI234" s="245">
        <f>IF(N234="nulová",J234,0)</f>
        <v>0</v>
      </c>
      <c r="BJ234" s="14" t="s">
        <v>89</v>
      </c>
      <c r="BK234" s="246">
        <f>ROUND(I234*H234,3)</f>
        <v>0</v>
      </c>
      <c r="BL234" s="14" t="s">
        <v>327</v>
      </c>
      <c r="BM234" s="244" t="s">
        <v>3445</v>
      </c>
    </row>
    <row r="235" s="2" customFormat="1" ht="24.15" customHeight="1">
      <c r="A235" s="35"/>
      <c r="B235" s="36"/>
      <c r="C235" s="249" t="s">
        <v>620</v>
      </c>
      <c r="D235" s="249" t="s">
        <v>612</v>
      </c>
      <c r="E235" s="250" t="s">
        <v>847</v>
      </c>
      <c r="F235" s="251" t="s">
        <v>848</v>
      </c>
      <c r="G235" s="252" t="s">
        <v>322</v>
      </c>
      <c r="H235" s="253">
        <v>337.82799999999997</v>
      </c>
      <c r="I235" s="254"/>
      <c r="J235" s="253">
        <f>ROUND(I235*H235,3)</f>
        <v>0</v>
      </c>
      <c r="K235" s="255"/>
      <c r="L235" s="256"/>
      <c r="M235" s="257" t="s">
        <v>1</v>
      </c>
      <c r="N235" s="258" t="s">
        <v>44</v>
      </c>
      <c r="O235" s="94"/>
      <c r="P235" s="242">
        <f>O235*H235</f>
        <v>0</v>
      </c>
      <c r="Q235" s="242">
        <v>0.0034299999999999999</v>
      </c>
      <c r="R235" s="242">
        <f>Q235*H235</f>
        <v>1.1587500399999999</v>
      </c>
      <c r="S235" s="242">
        <v>0</v>
      </c>
      <c r="T235" s="243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44" t="s">
        <v>717</v>
      </c>
      <c r="AT235" s="244" t="s">
        <v>612</v>
      </c>
      <c r="AU235" s="244" t="s">
        <v>89</v>
      </c>
      <c r="AY235" s="14" t="s">
        <v>263</v>
      </c>
      <c r="BE235" s="245">
        <f>IF(N235="základná",J235,0)</f>
        <v>0</v>
      </c>
      <c r="BF235" s="245">
        <f>IF(N235="znížená",J235,0)</f>
        <v>0</v>
      </c>
      <c r="BG235" s="245">
        <f>IF(N235="zákl. prenesená",J235,0)</f>
        <v>0</v>
      </c>
      <c r="BH235" s="245">
        <f>IF(N235="zníž. prenesená",J235,0)</f>
        <v>0</v>
      </c>
      <c r="BI235" s="245">
        <f>IF(N235="nulová",J235,0)</f>
        <v>0</v>
      </c>
      <c r="BJ235" s="14" t="s">
        <v>89</v>
      </c>
      <c r="BK235" s="246">
        <f>ROUND(I235*H235,3)</f>
        <v>0</v>
      </c>
      <c r="BL235" s="14" t="s">
        <v>327</v>
      </c>
      <c r="BM235" s="244" t="s">
        <v>3446</v>
      </c>
    </row>
    <row r="236" s="2" customFormat="1" ht="24.15" customHeight="1">
      <c r="A236" s="35"/>
      <c r="B236" s="36"/>
      <c r="C236" s="233" t="s">
        <v>624</v>
      </c>
      <c r="D236" s="233" t="s">
        <v>264</v>
      </c>
      <c r="E236" s="234" t="s">
        <v>851</v>
      </c>
      <c r="F236" s="235" t="s">
        <v>852</v>
      </c>
      <c r="G236" s="236" t="s">
        <v>322</v>
      </c>
      <c r="H236" s="237">
        <v>40.469999999999999</v>
      </c>
      <c r="I236" s="238"/>
      <c r="J236" s="237">
        <f>ROUND(I236*H236,3)</f>
        <v>0</v>
      </c>
      <c r="K236" s="239"/>
      <c r="L236" s="41"/>
      <c r="M236" s="240" t="s">
        <v>1</v>
      </c>
      <c r="N236" s="241" t="s">
        <v>44</v>
      </c>
      <c r="O236" s="94"/>
      <c r="P236" s="242">
        <f>O236*H236</f>
        <v>0</v>
      </c>
      <c r="Q236" s="242">
        <v>0.0040000000000000001</v>
      </c>
      <c r="R236" s="242">
        <f>Q236*H236</f>
        <v>0.16188</v>
      </c>
      <c r="S236" s="242">
        <v>0</v>
      </c>
      <c r="T236" s="243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44" t="s">
        <v>327</v>
      </c>
      <c r="AT236" s="244" t="s">
        <v>264</v>
      </c>
      <c r="AU236" s="244" t="s">
        <v>89</v>
      </c>
      <c r="AY236" s="14" t="s">
        <v>263</v>
      </c>
      <c r="BE236" s="245">
        <f>IF(N236="základná",J236,0)</f>
        <v>0</v>
      </c>
      <c r="BF236" s="245">
        <f>IF(N236="znížená",J236,0)</f>
        <v>0</v>
      </c>
      <c r="BG236" s="245">
        <f>IF(N236="zákl. prenesená",J236,0)</f>
        <v>0</v>
      </c>
      <c r="BH236" s="245">
        <f>IF(N236="zníž. prenesená",J236,0)</f>
        <v>0</v>
      </c>
      <c r="BI236" s="245">
        <f>IF(N236="nulová",J236,0)</f>
        <v>0</v>
      </c>
      <c r="BJ236" s="14" t="s">
        <v>89</v>
      </c>
      <c r="BK236" s="246">
        <f>ROUND(I236*H236,3)</f>
        <v>0</v>
      </c>
      <c r="BL236" s="14" t="s">
        <v>327</v>
      </c>
      <c r="BM236" s="244" t="s">
        <v>3447</v>
      </c>
    </row>
    <row r="237" s="2" customFormat="1" ht="24.15" customHeight="1">
      <c r="A237" s="35"/>
      <c r="B237" s="36"/>
      <c r="C237" s="249" t="s">
        <v>628</v>
      </c>
      <c r="D237" s="249" t="s">
        <v>612</v>
      </c>
      <c r="E237" s="250" t="s">
        <v>855</v>
      </c>
      <c r="F237" s="251" t="s">
        <v>856</v>
      </c>
      <c r="G237" s="252" t="s">
        <v>322</v>
      </c>
      <c r="H237" s="253">
        <v>41.279000000000003</v>
      </c>
      <c r="I237" s="254"/>
      <c r="J237" s="253">
        <f>ROUND(I237*H237,3)</f>
        <v>0</v>
      </c>
      <c r="K237" s="255"/>
      <c r="L237" s="256"/>
      <c r="M237" s="257" t="s">
        <v>1</v>
      </c>
      <c r="N237" s="258" t="s">
        <v>44</v>
      </c>
      <c r="O237" s="94"/>
      <c r="P237" s="242">
        <f>O237*H237</f>
        <v>0</v>
      </c>
      <c r="Q237" s="242">
        <v>0.014999999999999999</v>
      </c>
      <c r="R237" s="242">
        <f>Q237*H237</f>
        <v>0.61918499999999999</v>
      </c>
      <c r="S237" s="242">
        <v>0</v>
      </c>
      <c r="T237" s="243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44" t="s">
        <v>717</v>
      </c>
      <c r="AT237" s="244" t="s">
        <v>612</v>
      </c>
      <c r="AU237" s="244" t="s">
        <v>89</v>
      </c>
      <c r="AY237" s="14" t="s">
        <v>263</v>
      </c>
      <c r="BE237" s="245">
        <f>IF(N237="základná",J237,0)</f>
        <v>0</v>
      </c>
      <c r="BF237" s="245">
        <f>IF(N237="znížená",J237,0)</f>
        <v>0</v>
      </c>
      <c r="BG237" s="245">
        <f>IF(N237="zákl. prenesená",J237,0)</f>
        <v>0</v>
      </c>
      <c r="BH237" s="245">
        <f>IF(N237="zníž. prenesená",J237,0)</f>
        <v>0</v>
      </c>
      <c r="BI237" s="245">
        <f>IF(N237="nulová",J237,0)</f>
        <v>0</v>
      </c>
      <c r="BJ237" s="14" t="s">
        <v>89</v>
      </c>
      <c r="BK237" s="246">
        <f>ROUND(I237*H237,3)</f>
        <v>0</v>
      </c>
      <c r="BL237" s="14" t="s">
        <v>327</v>
      </c>
      <c r="BM237" s="244" t="s">
        <v>3448</v>
      </c>
    </row>
    <row r="238" s="2" customFormat="1" ht="24.15" customHeight="1">
      <c r="A238" s="35"/>
      <c r="B238" s="36"/>
      <c r="C238" s="233" t="s">
        <v>632</v>
      </c>
      <c r="D238" s="233" t="s">
        <v>264</v>
      </c>
      <c r="E238" s="234" t="s">
        <v>859</v>
      </c>
      <c r="F238" s="235" t="s">
        <v>860</v>
      </c>
      <c r="G238" s="236" t="s">
        <v>322</v>
      </c>
      <c r="H238" s="237">
        <v>165.602</v>
      </c>
      <c r="I238" s="238"/>
      <c r="J238" s="237">
        <f>ROUND(I238*H238,3)</f>
        <v>0</v>
      </c>
      <c r="K238" s="239"/>
      <c r="L238" s="41"/>
      <c r="M238" s="240" t="s">
        <v>1</v>
      </c>
      <c r="N238" s="241" t="s">
        <v>44</v>
      </c>
      <c r="O238" s="94"/>
      <c r="P238" s="242">
        <f>O238*H238</f>
        <v>0</v>
      </c>
      <c r="Q238" s="242">
        <v>0</v>
      </c>
      <c r="R238" s="242">
        <f>Q238*H238</f>
        <v>0</v>
      </c>
      <c r="S238" s="242">
        <v>0</v>
      </c>
      <c r="T238" s="243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44" t="s">
        <v>327</v>
      </c>
      <c r="AT238" s="244" t="s">
        <v>264</v>
      </c>
      <c r="AU238" s="244" t="s">
        <v>89</v>
      </c>
      <c r="AY238" s="14" t="s">
        <v>263</v>
      </c>
      <c r="BE238" s="245">
        <f>IF(N238="základná",J238,0)</f>
        <v>0</v>
      </c>
      <c r="BF238" s="245">
        <f>IF(N238="znížená",J238,0)</f>
        <v>0</v>
      </c>
      <c r="BG238" s="245">
        <f>IF(N238="zákl. prenesená",J238,0)</f>
        <v>0</v>
      </c>
      <c r="BH238" s="245">
        <f>IF(N238="zníž. prenesená",J238,0)</f>
        <v>0</v>
      </c>
      <c r="BI238" s="245">
        <f>IF(N238="nulová",J238,0)</f>
        <v>0</v>
      </c>
      <c r="BJ238" s="14" t="s">
        <v>89</v>
      </c>
      <c r="BK238" s="246">
        <f>ROUND(I238*H238,3)</f>
        <v>0</v>
      </c>
      <c r="BL238" s="14" t="s">
        <v>327</v>
      </c>
      <c r="BM238" s="244" t="s">
        <v>3449</v>
      </c>
    </row>
    <row r="239" s="2" customFormat="1" ht="16.5" customHeight="1">
      <c r="A239" s="35"/>
      <c r="B239" s="36"/>
      <c r="C239" s="249" t="s">
        <v>636</v>
      </c>
      <c r="D239" s="249" t="s">
        <v>612</v>
      </c>
      <c r="E239" s="250" t="s">
        <v>863</v>
      </c>
      <c r="F239" s="251" t="s">
        <v>864</v>
      </c>
      <c r="G239" s="252" t="s">
        <v>322</v>
      </c>
      <c r="H239" s="253">
        <v>168.91399999999999</v>
      </c>
      <c r="I239" s="254"/>
      <c r="J239" s="253">
        <f>ROUND(I239*H239,3)</f>
        <v>0</v>
      </c>
      <c r="K239" s="255"/>
      <c r="L239" s="256"/>
      <c r="M239" s="257" t="s">
        <v>1</v>
      </c>
      <c r="N239" s="258" t="s">
        <v>44</v>
      </c>
      <c r="O239" s="94"/>
      <c r="P239" s="242">
        <f>O239*H239</f>
        <v>0</v>
      </c>
      <c r="Q239" s="242">
        <v>0.00133</v>
      </c>
      <c r="R239" s="242">
        <f>Q239*H239</f>
        <v>0.22465561999999997</v>
      </c>
      <c r="S239" s="242">
        <v>0</v>
      </c>
      <c r="T239" s="243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44" t="s">
        <v>717</v>
      </c>
      <c r="AT239" s="244" t="s">
        <v>612</v>
      </c>
      <c r="AU239" s="244" t="s">
        <v>89</v>
      </c>
      <c r="AY239" s="14" t="s">
        <v>263</v>
      </c>
      <c r="BE239" s="245">
        <f>IF(N239="základná",J239,0)</f>
        <v>0</v>
      </c>
      <c r="BF239" s="245">
        <f>IF(N239="znížená",J239,0)</f>
        <v>0</v>
      </c>
      <c r="BG239" s="245">
        <f>IF(N239="zákl. prenesená",J239,0)</f>
        <v>0</v>
      </c>
      <c r="BH239" s="245">
        <f>IF(N239="zníž. prenesená",J239,0)</f>
        <v>0</v>
      </c>
      <c r="BI239" s="245">
        <f>IF(N239="nulová",J239,0)</f>
        <v>0</v>
      </c>
      <c r="BJ239" s="14" t="s">
        <v>89</v>
      </c>
      <c r="BK239" s="246">
        <f>ROUND(I239*H239,3)</f>
        <v>0</v>
      </c>
      <c r="BL239" s="14" t="s">
        <v>327</v>
      </c>
      <c r="BM239" s="244" t="s">
        <v>3450</v>
      </c>
    </row>
    <row r="240" s="2" customFormat="1" ht="24.15" customHeight="1">
      <c r="A240" s="35"/>
      <c r="B240" s="36"/>
      <c r="C240" s="233" t="s">
        <v>640</v>
      </c>
      <c r="D240" s="233" t="s">
        <v>264</v>
      </c>
      <c r="E240" s="234" t="s">
        <v>867</v>
      </c>
      <c r="F240" s="235" t="s">
        <v>868</v>
      </c>
      <c r="G240" s="236" t="s">
        <v>313</v>
      </c>
      <c r="H240" s="237">
        <v>2.1640000000000001</v>
      </c>
      <c r="I240" s="238"/>
      <c r="J240" s="237">
        <f>ROUND(I240*H240,3)</f>
        <v>0</v>
      </c>
      <c r="K240" s="239"/>
      <c r="L240" s="41"/>
      <c r="M240" s="240" t="s">
        <v>1</v>
      </c>
      <c r="N240" s="241" t="s">
        <v>44</v>
      </c>
      <c r="O240" s="94"/>
      <c r="P240" s="242">
        <f>O240*H240</f>
        <v>0</v>
      </c>
      <c r="Q240" s="242">
        <v>0</v>
      </c>
      <c r="R240" s="242">
        <f>Q240*H240</f>
        <v>0</v>
      </c>
      <c r="S240" s="242">
        <v>0</v>
      </c>
      <c r="T240" s="243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44" t="s">
        <v>327</v>
      </c>
      <c r="AT240" s="244" t="s">
        <v>264</v>
      </c>
      <c r="AU240" s="244" t="s">
        <v>89</v>
      </c>
      <c r="AY240" s="14" t="s">
        <v>263</v>
      </c>
      <c r="BE240" s="245">
        <f>IF(N240="základná",J240,0)</f>
        <v>0</v>
      </c>
      <c r="BF240" s="245">
        <f>IF(N240="znížená",J240,0)</f>
        <v>0</v>
      </c>
      <c r="BG240" s="245">
        <f>IF(N240="zákl. prenesená",J240,0)</f>
        <v>0</v>
      </c>
      <c r="BH240" s="245">
        <f>IF(N240="zníž. prenesená",J240,0)</f>
        <v>0</v>
      </c>
      <c r="BI240" s="245">
        <f>IF(N240="nulová",J240,0)</f>
        <v>0</v>
      </c>
      <c r="BJ240" s="14" t="s">
        <v>89</v>
      </c>
      <c r="BK240" s="246">
        <f>ROUND(I240*H240,3)</f>
        <v>0</v>
      </c>
      <c r="BL240" s="14" t="s">
        <v>327</v>
      </c>
      <c r="BM240" s="244" t="s">
        <v>3451</v>
      </c>
    </row>
    <row r="241" s="12" customFormat="1" ht="22.8" customHeight="1">
      <c r="A241" s="12"/>
      <c r="B241" s="219"/>
      <c r="C241" s="220"/>
      <c r="D241" s="221" t="s">
        <v>77</v>
      </c>
      <c r="E241" s="247" t="s">
        <v>870</v>
      </c>
      <c r="F241" s="247" t="s">
        <v>871</v>
      </c>
      <c r="G241" s="220"/>
      <c r="H241" s="220"/>
      <c r="I241" s="223"/>
      <c r="J241" s="248">
        <f>BK241</f>
        <v>0</v>
      </c>
      <c r="K241" s="220"/>
      <c r="L241" s="225"/>
      <c r="M241" s="226"/>
      <c r="N241" s="227"/>
      <c r="O241" s="227"/>
      <c r="P241" s="228">
        <f>SUM(P242:P248)</f>
        <v>0</v>
      </c>
      <c r="Q241" s="227"/>
      <c r="R241" s="228">
        <f>SUM(R242:R248)</f>
        <v>11.630923200000002</v>
      </c>
      <c r="S241" s="227"/>
      <c r="T241" s="229">
        <f>SUM(T242:T248)</f>
        <v>0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230" t="s">
        <v>89</v>
      </c>
      <c r="AT241" s="231" t="s">
        <v>77</v>
      </c>
      <c r="AU241" s="231" t="s">
        <v>85</v>
      </c>
      <c r="AY241" s="230" t="s">
        <v>263</v>
      </c>
      <c r="BK241" s="232">
        <f>SUM(BK242:BK248)</f>
        <v>0</v>
      </c>
    </row>
    <row r="242" s="2" customFormat="1" ht="37.8" customHeight="1">
      <c r="A242" s="35"/>
      <c r="B242" s="36"/>
      <c r="C242" s="233" t="s">
        <v>644</v>
      </c>
      <c r="D242" s="233" t="s">
        <v>264</v>
      </c>
      <c r="E242" s="234" t="s">
        <v>877</v>
      </c>
      <c r="F242" s="235" t="s">
        <v>878</v>
      </c>
      <c r="G242" s="236" t="s">
        <v>322</v>
      </c>
      <c r="H242" s="237">
        <v>66.108999999999995</v>
      </c>
      <c r="I242" s="238"/>
      <c r="J242" s="237">
        <f>ROUND(I242*H242,3)</f>
        <v>0</v>
      </c>
      <c r="K242" s="239"/>
      <c r="L242" s="41"/>
      <c r="M242" s="240" t="s">
        <v>1</v>
      </c>
      <c r="N242" s="241" t="s">
        <v>44</v>
      </c>
      <c r="O242" s="94"/>
      <c r="P242" s="242">
        <f>O242*H242</f>
        <v>0</v>
      </c>
      <c r="Q242" s="242">
        <v>0.041770000000000002</v>
      </c>
      <c r="R242" s="242">
        <f>Q242*H242</f>
        <v>2.7613729299999998</v>
      </c>
      <c r="S242" s="242">
        <v>0</v>
      </c>
      <c r="T242" s="243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44" t="s">
        <v>327</v>
      </c>
      <c r="AT242" s="244" t="s">
        <v>264</v>
      </c>
      <c r="AU242" s="244" t="s">
        <v>89</v>
      </c>
      <c r="AY242" s="14" t="s">
        <v>263</v>
      </c>
      <c r="BE242" s="245">
        <f>IF(N242="základná",J242,0)</f>
        <v>0</v>
      </c>
      <c r="BF242" s="245">
        <f>IF(N242="znížená",J242,0)</f>
        <v>0</v>
      </c>
      <c r="BG242" s="245">
        <f>IF(N242="zákl. prenesená",J242,0)</f>
        <v>0</v>
      </c>
      <c r="BH242" s="245">
        <f>IF(N242="zníž. prenesená",J242,0)</f>
        <v>0</v>
      </c>
      <c r="BI242" s="245">
        <f>IF(N242="nulová",J242,0)</f>
        <v>0</v>
      </c>
      <c r="BJ242" s="14" t="s">
        <v>89</v>
      </c>
      <c r="BK242" s="246">
        <f>ROUND(I242*H242,3)</f>
        <v>0</v>
      </c>
      <c r="BL242" s="14" t="s">
        <v>327</v>
      </c>
      <c r="BM242" s="244" t="s">
        <v>3452</v>
      </c>
    </row>
    <row r="243" s="2" customFormat="1" ht="37.8" customHeight="1">
      <c r="A243" s="35"/>
      <c r="B243" s="36"/>
      <c r="C243" s="233" t="s">
        <v>649</v>
      </c>
      <c r="D243" s="233" t="s">
        <v>264</v>
      </c>
      <c r="E243" s="234" t="s">
        <v>881</v>
      </c>
      <c r="F243" s="235" t="s">
        <v>882</v>
      </c>
      <c r="G243" s="236" t="s">
        <v>322</v>
      </c>
      <c r="H243" s="237">
        <v>155.72900000000001</v>
      </c>
      <c r="I243" s="238"/>
      <c r="J243" s="237">
        <f>ROUND(I243*H243,3)</f>
        <v>0</v>
      </c>
      <c r="K243" s="239"/>
      <c r="L243" s="41"/>
      <c r="M243" s="240" t="s">
        <v>1</v>
      </c>
      <c r="N243" s="241" t="s">
        <v>44</v>
      </c>
      <c r="O243" s="94"/>
      <c r="P243" s="242">
        <f>O243*H243</f>
        <v>0</v>
      </c>
      <c r="Q243" s="242">
        <v>0.043029999999999999</v>
      </c>
      <c r="R243" s="242">
        <f>Q243*H243</f>
        <v>6.7010188700000004</v>
      </c>
      <c r="S243" s="242">
        <v>0</v>
      </c>
      <c r="T243" s="243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44" t="s">
        <v>327</v>
      </c>
      <c r="AT243" s="244" t="s">
        <v>264</v>
      </c>
      <c r="AU243" s="244" t="s">
        <v>89</v>
      </c>
      <c r="AY243" s="14" t="s">
        <v>263</v>
      </c>
      <c r="BE243" s="245">
        <f>IF(N243="základná",J243,0)</f>
        <v>0</v>
      </c>
      <c r="BF243" s="245">
        <f>IF(N243="znížená",J243,0)</f>
        <v>0</v>
      </c>
      <c r="BG243" s="245">
        <f>IF(N243="zákl. prenesená",J243,0)</f>
        <v>0</v>
      </c>
      <c r="BH243" s="245">
        <f>IF(N243="zníž. prenesená",J243,0)</f>
        <v>0</v>
      </c>
      <c r="BI243" s="245">
        <f>IF(N243="nulová",J243,0)</f>
        <v>0</v>
      </c>
      <c r="BJ243" s="14" t="s">
        <v>89</v>
      </c>
      <c r="BK243" s="246">
        <f>ROUND(I243*H243,3)</f>
        <v>0</v>
      </c>
      <c r="BL243" s="14" t="s">
        <v>327</v>
      </c>
      <c r="BM243" s="244" t="s">
        <v>3453</v>
      </c>
    </row>
    <row r="244" s="2" customFormat="1" ht="37.8" customHeight="1">
      <c r="A244" s="35"/>
      <c r="B244" s="36"/>
      <c r="C244" s="233" t="s">
        <v>653</v>
      </c>
      <c r="D244" s="233" t="s">
        <v>264</v>
      </c>
      <c r="E244" s="234" t="s">
        <v>3454</v>
      </c>
      <c r="F244" s="235" t="s">
        <v>3455</v>
      </c>
      <c r="G244" s="236" t="s">
        <v>322</v>
      </c>
      <c r="H244" s="237">
        <v>3.1200000000000001</v>
      </c>
      <c r="I244" s="238"/>
      <c r="J244" s="237">
        <f>ROUND(I244*H244,3)</f>
        <v>0</v>
      </c>
      <c r="K244" s="239"/>
      <c r="L244" s="41"/>
      <c r="M244" s="240" t="s">
        <v>1</v>
      </c>
      <c r="N244" s="241" t="s">
        <v>44</v>
      </c>
      <c r="O244" s="94"/>
      <c r="P244" s="242">
        <f>O244*H244</f>
        <v>0</v>
      </c>
      <c r="Q244" s="242">
        <v>0.044400000000000002</v>
      </c>
      <c r="R244" s="242">
        <f>Q244*H244</f>
        <v>0.13852800000000001</v>
      </c>
      <c r="S244" s="242">
        <v>0</v>
      </c>
      <c r="T244" s="243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44" t="s">
        <v>327</v>
      </c>
      <c r="AT244" s="244" t="s">
        <v>264</v>
      </c>
      <c r="AU244" s="244" t="s">
        <v>89</v>
      </c>
      <c r="AY244" s="14" t="s">
        <v>263</v>
      </c>
      <c r="BE244" s="245">
        <f>IF(N244="základná",J244,0)</f>
        <v>0</v>
      </c>
      <c r="BF244" s="245">
        <f>IF(N244="znížená",J244,0)</f>
        <v>0</v>
      </c>
      <c r="BG244" s="245">
        <f>IF(N244="zákl. prenesená",J244,0)</f>
        <v>0</v>
      </c>
      <c r="BH244" s="245">
        <f>IF(N244="zníž. prenesená",J244,0)</f>
        <v>0</v>
      </c>
      <c r="BI244" s="245">
        <f>IF(N244="nulová",J244,0)</f>
        <v>0</v>
      </c>
      <c r="BJ244" s="14" t="s">
        <v>89</v>
      </c>
      <c r="BK244" s="246">
        <f>ROUND(I244*H244,3)</f>
        <v>0</v>
      </c>
      <c r="BL244" s="14" t="s">
        <v>327</v>
      </c>
      <c r="BM244" s="244" t="s">
        <v>3456</v>
      </c>
    </row>
    <row r="245" s="2" customFormat="1" ht="37.8" customHeight="1">
      <c r="A245" s="35"/>
      <c r="B245" s="36"/>
      <c r="C245" s="233" t="s">
        <v>657</v>
      </c>
      <c r="D245" s="233" t="s">
        <v>264</v>
      </c>
      <c r="E245" s="234" t="s">
        <v>885</v>
      </c>
      <c r="F245" s="235" t="s">
        <v>886</v>
      </c>
      <c r="G245" s="236" t="s">
        <v>322</v>
      </c>
      <c r="H245" s="237">
        <v>2.21</v>
      </c>
      <c r="I245" s="238"/>
      <c r="J245" s="237">
        <f>ROUND(I245*H245,3)</f>
        <v>0</v>
      </c>
      <c r="K245" s="239"/>
      <c r="L245" s="41"/>
      <c r="M245" s="240" t="s">
        <v>1</v>
      </c>
      <c r="N245" s="241" t="s">
        <v>44</v>
      </c>
      <c r="O245" s="94"/>
      <c r="P245" s="242">
        <f>O245*H245</f>
        <v>0</v>
      </c>
      <c r="Q245" s="242">
        <v>0.048280000000000003</v>
      </c>
      <c r="R245" s="242">
        <f>Q245*H245</f>
        <v>0.10669880000000001</v>
      </c>
      <c r="S245" s="242">
        <v>0</v>
      </c>
      <c r="T245" s="243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44" t="s">
        <v>327</v>
      </c>
      <c r="AT245" s="244" t="s">
        <v>264</v>
      </c>
      <c r="AU245" s="244" t="s">
        <v>89</v>
      </c>
      <c r="AY245" s="14" t="s">
        <v>263</v>
      </c>
      <c r="BE245" s="245">
        <f>IF(N245="základná",J245,0)</f>
        <v>0</v>
      </c>
      <c r="BF245" s="245">
        <f>IF(N245="znížená",J245,0)</f>
        <v>0</v>
      </c>
      <c r="BG245" s="245">
        <f>IF(N245="zákl. prenesená",J245,0)</f>
        <v>0</v>
      </c>
      <c r="BH245" s="245">
        <f>IF(N245="zníž. prenesená",J245,0)</f>
        <v>0</v>
      </c>
      <c r="BI245" s="245">
        <f>IF(N245="nulová",J245,0)</f>
        <v>0</v>
      </c>
      <c r="BJ245" s="14" t="s">
        <v>89</v>
      </c>
      <c r="BK245" s="246">
        <f>ROUND(I245*H245,3)</f>
        <v>0</v>
      </c>
      <c r="BL245" s="14" t="s">
        <v>327</v>
      </c>
      <c r="BM245" s="244" t="s">
        <v>3457</v>
      </c>
    </row>
    <row r="246" s="2" customFormat="1" ht="33" customHeight="1">
      <c r="A246" s="35"/>
      <c r="B246" s="36"/>
      <c r="C246" s="233" t="s">
        <v>661</v>
      </c>
      <c r="D246" s="233" t="s">
        <v>264</v>
      </c>
      <c r="E246" s="234" t="s">
        <v>889</v>
      </c>
      <c r="F246" s="235" t="s">
        <v>890</v>
      </c>
      <c r="G246" s="236" t="s">
        <v>322</v>
      </c>
      <c r="H246" s="237">
        <v>127.81999999999999</v>
      </c>
      <c r="I246" s="238"/>
      <c r="J246" s="237">
        <f>ROUND(I246*H246,3)</f>
        <v>0</v>
      </c>
      <c r="K246" s="239"/>
      <c r="L246" s="41"/>
      <c r="M246" s="240" t="s">
        <v>1</v>
      </c>
      <c r="N246" s="241" t="s">
        <v>44</v>
      </c>
      <c r="O246" s="94"/>
      <c r="P246" s="242">
        <f>O246*H246</f>
        <v>0</v>
      </c>
      <c r="Q246" s="242">
        <v>0.01187</v>
      </c>
      <c r="R246" s="242">
        <f>Q246*H246</f>
        <v>1.5172234</v>
      </c>
      <c r="S246" s="242">
        <v>0</v>
      </c>
      <c r="T246" s="243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44" t="s">
        <v>327</v>
      </c>
      <c r="AT246" s="244" t="s">
        <v>264</v>
      </c>
      <c r="AU246" s="244" t="s">
        <v>89</v>
      </c>
      <c r="AY246" s="14" t="s">
        <v>263</v>
      </c>
      <c r="BE246" s="245">
        <f>IF(N246="základná",J246,0)</f>
        <v>0</v>
      </c>
      <c r="BF246" s="245">
        <f>IF(N246="znížená",J246,0)</f>
        <v>0</v>
      </c>
      <c r="BG246" s="245">
        <f>IF(N246="zákl. prenesená",J246,0)</f>
        <v>0</v>
      </c>
      <c r="BH246" s="245">
        <f>IF(N246="zníž. prenesená",J246,0)</f>
        <v>0</v>
      </c>
      <c r="BI246" s="245">
        <f>IF(N246="nulová",J246,0)</f>
        <v>0</v>
      </c>
      <c r="BJ246" s="14" t="s">
        <v>89</v>
      </c>
      <c r="BK246" s="246">
        <f>ROUND(I246*H246,3)</f>
        <v>0</v>
      </c>
      <c r="BL246" s="14" t="s">
        <v>327</v>
      </c>
      <c r="BM246" s="244" t="s">
        <v>3458</v>
      </c>
    </row>
    <row r="247" s="2" customFormat="1" ht="37.8" customHeight="1">
      <c r="A247" s="35"/>
      <c r="B247" s="36"/>
      <c r="C247" s="233" t="s">
        <v>665</v>
      </c>
      <c r="D247" s="233" t="s">
        <v>264</v>
      </c>
      <c r="E247" s="234" t="s">
        <v>893</v>
      </c>
      <c r="F247" s="235" t="s">
        <v>894</v>
      </c>
      <c r="G247" s="236" t="s">
        <v>322</v>
      </c>
      <c r="H247" s="237">
        <v>33.340000000000003</v>
      </c>
      <c r="I247" s="238"/>
      <c r="J247" s="237">
        <f>ROUND(I247*H247,3)</f>
        <v>0</v>
      </c>
      <c r="K247" s="239"/>
      <c r="L247" s="41"/>
      <c r="M247" s="240" t="s">
        <v>1</v>
      </c>
      <c r="N247" s="241" t="s">
        <v>44</v>
      </c>
      <c r="O247" s="94"/>
      <c r="P247" s="242">
        <f>O247*H247</f>
        <v>0</v>
      </c>
      <c r="Q247" s="242">
        <v>0.01218</v>
      </c>
      <c r="R247" s="242">
        <f>Q247*H247</f>
        <v>0.40608120000000003</v>
      </c>
      <c r="S247" s="242">
        <v>0</v>
      </c>
      <c r="T247" s="243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44" t="s">
        <v>327</v>
      </c>
      <c r="AT247" s="244" t="s">
        <v>264</v>
      </c>
      <c r="AU247" s="244" t="s">
        <v>89</v>
      </c>
      <c r="AY247" s="14" t="s">
        <v>263</v>
      </c>
      <c r="BE247" s="245">
        <f>IF(N247="základná",J247,0)</f>
        <v>0</v>
      </c>
      <c r="BF247" s="245">
        <f>IF(N247="znížená",J247,0)</f>
        <v>0</v>
      </c>
      <c r="BG247" s="245">
        <f>IF(N247="zákl. prenesená",J247,0)</f>
        <v>0</v>
      </c>
      <c r="BH247" s="245">
        <f>IF(N247="zníž. prenesená",J247,0)</f>
        <v>0</v>
      </c>
      <c r="BI247" s="245">
        <f>IF(N247="nulová",J247,0)</f>
        <v>0</v>
      </c>
      <c r="BJ247" s="14" t="s">
        <v>89</v>
      </c>
      <c r="BK247" s="246">
        <f>ROUND(I247*H247,3)</f>
        <v>0</v>
      </c>
      <c r="BL247" s="14" t="s">
        <v>327</v>
      </c>
      <c r="BM247" s="244" t="s">
        <v>3459</v>
      </c>
    </row>
    <row r="248" s="2" customFormat="1" ht="24.15" customHeight="1">
      <c r="A248" s="35"/>
      <c r="B248" s="36"/>
      <c r="C248" s="233" t="s">
        <v>669</v>
      </c>
      <c r="D248" s="233" t="s">
        <v>264</v>
      </c>
      <c r="E248" s="234" t="s">
        <v>897</v>
      </c>
      <c r="F248" s="235" t="s">
        <v>898</v>
      </c>
      <c r="G248" s="236" t="s">
        <v>313</v>
      </c>
      <c r="H248" s="237">
        <v>11.631</v>
      </c>
      <c r="I248" s="238"/>
      <c r="J248" s="237">
        <f>ROUND(I248*H248,3)</f>
        <v>0</v>
      </c>
      <c r="K248" s="239"/>
      <c r="L248" s="41"/>
      <c r="M248" s="240" t="s">
        <v>1</v>
      </c>
      <c r="N248" s="241" t="s">
        <v>44</v>
      </c>
      <c r="O248" s="94"/>
      <c r="P248" s="242">
        <f>O248*H248</f>
        <v>0</v>
      </c>
      <c r="Q248" s="242">
        <v>0</v>
      </c>
      <c r="R248" s="242">
        <f>Q248*H248</f>
        <v>0</v>
      </c>
      <c r="S248" s="242">
        <v>0</v>
      </c>
      <c r="T248" s="243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44" t="s">
        <v>327</v>
      </c>
      <c r="AT248" s="244" t="s">
        <v>264</v>
      </c>
      <c r="AU248" s="244" t="s">
        <v>89</v>
      </c>
      <c r="AY248" s="14" t="s">
        <v>263</v>
      </c>
      <c r="BE248" s="245">
        <f>IF(N248="základná",J248,0)</f>
        <v>0</v>
      </c>
      <c r="BF248" s="245">
        <f>IF(N248="znížená",J248,0)</f>
        <v>0</v>
      </c>
      <c r="BG248" s="245">
        <f>IF(N248="zákl. prenesená",J248,0)</f>
        <v>0</v>
      </c>
      <c r="BH248" s="245">
        <f>IF(N248="zníž. prenesená",J248,0)</f>
        <v>0</v>
      </c>
      <c r="BI248" s="245">
        <f>IF(N248="nulová",J248,0)</f>
        <v>0</v>
      </c>
      <c r="BJ248" s="14" t="s">
        <v>89</v>
      </c>
      <c r="BK248" s="246">
        <f>ROUND(I248*H248,3)</f>
        <v>0</v>
      </c>
      <c r="BL248" s="14" t="s">
        <v>327</v>
      </c>
      <c r="BM248" s="244" t="s">
        <v>3460</v>
      </c>
    </row>
    <row r="249" s="12" customFormat="1" ht="22.8" customHeight="1">
      <c r="A249" s="12"/>
      <c r="B249" s="219"/>
      <c r="C249" s="220"/>
      <c r="D249" s="221" t="s">
        <v>77</v>
      </c>
      <c r="E249" s="247" t="s">
        <v>3461</v>
      </c>
      <c r="F249" s="247" t="s">
        <v>3462</v>
      </c>
      <c r="G249" s="220"/>
      <c r="H249" s="220"/>
      <c r="I249" s="223"/>
      <c r="J249" s="248">
        <f>BK249</f>
        <v>0</v>
      </c>
      <c r="K249" s="220"/>
      <c r="L249" s="225"/>
      <c r="M249" s="226"/>
      <c r="N249" s="227"/>
      <c r="O249" s="227"/>
      <c r="P249" s="228">
        <f>P250</f>
        <v>0</v>
      </c>
      <c r="Q249" s="227"/>
      <c r="R249" s="228">
        <f>R250</f>
        <v>0</v>
      </c>
      <c r="S249" s="227"/>
      <c r="T249" s="229">
        <f>T250</f>
        <v>39.747899999999994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230" t="s">
        <v>89</v>
      </c>
      <c r="AT249" s="231" t="s">
        <v>77</v>
      </c>
      <c r="AU249" s="231" t="s">
        <v>85</v>
      </c>
      <c r="AY249" s="230" t="s">
        <v>263</v>
      </c>
      <c r="BK249" s="232">
        <f>BK250</f>
        <v>0</v>
      </c>
    </row>
    <row r="250" s="2" customFormat="1" ht="24.15" customHeight="1">
      <c r="A250" s="35"/>
      <c r="B250" s="36"/>
      <c r="C250" s="233" t="s">
        <v>685</v>
      </c>
      <c r="D250" s="233" t="s">
        <v>264</v>
      </c>
      <c r="E250" s="234" t="s">
        <v>3463</v>
      </c>
      <c r="F250" s="235" t="s">
        <v>3464</v>
      </c>
      <c r="G250" s="236" t="s">
        <v>322</v>
      </c>
      <c r="H250" s="237">
        <v>264.98599999999999</v>
      </c>
      <c r="I250" s="238"/>
      <c r="J250" s="237">
        <f>ROUND(I250*H250,3)</f>
        <v>0</v>
      </c>
      <c r="K250" s="239"/>
      <c r="L250" s="41"/>
      <c r="M250" s="240" t="s">
        <v>1</v>
      </c>
      <c r="N250" s="241" t="s">
        <v>44</v>
      </c>
      <c r="O250" s="94"/>
      <c r="P250" s="242">
        <f>O250*H250</f>
        <v>0</v>
      </c>
      <c r="Q250" s="242">
        <v>0</v>
      </c>
      <c r="R250" s="242">
        <f>Q250*H250</f>
        <v>0</v>
      </c>
      <c r="S250" s="242">
        <v>0.14999999999999999</v>
      </c>
      <c r="T250" s="243">
        <f>S250*H250</f>
        <v>39.747899999999994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44" t="s">
        <v>327</v>
      </c>
      <c r="AT250" s="244" t="s">
        <v>264</v>
      </c>
      <c r="AU250" s="244" t="s">
        <v>89</v>
      </c>
      <c r="AY250" s="14" t="s">
        <v>263</v>
      </c>
      <c r="BE250" s="245">
        <f>IF(N250="základná",J250,0)</f>
        <v>0</v>
      </c>
      <c r="BF250" s="245">
        <f>IF(N250="znížená",J250,0)</f>
        <v>0</v>
      </c>
      <c r="BG250" s="245">
        <f>IF(N250="zákl. prenesená",J250,0)</f>
        <v>0</v>
      </c>
      <c r="BH250" s="245">
        <f>IF(N250="zníž. prenesená",J250,0)</f>
        <v>0</v>
      </c>
      <c r="BI250" s="245">
        <f>IF(N250="nulová",J250,0)</f>
        <v>0</v>
      </c>
      <c r="BJ250" s="14" t="s">
        <v>89</v>
      </c>
      <c r="BK250" s="246">
        <f>ROUND(I250*H250,3)</f>
        <v>0</v>
      </c>
      <c r="BL250" s="14" t="s">
        <v>327</v>
      </c>
      <c r="BM250" s="244" t="s">
        <v>3465</v>
      </c>
    </row>
    <row r="251" s="12" customFormat="1" ht="22.8" customHeight="1">
      <c r="A251" s="12"/>
      <c r="B251" s="219"/>
      <c r="C251" s="220"/>
      <c r="D251" s="221" t="s">
        <v>77</v>
      </c>
      <c r="E251" s="247" t="s">
        <v>962</v>
      </c>
      <c r="F251" s="247" t="s">
        <v>963</v>
      </c>
      <c r="G251" s="220"/>
      <c r="H251" s="220"/>
      <c r="I251" s="223"/>
      <c r="J251" s="248">
        <f>BK251</f>
        <v>0</v>
      </c>
      <c r="K251" s="220"/>
      <c r="L251" s="225"/>
      <c r="M251" s="226"/>
      <c r="N251" s="227"/>
      <c r="O251" s="227"/>
      <c r="P251" s="228">
        <f>SUM(P252:P274)</f>
        <v>0</v>
      </c>
      <c r="Q251" s="227"/>
      <c r="R251" s="228">
        <f>SUM(R252:R274)</f>
        <v>0.99729699999999999</v>
      </c>
      <c r="S251" s="227"/>
      <c r="T251" s="229">
        <f>SUM(T252:T274)</f>
        <v>0</v>
      </c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R251" s="230" t="s">
        <v>89</v>
      </c>
      <c r="AT251" s="231" t="s">
        <v>77</v>
      </c>
      <c r="AU251" s="231" t="s">
        <v>85</v>
      </c>
      <c r="AY251" s="230" t="s">
        <v>263</v>
      </c>
      <c r="BK251" s="232">
        <f>SUM(BK252:BK274)</f>
        <v>0</v>
      </c>
    </row>
    <row r="252" s="2" customFormat="1" ht="16.5" customHeight="1">
      <c r="A252" s="35"/>
      <c r="B252" s="36"/>
      <c r="C252" s="233" t="s">
        <v>1012</v>
      </c>
      <c r="D252" s="233" t="s">
        <v>264</v>
      </c>
      <c r="E252" s="234" t="s">
        <v>965</v>
      </c>
      <c r="F252" s="235" t="s">
        <v>966</v>
      </c>
      <c r="G252" s="236" t="s">
        <v>410</v>
      </c>
      <c r="H252" s="237">
        <v>3</v>
      </c>
      <c r="I252" s="238"/>
      <c r="J252" s="237">
        <f>ROUND(I252*H252,3)</f>
        <v>0</v>
      </c>
      <c r="K252" s="239"/>
      <c r="L252" s="41"/>
      <c r="M252" s="240" t="s">
        <v>1</v>
      </c>
      <c r="N252" s="241" t="s">
        <v>44</v>
      </c>
      <c r="O252" s="94"/>
      <c r="P252" s="242">
        <f>O252*H252</f>
        <v>0</v>
      </c>
      <c r="Q252" s="242">
        <v>6.9999999999999994E-05</v>
      </c>
      <c r="R252" s="242">
        <f>Q252*H252</f>
        <v>0.00020999999999999998</v>
      </c>
      <c r="S252" s="242">
        <v>0</v>
      </c>
      <c r="T252" s="243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44" t="s">
        <v>327</v>
      </c>
      <c r="AT252" s="244" t="s">
        <v>264</v>
      </c>
      <c r="AU252" s="244" t="s">
        <v>89</v>
      </c>
      <c r="AY252" s="14" t="s">
        <v>263</v>
      </c>
      <c r="BE252" s="245">
        <f>IF(N252="základná",J252,0)</f>
        <v>0</v>
      </c>
      <c r="BF252" s="245">
        <f>IF(N252="znížená",J252,0)</f>
        <v>0</v>
      </c>
      <c r="BG252" s="245">
        <f>IF(N252="zákl. prenesená",J252,0)</f>
        <v>0</v>
      </c>
      <c r="BH252" s="245">
        <f>IF(N252="zníž. prenesená",J252,0)</f>
        <v>0</v>
      </c>
      <c r="BI252" s="245">
        <f>IF(N252="nulová",J252,0)</f>
        <v>0</v>
      </c>
      <c r="BJ252" s="14" t="s">
        <v>89</v>
      </c>
      <c r="BK252" s="246">
        <f>ROUND(I252*H252,3)</f>
        <v>0</v>
      </c>
      <c r="BL252" s="14" t="s">
        <v>327</v>
      </c>
      <c r="BM252" s="244" t="s">
        <v>3466</v>
      </c>
    </row>
    <row r="253" s="2" customFormat="1" ht="21.75" customHeight="1">
      <c r="A253" s="35"/>
      <c r="B253" s="36"/>
      <c r="C253" s="233" t="s">
        <v>689</v>
      </c>
      <c r="D253" s="233" t="s">
        <v>264</v>
      </c>
      <c r="E253" s="234" t="s">
        <v>977</v>
      </c>
      <c r="F253" s="235" t="s">
        <v>978</v>
      </c>
      <c r="G253" s="236" t="s">
        <v>410</v>
      </c>
      <c r="H253" s="237">
        <v>1</v>
      </c>
      <c r="I253" s="238"/>
      <c r="J253" s="237">
        <f>ROUND(I253*H253,3)</f>
        <v>0</v>
      </c>
      <c r="K253" s="239"/>
      <c r="L253" s="41"/>
      <c r="M253" s="240" t="s">
        <v>1</v>
      </c>
      <c r="N253" s="241" t="s">
        <v>44</v>
      </c>
      <c r="O253" s="94"/>
      <c r="P253" s="242">
        <f>O253*H253</f>
        <v>0</v>
      </c>
      <c r="Q253" s="242">
        <v>0</v>
      </c>
      <c r="R253" s="242">
        <f>Q253*H253</f>
        <v>0</v>
      </c>
      <c r="S253" s="242">
        <v>0</v>
      </c>
      <c r="T253" s="243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44" t="s">
        <v>327</v>
      </c>
      <c r="AT253" s="244" t="s">
        <v>264</v>
      </c>
      <c r="AU253" s="244" t="s">
        <v>89</v>
      </c>
      <c r="AY253" s="14" t="s">
        <v>263</v>
      </c>
      <c r="BE253" s="245">
        <f>IF(N253="základná",J253,0)</f>
        <v>0</v>
      </c>
      <c r="BF253" s="245">
        <f>IF(N253="znížená",J253,0)</f>
        <v>0</v>
      </c>
      <c r="BG253" s="245">
        <f>IF(N253="zákl. prenesená",J253,0)</f>
        <v>0</v>
      </c>
      <c r="BH253" s="245">
        <f>IF(N253="zníž. prenesená",J253,0)</f>
        <v>0</v>
      </c>
      <c r="BI253" s="245">
        <f>IF(N253="nulová",J253,0)</f>
        <v>0</v>
      </c>
      <c r="BJ253" s="14" t="s">
        <v>89</v>
      </c>
      <c r="BK253" s="246">
        <f>ROUND(I253*H253,3)</f>
        <v>0</v>
      </c>
      <c r="BL253" s="14" t="s">
        <v>327</v>
      </c>
      <c r="BM253" s="244" t="s">
        <v>3467</v>
      </c>
    </row>
    <row r="254" s="2" customFormat="1" ht="16.5" customHeight="1">
      <c r="A254" s="35"/>
      <c r="B254" s="36"/>
      <c r="C254" s="249" t="s">
        <v>693</v>
      </c>
      <c r="D254" s="249" t="s">
        <v>612</v>
      </c>
      <c r="E254" s="250" t="s">
        <v>981</v>
      </c>
      <c r="F254" s="251" t="s">
        <v>982</v>
      </c>
      <c r="G254" s="252" t="s">
        <v>410</v>
      </c>
      <c r="H254" s="253">
        <v>1</v>
      </c>
      <c r="I254" s="254"/>
      <c r="J254" s="253">
        <f>ROUND(I254*H254,3)</f>
        <v>0</v>
      </c>
      <c r="K254" s="255"/>
      <c r="L254" s="256"/>
      <c r="M254" s="257" t="s">
        <v>1</v>
      </c>
      <c r="N254" s="258" t="s">
        <v>44</v>
      </c>
      <c r="O254" s="94"/>
      <c r="P254" s="242">
        <f>O254*H254</f>
        <v>0</v>
      </c>
      <c r="Q254" s="242">
        <v>0.0011999999999999999</v>
      </c>
      <c r="R254" s="242">
        <f>Q254*H254</f>
        <v>0.0011999999999999999</v>
      </c>
      <c r="S254" s="242">
        <v>0</v>
      </c>
      <c r="T254" s="243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44" t="s">
        <v>717</v>
      </c>
      <c r="AT254" s="244" t="s">
        <v>612</v>
      </c>
      <c r="AU254" s="244" t="s">
        <v>89</v>
      </c>
      <c r="AY254" s="14" t="s">
        <v>263</v>
      </c>
      <c r="BE254" s="245">
        <f>IF(N254="základná",J254,0)</f>
        <v>0</v>
      </c>
      <c r="BF254" s="245">
        <f>IF(N254="znížená",J254,0)</f>
        <v>0</v>
      </c>
      <c r="BG254" s="245">
        <f>IF(N254="zákl. prenesená",J254,0)</f>
        <v>0</v>
      </c>
      <c r="BH254" s="245">
        <f>IF(N254="zníž. prenesená",J254,0)</f>
        <v>0</v>
      </c>
      <c r="BI254" s="245">
        <f>IF(N254="nulová",J254,0)</f>
        <v>0</v>
      </c>
      <c r="BJ254" s="14" t="s">
        <v>89</v>
      </c>
      <c r="BK254" s="246">
        <f>ROUND(I254*H254,3)</f>
        <v>0</v>
      </c>
      <c r="BL254" s="14" t="s">
        <v>327</v>
      </c>
      <c r="BM254" s="244" t="s">
        <v>3468</v>
      </c>
    </row>
    <row r="255" s="2" customFormat="1" ht="21.75" customHeight="1">
      <c r="A255" s="35"/>
      <c r="B255" s="36"/>
      <c r="C255" s="249" t="s">
        <v>697</v>
      </c>
      <c r="D255" s="249" t="s">
        <v>612</v>
      </c>
      <c r="E255" s="250" t="s">
        <v>985</v>
      </c>
      <c r="F255" s="251" t="s">
        <v>986</v>
      </c>
      <c r="G255" s="252" t="s">
        <v>410</v>
      </c>
      <c r="H255" s="253">
        <v>1</v>
      </c>
      <c r="I255" s="254"/>
      <c r="J255" s="253">
        <f>ROUND(I255*H255,3)</f>
        <v>0</v>
      </c>
      <c r="K255" s="255"/>
      <c r="L255" s="256"/>
      <c r="M255" s="257" t="s">
        <v>1</v>
      </c>
      <c r="N255" s="258" t="s">
        <v>44</v>
      </c>
      <c r="O255" s="94"/>
      <c r="P255" s="242">
        <f>O255*H255</f>
        <v>0</v>
      </c>
      <c r="Q255" s="242">
        <v>0.075999999999999998</v>
      </c>
      <c r="R255" s="242">
        <f>Q255*H255</f>
        <v>0.075999999999999998</v>
      </c>
      <c r="S255" s="242">
        <v>0</v>
      </c>
      <c r="T255" s="243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44" t="s">
        <v>717</v>
      </c>
      <c r="AT255" s="244" t="s">
        <v>612</v>
      </c>
      <c r="AU255" s="244" t="s">
        <v>89</v>
      </c>
      <c r="AY255" s="14" t="s">
        <v>263</v>
      </c>
      <c r="BE255" s="245">
        <f>IF(N255="základná",J255,0)</f>
        <v>0</v>
      </c>
      <c r="BF255" s="245">
        <f>IF(N255="znížená",J255,0)</f>
        <v>0</v>
      </c>
      <c r="BG255" s="245">
        <f>IF(N255="zákl. prenesená",J255,0)</f>
        <v>0</v>
      </c>
      <c r="BH255" s="245">
        <f>IF(N255="zníž. prenesená",J255,0)</f>
        <v>0</v>
      </c>
      <c r="BI255" s="245">
        <f>IF(N255="nulová",J255,0)</f>
        <v>0</v>
      </c>
      <c r="BJ255" s="14" t="s">
        <v>89</v>
      </c>
      <c r="BK255" s="246">
        <f>ROUND(I255*H255,3)</f>
        <v>0</v>
      </c>
      <c r="BL255" s="14" t="s">
        <v>327</v>
      </c>
      <c r="BM255" s="244" t="s">
        <v>3469</v>
      </c>
    </row>
    <row r="256" s="2" customFormat="1" ht="33" customHeight="1">
      <c r="A256" s="35"/>
      <c r="B256" s="36"/>
      <c r="C256" s="233" t="s">
        <v>702</v>
      </c>
      <c r="D256" s="233" t="s">
        <v>264</v>
      </c>
      <c r="E256" s="234" t="s">
        <v>1009</v>
      </c>
      <c r="F256" s="235" t="s">
        <v>1010</v>
      </c>
      <c r="G256" s="236" t="s">
        <v>410</v>
      </c>
      <c r="H256" s="237">
        <v>20</v>
      </c>
      <c r="I256" s="238"/>
      <c r="J256" s="237">
        <f>ROUND(I256*H256,3)</f>
        <v>0</v>
      </c>
      <c r="K256" s="239"/>
      <c r="L256" s="41"/>
      <c r="M256" s="240" t="s">
        <v>1</v>
      </c>
      <c r="N256" s="241" t="s">
        <v>44</v>
      </c>
      <c r="O256" s="94"/>
      <c r="P256" s="242">
        <f>O256*H256</f>
        <v>0</v>
      </c>
      <c r="Q256" s="242">
        <v>0</v>
      </c>
      <c r="R256" s="242">
        <f>Q256*H256</f>
        <v>0</v>
      </c>
      <c r="S256" s="242">
        <v>0</v>
      </c>
      <c r="T256" s="243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44" t="s">
        <v>327</v>
      </c>
      <c r="AT256" s="244" t="s">
        <v>264</v>
      </c>
      <c r="AU256" s="244" t="s">
        <v>89</v>
      </c>
      <c r="AY256" s="14" t="s">
        <v>263</v>
      </c>
      <c r="BE256" s="245">
        <f>IF(N256="základná",J256,0)</f>
        <v>0</v>
      </c>
      <c r="BF256" s="245">
        <f>IF(N256="znížená",J256,0)</f>
        <v>0</v>
      </c>
      <c r="BG256" s="245">
        <f>IF(N256="zákl. prenesená",J256,0)</f>
        <v>0</v>
      </c>
      <c r="BH256" s="245">
        <f>IF(N256="zníž. prenesená",J256,0)</f>
        <v>0</v>
      </c>
      <c r="BI256" s="245">
        <f>IF(N256="nulová",J256,0)</f>
        <v>0</v>
      </c>
      <c r="BJ256" s="14" t="s">
        <v>89</v>
      </c>
      <c r="BK256" s="246">
        <f>ROUND(I256*H256,3)</f>
        <v>0</v>
      </c>
      <c r="BL256" s="14" t="s">
        <v>327</v>
      </c>
      <c r="BM256" s="244" t="s">
        <v>3470</v>
      </c>
    </row>
    <row r="257" s="2" customFormat="1" ht="24.15" customHeight="1">
      <c r="A257" s="35"/>
      <c r="B257" s="36"/>
      <c r="C257" s="249" t="s">
        <v>710</v>
      </c>
      <c r="D257" s="249" t="s">
        <v>612</v>
      </c>
      <c r="E257" s="250" t="s">
        <v>997</v>
      </c>
      <c r="F257" s="251" t="s">
        <v>998</v>
      </c>
      <c r="G257" s="252" t="s">
        <v>410</v>
      </c>
      <c r="H257" s="253">
        <v>20</v>
      </c>
      <c r="I257" s="254"/>
      <c r="J257" s="253">
        <f>ROUND(I257*H257,3)</f>
        <v>0</v>
      </c>
      <c r="K257" s="255"/>
      <c r="L257" s="256"/>
      <c r="M257" s="257" t="s">
        <v>1</v>
      </c>
      <c r="N257" s="258" t="s">
        <v>44</v>
      </c>
      <c r="O257" s="94"/>
      <c r="P257" s="242">
        <f>O257*H257</f>
        <v>0</v>
      </c>
      <c r="Q257" s="242">
        <v>0.001</v>
      </c>
      <c r="R257" s="242">
        <f>Q257*H257</f>
        <v>0.02</v>
      </c>
      <c r="S257" s="242">
        <v>0</v>
      </c>
      <c r="T257" s="243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44" t="s">
        <v>717</v>
      </c>
      <c r="AT257" s="244" t="s">
        <v>612</v>
      </c>
      <c r="AU257" s="244" t="s">
        <v>89</v>
      </c>
      <c r="AY257" s="14" t="s">
        <v>263</v>
      </c>
      <c r="BE257" s="245">
        <f>IF(N257="základná",J257,0)</f>
        <v>0</v>
      </c>
      <c r="BF257" s="245">
        <f>IF(N257="znížená",J257,0)</f>
        <v>0</v>
      </c>
      <c r="BG257" s="245">
        <f>IF(N257="zákl. prenesená",J257,0)</f>
        <v>0</v>
      </c>
      <c r="BH257" s="245">
        <f>IF(N257="zníž. prenesená",J257,0)</f>
        <v>0</v>
      </c>
      <c r="BI257" s="245">
        <f>IF(N257="nulová",J257,0)</f>
        <v>0</v>
      </c>
      <c r="BJ257" s="14" t="s">
        <v>89</v>
      </c>
      <c r="BK257" s="246">
        <f>ROUND(I257*H257,3)</f>
        <v>0</v>
      </c>
      <c r="BL257" s="14" t="s">
        <v>327</v>
      </c>
      <c r="BM257" s="244" t="s">
        <v>3471</v>
      </c>
    </row>
    <row r="258" s="2" customFormat="1" ht="21.75" customHeight="1">
      <c r="A258" s="35"/>
      <c r="B258" s="36"/>
      <c r="C258" s="249" t="s">
        <v>714</v>
      </c>
      <c r="D258" s="249" t="s">
        <v>612</v>
      </c>
      <c r="E258" s="250" t="s">
        <v>3472</v>
      </c>
      <c r="F258" s="251" t="s">
        <v>3473</v>
      </c>
      <c r="G258" s="252" t="s">
        <v>410</v>
      </c>
      <c r="H258" s="253">
        <v>2</v>
      </c>
      <c r="I258" s="254"/>
      <c r="J258" s="253">
        <f>ROUND(I258*H258,3)</f>
        <v>0</v>
      </c>
      <c r="K258" s="255"/>
      <c r="L258" s="256"/>
      <c r="M258" s="257" t="s">
        <v>1</v>
      </c>
      <c r="N258" s="258" t="s">
        <v>44</v>
      </c>
      <c r="O258" s="94"/>
      <c r="P258" s="242">
        <f>O258*H258</f>
        <v>0</v>
      </c>
      <c r="Q258" s="242">
        <v>0.037999999999999999</v>
      </c>
      <c r="R258" s="242">
        <f>Q258*H258</f>
        <v>0.075999999999999998</v>
      </c>
      <c r="S258" s="242">
        <v>0</v>
      </c>
      <c r="T258" s="243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44" t="s">
        <v>717</v>
      </c>
      <c r="AT258" s="244" t="s">
        <v>612</v>
      </c>
      <c r="AU258" s="244" t="s">
        <v>89</v>
      </c>
      <c r="AY258" s="14" t="s">
        <v>263</v>
      </c>
      <c r="BE258" s="245">
        <f>IF(N258="základná",J258,0)</f>
        <v>0</v>
      </c>
      <c r="BF258" s="245">
        <f>IF(N258="znížená",J258,0)</f>
        <v>0</v>
      </c>
      <c r="BG258" s="245">
        <f>IF(N258="zákl. prenesená",J258,0)</f>
        <v>0</v>
      </c>
      <c r="BH258" s="245">
        <f>IF(N258="zníž. prenesená",J258,0)</f>
        <v>0</v>
      </c>
      <c r="BI258" s="245">
        <f>IF(N258="nulová",J258,0)</f>
        <v>0</v>
      </c>
      <c r="BJ258" s="14" t="s">
        <v>89</v>
      </c>
      <c r="BK258" s="246">
        <f>ROUND(I258*H258,3)</f>
        <v>0</v>
      </c>
      <c r="BL258" s="14" t="s">
        <v>327</v>
      </c>
      <c r="BM258" s="244" t="s">
        <v>3474</v>
      </c>
    </row>
    <row r="259" s="2" customFormat="1" ht="21.75" customHeight="1">
      <c r="A259" s="35"/>
      <c r="B259" s="36"/>
      <c r="C259" s="249" t="s">
        <v>719</v>
      </c>
      <c r="D259" s="249" t="s">
        <v>612</v>
      </c>
      <c r="E259" s="250" t="s">
        <v>3475</v>
      </c>
      <c r="F259" s="251" t="s">
        <v>3476</v>
      </c>
      <c r="G259" s="252" t="s">
        <v>410</v>
      </c>
      <c r="H259" s="253">
        <v>1</v>
      </c>
      <c r="I259" s="254"/>
      <c r="J259" s="253">
        <f>ROUND(I259*H259,3)</f>
        <v>0</v>
      </c>
      <c r="K259" s="255"/>
      <c r="L259" s="256"/>
      <c r="M259" s="257" t="s">
        <v>1</v>
      </c>
      <c r="N259" s="258" t="s">
        <v>44</v>
      </c>
      <c r="O259" s="94"/>
      <c r="P259" s="242">
        <f>O259*H259</f>
        <v>0</v>
      </c>
      <c r="Q259" s="242">
        <v>0.037999999999999999</v>
      </c>
      <c r="R259" s="242">
        <f>Q259*H259</f>
        <v>0.037999999999999999</v>
      </c>
      <c r="S259" s="242">
        <v>0</v>
      </c>
      <c r="T259" s="243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44" t="s">
        <v>717</v>
      </c>
      <c r="AT259" s="244" t="s">
        <v>612</v>
      </c>
      <c r="AU259" s="244" t="s">
        <v>89</v>
      </c>
      <c r="AY259" s="14" t="s">
        <v>263</v>
      </c>
      <c r="BE259" s="245">
        <f>IF(N259="základná",J259,0)</f>
        <v>0</v>
      </c>
      <c r="BF259" s="245">
        <f>IF(N259="znížená",J259,0)</f>
        <v>0</v>
      </c>
      <c r="BG259" s="245">
        <f>IF(N259="zákl. prenesená",J259,0)</f>
        <v>0</v>
      </c>
      <c r="BH259" s="245">
        <f>IF(N259="zníž. prenesená",J259,0)</f>
        <v>0</v>
      </c>
      <c r="BI259" s="245">
        <f>IF(N259="nulová",J259,0)</f>
        <v>0</v>
      </c>
      <c r="BJ259" s="14" t="s">
        <v>89</v>
      </c>
      <c r="BK259" s="246">
        <f>ROUND(I259*H259,3)</f>
        <v>0</v>
      </c>
      <c r="BL259" s="14" t="s">
        <v>327</v>
      </c>
      <c r="BM259" s="244" t="s">
        <v>3477</v>
      </c>
    </row>
    <row r="260" s="2" customFormat="1" ht="21.75" customHeight="1">
      <c r="A260" s="35"/>
      <c r="B260" s="36"/>
      <c r="C260" s="249" t="s">
        <v>723</v>
      </c>
      <c r="D260" s="249" t="s">
        <v>612</v>
      </c>
      <c r="E260" s="250" t="s">
        <v>3478</v>
      </c>
      <c r="F260" s="251" t="s">
        <v>3479</v>
      </c>
      <c r="G260" s="252" t="s">
        <v>410</v>
      </c>
      <c r="H260" s="253">
        <v>1</v>
      </c>
      <c r="I260" s="254"/>
      <c r="J260" s="253">
        <f>ROUND(I260*H260,3)</f>
        <v>0</v>
      </c>
      <c r="K260" s="255"/>
      <c r="L260" s="256"/>
      <c r="M260" s="257" t="s">
        <v>1</v>
      </c>
      <c r="N260" s="258" t="s">
        <v>44</v>
      </c>
      <c r="O260" s="94"/>
      <c r="P260" s="242">
        <f>O260*H260</f>
        <v>0</v>
      </c>
      <c r="Q260" s="242">
        <v>0.037999999999999999</v>
      </c>
      <c r="R260" s="242">
        <f>Q260*H260</f>
        <v>0.037999999999999999</v>
      </c>
      <c r="S260" s="242">
        <v>0</v>
      </c>
      <c r="T260" s="243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44" t="s">
        <v>717</v>
      </c>
      <c r="AT260" s="244" t="s">
        <v>612</v>
      </c>
      <c r="AU260" s="244" t="s">
        <v>89</v>
      </c>
      <c r="AY260" s="14" t="s">
        <v>263</v>
      </c>
      <c r="BE260" s="245">
        <f>IF(N260="základná",J260,0)</f>
        <v>0</v>
      </c>
      <c r="BF260" s="245">
        <f>IF(N260="znížená",J260,0)</f>
        <v>0</v>
      </c>
      <c r="BG260" s="245">
        <f>IF(N260="zákl. prenesená",J260,0)</f>
        <v>0</v>
      </c>
      <c r="BH260" s="245">
        <f>IF(N260="zníž. prenesená",J260,0)</f>
        <v>0</v>
      </c>
      <c r="BI260" s="245">
        <f>IF(N260="nulová",J260,0)</f>
        <v>0</v>
      </c>
      <c r="BJ260" s="14" t="s">
        <v>89</v>
      </c>
      <c r="BK260" s="246">
        <f>ROUND(I260*H260,3)</f>
        <v>0</v>
      </c>
      <c r="BL260" s="14" t="s">
        <v>327</v>
      </c>
      <c r="BM260" s="244" t="s">
        <v>3480</v>
      </c>
    </row>
    <row r="261" s="2" customFormat="1" ht="21.75" customHeight="1">
      <c r="A261" s="35"/>
      <c r="B261" s="36"/>
      <c r="C261" s="249" t="s">
        <v>1018</v>
      </c>
      <c r="D261" s="249" t="s">
        <v>612</v>
      </c>
      <c r="E261" s="250" t="s">
        <v>1015</v>
      </c>
      <c r="F261" s="251" t="s">
        <v>1016</v>
      </c>
      <c r="G261" s="252" t="s">
        <v>410</v>
      </c>
      <c r="H261" s="253">
        <v>1</v>
      </c>
      <c r="I261" s="254"/>
      <c r="J261" s="253">
        <f>ROUND(I261*H261,3)</f>
        <v>0</v>
      </c>
      <c r="K261" s="255"/>
      <c r="L261" s="256"/>
      <c r="M261" s="257" t="s">
        <v>1</v>
      </c>
      <c r="N261" s="258" t="s">
        <v>44</v>
      </c>
      <c r="O261" s="94"/>
      <c r="P261" s="242">
        <f>O261*H261</f>
        <v>0</v>
      </c>
      <c r="Q261" s="242">
        <v>0.037999999999999999</v>
      </c>
      <c r="R261" s="242">
        <f>Q261*H261</f>
        <v>0.037999999999999999</v>
      </c>
      <c r="S261" s="242">
        <v>0</v>
      </c>
      <c r="T261" s="243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44" t="s">
        <v>717</v>
      </c>
      <c r="AT261" s="244" t="s">
        <v>612</v>
      </c>
      <c r="AU261" s="244" t="s">
        <v>89</v>
      </c>
      <c r="AY261" s="14" t="s">
        <v>263</v>
      </c>
      <c r="BE261" s="245">
        <f>IF(N261="základná",J261,0)</f>
        <v>0</v>
      </c>
      <c r="BF261" s="245">
        <f>IF(N261="znížená",J261,0)</f>
        <v>0</v>
      </c>
      <c r="BG261" s="245">
        <f>IF(N261="zákl. prenesená",J261,0)</f>
        <v>0</v>
      </c>
      <c r="BH261" s="245">
        <f>IF(N261="zníž. prenesená",J261,0)</f>
        <v>0</v>
      </c>
      <c r="BI261" s="245">
        <f>IF(N261="nulová",J261,0)</f>
        <v>0</v>
      </c>
      <c r="BJ261" s="14" t="s">
        <v>89</v>
      </c>
      <c r="BK261" s="246">
        <f>ROUND(I261*H261,3)</f>
        <v>0</v>
      </c>
      <c r="BL261" s="14" t="s">
        <v>327</v>
      </c>
      <c r="BM261" s="244" t="s">
        <v>3481</v>
      </c>
    </row>
    <row r="262" s="2" customFormat="1" ht="21.75" customHeight="1">
      <c r="A262" s="35"/>
      <c r="B262" s="36"/>
      <c r="C262" s="249" t="s">
        <v>725</v>
      </c>
      <c r="D262" s="249" t="s">
        <v>612</v>
      </c>
      <c r="E262" s="250" t="s">
        <v>1019</v>
      </c>
      <c r="F262" s="251" t="s">
        <v>1020</v>
      </c>
      <c r="G262" s="252" t="s">
        <v>410</v>
      </c>
      <c r="H262" s="253">
        <v>3</v>
      </c>
      <c r="I262" s="254"/>
      <c r="J262" s="253">
        <f>ROUND(I262*H262,3)</f>
        <v>0</v>
      </c>
      <c r="K262" s="255"/>
      <c r="L262" s="256"/>
      <c r="M262" s="257" t="s">
        <v>1</v>
      </c>
      <c r="N262" s="258" t="s">
        <v>44</v>
      </c>
      <c r="O262" s="94"/>
      <c r="P262" s="242">
        <f>O262*H262</f>
        <v>0</v>
      </c>
      <c r="Q262" s="242">
        <v>0.037999999999999999</v>
      </c>
      <c r="R262" s="242">
        <f>Q262*H262</f>
        <v>0.11399999999999999</v>
      </c>
      <c r="S262" s="242">
        <v>0</v>
      </c>
      <c r="T262" s="243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44" t="s">
        <v>717</v>
      </c>
      <c r="AT262" s="244" t="s">
        <v>612</v>
      </c>
      <c r="AU262" s="244" t="s">
        <v>89</v>
      </c>
      <c r="AY262" s="14" t="s">
        <v>263</v>
      </c>
      <c r="BE262" s="245">
        <f>IF(N262="základná",J262,0)</f>
        <v>0</v>
      </c>
      <c r="BF262" s="245">
        <f>IF(N262="znížená",J262,0)</f>
        <v>0</v>
      </c>
      <c r="BG262" s="245">
        <f>IF(N262="zákl. prenesená",J262,0)</f>
        <v>0</v>
      </c>
      <c r="BH262" s="245">
        <f>IF(N262="zníž. prenesená",J262,0)</f>
        <v>0</v>
      </c>
      <c r="BI262" s="245">
        <f>IF(N262="nulová",J262,0)</f>
        <v>0</v>
      </c>
      <c r="BJ262" s="14" t="s">
        <v>89</v>
      </c>
      <c r="BK262" s="246">
        <f>ROUND(I262*H262,3)</f>
        <v>0</v>
      </c>
      <c r="BL262" s="14" t="s">
        <v>327</v>
      </c>
      <c r="BM262" s="244" t="s">
        <v>3482</v>
      </c>
    </row>
    <row r="263" s="2" customFormat="1" ht="21.75" customHeight="1">
      <c r="A263" s="35"/>
      <c r="B263" s="36"/>
      <c r="C263" s="249" t="s">
        <v>729</v>
      </c>
      <c r="D263" s="249" t="s">
        <v>612</v>
      </c>
      <c r="E263" s="250" t="s">
        <v>3483</v>
      </c>
      <c r="F263" s="251" t="s">
        <v>3484</v>
      </c>
      <c r="G263" s="252" t="s">
        <v>410</v>
      </c>
      <c r="H263" s="253">
        <v>5</v>
      </c>
      <c r="I263" s="254"/>
      <c r="J263" s="253">
        <f>ROUND(I263*H263,3)</f>
        <v>0</v>
      </c>
      <c r="K263" s="255"/>
      <c r="L263" s="256"/>
      <c r="M263" s="257" t="s">
        <v>1</v>
      </c>
      <c r="N263" s="258" t="s">
        <v>44</v>
      </c>
      <c r="O263" s="94"/>
      <c r="P263" s="242">
        <f>O263*H263</f>
        <v>0</v>
      </c>
      <c r="Q263" s="242">
        <v>0.037999999999999999</v>
      </c>
      <c r="R263" s="242">
        <f>Q263*H263</f>
        <v>0.19</v>
      </c>
      <c r="S263" s="242">
        <v>0</v>
      </c>
      <c r="T263" s="243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44" t="s">
        <v>717</v>
      </c>
      <c r="AT263" s="244" t="s">
        <v>612</v>
      </c>
      <c r="AU263" s="244" t="s">
        <v>89</v>
      </c>
      <c r="AY263" s="14" t="s">
        <v>263</v>
      </c>
      <c r="BE263" s="245">
        <f>IF(N263="základná",J263,0)</f>
        <v>0</v>
      </c>
      <c r="BF263" s="245">
        <f>IF(N263="znížená",J263,0)</f>
        <v>0</v>
      </c>
      <c r="BG263" s="245">
        <f>IF(N263="zákl. prenesená",J263,0)</f>
        <v>0</v>
      </c>
      <c r="BH263" s="245">
        <f>IF(N263="zníž. prenesená",J263,0)</f>
        <v>0</v>
      </c>
      <c r="BI263" s="245">
        <f>IF(N263="nulová",J263,0)</f>
        <v>0</v>
      </c>
      <c r="BJ263" s="14" t="s">
        <v>89</v>
      </c>
      <c r="BK263" s="246">
        <f>ROUND(I263*H263,3)</f>
        <v>0</v>
      </c>
      <c r="BL263" s="14" t="s">
        <v>327</v>
      </c>
      <c r="BM263" s="244" t="s">
        <v>3485</v>
      </c>
    </row>
    <row r="264" s="2" customFormat="1" ht="21.75" customHeight="1">
      <c r="A264" s="35"/>
      <c r="B264" s="36"/>
      <c r="C264" s="249" t="s">
        <v>733</v>
      </c>
      <c r="D264" s="249" t="s">
        <v>612</v>
      </c>
      <c r="E264" s="250" t="s">
        <v>3486</v>
      </c>
      <c r="F264" s="251" t="s">
        <v>3487</v>
      </c>
      <c r="G264" s="252" t="s">
        <v>410</v>
      </c>
      <c r="H264" s="253">
        <v>4</v>
      </c>
      <c r="I264" s="254"/>
      <c r="J264" s="253">
        <f>ROUND(I264*H264,3)</f>
        <v>0</v>
      </c>
      <c r="K264" s="255"/>
      <c r="L264" s="256"/>
      <c r="M264" s="257" t="s">
        <v>1</v>
      </c>
      <c r="N264" s="258" t="s">
        <v>44</v>
      </c>
      <c r="O264" s="94"/>
      <c r="P264" s="242">
        <f>O264*H264</f>
        <v>0</v>
      </c>
      <c r="Q264" s="242">
        <v>0.037999999999999999</v>
      </c>
      <c r="R264" s="242">
        <f>Q264*H264</f>
        <v>0.152</v>
      </c>
      <c r="S264" s="242">
        <v>0</v>
      </c>
      <c r="T264" s="243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44" t="s">
        <v>717</v>
      </c>
      <c r="AT264" s="244" t="s">
        <v>612</v>
      </c>
      <c r="AU264" s="244" t="s">
        <v>89</v>
      </c>
      <c r="AY264" s="14" t="s">
        <v>263</v>
      </c>
      <c r="BE264" s="245">
        <f>IF(N264="základná",J264,0)</f>
        <v>0</v>
      </c>
      <c r="BF264" s="245">
        <f>IF(N264="znížená",J264,0)</f>
        <v>0</v>
      </c>
      <c r="BG264" s="245">
        <f>IF(N264="zákl. prenesená",J264,0)</f>
        <v>0</v>
      </c>
      <c r="BH264" s="245">
        <f>IF(N264="zníž. prenesená",J264,0)</f>
        <v>0</v>
      </c>
      <c r="BI264" s="245">
        <f>IF(N264="nulová",J264,0)</f>
        <v>0</v>
      </c>
      <c r="BJ264" s="14" t="s">
        <v>89</v>
      </c>
      <c r="BK264" s="246">
        <f>ROUND(I264*H264,3)</f>
        <v>0</v>
      </c>
      <c r="BL264" s="14" t="s">
        <v>327</v>
      </c>
      <c r="BM264" s="244" t="s">
        <v>3488</v>
      </c>
    </row>
    <row r="265" s="2" customFormat="1" ht="21.75" customHeight="1">
      <c r="A265" s="35"/>
      <c r="B265" s="36"/>
      <c r="C265" s="249" t="s">
        <v>737</v>
      </c>
      <c r="D265" s="249" t="s">
        <v>612</v>
      </c>
      <c r="E265" s="250" t="s">
        <v>1043</v>
      </c>
      <c r="F265" s="251" t="s">
        <v>1044</v>
      </c>
      <c r="G265" s="252" t="s">
        <v>410</v>
      </c>
      <c r="H265" s="253">
        <v>3</v>
      </c>
      <c r="I265" s="254"/>
      <c r="J265" s="253">
        <f>ROUND(I265*H265,3)</f>
        <v>0</v>
      </c>
      <c r="K265" s="255"/>
      <c r="L265" s="256"/>
      <c r="M265" s="257" t="s">
        <v>1</v>
      </c>
      <c r="N265" s="258" t="s">
        <v>44</v>
      </c>
      <c r="O265" s="94"/>
      <c r="P265" s="242">
        <f>O265*H265</f>
        <v>0</v>
      </c>
      <c r="Q265" s="242">
        <v>0.037999999999999999</v>
      </c>
      <c r="R265" s="242">
        <f>Q265*H265</f>
        <v>0.11399999999999999</v>
      </c>
      <c r="S265" s="242">
        <v>0</v>
      </c>
      <c r="T265" s="243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44" t="s">
        <v>717</v>
      </c>
      <c r="AT265" s="244" t="s">
        <v>612</v>
      </c>
      <c r="AU265" s="244" t="s">
        <v>89</v>
      </c>
      <c r="AY265" s="14" t="s">
        <v>263</v>
      </c>
      <c r="BE265" s="245">
        <f>IF(N265="základná",J265,0)</f>
        <v>0</v>
      </c>
      <c r="BF265" s="245">
        <f>IF(N265="znížená",J265,0)</f>
        <v>0</v>
      </c>
      <c r="BG265" s="245">
        <f>IF(N265="zákl. prenesená",J265,0)</f>
        <v>0</v>
      </c>
      <c r="BH265" s="245">
        <f>IF(N265="zníž. prenesená",J265,0)</f>
        <v>0</v>
      </c>
      <c r="BI265" s="245">
        <f>IF(N265="nulová",J265,0)</f>
        <v>0</v>
      </c>
      <c r="BJ265" s="14" t="s">
        <v>89</v>
      </c>
      <c r="BK265" s="246">
        <f>ROUND(I265*H265,3)</f>
        <v>0</v>
      </c>
      <c r="BL265" s="14" t="s">
        <v>327</v>
      </c>
      <c r="BM265" s="244" t="s">
        <v>3489</v>
      </c>
    </row>
    <row r="266" s="2" customFormat="1" ht="24.15" customHeight="1">
      <c r="A266" s="35"/>
      <c r="B266" s="36"/>
      <c r="C266" s="233" t="s">
        <v>739</v>
      </c>
      <c r="D266" s="233" t="s">
        <v>264</v>
      </c>
      <c r="E266" s="234" t="s">
        <v>3490</v>
      </c>
      <c r="F266" s="235" t="s">
        <v>3491</v>
      </c>
      <c r="G266" s="236" t="s">
        <v>410</v>
      </c>
      <c r="H266" s="237">
        <v>2</v>
      </c>
      <c r="I266" s="238"/>
      <c r="J266" s="237">
        <f>ROUND(I266*H266,3)</f>
        <v>0</v>
      </c>
      <c r="K266" s="239"/>
      <c r="L266" s="41"/>
      <c r="M266" s="240" t="s">
        <v>1</v>
      </c>
      <c r="N266" s="241" t="s">
        <v>44</v>
      </c>
      <c r="O266" s="94"/>
      <c r="P266" s="242">
        <f>O266*H266</f>
        <v>0</v>
      </c>
      <c r="Q266" s="242">
        <v>3.0000000000000001E-05</v>
      </c>
      <c r="R266" s="242">
        <f>Q266*H266</f>
        <v>6.0000000000000002E-05</v>
      </c>
      <c r="S266" s="242">
        <v>0</v>
      </c>
      <c r="T266" s="243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44" t="s">
        <v>327</v>
      </c>
      <c r="AT266" s="244" t="s">
        <v>264</v>
      </c>
      <c r="AU266" s="244" t="s">
        <v>89</v>
      </c>
      <c r="AY266" s="14" t="s">
        <v>263</v>
      </c>
      <c r="BE266" s="245">
        <f>IF(N266="základná",J266,0)</f>
        <v>0</v>
      </c>
      <c r="BF266" s="245">
        <f>IF(N266="znížená",J266,0)</f>
        <v>0</v>
      </c>
      <c r="BG266" s="245">
        <f>IF(N266="zákl. prenesená",J266,0)</f>
        <v>0</v>
      </c>
      <c r="BH266" s="245">
        <f>IF(N266="zníž. prenesená",J266,0)</f>
        <v>0</v>
      </c>
      <c r="BI266" s="245">
        <f>IF(N266="nulová",J266,0)</f>
        <v>0</v>
      </c>
      <c r="BJ266" s="14" t="s">
        <v>89</v>
      </c>
      <c r="BK266" s="246">
        <f>ROUND(I266*H266,3)</f>
        <v>0</v>
      </c>
      <c r="BL266" s="14" t="s">
        <v>327</v>
      </c>
      <c r="BM266" s="244" t="s">
        <v>3492</v>
      </c>
    </row>
    <row r="267" s="2" customFormat="1" ht="24.15" customHeight="1">
      <c r="A267" s="35"/>
      <c r="B267" s="36"/>
      <c r="C267" s="249" t="s">
        <v>743</v>
      </c>
      <c r="D267" s="249" t="s">
        <v>612</v>
      </c>
      <c r="E267" s="250" t="s">
        <v>1065</v>
      </c>
      <c r="F267" s="251" t="s">
        <v>1066</v>
      </c>
      <c r="G267" s="252" t="s">
        <v>569</v>
      </c>
      <c r="H267" s="253">
        <v>1.5</v>
      </c>
      <c r="I267" s="254"/>
      <c r="J267" s="253">
        <f>ROUND(I267*H267,3)</f>
        <v>0</v>
      </c>
      <c r="K267" s="255"/>
      <c r="L267" s="256"/>
      <c r="M267" s="257" t="s">
        <v>1</v>
      </c>
      <c r="N267" s="258" t="s">
        <v>44</v>
      </c>
      <c r="O267" s="94"/>
      <c r="P267" s="242">
        <f>O267*H267</f>
        <v>0</v>
      </c>
      <c r="Q267" s="242">
        <v>0.00084999999999999995</v>
      </c>
      <c r="R267" s="242">
        <f>Q267*H267</f>
        <v>0.0012749999999999999</v>
      </c>
      <c r="S267" s="242">
        <v>0</v>
      </c>
      <c r="T267" s="243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44" t="s">
        <v>717</v>
      </c>
      <c r="AT267" s="244" t="s">
        <v>612</v>
      </c>
      <c r="AU267" s="244" t="s">
        <v>89</v>
      </c>
      <c r="AY267" s="14" t="s">
        <v>263</v>
      </c>
      <c r="BE267" s="245">
        <f>IF(N267="základná",J267,0)</f>
        <v>0</v>
      </c>
      <c r="BF267" s="245">
        <f>IF(N267="znížená",J267,0)</f>
        <v>0</v>
      </c>
      <c r="BG267" s="245">
        <f>IF(N267="zákl. prenesená",J267,0)</f>
        <v>0</v>
      </c>
      <c r="BH267" s="245">
        <f>IF(N267="zníž. prenesená",J267,0)</f>
        <v>0</v>
      </c>
      <c r="BI267" s="245">
        <f>IF(N267="nulová",J267,0)</f>
        <v>0</v>
      </c>
      <c r="BJ267" s="14" t="s">
        <v>89</v>
      </c>
      <c r="BK267" s="246">
        <f>ROUND(I267*H267,3)</f>
        <v>0</v>
      </c>
      <c r="BL267" s="14" t="s">
        <v>327</v>
      </c>
      <c r="BM267" s="244" t="s">
        <v>3493</v>
      </c>
    </row>
    <row r="268" s="2" customFormat="1" ht="24.15" customHeight="1">
      <c r="A268" s="35"/>
      <c r="B268" s="36"/>
      <c r="C268" s="233" t="s">
        <v>748</v>
      </c>
      <c r="D268" s="233" t="s">
        <v>264</v>
      </c>
      <c r="E268" s="234" t="s">
        <v>1061</v>
      </c>
      <c r="F268" s="235" t="s">
        <v>1062</v>
      </c>
      <c r="G268" s="236" t="s">
        <v>410</v>
      </c>
      <c r="H268" s="237">
        <v>8</v>
      </c>
      <c r="I268" s="238"/>
      <c r="J268" s="237">
        <f>ROUND(I268*H268,3)</f>
        <v>0</v>
      </c>
      <c r="K268" s="239"/>
      <c r="L268" s="41"/>
      <c r="M268" s="240" t="s">
        <v>1</v>
      </c>
      <c r="N268" s="241" t="s">
        <v>44</v>
      </c>
      <c r="O268" s="94"/>
      <c r="P268" s="242">
        <f>O268*H268</f>
        <v>0</v>
      </c>
      <c r="Q268" s="242">
        <v>4.0000000000000003E-05</v>
      </c>
      <c r="R268" s="242">
        <f>Q268*H268</f>
        <v>0.00032000000000000003</v>
      </c>
      <c r="S268" s="242">
        <v>0</v>
      </c>
      <c r="T268" s="243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44" t="s">
        <v>327</v>
      </c>
      <c r="AT268" s="244" t="s">
        <v>264</v>
      </c>
      <c r="AU268" s="244" t="s">
        <v>89</v>
      </c>
      <c r="AY268" s="14" t="s">
        <v>263</v>
      </c>
      <c r="BE268" s="245">
        <f>IF(N268="základná",J268,0)</f>
        <v>0</v>
      </c>
      <c r="BF268" s="245">
        <f>IF(N268="znížená",J268,0)</f>
        <v>0</v>
      </c>
      <c r="BG268" s="245">
        <f>IF(N268="zákl. prenesená",J268,0)</f>
        <v>0</v>
      </c>
      <c r="BH268" s="245">
        <f>IF(N268="zníž. prenesená",J268,0)</f>
        <v>0</v>
      </c>
      <c r="BI268" s="245">
        <f>IF(N268="nulová",J268,0)</f>
        <v>0</v>
      </c>
      <c r="BJ268" s="14" t="s">
        <v>89</v>
      </c>
      <c r="BK268" s="246">
        <f>ROUND(I268*H268,3)</f>
        <v>0</v>
      </c>
      <c r="BL268" s="14" t="s">
        <v>327</v>
      </c>
      <c r="BM268" s="244" t="s">
        <v>3494</v>
      </c>
    </row>
    <row r="269" s="2" customFormat="1" ht="24.15" customHeight="1">
      <c r="A269" s="35"/>
      <c r="B269" s="36"/>
      <c r="C269" s="249" t="s">
        <v>752</v>
      </c>
      <c r="D269" s="249" t="s">
        <v>612</v>
      </c>
      <c r="E269" s="250" t="s">
        <v>1065</v>
      </c>
      <c r="F269" s="251" t="s">
        <v>1066</v>
      </c>
      <c r="G269" s="252" t="s">
        <v>569</v>
      </c>
      <c r="H269" s="253">
        <v>10.720000000000001</v>
      </c>
      <c r="I269" s="254"/>
      <c r="J269" s="253">
        <f>ROUND(I269*H269,3)</f>
        <v>0</v>
      </c>
      <c r="K269" s="255"/>
      <c r="L269" s="256"/>
      <c r="M269" s="257" t="s">
        <v>1</v>
      </c>
      <c r="N269" s="258" t="s">
        <v>44</v>
      </c>
      <c r="O269" s="94"/>
      <c r="P269" s="242">
        <f>O269*H269</f>
        <v>0</v>
      </c>
      <c r="Q269" s="242">
        <v>0.00084999999999999995</v>
      </c>
      <c r="R269" s="242">
        <f>Q269*H269</f>
        <v>0.0091120000000000003</v>
      </c>
      <c r="S269" s="242">
        <v>0</v>
      </c>
      <c r="T269" s="243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44" t="s">
        <v>717</v>
      </c>
      <c r="AT269" s="244" t="s">
        <v>612</v>
      </c>
      <c r="AU269" s="244" t="s">
        <v>89</v>
      </c>
      <c r="AY269" s="14" t="s">
        <v>263</v>
      </c>
      <c r="BE269" s="245">
        <f>IF(N269="základná",J269,0)</f>
        <v>0</v>
      </c>
      <c r="BF269" s="245">
        <f>IF(N269="znížená",J269,0)</f>
        <v>0</v>
      </c>
      <c r="BG269" s="245">
        <f>IF(N269="zákl. prenesená",J269,0)</f>
        <v>0</v>
      </c>
      <c r="BH269" s="245">
        <f>IF(N269="zníž. prenesená",J269,0)</f>
        <v>0</v>
      </c>
      <c r="BI269" s="245">
        <f>IF(N269="nulová",J269,0)</f>
        <v>0</v>
      </c>
      <c r="BJ269" s="14" t="s">
        <v>89</v>
      </c>
      <c r="BK269" s="246">
        <f>ROUND(I269*H269,3)</f>
        <v>0</v>
      </c>
      <c r="BL269" s="14" t="s">
        <v>327</v>
      </c>
      <c r="BM269" s="244" t="s">
        <v>3495</v>
      </c>
    </row>
    <row r="270" s="2" customFormat="1" ht="24.15" customHeight="1">
      <c r="A270" s="35"/>
      <c r="B270" s="36"/>
      <c r="C270" s="233" t="s">
        <v>756</v>
      </c>
      <c r="D270" s="233" t="s">
        <v>264</v>
      </c>
      <c r="E270" s="234" t="s">
        <v>1081</v>
      </c>
      <c r="F270" s="235" t="s">
        <v>1082</v>
      </c>
      <c r="G270" s="236" t="s">
        <v>410</v>
      </c>
      <c r="H270" s="237">
        <v>1</v>
      </c>
      <c r="I270" s="238"/>
      <c r="J270" s="237">
        <f>ROUND(I270*H270,3)</f>
        <v>0</v>
      </c>
      <c r="K270" s="239"/>
      <c r="L270" s="41"/>
      <c r="M270" s="240" t="s">
        <v>1</v>
      </c>
      <c r="N270" s="241" t="s">
        <v>44</v>
      </c>
      <c r="O270" s="94"/>
      <c r="P270" s="242">
        <f>O270*H270</f>
        <v>0</v>
      </c>
      <c r="Q270" s="242">
        <v>0.00097000000000000005</v>
      </c>
      <c r="R270" s="242">
        <f>Q270*H270</f>
        <v>0.00097000000000000005</v>
      </c>
      <c r="S270" s="242">
        <v>0</v>
      </c>
      <c r="T270" s="243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44" t="s">
        <v>327</v>
      </c>
      <c r="AT270" s="244" t="s">
        <v>264</v>
      </c>
      <c r="AU270" s="244" t="s">
        <v>89</v>
      </c>
      <c r="AY270" s="14" t="s">
        <v>263</v>
      </c>
      <c r="BE270" s="245">
        <f>IF(N270="základná",J270,0)</f>
        <v>0</v>
      </c>
      <c r="BF270" s="245">
        <f>IF(N270="znížená",J270,0)</f>
        <v>0</v>
      </c>
      <c r="BG270" s="245">
        <f>IF(N270="zákl. prenesená",J270,0)</f>
        <v>0</v>
      </c>
      <c r="BH270" s="245">
        <f>IF(N270="zníž. prenesená",J270,0)</f>
        <v>0</v>
      </c>
      <c r="BI270" s="245">
        <f>IF(N270="nulová",J270,0)</f>
        <v>0</v>
      </c>
      <c r="BJ270" s="14" t="s">
        <v>89</v>
      </c>
      <c r="BK270" s="246">
        <f>ROUND(I270*H270,3)</f>
        <v>0</v>
      </c>
      <c r="BL270" s="14" t="s">
        <v>327</v>
      </c>
      <c r="BM270" s="244" t="s">
        <v>3496</v>
      </c>
    </row>
    <row r="271" s="2" customFormat="1" ht="44.25" customHeight="1">
      <c r="A271" s="35"/>
      <c r="B271" s="36"/>
      <c r="C271" s="249" t="s">
        <v>758</v>
      </c>
      <c r="D271" s="249" t="s">
        <v>612</v>
      </c>
      <c r="E271" s="250" t="s">
        <v>1085</v>
      </c>
      <c r="F271" s="251" t="s">
        <v>1086</v>
      </c>
      <c r="G271" s="252" t="s">
        <v>410</v>
      </c>
      <c r="H271" s="253">
        <v>1</v>
      </c>
      <c r="I271" s="254"/>
      <c r="J271" s="253">
        <f>ROUND(I271*H271,3)</f>
        <v>0</v>
      </c>
      <c r="K271" s="255"/>
      <c r="L271" s="256"/>
      <c r="M271" s="257" t="s">
        <v>1</v>
      </c>
      <c r="N271" s="258" t="s">
        <v>44</v>
      </c>
      <c r="O271" s="94"/>
      <c r="P271" s="242">
        <f>O271*H271</f>
        <v>0</v>
      </c>
      <c r="Q271" s="242">
        <v>0.02</v>
      </c>
      <c r="R271" s="242">
        <f>Q271*H271</f>
        <v>0.02</v>
      </c>
      <c r="S271" s="242">
        <v>0</v>
      </c>
      <c r="T271" s="243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44" t="s">
        <v>717</v>
      </c>
      <c r="AT271" s="244" t="s">
        <v>612</v>
      </c>
      <c r="AU271" s="244" t="s">
        <v>89</v>
      </c>
      <c r="AY271" s="14" t="s">
        <v>263</v>
      </c>
      <c r="BE271" s="245">
        <f>IF(N271="základná",J271,0)</f>
        <v>0</v>
      </c>
      <c r="BF271" s="245">
        <f>IF(N271="znížená",J271,0)</f>
        <v>0</v>
      </c>
      <c r="BG271" s="245">
        <f>IF(N271="zákl. prenesená",J271,0)</f>
        <v>0</v>
      </c>
      <c r="BH271" s="245">
        <f>IF(N271="zníž. prenesená",J271,0)</f>
        <v>0</v>
      </c>
      <c r="BI271" s="245">
        <f>IF(N271="nulová",J271,0)</f>
        <v>0</v>
      </c>
      <c r="BJ271" s="14" t="s">
        <v>89</v>
      </c>
      <c r="BK271" s="246">
        <f>ROUND(I271*H271,3)</f>
        <v>0</v>
      </c>
      <c r="BL271" s="14" t="s">
        <v>327</v>
      </c>
      <c r="BM271" s="244" t="s">
        <v>3497</v>
      </c>
    </row>
    <row r="272" s="2" customFormat="1" ht="21.75" customHeight="1">
      <c r="A272" s="35"/>
      <c r="B272" s="36"/>
      <c r="C272" s="233" t="s">
        <v>760</v>
      </c>
      <c r="D272" s="233" t="s">
        <v>264</v>
      </c>
      <c r="E272" s="234" t="s">
        <v>1093</v>
      </c>
      <c r="F272" s="235" t="s">
        <v>1094</v>
      </c>
      <c r="G272" s="236" t="s">
        <v>410</v>
      </c>
      <c r="H272" s="237">
        <v>7</v>
      </c>
      <c r="I272" s="238"/>
      <c r="J272" s="237">
        <f>ROUND(I272*H272,3)</f>
        <v>0</v>
      </c>
      <c r="K272" s="239"/>
      <c r="L272" s="41"/>
      <c r="M272" s="240" t="s">
        <v>1</v>
      </c>
      <c r="N272" s="241" t="s">
        <v>44</v>
      </c>
      <c r="O272" s="94"/>
      <c r="P272" s="242">
        <f>O272*H272</f>
        <v>0</v>
      </c>
      <c r="Q272" s="242">
        <v>0.00044999999999999999</v>
      </c>
      <c r="R272" s="242">
        <f>Q272*H272</f>
        <v>0.00315</v>
      </c>
      <c r="S272" s="242">
        <v>0</v>
      </c>
      <c r="T272" s="243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44" t="s">
        <v>327</v>
      </c>
      <c r="AT272" s="244" t="s">
        <v>264</v>
      </c>
      <c r="AU272" s="244" t="s">
        <v>89</v>
      </c>
      <c r="AY272" s="14" t="s">
        <v>263</v>
      </c>
      <c r="BE272" s="245">
        <f>IF(N272="základná",J272,0)</f>
        <v>0</v>
      </c>
      <c r="BF272" s="245">
        <f>IF(N272="znížená",J272,0)</f>
        <v>0</v>
      </c>
      <c r="BG272" s="245">
        <f>IF(N272="zákl. prenesená",J272,0)</f>
        <v>0</v>
      </c>
      <c r="BH272" s="245">
        <f>IF(N272="zníž. prenesená",J272,0)</f>
        <v>0</v>
      </c>
      <c r="BI272" s="245">
        <f>IF(N272="nulová",J272,0)</f>
        <v>0</v>
      </c>
      <c r="BJ272" s="14" t="s">
        <v>89</v>
      </c>
      <c r="BK272" s="246">
        <f>ROUND(I272*H272,3)</f>
        <v>0</v>
      </c>
      <c r="BL272" s="14" t="s">
        <v>327</v>
      </c>
      <c r="BM272" s="244" t="s">
        <v>3498</v>
      </c>
    </row>
    <row r="273" s="2" customFormat="1" ht="44.25" customHeight="1">
      <c r="A273" s="35"/>
      <c r="B273" s="36"/>
      <c r="C273" s="249" t="s">
        <v>766</v>
      </c>
      <c r="D273" s="249" t="s">
        <v>612</v>
      </c>
      <c r="E273" s="250" t="s">
        <v>1097</v>
      </c>
      <c r="F273" s="251" t="s">
        <v>1098</v>
      </c>
      <c r="G273" s="252" t="s">
        <v>410</v>
      </c>
      <c r="H273" s="253">
        <v>7</v>
      </c>
      <c r="I273" s="254"/>
      <c r="J273" s="253">
        <f>ROUND(I273*H273,3)</f>
        <v>0</v>
      </c>
      <c r="K273" s="255"/>
      <c r="L273" s="256"/>
      <c r="M273" s="257" t="s">
        <v>1</v>
      </c>
      <c r="N273" s="258" t="s">
        <v>44</v>
      </c>
      <c r="O273" s="94"/>
      <c r="P273" s="242">
        <f>O273*H273</f>
        <v>0</v>
      </c>
      <c r="Q273" s="242">
        <v>0.014999999999999999</v>
      </c>
      <c r="R273" s="242">
        <f>Q273*H273</f>
        <v>0.105</v>
      </c>
      <c r="S273" s="242">
        <v>0</v>
      </c>
      <c r="T273" s="243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44" t="s">
        <v>717</v>
      </c>
      <c r="AT273" s="244" t="s">
        <v>612</v>
      </c>
      <c r="AU273" s="244" t="s">
        <v>89</v>
      </c>
      <c r="AY273" s="14" t="s">
        <v>263</v>
      </c>
      <c r="BE273" s="245">
        <f>IF(N273="základná",J273,0)</f>
        <v>0</v>
      </c>
      <c r="BF273" s="245">
        <f>IF(N273="znížená",J273,0)</f>
        <v>0</v>
      </c>
      <c r="BG273" s="245">
        <f>IF(N273="zákl. prenesená",J273,0)</f>
        <v>0</v>
      </c>
      <c r="BH273" s="245">
        <f>IF(N273="zníž. prenesená",J273,0)</f>
        <v>0</v>
      </c>
      <c r="BI273" s="245">
        <f>IF(N273="nulová",J273,0)</f>
        <v>0</v>
      </c>
      <c r="BJ273" s="14" t="s">
        <v>89</v>
      </c>
      <c r="BK273" s="246">
        <f>ROUND(I273*H273,3)</f>
        <v>0</v>
      </c>
      <c r="BL273" s="14" t="s">
        <v>327</v>
      </c>
      <c r="BM273" s="244" t="s">
        <v>3499</v>
      </c>
    </row>
    <row r="274" s="2" customFormat="1" ht="24.15" customHeight="1">
      <c r="A274" s="35"/>
      <c r="B274" s="36"/>
      <c r="C274" s="233" t="s">
        <v>770</v>
      </c>
      <c r="D274" s="233" t="s">
        <v>264</v>
      </c>
      <c r="E274" s="234" t="s">
        <v>1107</v>
      </c>
      <c r="F274" s="235" t="s">
        <v>1108</v>
      </c>
      <c r="G274" s="236" t="s">
        <v>313</v>
      </c>
      <c r="H274" s="237">
        <v>0.997</v>
      </c>
      <c r="I274" s="238"/>
      <c r="J274" s="237">
        <f>ROUND(I274*H274,3)</f>
        <v>0</v>
      </c>
      <c r="K274" s="239"/>
      <c r="L274" s="41"/>
      <c r="M274" s="240" t="s">
        <v>1</v>
      </c>
      <c r="N274" s="241" t="s">
        <v>44</v>
      </c>
      <c r="O274" s="94"/>
      <c r="P274" s="242">
        <f>O274*H274</f>
        <v>0</v>
      </c>
      <c r="Q274" s="242">
        <v>0</v>
      </c>
      <c r="R274" s="242">
        <f>Q274*H274</f>
        <v>0</v>
      </c>
      <c r="S274" s="242">
        <v>0</v>
      </c>
      <c r="T274" s="243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244" t="s">
        <v>327</v>
      </c>
      <c r="AT274" s="244" t="s">
        <v>264</v>
      </c>
      <c r="AU274" s="244" t="s">
        <v>89</v>
      </c>
      <c r="AY274" s="14" t="s">
        <v>263</v>
      </c>
      <c r="BE274" s="245">
        <f>IF(N274="základná",J274,0)</f>
        <v>0</v>
      </c>
      <c r="BF274" s="245">
        <f>IF(N274="znížená",J274,0)</f>
        <v>0</v>
      </c>
      <c r="BG274" s="245">
        <f>IF(N274="zákl. prenesená",J274,0)</f>
        <v>0</v>
      </c>
      <c r="BH274" s="245">
        <f>IF(N274="zníž. prenesená",J274,0)</f>
        <v>0</v>
      </c>
      <c r="BI274" s="245">
        <f>IF(N274="nulová",J274,0)</f>
        <v>0</v>
      </c>
      <c r="BJ274" s="14" t="s">
        <v>89</v>
      </c>
      <c r="BK274" s="246">
        <f>ROUND(I274*H274,3)</f>
        <v>0</v>
      </c>
      <c r="BL274" s="14" t="s">
        <v>327</v>
      </c>
      <c r="BM274" s="244" t="s">
        <v>3500</v>
      </c>
    </row>
    <row r="275" s="12" customFormat="1" ht="22.8" customHeight="1">
      <c r="A275" s="12"/>
      <c r="B275" s="219"/>
      <c r="C275" s="220"/>
      <c r="D275" s="221" t="s">
        <v>77</v>
      </c>
      <c r="E275" s="247" t="s">
        <v>1110</v>
      </c>
      <c r="F275" s="247" t="s">
        <v>1111</v>
      </c>
      <c r="G275" s="220"/>
      <c r="H275" s="220"/>
      <c r="I275" s="223"/>
      <c r="J275" s="248">
        <f>BK275</f>
        <v>0</v>
      </c>
      <c r="K275" s="220"/>
      <c r="L275" s="225"/>
      <c r="M275" s="226"/>
      <c r="N275" s="227"/>
      <c r="O275" s="227"/>
      <c r="P275" s="228">
        <f>SUM(P276:P284)</f>
        <v>0</v>
      </c>
      <c r="Q275" s="227"/>
      <c r="R275" s="228">
        <f>SUM(R276:R284)</f>
        <v>4.2348922</v>
      </c>
      <c r="S275" s="227"/>
      <c r="T275" s="229">
        <f>SUM(T276:T284)</f>
        <v>0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230" t="s">
        <v>89</v>
      </c>
      <c r="AT275" s="231" t="s">
        <v>77</v>
      </c>
      <c r="AU275" s="231" t="s">
        <v>85</v>
      </c>
      <c r="AY275" s="230" t="s">
        <v>263</v>
      </c>
      <c r="BK275" s="232">
        <f>SUM(BK276:BK284)</f>
        <v>0</v>
      </c>
    </row>
    <row r="276" s="2" customFormat="1" ht="16.5" customHeight="1">
      <c r="A276" s="35"/>
      <c r="B276" s="36"/>
      <c r="C276" s="233" t="s">
        <v>774</v>
      </c>
      <c r="D276" s="233" t="s">
        <v>264</v>
      </c>
      <c r="E276" s="234" t="s">
        <v>1113</v>
      </c>
      <c r="F276" s="235" t="s">
        <v>3501</v>
      </c>
      <c r="G276" s="236" t="s">
        <v>410</v>
      </c>
      <c r="H276" s="237">
        <v>1</v>
      </c>
      <c r="I276" s="238"/>
      <c r="J276" s="237">
        <f>ROUND(I276*H276,3)</f>
        <v>0</v>
      </c>
      <c r="K276" s="239"/>
      <c r="L276" s="41"/>
      <c r="M276" s="240" t="s">
        <v>1</v>
      </c>
      <c r="N276" s="241" t="s">
        <v>44</v>
      </c>
      <c r="O276" s="94"/>
      <c r="P276" s="242">
        <f>O276*H276</f>
        <v>0</v>
      </c>
      <c r="Q276" s="242">
        <v>2.3500000000000001</v>
      </c>
      <c r="R276" s="242">
        <f>Q276*H276</f>
        <v>2.3500000000000001</v>
      </c>
      <c r="S276" s="242">
        <v>0</v>
      </c>
      <c r="T276" s="243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244" t="s">
        <v>327</v>
      </c>
      <c r="AT276" s="244" t="s">
        <v>264</v>
      </c>
      <c r="AU276" s="244" t="s">
        <v>89</v>
      </c>
      <c r="AY276" s="14" t="s">
        <v>263</v>
      </c>
      <c r="BE276" s="245">
        <f>IF(N276="základná",J276,0)</f>
        <v>0</v>
      </c>
      <c r="BF276" s="245">
        <f>IF(N276="znížená",J276,0)</f>
        <v>0</v>
      </c>
      <c r="BG276" s="245">
        <f>IF(N276="zákl. prenesená",J276,0)</f>
        <v>0</v>
      </c>
      <c r="BH276" s="245">
        <f>IF(N276="zníž. prenesená",J276,0)</f>
        <v>0</v>
      </c>
      <c r="BI276" s="245">
        <f>IF(N276="nulová",J276,0)</f>
        <v>0</v>
      </c>
      <c r="BJ276" s="14" t="s">
        <v>89</v>
      </c>
      <c r="BK276" s="246">
        <f>ROUND(I276*H276,3)</f>
        <v>0</v>
      </c>
      <c r="BL276" s="14" t="s">
        <v>327</v>
      </c>
      <c r="BM276" s="244" t="s">
        <v>3502</v>
      </c>
    </row>
    <row r="277" s="2" customFormat="1" ht="16.5" customHeight="1">
      <c r="A277" s="35"/>
      <c r="B277" s="36"/>
      <c r="C277" s="233" t="s">
        <v>778</v>
      </c>
      <c r="D277" s="233" t="s">
        <v>264</v>
      </c>
      <c r="E277" s="234" t="s">
        <v>1137</v>
      </c>
      <c r="F277" s="235" t="s">
        <v>1138</v>
      </c>
      <c r="G277" s="236" t="s">
        <v>569</v>
      </c>
      <c r="H277" s="237">
        <v>46.219999999999999</v>
      </c>
      <c r="I277" s="238"/>
      <c r="J277" s="237">
        <f>ROUND(I277*H277,3)</f>
        <v>0</v>
      </c>
      <c r="K277" s="239"/>
      <c r="L277" s="41"/>
      <c r="M277" s="240" t="s">
        <v>1</v>
      </c>
      <c r="N277" s="241" t="s">
        <v>44</v>
      </c>
      <c r="O277" s="94"/>
      <c r="P277" s="242">
        <f>O277*H277</f>
        <v>0</v>
      </c>
      <c r="Q277" s="242">
        <v>0.00021000000000000001</v>
      </c>
      <c r="R277" s="242">
        <f>Q277*H277</f>
        <v>0.0097061999999999999</v>
      </c>
      <c r="S277" s="242">
        <v>0</v>
      </c>
      <c r="T277" s="243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44" t="s">
        <v>327</v>
      </c>
      <c r="AT277" s="244" t="s">
        <v>264</v>
      </c>
      <c r="AU277" s="244" t="s">
        <v>89</v>
      </c>
      <c r="AY277" s="14" t="s">
        <v>263</v>
      </c>
      <c r="BE277" s="245">
        <f>IF(N277="základná",J277,0)</f>
        <v>0</v>
      </c>
      <c r="BF277" s="245">
        <f>IF(N277="znížená",J277,0)</f>
        <v>0</v>
      </c>
      <c r="BG277" s="245">
        <f>IF(N277="zákl. prenesená",J277,0)</f>
        <v>0</v>
      </c>
      <c r="BH277" s="245">
        <f>IF(N277="zníž. prenesená",J277,0)</f>
        <v>0</v>
      </c>
      <c r="BI277" s="245">
        <f>IF(N277="nulová",J277,0)</f>
        <v>0</v>
      </c>
      <c r="BJ277" s="14" t="s">
        <v>89</v>
      </c>
      <c r="BK277" s="246">
        <f>ROUND(I277*H277,3)</f>
        <v>0</v>
      </c>
      <c r="BL277" s="14" t="s">
        <v>327</v>
      </c>
      <c r="BM277" s="244" t="s">
        <v>3503</v>
      </c>
    </row>
    <row r="278" s="2" customFormat="1" ht="24.15" customHeight="1">
      <c r="A278" s="35"/>
      <c r="B278" s="36"/>
      <c r="C278" s="249" t="s">
        <v>782</v>
      </c>
      <c r="D278" s="249" t="s">
        <v>612</v>
      </c>
      <c r="E278" s="250" t="s">
        <v>3504</v>
      </c>
      <c r="F278" s="251" t="s">
        <v>3505</v>
      </c>
      <c r="G278" s="252" t="s">
        <v>410</v>
      </c>
      <c r="H278" s="253">
        <v>2</v>
      </c>
      <c r="I278" s="254"/>
      <c r="J278" s="253">
        <f>ROUND(I278*H278,3)</f>
        <v>0</v>
      </c>
      <c r="K278" s="255"/>
      <c r="L278" s="256"/>
      <c r="M278" s="257" t="s">
        <v>1</v>
      </c>
      <c r="N278" s="258" t="s">
        <v>44</v>
      </c>
      <c r="O278" s="94"/>
      <c r="P278" s="242">
        <f>O278*H278</f>
        <v>0</v>
      </c>
      <c r="Q278" s="242">
        <v>0.097000000000000003</v>
      </c>
      <c r="R278" s="242">
        <f>Q278*H278</f>
        <v>0.19400000000000001</v>
      </c>
      <c r="S278" s="242">
        <v>0</v>
      </c>
      <c r="T278" s="243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44" t="s">
        <v>717</v>
      </c>
      <c r="AT278" s="244" t="s">
        <v>612</v>
      </c>
      <c r="AU278" s="244" t="s">
        <v>89</v>
      </c>
      <c r="AY278" s="14" t="s">
        <v>263</v>
      </c>
      <c r="BE278" s="245">
        <f>IF(N278="základná",J278,0)</f>
        <v>0</v>
      </c>
      <c r="BF278" s="245">
        <f>IF(N278="znížená",J278,0)</f>
        <v>0</v>
      </c>
      <c r="BG278" s="245">
        <f>IF(N278="zákl. prenesená",J278,0)</f>
        <v>0</v>
      </c>
      <c r="BH278" s="245">
        <f>IF(N278="zníž. prenesená",J278,0)</f>
        <v>0</v>
      </c>
      <c r="BI278" s="245">
        <f>IF(N278="nulová",J278,0)</f>
        <v>0</v>
      </c>
      <c r="BJ278" s="14" t="s">
        <v>89</v>
      </c>
      <c r="BK278" s="246">
        <f>ROUND(I278*H278,3)</f>
        <v>0</v>
      </c>
      <c r="BL278" s="14" t="s">
        <v>327</v>
      </c>
      <c r="BM278" s="244" t="s">
        <v>3506</v>
      </c>
    </row>
    <row r="279" s="2" customFormat="1" ht="24.15" customHeight="1">
      <c r="A279" s="35"/>
      <c r="B279" s="36"/>
      <c r="C279" s="249" t="s">
        <v>786</v>
      </c>
      <c r="D279" s="249" t="s">
        <v>612</v>
      </c>
      <c r="E279" s="250" t="s">
        <v>3507</v>
      </c>
      <c r="F279" s="251" t="s">
        <v>3508</v>
      </c>
      <c r="G279" s="252" t="s">
        <v>410</v>
      </c>
      <c r="H279" s="253">
        <v>8</v>
      </c>
      <c r="I279" s="254"/>
      <c r="J279" s="253">
        <f>ROUND(I279*H279,3)</f>
        <v>0</v>
      </c>
      <c r="K279" s="255"/>
      <c r="L279" s="256"/>
      <c r="M279" s="257" t="s">
        <v>1</v>
      </c>
      <c r="N279" s="258" t="s">
        <v>44</v>
      </c>
      <c r="O279" s="94"/>
      <c r="P279" s="242">
        <f>O279*H279</f>
        <v>0</v>
      </c>
      <c r="Q279" s="242">
        <v>0.098000000000000004</v>
      </c>
      <c r="R279" s="242">
        <f>Q279*H279</f>
        <v>0.78400000000000003</v>
      </c>
      <c r="S279" s="242">
        <v>0</v>
      </c>
      <c r="T279" s="243">
        <f>S279*H279</f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244" t="s">
        <v>717</v>
      </c>
      <c r="AT279" s="244" t="s">
        <v>612</v>
      </c>
      <c r="AU279" s="244" t="s">
        <v>89</v>
      </c>
      <c r="AY279" s="14" t="s">
        <v>263</v>
      </c>
      <c r="BE279" s="245">
        <f>IF(N279="základná",J279,0)</f>
        <v>0</v>
      </c>
      <c r="BF279" s="245">
        <f>IF(N279="znížená",J279,0)</f>
        <v>0</v>
      </c>
      <c r="BG279" s="245">
        <f>IF(N279="zákl. prenesená",J279,0)</f>
        <v>0</v>
      </c>
      <c r="BH279" s="245">
        <f>IF(N279="zníž. prenesená",J279,0)</f>
        <v>0</v>
      </c>
      <c r="BI279" s="245">
        <f>IF(N279="nulová",J279,0)</f>
        <v>0</v>
      </c>
      <c r="BJ279" s="14" t="s">
        <v>89</v>
      </c>
      <c r="BK279" s="246">
        <f>ROUND(I279*H279,3)</f>
        <v>0</v>
      </c>
      <c r="BL279" s="14" t="s">
        <v>327</v>
      </c>
      <c r="BM279" s="244" t="s">
        <v>3509</v>
      </c>
    </row>
    <row r="280" s="2" customFormat="1" ht="16.5" customHeight="1">
      <c r="A280" s="35"/>
      <c r="B280" s="36"/>
      <c r="C280" s="233" t="s">
        <v>788</v>
      </c>
      <c r="D280" s="233" t="s">
        <v>264</v>
      </c>
      <c r="E280" s="234" t="s">
        <v>1197</v>
      </c>
      <c r="F280" s="235" t="s">
        <v>1198</v>
      </c>
      <c r="G280" s="236" t="s">
        <v>569</v>
      </c>
      <c r="H280" s="237">
        <v>7.5999999999999996</v>
      </c>
      <c r="I280" s="238"/>
      <c r="J280" s="237">
        <f>ROUND(I280*H280,3)</f>
        <v>0</v>
      </c>
      <c r="K280" s="239"/>
      <c r="L280" s="41"/>
      <c r="M280" s="240" t="s">
        <v>1</v>
      </c>
      <c r="N280" s="241" t="s">
        <v>44</v>
      </c>
      <c r="O280" s="94"/>
      <c r="P280" s="242">
        <f>O280*H280</f>
        <v>0</v>
      </c>
      <c r="Q280" s="242">
        <v>0.00021000000000000001</v>
      </c>
      <c r="R280" s="242">
        <f>Q280*H280</f>
        <v>0.001596</v>
      </c>
      <c r="S280" s="242">
        <v>0</v>
      </c>
      <c r="T280" s="243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244" t="s">
        <v>101</v>
      </c>
      <c r="AT280" s="244" t="s">
        <v>264</v>
      </c>
      <c r="AU280" s="244" t="s">
        <v>89</v>
      </c>
      <c r="AY280" s="14" t="s">
        <v>263</v>
      </c>
      <c r="BE280" s="245">
        <f>IF(N280="základná",J280,0)</f>
        <v>0</v>
      </c>
      <c r="BF280" s="245">
        <f>IF(N280="znížená",J280,0)</f>
        <v>0</v>
      </c>
      <c r="BG280" s="245">
        <f>IF(N280="zákl. prenesená",J280,0)</f>
        <v>0</v>
      </c>
      <c r="BH280" s="245">
        <f>IF(N280="zníž. prenesená",J280,0)</f>
        <v>0</v>
      </c>
      <c r="BI280" s="245">
        <f>IF(N280="nulová",J280,0)</f>
        <v>0</v>
      </c>
      <c r="BJ280" s="14" t="s">
        <v>89</v>
      </c>
      <c r="BK280" s="246">
        <f>ROUND(I280*H280,3)</f>
        <v>0</v>
      </c>
      <c r="BL280" s="14" t="s">
        <v>101</v>
      </c>
      <c r="BM280" s="244" t="s">
        <v>3510</v>
      </c>
    </row>
    <row r="281" s="2" customFormat="1" ht="16.5" customHeight="1">
      <c r="A281" s="35"/>
      <c r="B281" s="36"/>
      <c r="C281" s="249" t="s">
        <v>792</v>
      </c>
      <c r="D281" s="249" t="s">
        <v>612</v>
      </c>
      <c r="E281" s="250" t="s">
        <v>3511</v>
      </c>
      <c r="F281" s="251" t="s">
        <v>3512</v>
      </c>
      <c r="G281" s="252" t="s">
        <v>410</v>
      </c>
      <c r="H281" s="253">
        <v>1</v>
      </c>
      <c r="I281" s="254"/>
      <c r="J281" s="253">
        <f>ROUND(I281*H281,3)</f>
        <v>0</v>
      </c>
      <c r="K281" s="255"/>
      <c r="L281" s="256"/>
      <c r="M281" s="257" t="s">
        <v>1</v>
      </c>
      <c r="N281" s="258" t="s">
        <v>44</v>
      </c>
      <c r="O281" s="94"/>
      <c r="P281" s="242">
        <f>O281*H281</f>
        <v>0</v>
      </c>
      <c r="Q281" s="242">
        <v>0.079089999999999994</v>
      </c>
      <c r="R281" s="242">
        <f>Q281*H281</f>
        <v>0.079089999999999994</v>
      </c>
      <c r="S281" s="242">
        <v>0</v>
      </c>
      <c r="T281" s="243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244" t="s">
        <v>290</v>
      </c>
      <c r="AT281" s="244" t="s">
        <v>612</v>
      </c>
      <c r="AU281" s="244" t="s">
        <v>89</v>
      </c>
      <c r="AY281" s="14" t="s">
        <v>263</v>
      </c>
      <c r="BE281" s="245">
        <f>IF(N281="základná",J281,0)</f>
        <v>0</v>
      </c>
      <c r="BF281" s="245">
        <f>IF(N281="znížená",J281,0)</f>
        <v>0</v>
      </c>
      <c r="BG281" s="245">
        <f>IF(N281="zákl. prenesená",J281,0)</f>
        <v>0</v>
      </c>
      <c r="BH281" s="245">
        <f>IF(N281="zníž. prenesená",J281,0)</f>
        <v>0</v>
      </c>
      <c r="BI281" s="245">
        <f>IF(N281="nulová",J281,0)</f>
        <v>0</v>
      </c>
      <c r="BJ281" s="14" t="s">
        <v>89</v>
      </c>
      <c r="BK281" s="246">
        <f>ROUND(I281*H281,3)</f>
        <v>0</v>
      </c>
      <c r="BL281" s="14" t="s">
        <v>101</v>
      </c>
      <c r="BM281" s="244" t="s">
        <v>3513</v>
      </c>
    </row>
    <row r="282" s="2" customFormat="1" ht="37.8" customHeight="1">
      <c r="A282" s="35"/>
      <c r="B282" s="36"/>
      <c r="C282" s="233" t="s">
        <v>1004</v>
      </c>
      <c r="D282" s="233" t="s">
        <v>264</v>
      </c>
      <c r="E282" s="234" t="s">
        <v>3514</v>
      </c>
      <c r="F282" s="235" t="s">
        <v>3515</v>
      </c>
      <c r="G282" s="236" t="s">
        <v>746</v>
      </c>
      <c r="H282" s="237">
        <v>710</v>
      </c>
      <c r="I282" s="238"/>
      <c r="J282" s="237">
        <f>ROUND(I282*H282,3)</f>
        <v>0</v>
      </c>
      <c r="K282" s="239"/>
      <c r="L282" s="41"/>
      <c r="M282" s="240" t="s">
        <v>1</v>
      </c>
      <c r="N282" s="241" t="s">
        <v>44</v>
      </c>
      <c r="O282" s="94"/>
      <c r="P282" s="242">
        <f>O282*H282</f>
        <v>0</v>
      </c>
      <c r="Q282" s="242">
        <v>5.0000000000000002E-05</v>
      </c>
      <c r="R282" s="242">
        <f>Q282*H282</f>
        <v>0.035500000000000004</v>
      </c>
      <c r="S282" s="242">
        <v>0</v>
      </c>
      <c r="T282" s="243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244" t="s">
        <v>327</v>
      </c>
      <c r="AT282" s="244" t="s">
        <v>264</v>
      </c>
      <c r="AU282" s="244" t="s">
        <v>89</v>
      </c>
      <c r="AY282" s="14" t="s">
        <v>263</v>
      </c>
      <c r="BE282" s="245">
        <f>IF(N282="základná",J282,0)</f>
        <v>0</v>
      </c>
      <c r="BF282" s="245">
        <f>IF(N282="znížená",J282,0)</f>
        <v>0</v>
      </c>
      <c r="BG282" s="245">
        <f>IF(N282="zákl. prenesená",J282,0)</f>
        <v>0</v>
      </c>
      <c r="BH282" s="245">
        <f>IF(N282="zníž. prenesená",J282,0)</f>
        <v>0</v>
      </c>
      <c r="BI282" s="245">
        <f>IF(N282="nulová",J282,0)</f>
        <v>0</v>
      </c>
      <c r="BJ282" s="14" t="s">
        <v>89</v>
      </c>
      <c r="BK282" s="246">
        <f>ROUND(I282*H282,3)</f>
        <v>0</v>
      </c>
      <c r="BL282" s="14" t="s">
        <v>327</v>
      </c>
      <c r="BM282" s="244" t="s">
        <v>3516</v>
      </c>
    </row>
    <row r="283" s="2" customFormat="1" ht="24.15" customHeight="1">
      <c r="A283" s="35"/>
      <c r="B283" s="36"/>
      <c r="C283" s="249" t="s">
        <v>1008</v>
      </c>
      <c r="D283" s="249" t="s">
        <v>612</v>
      </c>
      <c r="E283" s="250" t="s">
        <v>3517</v>
      </c>
      <c r="F283" s="251" t="s">
        <v>3518</v>
      </c>
      <c r="G283" s="252" t="s">
        <v>313</v>
      </c>
      <c r="H283" s="253">
        <v>0.78100000000000003</v>
      </c>
      <c r="I283" s="254"/>
      <c r="J283" s="253">
        <f>ROUND(I283*H283,3)</f>
        <v>0</v>
      </c>
      <c r="K283" s="255"/>
      <c r="L283" s="256"/>
      <c r="M283" s="257" t="s">
        <v>1</v>
      </c>
      <c r="N283" s="258" t="s">
        <v>44</v>
      </c>
      <c r="O283" s="94"/>
      <c r="P283" s="242">
        <f>O283*H283</f>
        <v>0</v>
      </c>
      <c r="Q283" s="242">
        <v>1</v>
      </c>
      <c r="R283" s="242">
        <f>Q283*H283</f>
        <v>0.78100000000000003</v>
      </c>
      <c r="S283" s="242">
        <v>0</v>
      </c>
      <c r="T283" s="243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244" t="s">
        <v>717</v>
      </c>
      <c r="AT283" s="244" t="s">
        <v>612</v>
      </c>
      <c r="AU283" s="244" t="s">
        <v>89</v>
      </c>
      <c r="AY283" s="14" t="s">
        <v>263</v>
      </c>
      <c r="BE283" s="245">
        <f>IF(N283="základná",J283,0)</f>
        <v>0</v>
      </c>
      <c r="BF283" s="245">
        <f>IF(N283="znížená",J283,0)</f>
        <v>0</v>
      </c>
      <c r="BG283" s="245">
        <f>IF(N283="zákl. prenesená",J283,0)</f>
        <v>0</v>
      </c>
      <c r="BH283" s="245">
        <f>IF(N283="zníž. prenesená",J283,0)</f>
        <v>0</v>
      </c>
      <c r="BI283" s="245">
        <f>IF(N283="nulová",J283,0)</f>
        <v>0</v>
      </c>
      <c r="BJ283" s="14" t="s">
        <v>89</v>
      </c>
      <c r="BK283" s="246">
        <f>ROUND(I283*H283,3)</f>
        <v>0</v>
      </c>
      <c r="BL283" s="14" t="s">
        <v>327</v>
      </c>
      <c r="BM283" s="244" t="s">
        <v>3519</v>
      </c>
    </row>
    <row r="284" s="2" customFormat="1" ht="24.15" customHeight="1">
      <c r="A284" s="35"/>
      <c r="B284" s="36"/>
      <c r="C284" s="233" t="s">
        <v>796</v>
      </c>
      <c r="D284" s="233" t="s">
        <v>264</v>
      </c>
      <c r="E284" s="234" t="s">
        <v>1239</v>
      </c>
      <c r="F284" s="235" t="s">
        <v>1240</v>
      </c>
      <c r="G284" s="236" t="s">
        <v>313</v>
      </c>
      <c r="H284" s="237">
        <v>4.1539999999999999</v>
      </c>
      <c r="I284" s="238"/>
      <c r="J284" s="237">
        <f>ROUND(I284*H284,3)</f>
        <v>0</v>
      </c>
      <c r="K284" s="239"/>
      <c r="L284" s="41"/>
      <c r="M284" s="240" t="s">
        <v>1</v>
      </c>
      <c r="N284" s="241" t="s">
        <v>44</v>
      </c>
      <c r="O284" s="94"/>
      <c r="P284" s="242">
        <f>O284*H284</f>
        <v>0</v>
      </c>
      <c r="Q284" s="242">
        <v>0</v>
      </c>
      <c r="R284" s="242">
        <f>Q284*H284</f>
        <v>0</v>
      </c>
      <c r="S284" s="242">
        <v>0</v>
      </c>
      <c r="T284" s="243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244" t="s">
        <v>327</v>
      </c>
      <c r="AT284" s="244" t="s">
        <v>264</v>
      </c>
      <c r="AU284" s="244" t="s">
        <v>89</v>
      </c>
      <c r="AY284" s="14" t="s">
        <v>263</v>
      </c>
      <c r="BE284" s="245">
        <f>IF(N284="základná",J284,0)</f>
        <v>0</v>
      </c>
      <c r="BF284" s="245">
        <f>IF(N284="znížená",J284,0)</f>
        <v>0</v>
      </c>
      <c r="BG284" s="245">
        <f>IF(N284="zákl. prenesená",J284,0)</f>
        <v>0</v>
      </c>
      <c r="BH284" s="245">
        <f>IF(N284="zníž. prenesená",J284,0)</f>
        <v>0</v>
      </c>
      <c r="BI284" s="245">
        <f>IF(N284="nulová",J284,0)</f>
        <v>0</v>
      </c>
      <c r="BJ284" s="14" t="s">
        <v>89</v>
      </c>
      <c r="BK284" s="246">
        <f>ROUND(I284*H284,3)</f>
        <v>0</v>
      </c>
      <c r="BL284" s="14" t="s">
        <v>327</v>
      </c>
      <c r="BM284" s="244" t="s">
        <v>3520</v>
      </c>
    </row>
    <row r="285" s="12" customFormat="1" ht="22.8" customHeight="1">
      <c r="A285" s="12"/>
      <c r="B285" s="219"/>
      <c r="C285" s="220"/>
      <c r="D285" s="221" t="s">
        <v>77</v>
      </c>
      <c r="E285" s="247" t="s">
        <v>1242</v>
      </c>
      <c r="F285" s="247" t="s">
        <v>1243</v>
      </c>
      <c r="G285" s="220"/>
      <c r="H285" s="220"/>
      <c r="I285" s="223"/>
      <c r="J285" s="248">
        <f>BK285</f>
        <v>0</v>
      </c>
      <c r="K285" s="220"/>
      <c r="L285" s="225"/>
      <c r="M285" s="226"/>
      <c r="N285" s="227"/>
      <c r="O285" s="227"/>
      <c r="P285" s="228">
        <f>SUM(P286:P294)</f>
        <v>0</v>
      </c>
      <c r="Q285" s="227"/>
      <c r="R285" s="228">
        <f>SUM(R286:R294)</f>
        <v>5.3226236</v>
      </c>
      <c r="S285" s="227"/>
      <c r="T285" s="229">
        <f>SUM(T286:T294)</f>
        <v>0</v>
      </c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R285" s="230" t="s">
        <v>89</v>
      </c>
      <c r="AT285" s="231" t="s">
        <v>77</v>
      </c>
      <c r="AU285" s="231" t="s">
        <v>85</v>
      </c>
      <c r="AY285" s="230" t="s">
        <v>263</v>
      </c>
      <c r="BK285" s="232">
        <f>SUM(BK286:BK294)</f>
        <v>0</v>
      </c>
    </row>
    <row r="286" s="2" customFormat="1" ht="24.15" customHeight="1">
      <c r="A286" s="35"/>
      <c r="B286" s="36"/>
      <c r="C286" s="233" t="s">
        <v>800</v>
      </c>
      <c r="D286" s="233" t="s">
        <v>264</v>
      </c>
      <c r="E286" s="234" t="s">
        <v>1245</v>
      </c>
      <c r="F286" s="235" t="s">
        <v>1246</v>
      </c>
      <c r="G286" s="236" t="s">
        <v>569</v>
      </c>
      <c r="H286" s="237">
        <v>60.93</v>
      </c>
      <c r="I286" s="238"/>
      <c r="J286" s="237">
        <f>ROUND(I286*H286,3)</f>
        <v>0</v>
      </c>
      <c r="K286" s="239"/>
      <c r="L286" s="41"/>
      <c r="M286" s="240" t="s">
        <v>1</v>
      </c>
      <c r="N286" s="241" t="s">
        <v>44</v>
      </c>
      <c r="O286" s="94"/>
      <c r="P286" s="242">
        <f>O286*H286</f>
        <v>0</v>
      </c>
      <c r="Q286" s="242">
        <v>0.0034299999999999999</v>
      </c>
      <c r="R286" s="242">
        <f>Q286*H286</f>
        <v>0.20898989999999998</v>
      </c>
      <c r="S286" s="242">
        <v>0</v>
      </c>
      <c r="T286" s="243">
        <f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244" t="s">
        <v>327</v>
      </c>
      <c r="AT286" s="244" t="s">
        <v>264</v>
      </c>
      <c r="AU286" s="244" t="s">
        <v>89</v>
      </c>
      <c r="AY286" s="14" t="s">
        <v>263</v>
      </c>
      <c r="BE286" s="245">
        <f>IF(N286="základná",J286,0)</f>
        <v>0</v>
      </c>
      <c r="BF286" s="245">
        <f>IF(N286="znížená",J286,0)</f>
        <v>0</v>
      </c>
      <c r="BG286" s="245">
        <f>IF(N286="zákl. prenesená",J286,0)</f>
        <v>0</v>
      </c>
      <c r="BH286" s="245">
        <f>IF(N286="zníž. prenesená",J286,0)</f>
        <v>0</v>
      </c>
      <c r="BI286" s="245">
        <f>IF(N286="nulová",J286,0)</f>
        <v>0</v>
      </c>
      <c r="BJ286" s="14" t="s">
        <v>89</v>
      </c>
      <c r="BK286" s="246">
        <f>ROUND(I286*H286,3)</f>
        <v>0</v>
      </c>
      <c r="BL286" s="14" t="s">
        <v>327</v>
      </c>
      <c r="BM286" s="244" t="s">
        <v>3521</v>
      </c>
    </row>
    <row r="287" s="2" customFormat="1" ht="16.5" customHeight="1">
      <c r="A287" s="35"/>
      <c r="B287" s="36"/>
      <c r="C287" s="249" t="s">
        <v>806</v>
      </c>
      <c r="D287" s="249" t="s">
        <v>612</v>
      </c>
      <c r="E287" s="250" t="s">
        <v>1249</v>
      </c>
      <c r="F287" s="251" t="s">
        <v>1250</v>
      </c>
      <c r="G287" s="252" t="s">
        <v>410</v>
      </c>
      <c r="H287" s="253">
        <v>211.244</v>
      </c>
      <c r="I287" s="254"/>
      <c r="J287" s="253">
        <f>ROUND(I287*H287,3)</f>
        <v>0</v>
      </c>
      <c r="K287" s="255"/>
      <c r="L287" s="256"/>
      <c r="M287" s="257" t="s">
        <v>1</v>
      </c>
      <c r="N287" s="258" t="s">
        <v>44</v>
      </c>
      <c r="O287" s="94"/>
      <c r="P287" s="242">
        <f>O287*H287</f>
        <v>0</v>
      </c>
      <c r="Q287" s="242">
        <v>0.00044999999999999999</v>
      </c>
      <c r="R287" s="242">
        <f>Q287*H287</f>
        <v>0.0950598</v>
      </c>
      <c r="S287" s="242">
        <v>0</v>
      </c>
      <c r="T287" s="243">
        <f>S287*H287</f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244" t="s">
        <v>717</v>
      </c>
      <c r="AT287" s="244" t="s">
        <v>612</v>
      </c>
      <c r="AU287" s="244" t="s">
        <v>89</v>
      </c>
      <c r="AY287" s="14" t="s">
        <v>263</v>
      </c>
      <c r="BE287" s="245">
        <f>IF(N287="základná",J287,0)</f>
        <v>0</v>
      </c>
      <c r="BF287" s="245">
        <f>IF(N287="znížená",J287,0)</f>
        <v>0</v>
      </c>
      <c r="BG287" s="245">
        <f>IF(N287="zákl. prenesená",J287,0)</f>
        <v>0</v>
      </c>
      <c r="BH287" s="245">
        <f>IF(N287="zníž. prenesená",J287,0)</f>
        <v>0</v>
      </c>
      <c r="BI287" s="245">
        <f>IF(N287="nulová",J287,0)</f>
        <v>0</v>
      </c>
      <c r="BJ287" s="14" t="s">
        <v>89</v>
      </c>
      <c r="BK287" s="246">
        <f>ROUND(I287*H287,3)</f>
        <v>0</v>
      </c>
      <c r="BL287" s="14" t="s">
        <v>327</v>
      </c>
      <c r="BM287" s="244" t="s">
        <v>3522</v>
      </c>
    </row>
    <row r="288" s="2" customFormat="1" ht="24.15" customHeight="1">
      <c r="A288" s="35"/>
      <c r="B288" s="36"/>
      <c r="C288" s="233" t="s">
        <v>810</v>
      </c>
      <c r="D288" s="233" t="s">
        <v>264</v>
      </c>
      <c r="E288" s="234" t="s">
        <v>1253</v>
      </c>
      <c r="F288" s="235" t="s">
        <v>1254</v>
      </c>
      <c r="G288" s="236" t="s">
        <v>569</v>
      </c>
      <c r="H288" s="237">
        <v>19.670000000000002</v>
      </c>
      <c r="I288" s="238"/>
      <c r="J288" s="237">
        <f>ROUND(I288*H288,3)</f>
        <v>0</v>
      </c>
      <c r="K288" s="239"/>
      <c r="L288" s="41"/>
      <c r="M288" s="240" t="s">
        <v>1</v>
      </c>
      <c r="N288" s="241" t="s">
        <v>44</v>
      </c>
      <c r="O288" s="94"/>
      <c r="P288" s="242">
        <f>O288*H288</f>
        <v>0</v>
      </c>
      <c r="Q288" s="242">
        <v>0.0040000000000000001</v>
      </c>
      <c r="R288" s="242">
        <f>Q288*H288</f>
        <v>0.078680000000000014</v>
      </c>
      <c r="S288" s="242">
        <v>0</v>
      </c>
      <c r="T288" s="243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244" t="s">
        <v>327</v>
      </c>
      <c r="AT288" s="244" t="s">
        <v>264</v>
      </c>
      <c r="AU288" s="244" t="s">
        <v>89</v>
      </c>
      <c r="AY288" s="14" t="s">
        <v>263</v>
      </c>
      <c r="BE288" s="245">
        <f>IF(N288="základná",J288,0)</f>
        <v>0</v>
      </c>
      <c r="BF288" s="245">
        <f>IF(N288="znížená",J288,0)</f>
        <v>0</v>
      </c>
      <c r="BG288" s="245">
        <f>IF(N288="zákl. prenesená",J288,0)</f>
        <v>0</v>
      </c>
      <c r="BH288" s="245">
        <f>IF(N288="zníž. prenesená",J288,0)</f>
        <v>0</v>
      </c>
      <c r="BI288" s="245">
        <f>IF(N288="nulová",J288,0)</f>
        <v>0</v>
      </c>
      <c r="BJ288" s="14" t="s">
        <v>89</v>
      </c>
      <c r="BK288" s="246">
        <f>ROUND(I288*H288,3)</f>
        <v>0</v>
      </c>
      <c r="BL288" s="14" t="s">
        <v>327</v>
      </c>
      <c r="BM288" s="244" t="s">
        <v>3523</v>
      </c>
    </row>
    <row r="289" s="2" customFormat="1" ht="16.5" customHeight="1">
      <c r="A289" s="35"/>
      <c r="B289" s="36"/>
      <c r="C289" s="249" t="s">
        <v>814</v>
      </c>
      <c r="D289" s="249" t="s">
        <v>612</v>
      </c>
      <c r="E289" s="250" t="s">
        <v>1257</v>
      </c>
      <c r="F289" s="251" t="s">
        <v>1258</v>
      </c>
      <c r="G289" s="252" t="s">
        <v>410</v>
      </c>
      <c r="H289" s="253">
        <v>34.225999999999999</v>
      </c>
      <c r="I289" s="254"/>
      <c r="J289" s="253">
        <f>ROUND(I289*H289,3)</f>
        <v>0</v>
      </c>
      <c r="K289" s="255"/>
      <c r="L289" s="256"/>
      <c r="M289" s="257" t="s">
        <v>1</v>
      </c>
      <c r="N289" s="258" t="s">
        <v>44</v>
      </c>
      <c r="O289" s="94"/>
      <c r="P289" s="242">
        <f>O289*H289</f>
        <v>0</v>
      </c>
      <c r="Q289" s="242">
        <v>0.00125</v>
      </c>
      <c r="R289" s="242">
        <f>Q289*H289</f>
        <v>0.042782500000000001</v>
      </c>
      <c r="S289" s="242">
        <v>0</v>
      </c>
      <c r="T289" s="243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244" t="s">
        <v>717</v>
      </c>
      <c r="AT289" s="244" t="s">
        <v>612</v>
      </c>
      <c r="AU289" s="244" t="s">
        <v>89</v>
      </c>
      <c r="AY289" s="14" t="s">
        <v>263</v>
      </c>
      <c r="BE289" s="245">
        <f>IF(N289="základná",J289,0)</f>
        <v>0</v>
      </c>
      <c r="BF289" s="245">
        <f>IF(N289="znížená",J289,0)</f>
        <v>0</v>
      </c>
      <c r="BG289" s="245">
        <f>IF(N289="zákl. prenesená",J289,0)</f>
        <v>0</v>
      </c>
      <c r="BH289" s="245">
        <f>IF(N289="zníž. prenesená",J289,0)</f>
        <v>0</v>
      </c>
      <c r="BI289" s="245">
        <f>IF(N289="nulová",J289,0)</f>
        <v>0</v>
      </c>
      <c r="BJ289" s="14" t="s">
        <v>89</v>
      </c>
      <c r="BK289" s="246">
        <f>ROUND(I289*H289,3)</f>
        <v>0</v>
      </c>
      <c r="BL289" s="14" t="s">
        <v>327</v>
      </c>
      <c r="BM289" s="244" t="s">
        <v>3524</v>
      </c>
    </row>
    <row r="290" s="2" customFormat="1" ht="33" customHeight="1">
      <c r="A290" s="35"/>
      <c r="B290" s="36"/>
      <c r="C290" s="233" t="s">
        <v>818</v>
      </c>
      <c r="D290" s="233" t="s">
        <v>264</v>
      </c>
      <c r="E290" s="234" t="s">
        <v>1261</v>
      </c>
      <c r="F290" s="235" t="s">
        <v>1262</v>
      </c>
      <c r="G290" s="236" t="s">
        <v>322</v>
      </c>
      <c r="H290" s="237">
        <v>151.09</v>
      </c>
      <c r="I290" s="238"/>
      <c r="J290" s="237">
        <f>ROUND(I290*H290,3)</f>
        <v>0</v>
      </c>
      <c r="K290" s="239"/>
      <c r="L290" s="41"/>
      <c r="M290" s="240" t="s">
        <v>1</v>
      </c>
      <c r="N290" s="241" t="s">
        <v>44</v>
      </c>
      <c r="O290" s="94"/>
      <c r="P290" s="242">
        <f>O290*H290</f>
        <v>0</v>
      </c>
      <c r="Q290" s="242">
        <v>0.0032000000000000002</v>
      </c>
      <c r="R290" s="242">
        <f>Q290*H290</f>
        <v>0.48348800000000003</v>
      </c>
      <c r="S290" s="242">
        <v>0</v>
      </c>
      <c r="T290" s="243">
        <f>S290*H290</f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244" t="s">
        <v>327</v>
      </c>
      <c r="AT290" s="244" t="s">
        <v>264</v>
      </c>
      <c r="AU290" s="244" t="s">
        <v>89</v>
      </c>
      <c r="AY290" s="14" t="s">
        <v>263</v>
      </c>
      <c r="BE290" s="245">
        <f>IF(N290="základná",J290,0)</f>
        <v>0</v>
      </c>
      <c r="BF290" s="245">
        <f>IF(N290="znížená",J290,0)</f>
        <v>0</v>
      </c>
      <c r="BG290" s="245">
        <f>IF(N290="zákl. prenesená",J290,0)</f>
        <v>0</v>
      </c>
      <c r="BH290" s="245">
        <f>IF(N290="zníž. prenesená",J290,0)</f>
        <v>0</v>
      </c>
      <c r="BI290" s="245">
        <f>IF(N290="nulová",J290,0)</f>
        <v>0</v>
      </c>
      <c r="BJ290" s="14" t="s">
        <v>89</v>
      </c>
      <c r="BK290" s="246">
        <f>ROUND(I290*H290,3)</f>
        <v>0</v>
      </c>
      <c r="BL290" s="14" t="s">
        <v>327</v>
      </c>
      <c r="BM290" s="244" t="s">
        <v>3525</v>
      </c>
    </row>
    <row r="291" s="2" customFormat="1" ht="24.15" customHeight="1">
      <c r="A291" s="35"/>
      <c r="B291" s="36"/>
      <c r="C291" s="249" t="s">
        <v>822</v>
      </c>
      <c r="D291" s="249" t="s">
        <v>612</v>
      </c>
      <c r="E291" s="250" t="s">
        <v>1265</v>
      </c>
      <c r="F291" s="251" t="s">
        <v>1266</v>
      </c>
      <c r="G291" s="252" t="s">
        <v>322</v>
      </c>
      <c r="H291" s="253">
        <v>157.13399999999999</v>
      </c>
      <c r="I291" s="254"/>
      <c r="J291" s="253">
        <f>ROUND(I291*H291,3)</f>
        <v>0</v>
      </c>
      <c r="K291" s="255"/>
      <c r="L291" s="256"/>
      <c r="M291" s="257" t="s">
        <v>1</v>
      </c>
      <c r="N291" s="258" t="s">
        <v>44</v>
      </c>
      <c r="O291" s="94"/>
      <c r="P291" s="242">
        <f>O291*H291</f>
        <v>0</v>
      </c>
      <c r="Q291" s="242">
        <v>0.019199999999999998</v>
      </c>
      <c r="R291" s="242">
        <f>Q291*H291</f>
        <v>3.0169727999999996</v>
      </c>
      <c r="S291" s="242">
        <v>0</v>
      </c>
      <c r="T291" s="243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244" t="s">
        <v>717</v>
      </c>
      <c r="AT291" s="244" t="s">
        <v>612</v>
      </c>
      <c r="AU291" s="244" t="s">
        <v>89</v>
      </c>
      <c r="AY291" s="14" t="s">
        <v>263</v>
      </c>
      <c r="BE291" s="245">
        <f>IF(N291="základná",J291,0)</f>
        <v>0</v>
      </c>
      <c r="BF291" s="245">
        <f>IF(N291="znížená",J291,0)</f>
        <v>0</v>
      </c>
      <c r="BG291" s="245">
        <f>IF(N291="zákl. prenesená",J291,0)</f>
        <v>0</v>
      </c>
      <c r="BH291" s="245">
        <f>IF(N291="zníž. prenesená",J291,0)</f>
        <v>0</v>
      </c>
      <c r="BI291" s="245">
        <f>IF(N291="nulová",J291,0)</f>
        <v>0</v>
      </c>
      <c r="BJ291" s="14" t="s">
        <v>89</v>
      </c>
      <c r="BK291" s="246">
        <f>ROUND(I291*H291,3)</f>
        <v>0</v>
      </c>
      <c r="BL291" s="14" t="s">
        <v>327</v>
      </c>
      <c r="BM291" s="244" t="s">
        <v>3526</v>
      </c>
    </row>
    <row r="292" s="2" customFormat="1" ht="24.15" customHeight="1">
      <c r="A292" s="35"/>
      <c r="B292" s="36"/>
      <c r="C292" s="233" t="s">
        <v>826</v>
      </c>
      <c r="D292" s="233" t="s">
        <v>264</v>
      </c>
      <c r="E292" s="234" t="s">
        <v>1269</v>
      </c>
      <c r="F292" s="235" t="s">
        <v>1270</v>
      </c>
      <c r="G292" s="236" t="s">
        <v>322</v>
      </c>
      <c r="H292" s="237">
        <v>51.990000000000002</v>
      </c>
      <c r="I292" s="238"/>
      <c r="J292" s="237">
        <f>ROUND(I292*H292,3)</f>
        <v>0</v>
      </c>
      <c r="K292" s="239"/>
      <c r="L292" s="41"/>
      <c r="M292" s="240" t="s">
        <v>1</v>
      </c>
      <c r="N292" s="241" t="s">
        <v>44</v>
      </c>
      <c r="O292" s="94"/>
      <c r="P292" s="242">
        <f>O292*H292</f>
        <v>0</v>
      </c>
      <c r="Q292" s="242">
        <v>0.00365</v>
      </c>
      <c r="R292" s="242">
        <f>Q292*H292</f>
        <v>0.1897635</v>
      </c>
      <c r="S292" s="242">
        <v>0</v>
      </c>
      <c r="T292" s="243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244" t="s">
        <v>327</v>
      </c>
      <c r="AT292" s="244" t="s">
        <v>264</v>
      </c>
      <c r="AU292" s="244" t="s">
        <v>89</v>
      </c>
      <c r="AY292" s="14" t="s">
        <v>263</v>
      </c>
      <c r="BE292" s="245">
        <f>IF(N292="základná",J292,0)</f>
        <v>0</v>
      </c>
      <c r="BF292" s="245">
        <f>IF(N292="znížená",J292,0)</f>
        <v>0</v>
      </c>
      <c r="BG292" s="245">
        <f>IF(N292="zákl. prenesená",J292,0)</f>
        <v>0</v>
      </c>
      <c r="BH292" s="245">
        <f>IF(N292="zníž. prenesená",J292,0)</f>
        <v>0</v>
      </c>
      <c r="BI292" s="245">
        <f>IF(N292="nulová",J292,0)</f>
        <v>0</v>
      </c>
      <c r="BJ292" s="14" t="s">
        <v>89</v>
      </c>
      <c r="BK292" s="246">
        <f>ROUND(I292*H292,3)</f>
        <v>0</v>
      </c>
      <c r="BL292" s="14" t="s">
        <v>327</v>
      </c>
      <c r="BM292" s="244" t="s">
        <v>3527</v>
      </c>
    </row>
    <row r="293" s="2" customFormat="1" ht="24.15" customHeight="1">
      <c r="A293" s="35"/>
      <c r="B293" s="36"/>
      <c r="C293" s="249" t="s">
        <v>830</v>
      </c>
      <c r="D293" s="249" t="s">
        <v>612</v>
      </c>
      <c r="E293" s="250" t="s">
        <v>1273</v>
      </c>
      <c r="F293" s="251" t="s">
        <v>1274</v>
      </c>
      <c r="G293" s="252" t="s">
        <v>322</v>
      </c>
      <c r="H293" s="253">
        <v>55.109000000000002</v>
      </c>
      <c r="I293" s="254"/>
      <c r="J293" s="253">
        <f>ROUND(I293*H293,3)</f>
        <v>0</v>
      </c>
      <c r="K293" s="255"/>
      <c r="L293" s="256"/>
      <c r="M293" s="257" t="s">
        <v>1</v>
      </c>
      <c r="N293" s="258" t="s">
        <v>44</v>
      </c>
      <c r="O293" s="94"/>
      <c r="P293" s="242">
        <f>O293*H293</f>
        <v>0</v>
      </c>
      <c r="Q293" s="242">
        <v>0.021899999999999999</v>
      </c>
      <c r="R293" s="242">
        <f>Q293*H293</f>
        <v>1.2068871000000001</v>
      </c>
      <c r="S293" s="242">
        <v>0</v>
      </c>
      <c r="T293" s="243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244" t="s">
        <v>717</v>
      </c>
      <c r="AT293" s="244" t="s">
        <v>612</v>
      </c>
      <c r="AU293" s="244" t="s">
        <v>89</v>
      </c>
      <c r="AY293" s="14" t="s">
        <v>263</v>
      </c>
      <c r="BE293" s="245">
        <f>IF(N293="základná",J293,0)</f>
        <v>0</v>
      </c>
      <c r="BF293" s="245">
        <f>IF(N293="znížená",J293,0)</f>
        <v>0</v>
      </c>
      <c r="BG293" s="245">
        <f>IF(N293="zákl. prenesená",J293,0)</f>
        <v>0</v>
      </c>
      <c r="BH293" s="245">
        <f>IF(N293="zníž. prenesená",J293,0)</f>
        <v>0</v>
      </c>
      <c r="BI293" s="245">
        <f>IF(N293="nulová",J293,0)</f>
        <v>0</v>
      </c>
      <c r="BJ293" s="14" t="s">
        <v>89</v>
      </c>
      <c r="BK293" s="246">
        <f>ROUND(I293*H293,3)</f>
        <v>0</v>
      </c>
      <c r="BL293" s="14" t="s">
        <v>327</v>
      </c>
      <c r="BM293" s="244" t="s">
        <v>3528</v>
      </c>
    </row>
    <row r="294" s="2" customFormat="1" ht="24.15" customHeight="1">
      <c r="A294" s="35"/>
      <c r="B294" s="36"/>
      <c r="C294" s="233" t="s">
        <v>1826</v>
      </c>
      <c r="D294" s="233" t="s">
        <v>264</v>
      </c>
      <c r="E294" s="234" t="s">
        <v>1277</v>
      </c>
      <c r="F294" s="235" t="s">
        <v>1278</v>
      </c>
      <c r="G294" s="236" t="s">
        <v>313</v>
      </c>
      <c r="H294" s="237">
        <v>5.3230000000000004</v>
      </c>
      <c r="I294" s="238"/>
      <c r="J294" s="237">
        <f>ROUND(I294*H294,3)</f>
        <v>0</v>
      </c>
      <c r="K294" s="239"/>
      <c r="L294" s="41"/>
      <c r="M294" s="240" t="s">
        <v>1</v>
      </c>
      <c r="N294" s="241" t="s">
        <v>44</v>
      </c>
      <c r="O294" s="94"/>
      <c r="P294" s="242">
        <f>O294*H294</f>
        <v>0</v>
      </c>
      <c r="Q294" s="242">
        <v>0</v>
      </c>
      <c r="R294" s="242">
        <f>Q294*H294</f>
        <v>0</v>
      </c>
      <c r="S294" s="242">
        <v>0</v>
      </c>
      <c r="T294" s="243">
        <f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244" t="s">
        <v>327</v>
      </c>
      <c r="AT294" s="244" t="s">
        <v>264</v>
      </c>
      <c r="AU294" s="244" t="s">
        <v>89</v>
      </c>
      <c r="AY294" s="14" t="s">
        <v>263</v>
      </c>
      <c r="BE294" s="245">
        <f>IF(N294="základná",J294,0)</f>
        <v>0</v>
      </c>
      <c r="BF294" s="245">
        <f>IF(N294="znížená",J294,0)</f>
        <v>0</v>
      </c>
      <c r="BG294" s="245">
        <f>IF(N294="zákl. prenesená",J294,0)</f>
        <v>0</v>
      </c>
      <c r="BH294" s="245">
        <f>IF(N294="zníž. prenesená",J294,0)</f>
        <v>0</v>
      </c>
      <c r="BI294" s="245">
        <f>IF(N294="nulová",J294,0)</f>
        <v>0</v>
      </c>
      <c r="BJ294" s="14" t="s">
        <v>89</v>
      </c>
      <c r="BK294" s="246">
        <f>ROUND(I294*H294,3)</f>
        <v>0</v>
      </c>
      <c r="BL294" s="14" t="s">
        <v>327</v>
      </c>
      <c r="BM294" s="244" t="s">
        <v>3529</v>
      </c>
    </row>
    <row r="295" s="12" customFormat="1" ht="22.8" customHeight="1">
      <c r="A295" s="12"/>
      <c r="B295" s="219"/>
      <c r="C295" s="220"/>
      <c r="D295" s="221" t="s">
        <v>77</v>
      </c>
      <c r="E295" s="247" t="s">
        <v>1280</v>
      </c>
      <c r="F295" s="247" t="s">
        <v>1281</v>
      </c>
      <c r="G295" s="220"/>
      <c r="H295" s="220"/>
      <c r="I295" s="223"/>
      <c r="J295" s="248">
        <f>BK295</f>
        <v>0</v>
      </c>
      <c r="K295" s="220"/>
      <c r="L295" s="225"/>
      <c r="M295" s="226"/>
      <c r="N295" s="227"/>
      <c r="O295" s="227"/>
      <c r="P295" s="228">
        <f>SUM(P296:P303)</f>
        <v>0</v>
      </c>
      <c r="Q295" s="227"/>
      <c r="R295" s="228">
        <f>SUM(R296:R303)</f>
        <v>0.026793400000000002</v>
      </c>
      <c r="S295" s="227"/>
      <c r="T295" s="229">
        <f>SUM(T296:T303)</f>
        <v>0.61065000000000003</v>
      </c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R295" s="230" t="s">
        <v>89</v>
      </c>
      <c r="AT295" s="231" t="s">
        <v>77</v>
      </c>
      <c r="AU295" s="231" t="s">
        <v>85</v>
      </c>
      <c r="AY295" s="230" t="s">
        <v>263</v>
      </c>
      <c r="BK295" s="232">
        <f>SUM(BK296:BK303)</f>
        <v>0</v>
      </c>
    </row>
    <row r="296" s="2" customFormat="1" ht="24.15" customHeight="1">
      <c r="A296" s="35"/>
      <c r="B296" s="36"/>
      <c r="C296" s="233" t="s">
        <v>834</v>
      </c>
      <c r="D296" s="233" t="s">
        <v>264</v>
      </c>
      <c r="E296" s="234" t="s">
        <v>1283</v>
      </c>
      <c r="F296" s="235" t="s">
        <v>1284</v>
      </c>
      <c r="G296" s="236" t="s">
        <v>569</v>
      </c>
      <c r="H296" s="237">
        <v>28.184999999999999</v>
      </c>
      <c r="I296" s="238"/>
      <c r="J296" s="237">
        <f>ROUND(I296*H296,3)</f>
        <v>0</v>
      </c>
      <c r="K296" s="239"/>
      <c r="L296" s="41"/>
      <c r="M296" s="240" t="s">
        <v>1</v>
      </c>
      <c r="N296" s="241" t="s">
        <v>44</v>
      </c>
      <c r="O296" s="94"/>
      <c r="P296" s="242">
        <f>O296*H296</f>
        <v>0</v>
      </c>
      <c r="Q296" s="242">
        <v>2.0000000000000002E-05</v>
      </c>
      <c r="R296" s="242">
        <f>Q296*H296</f>
        <v>0.00056369999999999999</v>
      </c>
      <c r="S296" s="242">
        <v>0</v>
      </c>
      <c r="T296" s="243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244" t="s">
        <v>327</v>
      </c>
      <c r="AT296" s="244" t="s">
        <v>264</v>
      </c>
      <c r="AU296" s="244" t="s">
        <v>89</v>
      </c>
      <c r="AY296" s="14" t="s">
        <v>263</v>
      </c>
      <c r="BE296" s="245">
        <f>IF(N296="základná",J296,0)</f>
        <v>0</v>
      </c>
      <c r="BF296" s="245">
        <f>IF(N296="znížená",J296,0)</f>
        <v>0</v>
      </c>
      <c r="BG296" s="245">
        <f>IF(N296="zákl. prenesená",J296,0)</f>
        <v>0</v>
      </c>
      <c r="BH296" s="245">
        <f>IF(N296="zníž. prenesená",J296,0)</f>
        <v>0</v>
      </c>
      <c r="BI296" s="245">
        <f>IF(N296="nulová",J296,0)</f>
        <v>0</v>
      </c>
      <c r="BJ296" s="14" t="s">
        <v>89</v>
      </c>
      <c r="BK296" s="246">
        <f>ROUND(I296*H296,3)</f>
        <v>0</v>
      </c>
      <c r="BL296" s="14" t="s">
        <v>327</v>
      </c>
      <c r="BM296" s="244" t="s">
        <v>3530</v>
      </c>
    </row>
    <row r="297" s="2" customFormat="1" ht="16.5" customHeight="1">
      <c r="A297" s="35"/>
      <c r="B297" s="36"/>
      <c r="C297" s="249" t="s">
        <v>838</v>
      </c>
      <c r="D297" s="249" t="s">
        <v>612</v>
      </c>
      <c r="E297" s="250" t="s">
        <v>1287</v>
      </c>
      <c r="F297" s="251" t="s">
        <v>1288</v>
      </c>
      <c r="G297" s="252" t="s">
        <v>569</v>
      </c>
      <c r="H297" s="253">
        <v>28.466999999999999</v>
      </c>
      <c r="I297" s="254"/>
      <c r="J297" s="253">
        <f>ROUND(I297*H297,3)</f>
        <v>0</v>
      </c>
      <c r="K297" s="255"/>
      <c r="L297" s="256"/>
      <c r="M297" s="257" t="s">
        <v>1</v>
      </c>
      <c r="N297" s="258" t="s">
        <v>44</v>
      </c>
      <c r="O297" s="94"/>
      <c r="P297" s="242">
        <f>O297*H297</f>
        <v>0</v>
      </c>
      <c r="Q297" s="242">
        <v>0.00050000000000000001</v>
      </c>
      <c r="R297" s="242">
        <f>Q297*H297</f>
        <v>0.0142335</v>
      </c>
      <c r="S297" s="242">
        <v>0</v>
      </c>
      <c r="T297" s="243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244" t="s">
        <v>717</v>
      </c>
      <c r="AT297" s="244" t="s">
        <v>612</v>
      </c>
      <c r="AU297" s="244" t="s">
        <v>89</v>
      </c>
      <c r="AY297" s="14" t="s">
        <v>263</v>
      </c>
      <c r="BE297" s="245">
        <f>IF(N297="základná",J297,0)</f>
        <v>0</v>
      </c>
      <c r="BF297" s="245">
        <f>IF(N297="znížená",J297,0)</f>
        <v>0</v>
      </c>
      <c r="BG297" s="245">
        <f>IF(N297="zákl. prenesená",J297,0)</f>
        <v>0</v>
      </c>
      <c r="BH297" s="245">
        <f>IF(N297="zníž. prenesená",J297,0)</f>
        <v>0</v>
      </c>
      <c r="BI297" s="245">
        <f>IF(N297="nulová",J297,0)</f>
        <v>0</v>
      </c>
      <c r="BJ297" s="14" t="s">
        <v>89</v>
      </c>
      <c r="BK297" s="246">
        <f>ROUND(I297*H297,3)</f>
        <v>0</v>
      </c>
      <c r="BL297" s="14" t="s">
        <v>327</v>
      </c>
      <c r="BM297" s="244" t="s">
        <v>3531</v>
      </c>
    </row>
    <row r="298" s="2" customFormat="1" ht="37.8" customHeight="1">
      <c r="A298" s="35"/>
      <c r="B298" s="36"/>
      <c r="C298" s="233" t="s">
        <v>842</v>
      </c>
      <c r="D298" s="233" t="s">
        <v>264</v>
      </c>
      <c r="E298" s="234" t="s">
        <v>3532</v>
      </c>
      <c r="F298" s="235" t="s">
        <v>3533</v>
      </c>
      <c r="G298" s="236" t="s">
        <v>322</v>
      </c>
      <c r="H298" s="237">
        <v>40.710000000000001</v>
      </c>
      <c r="I298" s="238"/>
      <c r="J298" s="237">
        <f>ROUND(I298*H298,3)</f>
        <v>0</v>
      </c>
      <c r="K298" s="239"/>
      <c r="L298" s="41"/>
      <c r="M298" s="240" t="s">
        <v>1</v>
      </c>
      <c r="N298" s="241" t="s">
        <v>44</v>
      </c>
      <c r="O298" s="94"/>
      <c r="P298" s="242">
        <f>O298*H298</f>
        <v>0</v>
      </c>
      <c r="Q298" s="242">
        <v>0</v>
      </c>
      <c r="R298" s="242">
        <f>Q298*H298</f>
        <v>0</v>
      </c>
      <c r="S298" s="242">
        <v>0.014999999999999999</v>
      </c>
      <c r="T298" s="243">
        <f>S298*H298</f>
        <v>0.61065000000000003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244" t="s">
        <v>327</v>
      </c>
      <c r="AT298" s="244" t="s">
        <v>264</v>
      </c>
      <c r="AU298" s="244" t="s">
        <v>89</v>
      </c>
      <c r="AY298" s="14" t="s">
        <v>263</v>
      </c>
      <c r="BE298" s="245">
        <f>IF(N298="základná",J298,0)</f>
        <v>0</v>
      </c>
      <c r="BF298" s="245">
        <f>IF(N298="znížená",J298,0)</f>
        <v>0</v>
      </c>
      <c r="BG298" s="245">
        <f>IF(N298="zákl. prenesená",J298,0)</f>
        <v>0</v>
      </c>
      <c r="BH298" s="245">
        <f>IF(N298="zníž. prenesená",J298,0)</f>
        <v>0</v>
      </c>
      <c r="BI298" s="245">
        <f>IF(N298="nulová",J298,0)</f>
        <v>0</v>
      </c>
      <c r="BJ298" s="14" t="s">
        <v>89</v>
      </c>
      <c r="BK298" s="246">
        <f>ROUND(I298*H298,3)</f>
        <v>0</v>
      </c>
      <c r="BL298" s="14" t="s">
        <v>327</v>
      </c>
      <c r="BM298" s="244" t="s">
        <v>3534</v>
      </c>
    </row>
    <row r="299" s="2" customFormat="1" ht="24.15" customHeight="1">
      <c r="A299" s="35"/>
      <c r="B299" s="36"/>
      <c r="C299" s="233" t="s">
        <v>846</v>
      </c>
      <c r="D299" s="233" t="s">
        <v>264</v>
      </c>
      <c r="E299" s="234" t="s">
        <v>1291</v>
      </c>
      <c r="F299" s="235" t="s">
        <v>1292</v>
      </c>
      <c r="G299" s="236" t="s">
        <v>322</v>
      </c>
      <c r="H299" s="237">
        <v>117.15000000000001</v>
      </c>
      <c r="I299" s="238"/>
      <c r="J299" s="237">
        <f>ROUND(I299*H299,3)</f>
        <v>0</v>
      </c>
      <c r="K299" s="239"/>
      <c r="L299" s="41"/>
      <c r="M299" s="240" t="s">
        <v>1</v>
      </c>
      <c r="N299" s="241" t="s">
        <v>44</v>
      </c>
      <c r="O299" s="94"/>
      <c r="P299" s="242">
        <f>O299*H299</f>
        <v>0</v>
      </c>
      <c r="Q299" s="242">
        <v>2.0000000000000002E-05</v>
      </c>
      <c r="R299" s="242">
        <f>Q299*H299</f>
        <v>0.0023430000000000005</v>
      </c>
      <c r="S299" s="242">
        <v>0</v>
      </c>
      <c r="T299" s="243">
        <f>S299*H299</f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244" t="s">
        <v>327</v>
      </c>
      <c r="AT299" s="244" t="s">
        <v>264</v>
      </c>
      <c r="AU299" s="244" t="s">
        <v>89</v>
      </c>
      <c r="AY299" s="14" t="s">
        <v>263</v>
      </c>
      <c r="BE299" s="245">
        <f>IF(N299="základná",J299,0)</f>
        <v>0</v>
      </c>
      <c r="BF299" s="245">
        <f>IF(N299="znížená",J299,0)</f>
        <v>0</v>
      </c>
      <c r="BG299" s="245">
        <f>IF(N299="zákl. prenesená",J299,0)</f>
        <v>0</v>
      </c>
      <c r="BH299" s="245">
        <f>IF(N299="zníž. prenesená",J299,0)</f>
        <v>0</v>
      </c>
      <c r="BI299" s="245">
        <f>IF(N299="nulová",J299,0)</f>
        <v>0</v>
      </c>
      <c r="BJ299" s="14" t="s">
        <v>89</v>
      </c>
      <c r="BK299" s="246">
        <f>ROUND(I299*H299,3)</f>
        <v>0</v>
      </c>
      <c r="BL299" s="14" t="s">
        <v>327</v>
      </c>
      <c r="BM299" s="244" t="s">
        <v>3535</v>
      </c>
    </row>
    <row r="300" s="2" customFormat="1" ht="16.5" customHeight="1">
      <c r="A300" s="35"/>
      <c r="B300" s="36"/>
      <c r="C300" s="249" t="s">
        <v>850</v>
      </c>
      <c r="D300" s="249" t="s">
        <v>612</v>
      </c>
      <c r="E300" s="250" t="s">
        <v>1295</v>
      </c>
      <c r="F300" s="251" t="s">
        <v>1296</v>
      </c>
      <c r="G300" s="252" t="s">
        <v>322</v>
      </c>
      <c r="H300" s="253">
        <v>119.493</v>
      </c>
      <c r="I300" s="254"/>
      <c r="J300" s="253">
        <f>ROUND(I300*H300,3)</f>
        <v>0</v>
      </c>
      <c r="K300" s="255"/>
      <c r="L300" s="256"/>
      <c r="M300" s="257" t="s">
        <v>1</v>
      </c>
      <c r="N300" s="258" t="s">
        <v>44</v>
      </c>
      <c r="O300" s="94"/>
      <c r="P300" s="242">
        <f>O300*H300</f>
        <v>0</v>
      </c>
      <c r="Q300" s="242">
        <v>0</v>
      </c>
      <c r="R300" s="242">
        <f>Q300*H300</f>
        <v>0</v>
      </c>
      <c r="S300" s="242">
        <v>0</v>
      </c>
      <c r="T300" s="243">
        <f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244" t="s">
        <v>717</v>
      </c>
      <c r="AT300" s="244" t="s">
        <v>612</v>
      </c>
      <c r="AU300" s="244" t="s">
        <v>89</v>
      </c>
      <c r="AY300" s="14" t="s">
        <v>263</v>
      </c>
      <c r="BE300" s="245">
        <f>IF(N300="základná",J300,0)</f>
        <v>0</v>
      </c>
      <c r="BF300" s="245">
        <f>IF(N300="znížená",J300,0)</f>
        <v>0</v>
      </c>
      <c r="BG300" s="245">
        <f>IF(N300="zákl. prenesená",J300,0)</f>
        <v>0</v>
      </c>
      <c r="BH300" s="245">
        <f>IF(N300="zníž. prenesená",J300,0)</f>
        <v>0</v>
      </c>
      <c r="BI300" s="245">
        <f>IF(N300="nulová",J300,0)</f>
        <v>0</v>
      </c>
      <c r="BJ300" s="14" t="s">
        <v>89</v>
      </c>
      <c r="BK300" s="246">
        <f>ROUND(I300*H300,3)</f>
        <v>0</v>
      </c>
      <c r="BL300" s="14" t="s">
        <v>327</v>
      </c>
      <c r="BM300" s="244" t="s">
        <v>3536</v>
      </c>
    </row>
    <row r="301" s="2" customFormat="1" ht="24.15" customHeight="1">
      <c r="A301" s="35"/>
      <c r="B301" s="36"/>
      <c r="C301" s="233" t="s">
        <v>854</v>
      </c>
      <c r="D301" s="233" t="s">
        <v>264</v>
      </c>
      <c r="E301" s="234" t="s">
        <v>1299</v>
      </c>
      <c r="F301" s="235" t="s">
        <v>1300</v>
      </c>
      <c r="G301" s="236" t="s">
        <v>322</v>
      </c>
      <c r="H301" s="237">
        <v>117.15000000000001</v>
      </c>
      <c r="I301" s="238"/>
      <c r="J301" s="237">
        <f>ROUND(I301*H301,3)</f>
        <v>0</v>
      </c>
      <c r="K301" s="239"/>
      <c r="L301" s="41"/>
      <c r="M301" s="240" t="s">
        <v>1</v>
      </c>
      <c r="N301" s="241" t="s">
        <v>44</v>
      </c>
      <c r="O301" s="94"/>
      <c r="P301" s="242">
        <f>O301*H301</f>
        <v>0</v>
      </c>
      <c r="Q301" s="242">
        <v>0</v>
      </c>
      <c r="R301" s="242">
        <f>Q301*H301</f>
        <v>0</v>
      </c>
      <c r="S301" s="242">
        <v>0</v>
      </c>
      <c r="T301" s="243">
        <f>S301*H301</f>
        <v>0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244" t="s">
        <v>327</v>
      </c>
      <c r="AT301" s="244" t="s">
        <v>264</v>
      </c>
      <c r="AU301" s="244" t="s">
        <v>89</v>
      </c>
      <c r="AY301" s="14" t="s">
        <v>263</v>
      </c>
      <c r="BE301" s="245">
        <f>IF(N301="základná",J301,0)</f>
        <v>0</v>
      </c>
      <c r="BF301" s="245">
        <f>IF(N301="znížená",J301,0)</f>
        <v>0</v>
      </c>
      <c r="BG301" s="245">
        <f>IF(N301="zákl. prenesená",J301,0)</f>
        <v>0</v>
      </c>
      <c r="BH301" s="245">
        <f>IF(N301="zníž. prenesená",J301,0)</f>
        <v>0</v>
      </c>
      <c r="BI301" s="245">
        <f>IF(N301="nulová",J301,0)</f>
        <v>0</v>
      </c>
      <c r="BJ301" s="14" t="s">
        <v>89</v>
      </c>
      <c r="BK301" s="246">
        <f>ROUND(I301*H301,3)</f>
        <v>0</v>
      </c>
      <c r="BL301" s="14" t="s">
        <v>327</v>
      </c>
      <c r="BM301" s="244" t="s">
        <v>3537</v>
      </c>
    </row>
    <row r="302" s="2" customFormat="1" ht="24.15" customHeight="1">
      <c r="A302" s="35"/>
      <c r="B302" s="36"/>
      <c r="C302" s="249" t="s">
        <v>858</v>
      </c>
      <c r="D302" s="249" t="s">
        <v>612</v>
      </c>
      <c r="E302" s="250" t="s">
        <v>1303</v>
      </c>
      <c r="F302" s="251" t="s">
        <v>1304</v>
      </c>
      <c r="G302" s="252" t="s">
        <v>322</v>
      </c>
      <c r="H302" s="253">
        <v>120.66500000000001</v>
      </c>
      <c r="I302" s="254"/>
      <c r="J302" s="253">
        <f>ROUND(I302*H302,3)</f>
        <v>0</v>
      </c>
      <c r="K302" s="255"/>
      <c r="L302" s="256"/>
      <c r="M302" s="257" t="s">
        <v>1</v>
      </c>
      <c r="N302" s="258" t="s">
        <v>44</v>
      </c>
      <c r="O302" s="94"/>
      <c r="P302" s="242">
        <f>O302*H302</f>
        <v>0</v>
      </c>
      <c r="Q302" s="242">
        <v>8.0000000000000007E-05</v>
      </c>
      <c r="R302" s="242">
        <f>Q302*H302</f>
        <v>0.0096532000000000007</v>
      </c>
      <c r="S302" s="242">
        <v>0</v>
      </c>
      <c r="T302" s="243">
        <f>S302*H302</f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244" t="s">
        <v>717</v>
      </c>
      <c r="AT302" s="244" t="s">
        <v>612</v>
      </c>
      <c r="AU302" s="244" t="s">
        <v>89</v>
      </c>
      <c r="AY302" s="14" t="s">
        <v>263</v>
      </c>
      <c r="BE302" s="245">
        <f>IF(N302="základná",J302,0)</f>
        <v>0</v>
      </c>
      <c r="BF302" s="245">
        <f>IF(N302="znížená",J302,0)</f>
        <v>0</v>
      </c>
      <c r="BG302" s="245">
        <f>IF(N302="zákl. prenesená",J302,0)</f>
        <v>0</v>
      </c>
      <c r="BH302" s="245">
        <f>IF(N302="zníž. prenesená",J302,0)</f>
        <v>0</v>
      </c>
      <c r="BI302" s="245">
        <f>IF(N302="nulová",J302,0)</f>
        <v>0</v>
      </c>
      <c r="BJ302" s="14" t="s">
        <v>89</v>
      </c>
      <c r="BK302" s="246">
        <f>ROUND(I302*H302,3)</f>
        <v>0</v>
      </c>
      <c r="BL302" s="14" t="s">
        <v>327</v>
      </c>
      <c r="BM302" s="244" t="s">
        <v>3538</v>
      </c>
    </row>
    <row r="303" s="2" customFormat="1" ht="24.15" customHeight="1">
      <c r="A303" s="35"/>
      <c r="B303" s="36"/>
      <c r="C303" s="233" t="s">
        <v>862</v>
      </c>
      <c r="D303" s="233" t="s">
        <v>264</v>
      </c>
      <c r="E303" s="234" t="s">
        <v>1307</v>
      </c>
      <c r="F303" s="235" t="s">
        <v>1308</v>
      </c>
      <c r="G303" s="236" t="s">
        <v>313</v>
      </c>
      <c r="H303" s="237">
        <v>0.027</v>
      </c>
      <c r="I303" s="238"/>
      <c r="J303" s="237">
        <f>ROUND(I303*H303,3)</f>
        <v>0</v>
      </c>
      <c r="K303" s="239"/>
      <c r="L303" s="41"/>
      <c r="M303" s="240" t="s">
        <v>1</v>
      </c>
      <c r="N303" s="241" t="s">
        <v>44</v>
      </c>
      <c r="O303" s="94"/>
      <c r="P303" s="242">
        <f>O303*H303</f>
        <v>0</v>
      </c>
      <c r="Q303" s="242">
        <v>0</v>
      </c>
      <c r="R303" s="242">
        <f>Q303*H303</f>
        <v>0</v>
      </c>
      <c r="S303" s="242">
        <v>0</v>
      </c>
      <c r="T303" s="243">
        <f>S303*H303</f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244" t="s">
        <v>327</v>
      </c>
      <c r="AT303" s="244" t="s">
        <v>264</v>
      </c>
      <c r="AU303" s="244" t="s">
        <v>89</v>
      </c>
      <c r="AY303" s="14" t="s">
        <v>263</v>
      </c>
      <c r="BE303" s="245">
        <f>IF(N303="základná",J303,0)</f>
        <v>0</v>
      </c>
      <c r="BF303" s="245">
        <f>IF(N303="znížená",J303,0)</f>
        <v>0</v>
      </c>
      <c r="BG303" s="245">
        <f>IF(N303="zákl. prenesená",J303,0)</f>
        <v>0</v>
      </c>
      <c r="BH303" s="245">
        <f>IF(N303="zníž. prenesená",J303,0)</f>
        <v>0</v>
      </c>
      <c r="BI303" s="245">
        <f>IF(N303="nulová",J303,0)</f>
        <v>0</v>
      </c>
      <c r="BJ303" s="14" t="s">
        <v>89</v>
      </c>
      <c r="BK303" s="246">
        <f>ROUND(I303*H303,3)</f>
        <v>0</v>
      </c>
      <c r="BL303" s="14" t="s">
        <v>327</v>
      </c>
      <c r="BM303" s="244" t="s">
        <v>3539</v>
      </c>
    </row>
    <row r="304" s="12" customFormat="1" ht="22.8" customHeight="1">
      <c r="A304" s="12"/>
      <c r="B304" s="219"/>
      <c r="C304" s="220"/>
      <c r="D304" s="221" t="s">
        <v>77</v>
      </c>
      <c r="E304" s="247" t="s">
        <v>1310</v>
      </c>
      <c r="F304" s="247" t="s">
        <v>1311</v>
      </c>
      <c r="G304" s="220"/>
      <c r="H304" s="220"/>
      <c r="I304" s="223"/>
      <c r="J304" s="248">
        <f>BK304</f>
        <v>0</v>
      </c>
      <c r="K304" s="220"/>
      <c r="L304" s="225"/>
      <c r="M304" s="226"/>
      <c r="N304" s="227"/>
      <c r="O304" s="227"/>
      <c r="P304" s="228">
        <f>SUM(P305:P313)</f>
        <v>0</v>
      </c>
      <c r="Q304" s="227"/>
      <c r="R304" s="228">
        <f>SUM(R305:R313)</f>
        <v>2.8054253999999998</v>
      </c>
      <c r="S304" s="227"/>
      <c r="T304" s="229">
        <f>SUM(T305:T313)</f>
        <v>0.28511000000000003</v>
      </c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R304" s="230" t="s">
        <v>89</v>
      </c>
      <c r="AT304" s="231" t="s">
        <v>77</v>
      </c>
      <c r="AU304" s="231" t="s">
        <v>85</v>
      </c>
      <c r="AY304" s="230" t="s">
        <v>263</v>
      </c>
      <c r="BK304" s="232">
        <f>SUM(BK305:BK313)</f>
        <v>0</v>
      </c>
    </row>
    <row r="305" s="2" customFormat="1" ht="16.5" customHeight="1">
      <c r="A305" s="35"/>
      <c r="B305" s="36"/>
      <c r="C305" s="233" t="s">
        <v>866</v>
      </c>
      <c r="D305" s="233" t="s">
        <v>264</v>
      </c>
      <c r="E305" s="234" t="s">
        <v>1313</v>
      </c>
      <c r="F305" s="235" t="s">
        <v>1314</v>
      </c>
      <c r="G305" s="236" t="s">
        <v>569</v>
      </c>
      <c r="H305" s="237">
        <v>31.184999999999999</v>
      </c>
      <c r="I305" s="238"/>
      <c r="J305" s="237">
        <f>ROUND(I305*H305,3)</f>
        <v>0</v>
      </c>
      <c r="K305" s="239"/>
      <c r="L305" s="41"/>
      <c r="M305" s="240" t="s">
        <v>1</v>
      </c>
      <c r="N305" s="241" t="s">
        <v>44</v>
      </c>
      <c r="O305" s="94"/>
      <c r="P305" s="242">
        <f>O305*H305</f>
        <v>0</v>
      </c>
      <c r="Q305" s="242">
        <v>4.0000000000000003E-05</v>
      </c>
      <c r="R305" s="242">
        <f>Q305*H305</f>
        <v>0.0012474000000000001</v>
      </c>
      <c r="S305" s="242">
        <v>0</v>
      </c>
      <c r="T305" s="243">
        <f>S305*H305</f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244" t="s">
        <v>327</v>
      </c>
      <c r="AT305" s="244" t="s">
        <v>264</v>
      </c>
      <c r="AU305" s="244" t="s">
        <v>89</v>
      </c>
      <c r="AY305" s="14" t="s">
        <v>263</v>
      </c>
      <c r="BE305" s="245">
        <f>IF(N305="základná",J305,0)</f>
        <v>0</v>
      </c>
      <c r="BF305" s="245">
        <f>IF(N305="znížená",J305,0)</f>
        <v>0</v>
      </c>
      <c r="BG305" s="245">
        <f>IF(N305="zákl. prenesená",J305,0)</f>
        <v>0</v>
      </c>
      <c r="BH305" s="245">
        <f>IF(N305="zníž. prenesená",J305,0)</f>
        <v>0</v>
      </c>
      <c r="BI305" s="245">
        <f>IF(N305="nulová",J305,0)</f>
        <v>0</v>
      </c>
      <c r="BJ305" s="14" t="s">
        <v>89</v>
      </c>
      <c r="BK305" s="246">
        <f>ROUND(I305*H305,3)</f>
        <v>0</v>
      </c>
      <c r="BL305" s="14" t="s">
        <v>327</v>
      </c>
      <c r="BM305" s="244" t="s">
        <v>3540</v>
      </c>
    </row>
    <row r="306" s="2" customFormat="1" ht="16.5" customHeight="1">
      <c r="A306" s="35"/>
      <c r="B306" s="36"/>
      <c r="C306" s="249" t="s">
        <v>876</v>
      </c>
      <c r="D306" s="249" t="s">
        <v>612</v>
      </c>
      <c r="E306" s="250" t="s">
        <v>1317</v>
      </c>
      <c r="F306" s="251" t="s">
        <v>1318</v>
      </c>
      <c r="G306" s="252" t="s">
        <v>322</v>
      </c>
      <c r="H306" s="253">
        <v>3.181</v>
      </c>
      <c r="I306" s="254"/>
      <c r="J306" s="253">
        <f>ROUND(I306*H306,3)</f>
        <v>0</v>
      </c>
      <c r="K306" s="255"/>
      <c r="L306" s="256"/>
      <c r="M306" s="257" t="s">
        <v>1</v>
      </c>
      <c r="N306" s="258" t="s">
        <v>44</v>
      </c>
      <c r="O306" s="94"/>
      <c r="P306" s="242">
        <f>O306*H306</f>
        <v>0</v>
      </c>
      <c r="Q306" s="242">
        <v>0.00075000000000000002</v>
      </c>
      <c r="R306" s="242">
        <f>Q306*H306</f>
        <v>0.0023857500000000003</v>
      </c>
      <c r="S306" s="242">
        <v>0</v>
      </c>
      <c r="T306" s="243">
        <f>S306*H306</f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244" t="s">
        <v>717</v>
      </c>
      <c r="AT306" s="244" t="s">
        <v>612</v>
      </c>
      <c r="AU306" s="244" t="s">
        <v>89</v>
      </c>
      <c r="AY306" s="14" t="s">
        <v>263</v>
      </c>
      <c r="BE306" s="245">
        <f>IF(N306="základná",J306,0)</f>
        <v>0</v>
      </c>
      <c r="BF306" s="245">
        <f>IF(N306="znížená",J306,0)</f>
        <v>0</v>
      </c>
      <c r="BG306" s="245">
        <f>IF(N306="zákl. prenesená",J306,0)</f>
        <v>0</v>
      </c>
      <c r="BH306" s="245">
        <f>IF(N306="zníž. prenesená",J306,0)</f>
        <v>0</v>
      </c>
      <c r="BI306" s="245">
        <f>IF(N306="nulová",J306,0)</f>
        <v>0</v>
      </c>
      <c r="BJ306" s="14" t="s">
        <v>89</v>
      </c>
      <c r="BK306" s="246">
        <f>ROUND(I306*H306,3)</f>
        <v>0</v>
      </c>
      <c r="BL306" s="14" t="s">
        <v>327</v>
      </c>
      <c r="BM306" s="244" t="s">
        <v>3541</v>
      </c>
    </row>
    <row r="307" s="2" customFormat="1" ht="24.15" customHeight="1">
      <c r="A307" s="35"/>
      <c r="B307" s="36"/>
      <c r="C307" s="233" t="s">
        <v>880</v>
      </c>
      <c r="D307" s="233" t="s">
        <v>264</v>
      </c>
      <c r="E307" s="234" t="s">
        <v>3542</v>
      </c>
      <c r="F307" s="235" t="s">
        <v>3543</v>
      </c>
      <c r="G307" s="236" t="s">
        <v>322</v>
      </c>
      <c r="H307" s="237">
        <v>285.11000000000001</v>
      </c>
      <c r="I307" s="238"/>
      <c r="J307" s="237">
        <f>ROUND(I307*H307,3)</f>
        <v>0</v>
      </c>
      <c r="K307" s="239"/>
      <c r="L307" s="41"/>
      <c r="M307" s="240" t="s">
        <v>1</v>
      </c>
      <c r="N307" s="241" t="s">
        <v>44</v>
      </c>
      <c r="O307" s="94"/>
      <c r="P307" s="242">
        <f>O307*H307</f>
        <v>0</v>
      </c>
      <c r="Q307" s="242">
        <v>0</v>
      </c>
      <c r="R307" s="242">
        <f>Q307*H307</f>
        <v>0</v>
      </c>
      <c r="S307" s="242">
        <v>0.001</v>
      </c>
      <c r="T307" s="243">
        <f>S307*H307</f>
        <v>0.28511000000000003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244" t="s">
        <v>327</v>
      </c>
      <c r="AT307" s="244" t="s">
        <v>264</v>
      </c>
      <c r="AU307" s="244" t="s">
        <v>89</v>
      </c>
      <c r="AY307" s="14" t="s">
        <v>263</v>
      </c>
      <c r="BE307" s="245">
        <f>IF(N307="základná",J307,0)</f>
        <v>0</v>
      </c>
      <c r="BF307" s="245">
        <f>IF(N307="znížená",J307,0)</f>
        <v>0</v>
      </c>
      <c r="BG307" s="245">
        <f>IF(N307="zákl. prenesená",J307,0)</f>
        <v>0</v>
      </c>
      <c r="BH307" s="245">
        <f>IF(N307="zníž. prenesená",J307,0)</f>
        <v>0</v>
      </c>
      <c r="BI307" s="245">
        <f>IF(N307="nulová",J307,0)</f>
        <v>0</v>
      </c>
      <c r="BJ307" s="14" t="s">
        <v>89</v>
      </c>
      <c r="BK307" s="246">
        <f>ROUND(I307*H307,3)</f>
        <v>0</v>
      </c>
      <c r="BL307" s="14" t="s">
        <v>327</v>
      </c>
      <c r="BM307" s="244" t="s">
        <v>3544</v>
      </c>
    </row>
    <row r="308" s="2" customFormat="1" ht="16.5" customHeight="1">
      <c r="A308" s="35"/>
      <c r="B308" s="36"/>
      <c r="C308" s="233" t="s">
        <v>884</v>
      </c>
      <c r="D308" s="233" t="s">
        <v>264</v>
      </c>
      <c r="E308" s="234" t="s">
        <v>3545</v>
      </c>
      <c r="F308" s="235" t="s">
        <v>3546</v>
      </c>
      <c r="G308" s="236" t="s">
        <v>322</v>
      </c>
      <c r="H308" s="237">
        <v>46.229999999999997</v>
      </c>
      <c r="I308" s="238"/>
      <c r="J308" s="237">
        <f>ROUND(I308*H308,3)</f>
        <v>0</v>
      </c>
      <c r="K308" s="239"/>
      <c r="L308" s="41"/>
      <c r="M308" s="240" t="s">
        <v>1</v>
      </c>
      <c r="N308" s="241" t="s">
        <v>44</v>
      </c>
      <c r="O308" s="94"/>
      <c r="P308" s="242">
        <f>O308*H308</f>
        <v>0</v>
      </c>
      <c r="Q308" s="242">
        <v>0.00040000000000000002</v>
      </c>
      <c r="R308" s="242">
        <f>Q308*H308</f>
        <v>0.018491999999999998</v>
      </c>
      <c r="S308" s="242">
        <v>0</v>
      </c>
      <c r="T308" s="243">
        <f>S308*H308</f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244" t="s">
        <v>327</v>
      </c>
      <c r="AT308" s="244" t="s">
        <v>264</v>
      </c>
      <c r="AU308" s="244" t="s">
        <v>89</v>
      </c>
      <c r="AY308" s="14" t="s">
        <v>263</v>
      </c>
      <c r="BE308" s="245">
        <f>IF(N308="základná",J308,0)</f>
        <v>0</v>
      </c>
      <c r="BF308" s="245">
        <f>IF(N308="znížená",J308,0)</f>
        <v>0</v>
      </c>
      <c r="BG308" s="245">
        <f>IF(N308="zákl. prenesená",J308,0)</f>
        <v>0</v>
      </c>
      <c r="BH308" s="245">
        <f>IF(N308="zníž. prenesená",J308,0)</f>
        <v>0</v>
      </c>
      <c r="BI308" s="245">
        <f>IF(N308="nulová",J308,0)</f>
        <v>0</v>
      </c>
      <c r="BJ308" s="14" t="s">
        <v>89</v>
      </c>
      <c r="BK308" s="246">
        <f>ROUND(I308*H308,3)</f>
        <v>0</v>
      </c>
      <c r="BL308" s="14" t="s">
        <v>327</v>
      </c>
      <c r="BM308" s="244" t="s">
        <v>3547</v>
      </c>
    </row>
    <row r="309" s="2" customFormat="1" ht="21.75" customHeight="1">
      <c r="A309" s="35"/>
      <c r="B309" s="36"/>
      <c r="C309" s="249" t="s">
        <v>3548</v>
      </c>
      <c r="D309" s="249" t="s">
        <v>612</v>
      </c>
      <c r="E309" s="250" t="s">
        <v>3549</v>
      </c>
      <c r="F309" s="251" t="s">
        <v>3550</v>
      </c>
      <c r="G309" s="252" t="s">
        <v>322</v>
      </c>
      <c r="H309" s="253">
        <v>47.616999999999997</v>
      </c>
      <c r="I309" s="254"/>
      <c r="J309" s="253">
        <f>ROUND(I309*H309,3)</f>
        <v>0</v>
      </c>
      <c r="K309" s="255"/>
      <c r="L309" s="256"/>
      <c r="M309" s="257" t="s">
        <v>1</v>
      </c>
      <c r="N309" s="258" t="s">
        <v>44</v>
      </c>
      <c r="O309" s="94"/>
      <c r="P309" s="242">
        <f>O309*H309</f>
        <v>0</v>
      </c>
      <c r="Q309" s="242">
        <v>0.0030000000000000001</v>
      </c>
      <c r="R309" s="242">
        <f>Q309*H309</f>
        <v>0.14285100000000001</v>
      </c>
      <c r="S309" s="242">
        <v>0</v>
      </c>
      <c r="T309" s="243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244" t="s">
        <v>717</v>
      </c>
      <c r="AT309" s="244" t="s">
        <v>612</v>
      </c>
      <c r="AU309" s="244" t="s">
        <v>89</v>
      </c>
      <c r="AY309" s="14" t="s">
        <v>263</v>
      </c>
      <c r="BE309" s="245">
        <f>IF(N309="základná",J309,0)</f>
        <v>0</v>
      </c>
      <c r="BF309" s="245">
        <f>IF(N309="znížená",J309,0)</f>
        <v>0</v>
      </c>
      <c r="BG309" s="245">
        <f>IF(N309="zákl. prenesená",J309,0)</f>
        <v>0</v>
      </c>
      <c r="BH309" s="245">
        <f>IF(N309="zníž. prenesená",J309,0)</f>
        <v>0</v>
      </c>
      <c r="BI309" s="245">
        <f>IF(N309="nulová",J309,0)</f>
        <v>0</v>
      </c>
      <c r="BJ309" s="14" t="s">
        <v>89</v>
      </c>
      <c r="BK309" s="246">
        <f>ROUND(I309*H309,3)</f>
        <v>0</v>
      </c>
      <c r="BL309" s="14" t="s">
        <v>327</v>
      </c>
      <c r="BM309" s="244" t="s">
        <v>3551</v>
      </c>
    </row>
    <row r="310" s="2" customFormat="1" ht="16.5" customHeight="1">
      <c r="A310" s="35"/>
      <c r="B310" s="36"/>
      <c r="C310" s="233" t="s">
        <v>888</v>
      </c>
      <c r="D310" s="233" t="s">
        <v>264</v>
      </c>
      <c r="E310" s="234" t="s">
        <v>1321</v>
      </c>
      <c r="F310" s="235" t="s">
        <v>1322</v>
      </c>
      <c r="G310" s="236" t="s">
        <v>322</v>
      </c>
      <c r="H310" s="237">
        <v>54.545000000000002</v>
      </c>
      <c r="I310" s="238"/>
      <c r="J310" s="237">
        <f>ROUND(I310*H310,3)</f>
        <v>0</v>
      </c>
      <c r="K310" s="239"/>
      <c r="L310" s="41"/>
      <c r="M310" s="240" t="s">
        <v>1</v>
      </c>
      <c r="N310" s="241" t="s">
        <v>44</v>
      </c>
      <c r="O310" s="94"/>
      <c r="P310" s="242">
        <f>O310*H310</f>
        <v>0</v>
      </c>
      <c r="Q310" s="242">
        <v>0.00044999999999999999</v>
      </c>
      <c r="R310" s="242">
        <f>Q310*H310</f>
        <v>0.024545250000000001</v>
      </c>
      <c r="S310" s="242">
        <v>0</v>
      </c>
      <c r="T310" s="243">
        <f>S310*H310</f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244" t="s">
        <v>327</v>
      </c>
      <c r="AT310" s="244" t="s">
        <v>264</v>
      </c>
      <c r="AU310" s="244" t="s">
        <v>89</v>
      </c>
      <c r="AY310" s="14" t="s">
        <v>263</v>
      </c>
      <c r="BE310" s="245">
        <f>IF(N310="základná",J310,0)</f>
        <v>0</v>
      </c>
      <c r="BF310" s="245">
        <f>IF(N310="znížená",J310,0)</f>
        <v>0</v>
      </c>
      <c r="BG310" s="245">
        <f>IF(N310="zákl. prenesená",J310,0)</f>
        <v>0</v>
      </c>
      <c r="BH310" s="245">
        <f>IF(N310="zníž. prenesená",J310,0)</f>
        <v>0</v>
      </c>
      <c r="BI310" s="245">
        <f>IF(N310="nulová",J310,0)</f>
        <v>0</v>
      </c>
      <c r="BJ310" s="14" t="s">
        <v>89</v>
      </c>
      <c r="BK310" s="246">
        <f>ROUND(I310*H310,3)</f>
        <v>0</v>
      </c>
      <c r="BL310" s="14" t="s">
        <v>327</v>
      </c>
      <c r="BM310" s="244" t="s">
        <v>3552</v>
      </c>
    </row>
    <row r="311" s="2" customFormat="1" ht="16.5" customHeight="1">
      <c r="A311" s="35"/>
      <c r="B311" s="36"/>
      <c r="C311" s="249" t="s">
        <v>892</v>
      </c>
      <c r="D311" s="249" t="s">
        <v>612</v>
      </c>
      <c r="E311" s="250" t="s">
        <v>1317</v>
      </c>
      <c r="F311" s="251" t="s">
        <v>1318</v>
      </c>
      <c r="G311" s="252" t="s">
        <v>322</v>
      </c>
      <c r="H311" s="253">
        <v>57.271999999999998</v>
      </c>
      <c r="I311" s="254"/>
      <c r="J311" s="253">
        <f>ROUND(I311*H311,3)</f>
        <v>0</v>
      </c>
      <c r="K311" s="255"/>
      <c r="L311" s="256"/>
      <c r="M311" s="257" t="s">
        <v>1</v>
      </c>
      <c r="N311" s="258" t="s">
        <v>44</v>
      </c>
      <c r="O311" s="94"/>
      <c r="P311" s="242">
        <f>O311*H311</f>
        <v>0</v>
      </c>
      <c r="Q311" s="242">
        <v>0.00075000000000000002</v>
      </c>
      <c r="R311" s="242">
        <f>Q311*H311</f>
        <v>0.042953999999999999</v>
      </c>
      <c r="S311" s="242">
        <v>0</v>
      </c>
      <c r="T311" s="243">
        <f>S311*H311</f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244" t="s">
        <v>717</v>
      </c>
      <c r="AT311" s="244" t="s">
        <v>612</v>
      </c>
      <c r="AU311" s="244" t="s">
        <v>89</v>
      </c>
      <c r="AY311" s="14" t="s">
        <v>263</v>
      </c>
      <c r="BE311" s="245">
        <f>IF(N311="základná",J311,0)</f>
        <v>0</v>
      </c>
      <c r="BF311" s="245">
        <f>IF(N311="znížená",J311,0)</f>
        <v>0</v>
      </c>
      <c r="BG311" s="245">
        <f>IF(N311="zákl. prenesená",J311,0)</f>
        <v>0</v>
      </c>
      <c r="BH311" s="245">
        <f>IF(N311="zníž. prenesená",J311,0)</f>
        <v>0</v>
      </c>
      <c r="BI311" s="245">
        <f>IF(N311="nulová",J311,0)</f>
        <v>0</v>
      </c>
      <c r="BJ311" s="14" t="s">
        <v>89</v>
      </c>
      <c r="BK311" s="246">
        <f>ROUND(I311*H311,3)</f>
        <v>0</v>
      </c>
      <c r="BL311" s="14" t="s">
        <v>327</v>
      </c>
      <c r="BM311" s="244" t="s">
        <v>3553</v>
      </c>
    </row>
    <row r="312" s="2" customFormat="1" ht="21.75" customHeight="1">
      <c r="A312" s="35"/>
      <c r="B312" s="36"/>
      <c r="C312" s="233" t="s">
        <v>896</v>
      </c>
      <c r="D312" s="233" t="s">
        <v>264</v>
      </c>
      <c r="E312" s="234" t="s">
        <v>1327</v>
      </c>
      <c r="F312" s="235" t="s">
        <v>1328</v>
      </c>
      <c r="G312" s="236" t="s">
        <v>322</v>
      </c>
      <c r="H312" s="237">
        <v>343.06</v>
      </c>
      <c r="I312" s="238"/>
      <c r="J312" s="237">
        <f>ROUND(I312*H312,3)</f>
        <v>0</v>
      </c>
      <c r="K312" s="239"/>
      <c r="L312" s="41"/>
      <c r="M312" s="240" t="s">
        <v>1</v>
      </c>
      <c r="N312" s="241" t="s">
        <v>44</v>
      </c>
      <c r="O312" s="94"/>
      <c r="P312" s="242">
        <f>O312*H312</f>
        <v>0</v>
      </c>
      <c r="Q312" s="242">
        <v>0.0074999999999999997</v>
      </c>
      <c r="R312" s="242">
        <f>Q312*H312</f>
        <v>2.5729500000000001</v>
      </c>
      <c r="S312" s="242">
        <v>0</v>
      </c>
      <c r="T312" s="243">
        <f>S312*H312</f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244" t="s">
        <v>327</v>
      </c>
      <c r="AT312" s="244" t="s">
        <v>264</v>
      </c>
      <c r="AU312" s="244" t="s">
        <v>89</v>
      </c>
      <c r="AY312" s="14" t="s">
        <v>263</v>
      </c>
      <c r="BE312" s="245">
        <f>IF(N312="základná",J312,0)</f>
        <v>0</v>
      </c>
      <c r="BF312" s="245">
        <f>IF(N312="znížená",J312,0)</f>
        <v>0</v>
      </c>
      <c r="BG312" s="245">
        <f>IF(N312="zákl. prenesená",J312,0)</f>
        <v>0</v>
      </c>
      <c r="BH312" s="245">
        <f>IF(N312="zníž. prenesená",J312,0)</f>
        <v>0</v>
      </c>
      <c r="BI312" s="245">
        <f>IF(N312="nulová",J312,0)</f>
        <v>0</v>
      </c>
      <c r="BJ312" s="14" t="s">
        <v>89</v>
      </c>
      <c r="BK312" s="246">
        <f>ROUND(I312*H312,3)</f>
        <v>0</v>
      </c>
      <c r="BL312" s="14" t="s">
        <v>327</v>
      </c>
      <c r="BM312" s="244" t="s">
        <v>3554</v>
      </c>
    </row>
    <row r="313" s="2" customFormat="1" ht="24.15" customHeight="1">
      <c r="A313" s="35"/>
      <c r="B313" s="36"/>
      <c r="C313" s="233" t="s">
        <v>3555</v>
      </c>
      <c r="D313" s="233" t="s">
        <v>264</v>
      </c>
      <c r="E313" s="234" t="s">
        <v>1331</v>
      </c>
      <c r="F313" s="235" t="s">
        <v>1332</v>
      </c>
      <c r="G313" s="236" t="s">
        <v>313</v>
      </c>
      <c r="H313" s="237">
        <v>2.8050000000000002</v>
      </c>
      <c r="I313" s="238"/>
      <c r="J313" s="237">
        <f>ROUND(I313*H313,3)</f>
        <v>0</v>
      </c>
      <c r="K313" s="239"/>
      <c r="L313" s="41"/>
      <c r="M313" s="240" t="s">
        <v>1</v>
      </c>
      <c r="N313" s="241" t="s">
        <v>44</v>
      </c>
      <c r="O313" s="94"/>
      <c r="P313" s="242">
        <f>O313*H313</f>
        <v>0</v>
      </c>
      <c r="Q313" s="242">
        <v>0</v>
      </c>
      <c r="R313" s="242">
        <f>Q313*H313</f>
        <v>0</v>
      </c>
      <c r="S313" s="242">
        <v>0</v>
      </c>
      <c r="T313" s="243">
        <f>S313*H313</f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244" t="s">
        <v>327</v>
      </c>
      <c r="AT313" s="244" t="s">
        <v>264</v>
      </c>
      <c r="AU313" s="244" t="s">
        <v>89</v>
      </c>
      <c r="AY313" s="14" t="s">
        <v>263</v>
      </c>
      <c r="BE313" s="245">
        <f>IF(N313="základná",J313,0)</f>
        <v>0</v>
      </c>
      <c r="BF313" s="245">
        <f>IF(N313="znížená",J313,0)</f>
        <v>0</v>
      </c>
      <c r="BG313" s="245">
        <f>IF(N313="zákl. prenesená",J313,0)</f>
        <v>0</v>
      </c>
      <c r="BH313" s="245">
        <f>IF(N313="zníž. prenesená",J313,0)</f>
        <v>0</v>
      </c>
      <c r="BI313" s="245">
        <f>IF(N313="nulová",J313,0)</f>
        <v>0</v>
      </c>
      <c r="BJ313" s="14" t="s">
        <v>89</v>
      </c>
      <c r="BK313" s="246">
        <f>ROUND(I313*H313,3)</f>
        <v>0</v>
      </c>
      <c r="BL313" s="14" t="s">
        <v>327</v>
      </c>
      <c r="BM313" s="244" t="s">
        <v>3556</v>
      </c>
    </row>
    <row r="314" s="12" customFormat="1" ht="22.8" customHeight="1">
      <c r="A314" s="12"/>
      <c r="B314" s="219"/>
      <c r="C314" s="220"/>
      <c r="D314" s="221" t="s">
        <v>77</v>
      </c>
      <c r="E314" s="247" t="s">
        <v>1334</v>
      </c>
      <c r="F314" s="247" t="s">
        <v>1335</v>
      </c>
      <c r="G314" s="220"/>
      <c r="H314" s="220"/>
      <c r="I314" s="223"/>
      <c r="J314" s="248">
        <f>BK314</f>
        <v>0</v>
      </c>
      <c r="K314" s="220"/>
      <c r="L314" s="225"/>
      <c r="M314" s="226"/>
      <c r="N314" s="227"/>
      <c r="O314" s="227"/>
      <c r="P314" s="228">
        <f>SUM(P315:P321)</f>
        <v>0</v>
      </c>
      <c r="Q314" s="227"/>
      <c r="R314" s="228">
        <f>SUM(R315:R321)</f>
        <v>19.398550889999999</v>
      </c>
      <c r="S314" s="227"/>
      <c r="T314" s="229">
        <f>SUM(T315:T321)</f>
        <v>0</v>
      </c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R314" s="230" t="s">
        <v>89</v>
      </c>
      <c r="AT314" s="231" t="s">
        <v>77</v>
      </c>
      <c r="AU314" s="231" t="s">
        <v>85</v>
      </c>
      <c r="AY314" s="230" t="s">
        <v>263</v>
      </c>
      <c r="BK314" s="232">
        <f>SUM(BK315:BK321)</f>
        <v>0</v>
      </c>
    </row>
    <row r="315" s="2" customFormat="1" ht="24.15" customHeight="1">
      <c r="A315" s="35"/>
      <c r="B315" s="36"/>
      <c r="C315" s="233" t="s">
        <v>3557</v>
      </c>
      <c r="D315" s="233" t="s">
        <v>264</v>
      </c>
      <c r="E315" s="234" t="s">
        <v>1337</v>
      </c>
      <c r="F315" s="235" t="s">
        <v>1338</v>
      </c>
      <c r="G315" s="236" t="s">
        <v>322</v>
      </c>
      <c r="H315" s="237">
        <v>221.11000000000001</v>
      </c>
      <c r="I315" s="238"/>
      <c r="J315" s="237">
        <f>ROUND(I315*H315,3)</f>
        <v>0</v>
      </c>
      <c r="K315" s="239"/>
      <c r="L315" s="41"/>
      <c r="M315" s="240" t="s">
        <v>1</v>
      </c>
      <c r="N315" s="241" t="s">
        <v>44</v>
      </c>
      <c r="O315" s="94"/>
      <c r="P315" s="242">
        <f>O315*H315</f>
        <v>0</v>
      </c>
      <c r="Q315" s="242">
        <v>0.0033600000000000001</v>
      </c>
      <c r="R315" s="242">
        <f>Q315*H315</f>
        <v>0.74292960000000008</v>
      </c>
      <c r="S315" s="242">
        <v>0</v>
      </c>
      <c r="T315" s="243">
        <f>S315*H315</f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244" t="s">
        <v>327</v>
      </c>
      <c r="AT315" s="244" t="s">
        <v>264</v>
      </c>
      <c r="AU315" s="244" t="s">
        <v>89</v>
      </c>
      <c r="AY315" s="14" t="s">
        <v>263</v>
      </c>
      <c r="BE315" s="245">
        <f>IF(N315="základná",J315,0)</f>
        <v>0</v>
      </c>
      <c r="BF315" s="245">
        <f>IF(N315="znížená",J315,0)</f>
        <v>0</v>
      </c>
      <c r="BG315" s="245">
        <f>IF(N315="zákl. prenesená",J315,0)</f>
        <v>0</v>
      </c>
      <c r="BH315" s="245">
        <f>IF(N315="zníž. prenesená",J315,0)</f>
        <v>0</v>
      </c>
      <c r="BI315" s="245">
        <f>IF(N315="nulová",J315,0)</f>
        <v>0</v>
      </c>
      <c r="BJ315" s="14" t="s">
        <v>89</v>
      </c>
      <c r="BK315" s="246">
        <f>ROUND(I315*H315,3)</f>
        <v>0</v>
      </c>
      <c r="BL315" s="14" t="s">
        <v>327</v>
      </c>
      <c r="BM315" s="244" t="s">
        <v>3558</v>
      </c>
    </row>
    <row r="316" s="2" customFormat="1" ht="24.15" customHeight="1">
      <c r="A316" s="35"/>
      <c r="B316" s="36"/>
      <c r="C316" s="249" t="s">
        <v>3559</v>
      </c>
      <c r="D316" s="249" t="s">
        <v>612</v>
      </c>
      <c r="E316" s="250" t="s">
        <v>1341</v>
      </c>
      <c r="F316" s="251" t="s">
        <v>1342</v>
      </c>
      <c r="G316" s="252" t="s">
        <v>322</v>
      </c>
      <c r="H316" s="253">
        <v>229.95400000000001</v>
      </c>
      <c r="I316" s="254"/>
      <c r="J316" s="253">
        <f>ROUND(I316*H316,3)</f>
        <v>0</v>
      </c>
      <c r="K316" s="255"/>
      <c r="L316" s="256"/>
      <c r="M316" s="257" t="s">
        <v>1</v>
      </c>
      <c r="N316" s="258" t="s">
        <v>44</v>
      </c>
      <c r="O316" s="94"/>
      <c r="P316" s="242">
        <f>O316*H316</f>
        <v>0</v>
      </c>
      <c r="Q316" s="242">
        <v>0.021000000000000001</v>
      </c>
      <c r="R316" s="242">
        <f>Q316*H316</f>
        <v>4.829034</v>
      </c>
      <c r="S316" s="242">
        <v>0</v>
      </c>
      <c r="T316" s="243">
        <f>S316*H316</f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244" t="s">
        <v>717</v>
      </c>
      <c r="AT316" s="244" t="s">
        <v>612</v>
      </c>
      <c r="AU316" s="244" t="s">
        <v>89</v>
      </c>
      <c r="AY316" s="14" t="s">
        <v>263</v>
      </c>
      <c r="BE316" s="245">
        <f>IF(N316="základná",J316,0)</f>
        <v>0</v>
      </c>
      <c r="BF316" s="245">
        <f>IF(N316="znížená",J316,0)</f>
        <v>0</v>
      </c>
      <c r="BG316" s="245">
        <f>IF(N316="zákl. prenesená",J316,0)</f>
        <v>0</v>
      </c>
      <c r="BH316" s="245">
        <f>IF(N316="zníž. prenesená",J316,0)</f>
        <v>0</v>
      </c>
      <c r="BI316" s="245">
        <f>IF(N316="nulová",J316,0)</f>
        <v>0</v>
      </c>
      <c r="BJ316" s="14" t="s">
        <v>89</v>
      </c>
      <c r="BK316" s="246">
        <f>ROUND(I316*H316,3)</f>
        <v>0</v>
      </c>
      <c r="BL316" s="14" t="s">
        <v>327</v>
      </c>
      <c r="BM316" s="244" t="s">
        <v>3560</v>
      </c>
    </row>
    <row r="317" s="2" customFormat="1" ht="24.15" customHeight="1">
      <c r="A317" s="35"/>
      <c r="B317" s="36"/>
      <c r="C317" s="233" t="s">
        <v>3561</v>
      </c>
      <c r="D317" s="233" t="s">
        <v>264</v>
      </c>
      <c r="E317" s="234" t="s">
        <v>1345</v>
      </c>
      <c r="F317" s="235" t="s">
        <v>1346</v>
      </c>
      <c r="G317" s="236" t="s">
        <v>322</v>
      </c>
      <c r="H317" s="237">
        <v>83.754999999999995</v>
      </c>
      <c r="I317" s="238"/>
      <c r="J317" s="237">
        <f>ROUND(I317*H317,3)</f>
        <v>0</v>
      </c>
      <c r="K317" s="239"/>
      <c r="L317" s="41"/>
      <c r="M317" s="240" t="s">
        <v>1</v>
      </c>
      <c r="N317" s="241" t="s">
        <v>44</v>
      </c>
      <c r="O317" s="94"/>
      <c r="P317" s="242">
        <f>O317*H317</f>
        <v>0</v>
      </c>
      <c r="Q317" s="242">
        <v>0.00315</v>
      </c>
      <c r="R317" s="242">
        <f>Q317*H317</f>
        <v>0.26382824999999999</v>
      </c>
      <c r="S317" s="242">
        <v>0</v>
      </c>
      <c r="T317" s="243">
        <f>S317*H317</f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244" t="s">
        <v>327</v>
      </c>
      <c r="AT317" s="244" t="s">
        <v>264</v>
      </c>
      <c r="AU317" s="244" t="s">
        <v>89</v>
      </c>
      <c r="AY317" s="14" t="s">
        <v>263</v>
      </c>
      <c r="BE317" s="245">
        <f>IF(N317="základná",J317,0)</f>
        <v>0</v>
      </c>
      <c r="BF317" s="245">
        <f>IF(N317="znížená",J317,0)</f>
        <v>0</v>
      </c>
      <c r="BG317" s="245">
        <f>IF(N317="zákl. prenesená",J317,0)</f>
        <v>0</v>
      </c>
      <c r="BH317" s="245">
        <f>IF(N317="zníž. prenesená",J317,0)</f>
        <v>0</v>
      </c>
      <c r="BI317" s="245">
        <f>IF(N317="nulová",J317,0)</f>
        <v>0</v>
      </c>
      <c r="BJ317" s="14" t="s">
        <v>89</v>
      </c>
      <c r="BK317" s="246">
        <f>ROUND(I317*H317,3)</f>
        <v>0</v>
      </c>
      <c r="BL317" s="14" t="s">
        <v>327</v>
      </c>
      <c r="BM317" s="244" t="s">
        <v>3562</v>
      </c>
    </row>
    <row r="318" s="2" customFormat="1" ht="21.75" customHeight="1">
      <c r="A318" s="35"/>
      <c r="B318" s="36"/>
      <c r="C318" s="249" t="s">
        <v>958</v>
      </c>
      <c r="D318" s="249" t="s">
        <v>612</v>
      </c>
      <c r="E318" s="250" t="s">
        <v>1349</v>
      </c>
      <c r="F318" s="251" t="s">
        <v>1350</v>
      </c>
      <c r="G318" s="252" t="s">
        <v>322</v>
      </c>
      <c r="H318" s="253">
        <v>88.780000000000001</v>
      </c>
      <c r="I318" s="254"/>
      <c r="J318" s="253">
        <f>ROUND(I318*H318,3)</f>
        <v>0</v>
      </c>
      <c r="K318" s="255"/>
      <c r="L318" s="256"/>
      <c r="M318" s="257" t="s">
        <v>1</v>
      </c>
      <c r="N318" s="258" t="s">
        <v>44</v>
      </c>
      <c r="O318" s="94"/>
      <c r="P318" s="242">
        <f>O318*H318</f>
        <v>0</v>
      </c>
      <c r="Q318" s="242">
        <v>0.018519999999999998</v>
      </c>
      <c r="R318" s="242">
        <f>Q318*H318</f>
        <v>1.6442055999999998</v>
      </c>
      <c r="S318" s="242">
        <v>0</v>
      </c>
      <c r="T318" s="243">
        <f>S318*H318</f>
        <v>0</v>
      </c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R318" s="244" t="s">
        <v>717</v>
      </c>
      <c r="AT318" s="244" t="s">
        <v>612</v>
      </c>
      <c r="AU318" s="244" t="s">
        <v>89</v>
      </c>
      <c r="AY318" s="14" t="s">
        <v>263</v>
      </c>
      <c r="BE318" s="245">
        <f>IF(N318="základná",J318,0)</f>
        <v>0</v>
      </c>
      <c r="BF318" s="245">
        <f>IF(N318="znížená",J318,0)</f>
        <v>0</v>
      </c>
      <c r="BG318" s="245">
        <f>IF(N318="zákl. prenesená",J318,0)</f>
        <v>0</v>
      </c>
      <c r="BH318" s="245">
        <f>IF(N318="zníž. prenesená",J318,0)</f>
        <v>0</v>
      </c>
      <c r="BI318" s="245">
        <f>IF(N318="nulová",J318,0)</f>
        <v>0</v>
      </c>
      <c r="BJ318" s="14" t="s">
        <v>89</v>
      </c>
      <c r="BK318" s="246">
        <f>ROUND(I318*H318,3)</f>
        <v>0</v>
      </c>
      <c r="BL318" s="14" t="s">
        <v>327</v>
      </c>
      <c r="BM318" s="244" t="s">
        <v>3563</v>
      </c>
    </row>
    <row r="319" s="2" customFormat="1" ht="24.15" customHeight="1">
      <c r="A319" s="35"/>
      <c r="B319" s="36"/>
      <c r="C319" s="233" t="s">
        <v>964</v>
      </c>
      <c r="D319" s="233" t="s">
        <v>264</v>
      </c>
      <c r="E319" s="234" t="s">
        <v>1353</v>
      </c>
      <c r="F319" s="235" t="s">
        <v>1354</v>
      </c>
      <c r="G319" s="236" t="s">
        <v>322</v>
      </c>
      <c r="H319" s="237">
        <v>176.833</v>
      </c>
      <c r="I319" s="238"/>
      <c r="J319" s="237">
        <f>ROUND(I319*H319,3)</f>
        <v>0</v>
      </c>
      <c r="K319" s="239"/>
      <c r="L319" s="41"/>
      <c r="M319" s="240" t="s">
        <v>1</v>
      </c>
      <c r="N319" s="241" t="s">
        <v>44</v>
      </c>
      <c r="O319" s="94"/>
      <c r="P319" s="242">
        <f>O319*H319</f>
        <v>0</v>
      </c>
      <c r="Q319" s="242">
        <v>0.03968</v>
      </c>
      <c r="R319" s="242">
        <f>Q319*H319</f>
        <v>7.0167334400000003</v>
      </c>
      <c r="S319" s="242">
        <v>0</v>
      </c>
      <c r="T319" s="243">
        <f>S319*H319</f>
        <v>0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244" t="s">
        <v>101</v>
      </c>
      <c r="AT319" s="244" t="s">
        <v>264</v>
      </c>
      <c r="AU319" s="244" t="s">
        <v>89</v>
      </c>
      <c r="AY319" s="14" t="s">
        <v>263</v>
      </c>
      <c r="BE319" s="245">
        <f>IF(N319="základná",J319,0)</f>
        <v>0</v>
      </c>
      <c r="BF319" s="245">
        <f>IF(N319="znížená",J319,0)</f>
        <v>0</v>
      </c>
      <c r="BG319" s="245">
        <f>IF(N319="zákl. prenesená",J319,0)</f>
        <v>0</v>
      </c>
      <c r="BH319" s="245">
        <f>IF(N319="zníž. prenesená",J319,0)</f>
        <v>0</v>
      </c>
      <c r="BI319" s="245">
        <f>IF(N319="nulová",J319,0)</f>
        <v>0</v>
      </c>
      <c r="BJ319" s="14" t="s">
        <v>89</v>
      </c>
      <c r="BK319" s="246">
        <f>ROUND(I319*H319,3)</f>
        <v>0</v>
      </c>
      <c r="BL319" s="14" t="s">
        <v>101</v>
      </c>
      <c r="BM319" s="244" t="s">
        <v>3564</v>
      </c>
    </row>
    <row r="320" s="2" customFormat="1" ht="16.5" customHeight="1">
      <c r="A320" s="35"/>
      <c r="B320" s="36"/>
      <c r="C320" s="249" t="s">
        <v>968</v>
      </c>
      <c r="D320" s="249" t="s">
        <v>612</v>
      </c>
      <c r="E320" s="250" t="s">
        <v>1357</v>
      </c>
      <c r="F320" s="251" t="s">
        <v>1358</v>
      </c>
      <c r="G320" s="252" t="s">
        <v>322</v>
      </c>
      <c r="H320" s="253">
        <v>185.67500000000001</v>
      </c>
      <c r="I320" s="254"/>
      <c r="J320" s="253">
        <f>ROUND(I320*H320,3)</f>
        <v>0</v>
      </c>
      <c r="K320" s="255"/>
      <c r="L320" s="256"/>
      <c r="M320" s="257" t="s">
        <v>1</v>
      </c>
      <c r="N320" s="258" t="s">
        <v>44</v>
      </c>
      <c r="O320" s="94"/>
      <c r="P320" s="242">
        <f>O320*H320</f>
        <v>0</v>
      </c>
      <c r="Q320" s="242">
        <v>0.0264</v>
      </c>
      <c r="R320" s="242">
        <f>Q320*H320</f>
        <v>4.9018199999999998</v>
      </c>
      <c r="S320" s="242">
        <v>0</v>
      </c>
      <c r="T320" s="243">
        <f>S320*H320</f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244" t="s">
        <v>290</v>
      </c>
      <c r="AT320" s="244" t="s">
        <v>612</v>
      </c>
      <c r="AU320" s="244" t="s">
        <v>89</v>
      </c>
      <c r="AY320" s="14" t="s">
        <v>263</v>
      </c>
      <c r="BE320" s="245">
        <f>IF(N320="základná",J320,0)</f>
        <v>0</v>
      </c>
      <c r="BF320" s="245">
        <f>IF(N320="znížená",J320,0)</f>
        <v>0</v>
      </c>
      <c r="BG320" s="245">
        <f>IF(N320="zákl. prenesená",J320,0)</f>
        <v>0</v>
      </c>
      <c r="BH320" s="245">
        <f>IF(N320="zníž. prenesená",J320,0)</f>
        <v>0</v>
      </c>
      <c r="BI320" s="245">
        <f>IF(N320="nulová",J320,0)</f>
        <v>0</v>
      </c>
      <c r="BJ320" s="14" t="s">
        <v>89</v>
      </c>
      <c r="BK320" s="246">
        <f>ROUND(I320*H320,3)</f>
        <v>0</v>
      </c>
      <c r="BL320" s="14" t="s">
        <v>101</v>
      </c>
      <c r="BM320" s="244" t="s">
        <v>3565</v>
      </c>
    </row>
    <row r="321" s="2" customFormat="1" ht="24.15" customHeight="1">
      <c r="A321" s="35"/>
      <c r="B321" s="36"/>
      <c r="C321" s="233" t="s">
        <v>972</v>
      </c>
      <c r="D321" s="233" t="s">
        <v>264</v>
      </c>
      <c r="E321" s="234" t="s">
        <v>1361</v>
      </c>
      <c r="F321" s="235" t="s">
        <v>1362</v>
      </c>
      <c r="G321" s="236" t="s">
        <v>313</v>
      </c>
      <c r="H321" s="237">
        <v>7.4800000000000004</v>
      </c>
      <c r="I321" s="238"/>
      <c r="J321" s="237">
        <f>ROUND(I321*H321,3)</f>
        <v>0</v>
      </c>
      <c r="K321" s="239"/>
      <c r="L321" s="41"/>
      <c r="M321" s="240" t="s">
        <v>1</v>
      </c>
      <c r="N321" s="241" t="s">
        <v>44</v>
      </c>
      <c r="O321" s="94"/>
      <c r="P321" s="242">
        <f>O321*H321</f>
        <v>0</v>
      </c>
      <c r="Q321" s="242">
        <v>0</v>
      </c>
      <c r="R321" s="242">
        <f>Q321*H321</f>
        <v>0</v>
      </c>
      <c r="S321" s="242">
        <v>0</v>
      </c>
      <c r="T321" s="243">
        <f>S321*H321</f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244" t="s">
        <v>327</v>
      </c>
      <c r="AT321" s="244" t="s">
        <v>264</v>
      </c>
      <c r="AU321" s="244" t="s">
        <v>89</v>
      </c>
      <c r="AY321" s="14" t="s">
        <v>263</v>
      </c>
      <c r="BE321" s="245">
        <f>IF(N321="základná",J321,0)</f>
        <v>0</v>
      </c>
      <c r="BF321" s="245">
        <f>IF(N321="znížená",J321,0)</f>
        <v>0</v>
      </c>
      <c r="BG321" s="245">
        <f>IF(N321="zákl. prenesená",J321,0)</f>
        <v>0</v>
      </c>
      <c r="BH321" s="245">
        <f>IF(N321="zníž. prenesená",J321,0)</f>
        <v>0</v>
      </c>
      <c r="BI321" s="245">
        <f>IF(N321="nulová",J321,0)</f>
        <v>0</v>
      </c>
      <c r="BJ321" s="14" t="s">
        <v>89</v>
      </c>
      <c r="BK321" s="246">
        <f>ROUND(I321*H321,3)</f>
        <v>0</v>
      </c>
      <c r="BL321" s="14" t="s">
        <v>327</v>
      </c>
      <c r="BM321" s="244" t="s">
        <v>3566</v>
      </c>
    </row>
    <row r="322" s="12" customFormat="1" ht="22.8" customHeight="1">
      <c r="A322" s="12"/>
      <c r="B322" s="219"/>
      <c r="C322" s="220"/>
      <c r="D322" s="221" t="s">
        <v>77</v>
      </c>
      <c r="E322" s="247" t="s">
        <v>1370</v>
      </c>
      <c r="F322" s="247" t="s">
        <v>1371</v>
      </c>
      <c r="G322" s="220"/>
      <c r="H322" s="220"/>
      <c r="I322" s="223"/>
      <c r="J322" s="248">
        <f>BK322</f>
        <v>0</v>
      </c>
      <c r="K322" s="220"/>
      <c r="L322" s="225"/>
      <c r="M322" s="226"/>
      <c r="N322" s="227"/>
      <c r="O322" s="227"/>
      <c r="P322" s="228">
        <f>SUM(P323:P324)</f>
        <v>0</v>
      </c>
      <c r="Q322" s="227"/>
      <c r="R322" s="228">
        <f>SUM(R323:R324)</f>
        <v>0.39966872000000003</v>
      </c>
      <c r="S322" s="227"/>
      <c r="T322" s="229">
        <f>SUM(T323:T324)</f>
        <v>0</v>
      </c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R322" s="230" t="s">
        <v>89</v>
      </c>
      <c r="AT322" s="231" t="s">
        <v>77</v>
      </c>
      <c r="AU322" s="231" t="s">
        <v>85</v>
      </c>
      <c r="AY322" s="230" t="s">
        <v>263</v>
      </c>
      <c r="BK322" s="232">
        <f>SUM(BK323:BK324)</f>
        <v>0</v>
      </c>
    </row>
    <row r="323" s="2" customFormat="1" ht="24.15" customHeight="1">
      <c r="A323" s="35"/>
      <c r="B323" s="36"/>
      <c r="C323" s="233" t="s">
        <v>976</v>
      </c>
      <c r="D323" s="233" t="s">
        <v>264</v>
      </c>
      <c r="E323" s="234" t="s">
        <v>1373</v>
      </c>
      <c r="F323" s="235" t="s">
        <v>1374</v>
      </c>
      <c r="G323" s="236" t="s">
        <v>322</v>
      </c>
      <c r="H323" s="237">
        <v>908.33799999999997</v>
      </c>
      <c r="I323" s="238"/>
      <c r="J323" s="237">
        <f>ROUND(I323*H323,3)</f>
        <v>0</v>
      </c>
      <c r="K323" s="239"/>
      <c r="L323" s="41"/>
      <c r="M323" s="240" t="s">
        <v>1</v>
      </c>
      <c r="N323" s="241" t="s">
        <v>44</v>
      </c>
      <c r="O323" s="94"/>
      <c r="P323" s="242">
        <f>O323*H323</f>
        <v>0</v>
      </c>
      <c r="Q323" s="242">
        <v>0.00010000000000000001</v>
      </c>
      <c r="R323" s="242">
        <f>Q323*H323</f>
        <v>0.090833800000000006</v>
      </c>
      <c r="S323" s="242">
        <v>0</v>
      </c>
      <c r="T323" s="243">
        <f>S323*H323</f>
        <v>0</v>
      </c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R323" s="244" t="s">
        <v>327</v>
      </c>
      <c r="AT323" s="244" t="s">
        <v>264</v>
      </c>
      <c r="AU323" s="244" t="s">
        <v>89</v>
      </c>
      <c r="AY323" s="14" t="s">
        <v>263</v>
      </c>
      <c r="BE323" s="245">
        <f>IF(N323="základná",J323,0)</f>
        <v>0</v>
      </c>
      <c r="BF323" s="245">
        <f>IF(N323="znížená",J323,0)</f>
        <v>0</v>
      </c>
      <c r="BG323" s="245">
        <f>IF(N323="zákl. prenesená",J323,0)</f>
        <v>0</v>
      </c>
      <c r="BH323" s="245">
        <f>IF(N323="zníž. prenesená",J323,0)</f>
        <v>0</v>
      </c>
      <c r="BI323" s="245">
        <f>IF(N323="nulová",J323,0)</f>
        <v>0</v>
      </c>
      <c r="BJ323" s="14" t="s">
        <v>89</v>
      </c>
      <c r="BK323" s="246">
        <f>ROUND(I323*H323,3)</f>
        <v>0</v>
      </c>
      <c r="BL323" s="14" t="s">
        <v>327</v>
      </c>
      <c r="BM323" s="244" t="s">
        <v>3567</v>
      </c>
    </row>
    <row r="324" s="2" customFormat="1" ht="37.8" customHeight="1">
      <c r="A324" s="35"/>
      <c r="B324" s="36"/>
      <c r="C324" s="233" t="s">
        <v>980</v>
      </c>
      <c r="D324" s="233" t="s">
        <v>264</v>
      </c>
      <c r="E324" s="234" t="s">
        <v>1377</v>
      </c>
      <c r="F324" s="235" t="s">
        <v>1378</v>
      </c>
      <c r="G324" s="236" t="s">
        <v>322</v>
      </c>
      <c r="H324" s="237">
        <v>908.33799999999997</v>
      </c>
      <c r="I324" s="238"/>
      <c r="J324" s="237">
        <f>ROUND(I324*H324,3)</f>
        <v>0</v>
      </c>
      <c r="K324" s="239"/>
      <c r="L324" s="41"/>
      <c r="M324" s="259" t="s">
        <v>1</v>
      </c>
      <c r="N324" s="260" t="s">
        <v>44</v>
      </c>
      <c r="O324" s="261"/>
      <c r="P324" s="262">
        <f>O324*H324</f>
        <v>0</v>
      </c>
      <c r="Q324" s="262">
        <v>0.00034000000000000002</v>
      </c>
      <c r="R324" s="262">
        <f>Q324*H324</f>
        <v>0.30883492000000001</v>
      </c>
      <c r="S324" s="262">
        <v>0</v>
      </c>
      <c r="T324" s="263">
        <f>S324*H324</f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244" t="s">
        <v>327</v>
      </c>
      <c r="AT324" s="244" t="s">
        <v>264</v>
      </c>
      <c r="AU324" s="244" t="s">
        <v>89</v>
      </c>
      <c r="AY324" s="14" t="s">
        <v>263</v>
      </c>
      <c r="BE324" s="245">
        <f>IF(N324="základná",J324,0)</f>
        <v>0</v>
      </c>
      <c r="BF324" s="245">
        <f>IF(N324="znížená",J324,0)</f>
        <v>0</v>
      </c>
      <c r="BG324" s="245">
        <f>IF(N324="zákl. prenesená",J324,0)</f>
        <v>0</v>
      </c>
      <c r="BH324" s="245">
        <f>IF(N324="zníž. prenesená",J324,0)</f>
        <v>0</v>
      </c>
      <c r="BI324" s="245">
        <f>IF(N324="nulová",J324,0)</f>
        <v>0</v>
      </c>
      <c r="BJ324" s="14" t="s">
        <v>89</v>
      </c>
      <c r="BK324" s="246">
        <f>ROUND(I324*H324,3)</f>
        <v>0</v>
      </c>
      <c r="BL324" s="14" t="s">
        <v>327</v>
      </c>
      <c r="BM324" s="244" t="s">
        <v>3568</v>
      </c>
    </row>
    <row r="325" s="2" customFormat="1" ht="6.96" customHeight="1">
      <c r="A325" s="35"/>
      <c r="B325" s="69"/>
      <c r="C325" s="70"/>
      <c r="D325" s="70"/>
      <c r="E325" s="70"/>
      <c r="F325" s="70"/>
      <c r="G325" s="70"/>
      <c r="H325" s="70"/>
      <c r="I325" s="70"/>
      <c r="J325" s="70"/>
      <c r="K325" s="70"/>
      <c r="L325" s="41"/>
      <c r="M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</row>
  </sheetData>
  <sheetProtection sheet="1" autoFilter="0" formatColumns="0" formatRows="0" objects="1" scenarios="1" spinCount="100000" saltValue="cYuMha4b4QRLJ0vbIhL2gTL5wc/4HmlEjWj6tDoCyVCMWYdauBD4clZXrXQVVrmcuZDY1EmIv36o8Ac9NSKKQw==" hashValue="8/Ja80qJUZIxYvCdTmWufXQXRGP4acAzUkdl89/1yEwO7DK2e+jPJQDn9NuEIQKu6VO3j/bIZdDQdCfVVQBQ/g==" algorithmName="SHA-512" password="CC35"/>
  <autoFilter ref="C134:K324"/>
  <mergeCells count="9">
    <mergeCell ref="E7:H7"/>
    <mergeCell ref="E9:H9"/>
    <mergeCell ref="E18:H18"/>
    <mergeCell ref="E27:H27"/>
    <mergeCell ref="E85:H85"/>
    <mergeCell ref="E87:H87"/>
    <mergeCell ref="E125:H125"/>
    <mergeCell ref="E127:H127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160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>
      <c r="B8" s="17"/>
      <c r="D8" s="154" t="s">
        <v>221</v>
      </c>
      <c r="L8" s="17"/>
    </row>
    <row r="9" s="1" customFormat="1" ht="16.5" customHeight="1">
      <c r="B9" s="17"/>
      <c r="E9" s="155" t="s">
        <v>3269</v>
      </c>
      <c r="F9" s="1"/>
      <c r="G9" s="1"/>
      <c r="H9" s="1"/>
      <c r="L9" s="17"/>
    </row>
    <row r="10" s="1" customFormat="1" ht="12" customHeight="1">
      <c r="B10" s="17"/>
      <c r="D10" s="154" t="s">
        <v>1380</v>
      </c>
      <c r="L10" s="17"/>
    </row>
    <row r="11" s="2" customFormat="1" ht="16.5" customHeight="1">
      <c r="A11" s="35"/>
      <c r="B11" s="41"/>
      <c r="C11" s="35"/>
      <c r="D11" s="35"/>
      <c r="E11" s="166" t="s">
        <v>3569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1382</v>
      </c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6" t="s">
        <v>3570</v>
      </c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54" t="s">
        <v>16</v>
      </c>
      <c r="E15" s="35"/>
      <c r="F15" s="144" t="s">
        <v>1</v>
      </c>
      <c r="G15" s="35"/>
      <c r="H15" s="35"/>
      <c r="I15" s="154" t="s">
        <v>17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4" t="s">
        <v>18</v>
      </c>
      <c r="E16" s="35"/>
      <c r="F16" s="144" t="s">
        <v>19</v>
      </c>
      <c r="G16" s="35"/>
      <c r="H16" s="35"/>
      <c r="I16" s="154" t="s">
        <v>20</v>
      </c>
      <c r="J16" s="157" t="str">
        <f>'Rekapitulácia stavby'!AN8</f>
        <v>20. 7. 2022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54" t="s">
        <v>22</v>
      </c>
      <c r="E18" s="35"/>
      <c r="F18" s="35"/>
      <c r="G18" s="35"/>
      <c r="H18" s="35"/>
      <c r="I18" s="154" t="s">
        <v>23</v>
      </c>
      <c r="J18" s="144" t="s">
        <v>24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44" t="s">
        <v>25</v>
      </c>
      <c r="F19" s="35"/>
      <c r="G19" s="35"/>
      <c r="H19" s="35"/>
      <c r="I19" s="154" t="s">
        <v>26</v>
      </c>
      <c r="J19" s="144" t="s">
        <v>1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54" t="s">
        <v>27</v>
      </c>
      <c r="E21" s="35"/>
      <c r="F21" s="35"/>
      <c r="G21" s="35"/>
      <c r="H21" s="35"/>
      <c r="I21" s="154" t="s">
        <v>23</v>
      </c>
      <c r="J21" s="30" t="str">
        <f>'Rekapitulácia stavby'!AN13</f>
        <v>Vyplň údaj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'Rekapitulácia stavby'!E14</f>
        <v>Vyplň údaj</v>
      </c>
      <c r="F22" s="144"/>
      <c r="G22" s="144"/>
      <c r="H22" s="144"/>
      <c r="I22" s="154" t="s">
        <v>26</v>
      </c>
      <c r="J22" s="30" t="str">
        <f>'Rekapitulácia stavby'!AN14</f>
        <v>Vyplň údaj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54" t="s">
        <v>29</v>
      </c>
      <c r="E24" s="35"/>
      <c r="F24" s="35"/>
      <c r="G24" s="35"/>
      <c r="H24" s="35"/>
      <c r="I24" s="154" t="s">
        <v>23</v>
      </c>
      <c r="J24" s="144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44" t="s">
        <v>30</v>
      </c>
      <c r="F25" s="35"/>
      <c r="G25" s="35"/>
      <c r="H25" s="35"/>
      <c r="I25" s="154" t="s">
        <v>26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54" t="s">
        <v>33</v>
      </c>
      <c r="E27" s="35"/>
      <c r="F27" s="35"/>
      <c r="G27" s="35"/>
      <c r="H27" s="35"/>
      <c r="I27" s="154" t="s">
        <v>23</v>
      </c>
      <c r="J27" s="144" t="s">
        <v>34</v>
      </c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44" t="s">
        <v>35</v>
      </c>
      <c r="F28" s="35"/>
      <c r="G28" s="35"/>
      <c r="H28" s="35"/>
      <c r="I28" s="154" t="s">
        <v>26</v>
      </c>
      <c r="J28" s="144" t="s">
        <v>36</v>
      </c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54" t="s">
        <v>37</v>
      </c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8"/>
      <c r="B31" s="159"/>
      <c r="C31" s="158"/>
      <c r="D31" s="158"/>
      <c r="E31" s="160" t="s">
        <v>1</v>
      </c>
      <c r="F31" s="160"/>
      <c r="G31" s="160"/>
      <c r="H31" s="160"/>
      <c r="I31" s="158"/>
      <c r="J31" s="158"/>
      <c r="K31" s="158"/>
      <c r="L31" s="161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2"/>
      <c r="E33" s="162"/>
      <c r="F33" s="162"/>
      <c r="G33" s="162"/>
      <c r="H33" s="162"/>
      <c r="I33" s="162"/>
      <c r="J33" s="162"/>
      <c r="K33" s="162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63" t="s">
        <v>38</v>
      </c>
      <c r="E34" s="35"/>
      <c r="F34" s="35"/>
      <c r="G34" s="35"/>
      <c r="H34" s="35"/>
      <c r="I34" s="35"/>
      <c r="J34" s="164">
        <f>ROUND(J131,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62"/>
      <c r="E35" s="162"/>
      <c r="F35" s="162"/>
      <c r="G35" s="162"/>
      <c r="H35" s="162"/>
      <c r="I35" s="162"/>
      <c r="J35" s="162"/>
      <c r="K35" s="162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5" t="s">
        <v>40</v>
      </c>
      <c r="G36" s="35"/>
      <c r="H36" s="35"/>
      <c r="I36" s="165" t="s">
        <v>39</v>
      </c>
      <c r="J36" s="165" t="s">
        <v>41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6" t="s">
        <v>42</v>
      </c>
      <c r="E37" s="167" t="s">
        <v>43</v>
      </c>
      <c r="F37" s="168">
        <f>ROUND((SUM(BE131:BE242)),  2)</f>
        <v>0</v>
      </c>
      <c r="G37" s="169"/>
      <c r="H37" s="169"/>
      <c r="I37" s="170">
        <v>0.20000000000000001</v>
      </c>
      <c r="J37" s="168">
        <f>ROUND(((SUM(BE131:BE242))*I37),  2)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67" t="s">
        <v>44</v>
      </c>
      <c r="F38" s="168">
        <f>ROUND((SUM(BF131:BF242)),  2)</f>
        <v>0</v>
      </c>
      <c r="G38" s="169"/>
      <c r="H38" s="169"/>
      <c r="I38" s="170">
        <v>0.20000000000000001</v>
      </c>
      <c r="J38" s="168">
        <f>ROUND(((SUM(BF131:BF242))*I38),  2)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54" t="s">
        <v>45</v>
      </c>
      <c r="F39" s="171">
        <f>ROUND((SUM(BG131:BG242)),  2)</f>
        <v>0</v>
      </c>
      <c r="G39" s="35"/>
      <c r="H39" s="35"/>
      <c r="I39" s="172">
        <v>0.20000000000000001</v>
      </c>
      <c r="J39" s="171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54" t="s">
        <v>46</v>
      </c>
      <c r="F40" s="171">
        <f>ROUND((SUM(BH131:BH242)),  2)</f>
        <v>0</v>
      </c>
      <c r="G40" s="35"/>
      <c r="H40" s="35"/>
      <c r="I40" s="172">
        <v>0.20000000000000001</v>
      </c>
      <c r="J40" s="171">
        <f>0</f>
        <v>0</v>
      </c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67" t="s">
        <v>47</v>
      </c>
      <c r="F41" s="168">
        <f>ROUND((SUM(BI131:BI242)),  2)</f>
        <v>0</v>
      </c>
      <c r="G41" s="169"/>
      <c r="H41" s="169"/>
      <c r="I41" s="170">
        <v>0</v>
      </c>
      <c r="J41" s="168">
        <f>0</f>
        <v>0</v>
      </c>
      <c r="K41" s="35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73"/>
      <c r="D43" s="174" t="s">
        <v>48</v>
      </c>
      <c r="E43" s="175"/>
      <c r="F43" s="175"/>
      <c r="G43" s="176" t="s">
        <v>49</v>
      </c>
      <c r="H43" s="177" t="s">
        <v>50</v>
      </c>
      <c r="I43" s="175"/>
      <c r="J43" s="178">
        <f>SUM(J34:J41)</f>
        <v>0</v>
      </c>
      <c r="K43" s="179"/>
      <c r="L43" s="66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221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91" t="s">
        <v>3269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1380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264" t="s">
        <v>3569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1382</v>
      </c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9" t="str">
        <f>E13</f>
        <v>SO-1.2.1.1 - Zdravotechnika</v>
      </c>
      <c r="F91" s="37"/>
      <c r="G91" s="37"/>
      <c r="H91" s="37"/>
      <c r="I91" s="37"/>
      <c r="J91" s="37"/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18</v>
      </c>
      <c r="D93" s="37"/>
      <c r="E93" s="37"/>
      <c r="F93" s="24" t="str">
        <f>F16</f>
        <v>Svit</v>
      </c>
      <c r="G93" s="37"/>
      <c r="H93" s="37"/>
      <c r="I93" s="29" t="s">
        <v>20</v>
      </c>
      <c r="J93" s="82" t="str">
        <f>IF(J16="","",J16)</f>
        <v>20. 7. 2022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22</v>
      </c>
      <c r="D95" s="37"/>
      <c r="E95" s="37"/>
      <c r="F95" s="24" t="str">
        <f>E19</f>
        <v>Mesto Svit</v>
      </c>
      <c r="G95" s="37"/>
      <c r="H95" s="37"/>
      <c r="I95" s="29" t="s">
        <v>29</v>
      </c>
      <c r="J95" s="33" t="str">
        <f>E25</f>
        <v>Ing. arch. Martin Baloga, PhD. a kolektív EnviArch</v>
      </c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33</v>
      </c>
      <c r="J96" s="33" t="str">
        <f>E28</f>
        <v>Structures, s.r.o.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92" t="s">
        <v>224</v>
      </c>
      <c r="D98" s="193"/>
      <c r="E98" s="193"/>
      <c r="F98" s="193"/>
      <c r="G98" s="193"/>
      <c r="H98" s="193"/>
      <c r="I98" s="193"/>
      <c r="J98" s="194" t="s">
        <v>225</v>
      </c>
      <c r="K98" s="193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95" t="s">
        <v>226</v>
      </c>
      <c r="D100" s="37"/>
      <c r="E100" s="37"/>
      <c r="F100" s="37"/>
      <c r="G100" s="37"/>
      <c r="H100" s="37"/>
      <c r="I100" s="37"/>
      <c r="J100" s="113">
        <f>J131</f>
        <v>0</v>
      </c>
      <c r="K100" s="37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227</v>
      </c>
    </row>
    <row r="101" s="9" customFormat="1" ht="24.96" customHeight="1">
      <c r="A101" s="9"/>
      <c r="B101" s="196"/>
      <c r="C101" s="197"/>
      <c r="D101" s="198" t="s">
        <v>236</v>
      </c>
      <c r="E101" s="199"/>
      <c r="F101" s="199"/>
      <c r="G101" s="199"/>
      <c r="H101" s="199"/>
      <c r="I101" s="199"/>
      <c r="J101" s="200">
        <f>J132</f>
        <v>0</v>
      </c>
      <c r="K101" s="197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202"/>
      <c r="C102" s="136"/>
      <c r="D102" s="203" t="s">
        <v>1387</v>
      </c>
      <c r="E102" s="204"/>
      <c r="F102" s="204"/>
      <c r="G102" s="204"/>
      <c r="H102" s="204"/>
      <c r="I102" s="204"/>
      <c r="J102" s="205">
        <f>J133</f>
        <v>0</v>
      </c>
      <c r="K102" s="136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2"/>
      <c r="C103" s="136"/>
      <c r="D103" s="203" t="s">
        <v>1388</v>
      </c>
      <c r="E103" s="204"/>
      <c r="F103" s="204"/>
      <c r="G103" s="204"/>
      <c r="H103" s="204"/>
      <c r="I103" s="204"/>
      <c r="J103" s="205">
        <f>J143</f>
        <v>0</v>
      </c>
      <c r="K103" s="136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202"/>
      <c r="C104" s="136"/>
      <c r="D104" s="203" t="s">
        <v>1389</v>
      </c>
      <c r="E104" s="204"/>
      <c r="F104" s="204"/>
      <c r="G104" s="204"/>
      <c r="H104" s="204"/>
      <c r="I104" s="204"/>
      <c r="J104" s="205">
        <f>J168</f>
        <v>0</v>
      </c>
      <c r="K104" s="136"/>
      <c r="L104" s="20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202"/>
      <c r="C105" s="136"/>
      <c r="D105" s="203" t="s">
        <v>1391</v>
      </c>
      <c r="E105" s="204"/>
      <c r="F105" s="204"/>
      <c r="G105" s="204"/>
      <c r="H105" s="204"/>
      <c r="I105" s="204"/>
      <c r="J105" s="205">
        <f>J194</f>
        <v>0</v>
      </c>
      <c r="K105" s="136"/>
      <c r="L105" s="20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202"/>
      <c r="C106" s="136"/>
      <c r="D106" s="203" t="s">
        <v>1393</v>
      </c>
      <c r="E106" s="204"/>
      <c r="F106" s="204"/>
      <c r="G106" s="204"/>
      <c r="H106" s="204"/>
      <c r="I106" s="204"/>
      <c r="J106" s="205">
        <f>J235</f>
        <v>0</v>
      </c>
      <c r="K106" s="136"/>
      <c r="L106" s="20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9" customFormat="1" ht="24.96" customHeight="1">
      <c r="A107" s="9"/>
      <c r="B107" s="196"/>
      <c r="C107" s="197"/>
      <c r="D107" s="198" t="s">
        <v>1394</v>
      </c>
      <c r="E107" s="199"/>
      <c r="F107" s="199"/>
      <c r="G107" s="199"/>
      <c r="H107" s="199"/>
      <c r="I107" s="199"/>
      <c r="J107" s="200">
        <f>J240</f>
        <v>0</v>
      </c>
      <c r="K107" s="197"/>
      <c r="L107" s="201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="2" customFormat="1" ht="21.84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6.96" customHeight="1">
      <c r="A109" s="35"/>
      <c r="B109" s="69"/>
      <c r="C109" s="70"/>
      <c r="D109" s="70"/>
      <c r="E109" s="70"/>
      <c r="F109" s="70"/>
      <c r="G109" s="70"/>
      <c r="H109" s="70"/>
      <c r="I109" s="70"/>
      <c r="J109" s="70"/>
      <c r="K109" s="70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3" s="2" customFormat="1" ht="6.96" customHeight="1">
      <c r="A113" s="35"/>
      <c r="B113" s="71"/>
      <c r="C113" s="72"/>
      <c r="D113" s="72"/>
      <c r="E113" s="72"/>
      <c r="F113" s="72"/>
      <c r="G113" s="72"/>
      <c r="H113" s="72"/>
      <c r="I113" s="72"/>
      <c r="J113" s="72"/>
      <c r="K113" s="72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24.96" customHeight="1">
      <c r="A114" s="35"/>
      <c r="B114" s="36"/>
      <c r="C114" s="20" t="s">
        <v>250</v>
      </c>
      <c r="D114" s="37"/>
      <c r="E114" s="37"/>
      <c r="F114" s="37"/>
      <c r="G114" s="37"/>
      <c r="H114" s="37"/>
      <c r="I114" s="37"/>
      <c r="J114" s="37"/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6.96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2" customHeight="1">
      <c r="A116" s="35"/>
      <c r="B116" s="36"/>
      <c r="C116" s="29" t="s">
        <v>14</v>
      </c>
      <c r="D116" s="37"/>
      <c r="E116" s="37"/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6.5" customHeight="1">
      <c r="A117" s="35"/>
      <c r="B117" s="36"/>
      <c r="C117" s="37"/>
      <c r="D117" s="37"/>
      <c r="E117" s="191" t="str">
        <f>E7</f>
        <v>Materská škola Svit - ZMNENA</v>
      </c>
      <c r="F117" s="29"/>
      <c r="G117" s="29"/>
      <c r="H117" s="29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1" customFormat="1" ht="12" customHeight="1">
      <c r="B118" s="18"/>
      <c r="C118" s="29" t="s">
        <v>221</v>
      </c>
      <c r="D118" s="19"/>
      <c r="E118" s="19"/>
      <c r="F118" s="19"/>
      <c r="G118" s="19"/>
      <c r="H118" s="19"/>
      <c r="I118" s="19"/>
      <c r="J118" s="19"/>
      <c r="K118" s="19"/>
      <c r="L118" s="17"/>
    </row>
    <row r="119" s="1" customFormat="1" ht="16.5" customHeight="1">
      <c r="B119" s="18"/>
      <c r="C119" s="19"/>
      <c r="D119" s="19"/>
      <c r="E119" s="191" t="s">
        <v>3269</v>
      </c>
      <c r="F119" s="19"/>
      <c r="G119" s="19"/>
      <c r="H119" s="19"/>
      <c r="I119" s="19"/>
      <c r="J119" s="19"/>
      <c r="K119" s="19"/>
      <c r="L119" s="17"/>
    </row>
    <row r="120" s="1" customFormat="1" ht="12" customHeight="1">
      <c r="B120" s="18"/>
      <c r="C120" s="29" t="s">
        <v>1380</v>
      </c>
      <c r="D120" s="19"/>
      <c r="E120" s="19"/>
      <c r="F120" s="19"/>
      <c r="G120" s="19"/>
      <c r="H120" s="19"/>
      <c r="I120" s="19"/>
      <c r="J120" s="19"/>
      <c r="K120" s="19"/>
      <c r="L120" s="17"/>
    </row>
    <row r="121" s="2" customFormat="1" ht="16.5" customHeight="1">
      <c r="A121" s="35"/>
      <c r="B121" s="36"/>
      <c r="C121" s="37"/>
      <c r="D121" s="37"/>
      <c r="E121" s="264" t="s">
        <v>3569</v>
      </c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12" customHeight="1">
      <c r="A122" s="35"/>
      <c r="B122" s="36"/>
      <c r="C122" s="29" t="s">
        <v>1382</v>
      </c>
      <c r="D122" s="37"/>
      <c r="E122" s="37"/>
      <c r="F122" s="37"/>
      <c r="G122" s="37"/>
      <c r="H122" s="37"/>
      <c r="I122" s="37"/>
      <c r="J122" s="37"/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6.5" customHeight="1">
      <c r="A123" s="35"/>
      <c r="B123" s="36"/>
      <c r="C123" s="37"/>
      <c r="D123" s="37"/>
      <c r="E123" s="79" t="str">
        <f>E13</f>
        <v>SO-1.2.1.1 - Zdravotechnika</v>
      </c>
      <c r="F123" s="37"/>
      <c r="G123" s="37"/>
      <c r="H123" s="37"/>
      <c r="I123" s="37"/>
      <c r="J123" s="37"/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6.96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2" customHeight="1">
      <c r="A125" s="35"/>
      <c r="B125" s="36"/>
      <c r="C125" s="29" t="s">
        <v>18</v>
      </c>
      <c r="D125" s="37"/>
      <c r="E125" s="37"/>
      <c r="F125" s="24" t="str">
        <f>F16</f>
        <v>Svit</v>
      </c>
      <c r="G125" s="37"/>
      <c r="H125" s="37"/>
      <c r="I125" s="29" t="s">
        <v>20</v>
      </c>
      <c r="J125" s="82" t="str">
        <f>IF(J16="","",J16)</f>
        <v>20. 7. 2022</v>
      </c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2" customFormat="1" ht="6.96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66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="2" customFormat="1" ht="40.05" customHeight="1">
      <c r="A127" s="35"/>
      <c r="B127" s="36"/>
      <c r="C127" s="29" t="s">
        <v>22</v>
      </c>
      <c r="D127" s="37"/>
      <c r="E127" s="37"/>
      <c r="F127" s="24" t="str">
        <f>E19</f>
        <v>Mesto Svit</v>
      </c>
      <c r="G127" s="37"/>
      <c r="H127" s="37"/>
      <c r="I127" s="29" t="s">
        <v>29</v>
      </c>
      <c r="J127" s="33" t="str">
        <f>E25</f>
        <v>Ing. arch. Martin Baloga, PhD. a kolektív EnviArch</v>
      </c>
      <c r="K127" s="37"/>
      <c r="L127" s="66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="2" customFormat="1" ht="15.15" customHeight="1">
      <c r="A128" s="35"/>
      <c r="B128" s="36"/>
      <c r="C128" s="29" t="s">
        <v>27</v>
      </c>
      <c r="D128" s="37"/>
      <c r="E128" s="37"/>
      <c r="F128" s="24" t="str">
        <f>IF(E22="","",E22)</f>
        <v>Vyplň údaj</v>
      </c>
      <c r="G128" s="37"/>
      <c r="H128" s="37"/>
      <c r="I128" s="29" t="s">
        <v>33</v>
      </c>
      <c r="J128" s="33" t="str">
        <f>E28</f>
        <v>Structures, s.r.o.</v>
      </c>
      <c r="K128" s="37"/>
      <c r="L128" s="66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="2" customFormat="1" ht="10.32" customHeight="1">
      <c r="A129" s="35"/>
      <c r="B129" s="36"/>
      <c r="C129" s="37"/>
      <c r="D129" s="37"/>
      <c r="E129" s="37"/>
      <c r="F129" s="37"/>
      <c r="G129" s="37"/>
      <c r="H129" s="37"/>
      <c r="I129" s="37"/>
      <c r="J129" s="37"/>
      <c r="K129" s="37"/>
      <c r="L129" s="66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="11" customFormat="1" ht="29.28" customHeight="1">
      <c r="A130" s="207"/>
      <c r="B130" s="208"/>
      <c r="C130" s="209" t="s">
        <v>251</v>
      </c>
      <c r="D130" s="210" t="s">
        <v>63</v>
      </c>
      <c r="E130" s="210" t="s">
        <v>59</v>
      </c>
      <c r="F130" s="210" t="s">
        <v>60</v>
      </c>
      <c r="G130" s="210" t="s">
        <v>252</v>
      </c>
      <c r="H130" s="210" t="s">
        <v>253</v>
      </c>
      <c r="I130" s="210" t="s">
        <v>254</v>
      </c>
      <c r="J130" s="211" t="s">
        <v>225</v>
      </c>
      <c r="K130" s="212" t="s">
        <v>255</v>
      </c>
      <c r="L130" s="213"/>
      <c r="M130" s="103" t="s">
        <v>1</v>
      </c>
      <c r="N130" s="104" t="s">
        <v>42</v>
      </c>
      <c r="O130" s="104" t="s">
        <v>256</v>
      </c>
      <c r="P130" s="104" t="s">
        <v>257</v>
      </c>
      <c r="Q130" s="104" t="s">
        <v>258</v>
      </c>
      <c r="R130" s="104" t="s">
        <v>259</v>
      </c>
      <c r="S130" s="104" t="s">
        <v>260</v>
      </c>
      <c r="T130" s="105" t="s">
        <v>261</v>
      </c>
      <c r="U130" s="207"/>
      <c r="V130" s="207"/>
      <c r="W130" s="207"/>
      <c r="X130" s="207"/>
      <c r="Y130" s="207"/>
      <c r="Z130" s="207"/>
      <c r="AA130" s="207"/>
      <c r="AB130" s="207"/>
      <c r="AC130" s="207"/>
      <c r="AD130" s="207"/>
      <c r="AE130" s="207"/>
    </row>
    <row r="131" s="2" customFormat="1" ht="22.8" customHeight="1">
      <c r="A131" s="35"/>
      <c r="B131" s="36"/>
      <c r="C131" s="110" t="s">
        <v>226</v>
      </c>
      <c r="D131" s="37"/>
      <c r="E131" s="37"/>
      <c r="F131" s="37"/>
      <c r="G131" s="37"/>
      <c r="H131" s="37"/>
      <c r="I131" s="37"/>
      <c r="J131" s="214">
        <f>BK131</f>
        <v>0</v>
      </c>
      <c r="K131" s="37"/>
      <c r="L131" s="41"/>
      <c r="M131" s="106"/>
      <c r="N131" s="215"/>
      <c r="O131" s="107"/>
      <c r="P131" s="216">
        <f>P132+P240</f>
        <v>0</v>
      </c>
      <c r="Q131" s="107"/>
      <c r="R131" s="216">
        <f>R132+R240</f>
        <v>0.94843999999999995</v>
      </c>
      <c r="S131" s="107"/>
      <c r="T131" s="217">
        <f>T132+T240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4" t="s">
        <v>77</v>
      </c>
      <c r="AU131" s="14" t="s">
        <v>227</v>
      </c>
      <c r="BK131" s="218">
        <f>BK132+BK240</f>
        <v>0</v>
      </c>
    </row>
    <row r="132" s="12" customFormat="1" ht="25.92" customHeight="1">
      <c r="A132" s="12"/>
      <c r="B132" s="219"/>
      <c r="C132" s="220"/>
      <c r="D132" s="221" t="s">
        <v>77</v>
      </c>
      <c r="E132" s="222" t="s">
        <v>706</v>
      </c>
      <c r="F132" s="222" t="s">
        <v>707</v>
      </c>
      <c r="G132" s="220"/>
      <c r="H132" s="220"/>
      <c r="I132" s="223"/>
      <c r="J132" s="224">
        <f>BK132</f>
        <v>0</v>
      </c>
      <c r="K132" s="220"/>
      <c r="L132" s="225"/>
      <c r="M132" s="226"/>
      <c r="N132" s="227"/>
      <c r="O132" s="227"/>
      <c r="P132" s="228">
        <f>P133+P143+P168+P194+P235</f>
        <v>0</v>
      </c>
      <c r="Q132" s="227"/>
      <c r="R132" s="228">
        <f>R133+R143+R168+R194+R235</f>
        <v>0.94843999999999995</v>
      </c>
      <c r="S132" s="227"/>
      <c r="T132" s="229">
        <f>T133+T143+T168+T194+T235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30" t="s">
        <v>89</v>
      </c>
      <c r="AT132" s="231" t="s">
        <v>77</v>
      </c>
      <c r="AU132" s="231" t="s">
        <v>78</v>
      </c>
      <c r="AY132" s="230" t="s">
        <v>263</v>
      </c>
      <c r="BK132" s="232">
        <f>BK133+BK143+BK168+BK194+BK235</f>
        <v>0</v>
      </c>
    </row>
    <row r="133" s="12" customFormat="1" ht="22.8" customHeight="1">
      <c r="A133" s="12"/>
      <c r="B133" s="219"/>
      <c r="C133" s="220"/>
      <c r="D133" s="221" t="s">
        <v>77</v>
      </c>
      <c r="E133" s="247" t="s">
        <v>804</v>
      </c>
      <c r="F133" s="247" t="s">
        <v>1404</v>
      </c>
      <c r="G133" s="220"/>
      <c r="H133" s="220"/>
      <c r="I133" s="223"/>
      <c r="J133" s="248">
        <f>BK133</f>
        <v>0</v>
      </c>
      <c r="K133" s="220"/>
      <c r="L133" s="225"/>
      <c r="M133" s="226"/>
      <c r="N133" s="227"/>
      <c r="O133" s="227"/>
      <c r="P133" s="228">
        <f>SUM(P134:P142)</f>
        <v>0</v>
      </c>
      <c r="Q133" s="227"/>
      <c r="R133" s="228">
        <f>SUM(R134:R142)</f>
        <v>0.02342</v>
      </c>
      <c r="S133" s="227"/>
      <c r="T133" s="229">
        <f>SUM(T134:T142)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30" t="s">
        <v>89</v>
      </c>
      <c r="AT133" s="231" t="s">
        <v>77</v>
      </c>
      <c r="AU133" s="231" t="s">
        <v>85</v>
      </c>
      <c r="AY133" s="230" t="s">
        <v>263</v>
      </c>
      <c r="BK133" s="232">
        <f>SUM(BK134:BK142)</f>
        <v>0</v>
      </c>
    </row>
    <row r="134" s="2" customFormat="1" ht="24.15" customHeight="1">
      <c r="A134" s="35"/>
      <c r="B134" s="36"/>
      <c r="C134" s="233" t="s">
        <v>85</v>
      </c>
      <c r="D134" s="233" t="s">
        <v>264</v>
      </c>
      <c r="E134" s="234" t="s">
        <v>1405</v>
      </c>
      <c r="F134" s="235" t="s">
        <v>1406</v>
      </c>
      <c r="G134" s="236" t="s">
        <v>569</v>
      </c>
      <c r="H134" s="237">
        <v>165</v>
      </c>
      <c r="I134" s="238"/>
      <c r="J134" s="237">
        <f>ROUND(I134*H134,3)</f>
        <v>0</v>
      </c>
      <c r="K134" s="239"/>
      <c r="L134" s="41"/>
      <c r="M134" s="240" t="s">
        <v>1</v>
      </c>
      <c r="N134" s="241" t="s">
        <v>44</v>
      </c>
      <c r="O134" s="94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327</v>
      </c>
      <c r="AT134" s="244" t="s">
        <v>264</v>
      </c>
      <c r="AU134" s="244" t="s">
        <v>89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327</v>
      </c>
      <c r="BM134" s="244" t="s">
        <v>3571</v>
      </c>
    </row>
    <row r="135" s="2" customFormat="1" ht="24.15" customHeight="1">
      <c r="A135" s="35"/>
      <c r="B135" s="36"/>
      <c r="C135" s="249" t="s">
        <v>89</v>
      </c>
      <c r="D135" s="249" t="s">
        <v>612</v>
      </c>
      <c r="E135" s="250" t="s">
        <v>1408</v>
      </c>
      <c r="F135" s="251" t="s">
        <v>1409</v>
      </c>
      <c r="G135" s="252" t="s">
        <v>569</v>
      </c>
      <c r="H135" s="253">
        <v>115</v>
      </c>
      <c r="I135" s="254"/>
      <c r="J135" s="253">
        <f>ROUND(I135*H135,3)</f>
        <v>0</v>
      </c>
      <c r="K135" s="255"/>
      <c r="L135" s="256"/>
      <c r="M135" s="257" t="s">
        <v>1</v>
      </c>
      <c r="N135" s="258" t="s">
        <v>44</v>
      </c>
      <c r="O135" s="94"/>
      <c r="P135" s="242">
        <f>O135*H135</f>
        <v>0</v>
      </c>
      <c r="Q135" s="242">
        <v>4.0000000000000003E-05</v>
      </c>
      <c r="R135" s="242">
        <f>Q135*H135</f>
        <v>0.0046000000000000008</v>
      </c>
      <c r="S135" s="242">
        <v>0</v>
      </c>
      <c r="T135" s="24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4" t="s">
        <v>717</v>
      </c>
      <c r="AT135" s="244" t="s">
        <v>612</v>
      </c>
      <c r="AU135" s="244" t="s">
        <v>89</v>
      </c>
      <c r="AY135" s="14" t="s">
        <v>263</v>
      </c>
      <c r="BE135" s="245">
        <f>IF(N135="základná",J135,0)</f>
        <v>0</v>
      </c>
      <c r="BF135" s="245">
        <f>IF(N135="znížená",J135,0)</f>
        <v>0</v>
      </c>
      <c r="BG135" s="245">
        <f>IF(N135="zákl. prenesená",J135,0)</f>
        <v>0</v>
      </c>
      <c r="BH135" s="245">
        <f>IF(N135="zníž. prenesená",J135,0)</f>
        <v>0</v>
      </c>
      <c r="BI135" s="245">
        <f>IF(N135="nulová",J135,0)</f>
        <v>0</v>
      </c>
      <c r="BJ135" s="14" t="s">
        <v>89</v>
      </c>
      <c r="BK135" s="246">
        <f>ROUND(I135*H135,3)</f>
        <v>0</v>
      </c>
      <c r="BL135" s="14" t="s">
        <v>327</v>
      </c>
      <c r="BM135" s="244" t="s">
        <v>3572</v>
      </c>
    </row>
    <row r="136" s="2" customFormat="1" ht="24.15" customHeight="1">
      <c r="A136" s="35"/>
      <c r="B136" s="36"/>
      <c r="C136" s="249" t="s">
        <v>96</v>
      </c>
      <c r="D136" s="249" t="s">
        <v>612</v>
      </c>
      <c r="E136" s="250" t="s">
        <v>1411</v>
      </c>
      <c r="F136" s="251" t="s">
        <v>1412</v>
      </c>
      <c r="G136" s="252" t="s">
        <v>569</v>
      </c>
      <c r="H136" s="253">
        <v>50</v>
      </c>
      <c r="I136" s="254"/>
      <c r="J136" s="253">
        <f>ROUND(I136*H136,3)</f>
        <v>0</v>
      </c>
      <c r="K136" s="255"/>
      <c r="L136" s="256"/>
      <c r="M136" s="257" t="s">
        <v>1</v>
      </c>
      <c r="N136" s="258" t="s">
        <v>44</v>
      </c>
      <c r="O136" s="94"/>
      <c r="P136" s="242">
        <f>O136*H136</f>
        <v>0</v>
      </c>
      <c r="Q136" s="242">
        <v>8.0000000000000007E-05</v>
      </c>
      <c r="R136" s="242">
        <f>Q136*H136</f>
        <v>0.0040000000000000001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717</v>
      </c>
      <c r="AT136" s="244" t="s">
        <v>612</v>
      </c>
      <c r="AU136" s="244" t="s">
        <v>89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327</v>
      </c>
      <c r="BM136" s="244" t="s">
        <v>3573</v>
      </c>
    </row>
    <row r="137" s="2" customFormat="1" ht="24.15" customHeight="1">
      <c r="A137" s="35"/>
      <c r="B137" s="36"/>
      <c r="C137" s="233" t="s">
        <v>101</v>
      </c>
      <c r="D137" s="233" t="s">
        <v>264</v>
      </c>
      <c r="E137" s="234" t="s">
        <v>1414</v>
      </c>
      <c r="F137" s="235" t="s">
        <v>1415</v>
      </c>
      <c r="G137" s="236" t="s">
        <v>569</v>
      </c>
      <c r="H137" s="237">
        <v>80</v>
      </c>
      <c r="I137" s="238"/>
      <c r="J137" s="237">
        <f>ROUND(I137*H137,3)</f>
        <v>0</v>
      </c>
      <c r="K137" s="239"/>
      <c r="L137" s="41"/>
      <c r="M137" s="240" t="s">
        <v>1</v>
      </c>
      <c r="N137" s="241" t="s">
        <v>44</v>
      </c>
      <c r="O137" s="94"/>
      <c r="P137" s="242">
        <f>O137*H137</f>
        <v>0</v>
      </c>
      <c r="Q137" s="242">
        <v>2.0000000000000002E-05</v>
      </c>
      <c r="R137" s="242">
        <f>Q137*H137</f>
        <v>0.0016000000000000001</v>
      </c>
      <c r="S137" s="242">
        <v>0</v>
      </c>
      <c r="T137" s="24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4" t="s">
        <v>327</v>
      </c>
      <c r="AT137" s="244" t="s">
        <v>264</v>
      </c>
      <c r="AU137" s="244" t="s">
        <v>89</v>
      </c>
      <c r="AY137" s="14" t="s">
        <v>263</v>
      </c>
      <c r="BE137" s="245">
        <f>IF(N137="základná",J137,0)</f>
        <v>0</v>
      </c>
      <c r="BF137" s="245">
        <f>IF(N137="znížená",J137,0)</f>
        <v>0</v>
      </c>
      <c r="BG137" s="245">
        <f>IF(N137="zákl. prenesená",J137,0)</f>
        <v>0</v>
      </c>
      <c r="BH137" s="245">
        <f>IF(N137="zníž. prenesená",J137,0)</f>
        <v>0</v>
      </c>
      <c r="BI137" s="245">
        <f>IF(N137="nulová",J137,0)</f>
        <v>0</v>
      </c>
      <c r="BJ137" s="14" t="s">
        <v>89</v>
      </c>
      <c r="BK137" s="246">
        <f>ROUND(I137*H137,3)</f>
        <v>0</v>
      </c>
      <c r="BL137" s="14" t="s">
        <v>327</v>
      </c>
      <c r="BM137" s="244" t="s">
        <v>3574</v>
      </c>
    </row>
    <row r="138" s="2" customFormat="1" ht="24.15" customHeight="1">
      <c r="A138" s="35"/>
      <c r="B138" s="36"/>
      <c r="C138" s="249" t="s">
        <v>278</v>
      </c>
      <c r="D138" s="249" t="s">
        <v>612</v>
      </c>
      <c r="E138" s="250" t="s">
        <v>1417</v>
      </c>
      <c r="F138" s="251" t="s">
        <v>1418</v>
      </c>
      <c r="G138" s="252" t="s">
        <v>569</v>
      </c>
      <c r="H138" s="253">
        <v>45</v>
      </c>
      <c r="I138" s="254"/>
      <c r="J138" s="253">
        <f>ROUND(I138*H138,3)</f>
        <v>0</v>
      </c>
      <c r="K138" s="255"/>
      <c r="L138" s="256"/>
      <c r="M138" s="257" t="s">
        <v>1</v>
      </c>
      <c r="N138" s="258" t="s">
        <v>44</v>
      </c>
      <c r="O138" s="94"/>
      <c r="P138" s="242">
        <f>O138*H138</f>
        <v>0</v>
      </c>
      <c r="Q138" s="242">
        <v>0.00014999999999999999</v>
      </c>
      <c r="R138" s="242">
        <f>Q138*H138</f>
        <v>0.0067499999999999991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717</v>
      </c>
      <c r="AT138" s="244" t="s">
        <v>612</v>
      </c>
      <c r="AU138" s="244" t="s">
        <v>89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327</v>
      </c>
      <c r="BM138" s="244" t="s">
        <v>3575</v>
      </c>
    </row>
    <row r="139" s="2" customFormat="1" ht="24.15" customHeight="1">
      <c r="A139" s="35"/>
      <c r="B139" s="36"/>
      <c r="C139" s="249" t="s">
        <v>282</v>
      </c>
      <c r="D139" s="249" t="s">
        <v>612</v>
      </c>
      <c r="E139" s="250" t="s">
        <v>1420</v>
      </c>
      <c r="F139" s="251" t="s">
        <v>1421</v>
      </c>
      <c r="G139" s="252" t="s">
        <v>569</v>
      </c>
      <c r="H139" s="253">
        <v>35</v>
      </c>
      <c r="I139" s="254"/>
      <c r="J139" s="253">
        <f>ROUND(I139*H139,3)</f>
        <v>0</v>
      </c>
      <c r="K139" s="255"/>
      <c r="L139" s="256"/>
      <c r="M139" s="257" t="s">
        <v>1</v>
      </c>
      <c r="N139" s="258" t="s">
        <v>44</v>
      </c>
      <c r="O139" s="94"/>
      <c r="P139" s="242">
        <f>O139*H139</f>
        <v>0</v>
      </c>
      <c r="Q139" s="242">
        <v>0.00010000000000000001</v>
      </c>
      <c r="R139" s="242">
        <f>Q139*H139</f>
        <v>0.0035000000000000001</v>
      </c>
      <c r="S139" s="242">
        <v>0</v>
      </c>
      <c r="T139" s="24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4" t="s">
        <v>717</v>
      </c>
      <c r="AT139" s="244" t="s">
        <v>612</v>
      </c>
      <c r="AU139" s="244" t="s">
        <v>89</v>
      </c>
      <c r="AY139" s="14" t="s">
        <v>263</v>
      </c>
      <c r="BE139" s="245">
        <f>IF(N139="základná",J139,0)</f>
        <v>0</v>
      </c>
      <c r="BF139" s="245">
        <f>IF(N139="znížená",J139,0)</f>
        <v>0</v>
      </c>
      <c r="BG139" s="245">
        <f>IF(N139="zákl. prenesená",J139,0)</f>
        <v>0</v>
      </c>
      <c r="BH139" s="245">
        <f>IF(N139="zníž. prenesená",J139,0)</f>
        <v>0</v>
      </c>
      <c r="BI139" s="245">
        <f>IF(N139="nulová",J139,0)</f>
        <v>0</v>
      </c>
      <c r="BJ139" s="14" t="s">
        <v>89</v>
      </c>
      <c r="BK139" s="246">
        <f>ROUND(I139*H139,3)</f>
        <v>0</v>
      </c>
      <c r="BL139" s="14" t="s">
        <v>327</v>
      </c>
      <c r="BM139" s="244" t="s">
        <v>3576</v>
      </c>
    </row>
    <row r="140" s="2" customFormat="1" ht="24.15" customHeight="1">
      <c r="A140" s="35"/>
      <c r="B140" s="36"/>
      <c r="C140" s="233" t="s">
        <v>286</v>
      </c>
      <c r="D140" s="233" t="s">
        <v>264</v>
      </c>
      <c r="E140" s="234" t="s">
        <v>1423</v>
      </c>
      <c r="F140" s="235" t="s">
        <v>1424</v>
      </c>
      <c r="G140" s="236" t="s">
        <v>569</v>
      </c>
      <c r="H140" s="237">
        <v>27</v>
      </c>
      <c r="I140" s="238"/>
      <c r="J140" s="237">
        <f>ROUND(I140*H140,3)</f>
        <v>0</v>
      </c>
      <c r="K140" s="239"/>
      <c r="L140" s="41"/>
      <c r="M140" s="240" t="s">
        <v>1</v>
      </c>
      <c r="N140" s="241" t="s">
        <v>44</v>
      </c>
      <c r="O140" s="94"/>
      <c r="P140" s="242">
        <f>O140*H140</f>
        <v>0</v>
      </c>
      <c r="Q140" s="242">
        <v>2.0000000000000002E-05</v>
      </c>
      <c r="R140" s="242">
        <f>Q140*H140</f>
        <v>0.00054000000000000001</v>
      </c>
      <c r="S140" s="242">
        <v>0</v>
      </c>
      <c r="T140" s="24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4" t="s">
        <v>327</v>
      </c>
      <c r="AT140" s="244" t="s">
        <v>264</v>
      </c>
      <c r="AU140" s="244" t="s">
        <v>89</v>
      </c>
      <c r="AY140" s="14" t="s">
        <v>263</v>
      </c>
      <c r="BE140" s="245">
        <f>IF(N140="základná",J140,0)</f>
        <v>0</v>
      </c>
      <c r="BF140" s="245">
        <f>IF(N140="znížená",J140,0)</f>
        <v>0</v>
      </c>
      <c r="BG140" s="245">
        <f>IF(N140="zákl. prenesená",J140,0)</f>
        <v>0</v>
      </c>
      <c r="BH140" s="245">
        <f>IF(N140="zníž. prenesená",J140,0)</f>
        <v>0</v>
      </c>
      <c r="BI140" s="245">
        <f>IF(N140="nulová",J140,0)</f>
        <v>0</v>
      </c>
      <c r="BJ140" s="14" t="s">
        <v>89</v>
      </c>
      <c r="BK140" s="246">
        <f>ROUND(I140*H140,3)</f>
        <v>0</v>
      </c>
      <c r="BL140" s="14" t="s">
        <v>327</v>
      </c>
      <c r="BM140" s="244" t="s">
        <v>3577</v>
      </c>
    </row>
    <row r="141" s="2" customFormat="1" ht="24.15" customHeight="1">
      <c r="A141" s="35"/>
      <c r="B141" s="36"/>
      <c r="C141" s="249" t="s">
        <v>290</v>
      </c>
      <c r="D141" s="249" t="s">
        <v>612</v>
      </c>
      <c r="E141" s="250" t="s">
        <v>1426</v>
      </c>
      <c r="F141" s="251" t="s">
        <v>1427</v>
      </c>
      <c r="G141" s="252" t="s">
        <v>569</v>
      </c>
      <c r="H141" s="253">
        <v>27</v>
      </c>
      <c r="I141" s="254"/>
      <c r="J141" s="253">
        <f>ROUND(I141*H141,3)</f>
        <v>0</v>
      </c>
      <c r="K141" s="255"/>
      <c r="L141" s="256"/>
      <c r="M141" s="257" t="s">
        <v>1</v>
      </c>
      <c r="N141" s="258" t="s">
        <v>44</v>
      </c>
      <c r="O141" s="94"/>
      <c r="P141" s="242">
        <f>O141*H141</f>
        <v>0</v>
      </c>
      <c r="Q141" s="242">
        <v>9.0000000000000006E-05</v>
      </c>
      <c r="R141" s="242">
        <f>Q141*H141</f>
        <v>0.0024300000000000003</v>
      </c>
      <c r="S141" s="242">
        <v>0</v>
      </c>
      <c r="T141" s="24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4" t="s">
        <v>717</v>
      </c>
      <c r="AT141" s="244" t="s">
        <v>612</v>
      </c>
      <c r="AU141" s="244" t="s">
        <v>89</v>
      </c>
      <c r="AY141" s="14" t="s">
        <v>263</v>
      </c>
      <c r="BE141" s="245">
        <f>IF(N141="základná",J141,0)</f>
        <v>0</v>
      </c>
      <c r="BF141" s="245">
        <f>IF(N141="znížená",J141,0)</f>
        <v>0</v>
      </c>
      <c r="BG141" s="245">
        <f>IF(N141="zákl. prenesená",J141,0)</f>
        <v>0</v>
      </c>
      <c r="BH141" s="245">
        <f>IF(N141="zníž. prenesená",J141,0)</f>
        <v>0</v>
      </c>
      <c r="BI141" s="245">
        <f>IF(N141="nulová",J141,0)</f>
        <v>0</v>
      </c>
      <c r="BJ141" s="14" t="s">
        <v>89</v>
      </c>
      <c r="BK141" s="246">
        <f>ROUND(I141*H141,3)</f>
        <v>0</v>
      </c>
      <c r="BL141" s="14" t="s">
        <v>327</v>
      </c>
      <c r="BM141" s="244" t="s">
        <v>3578</v>
      </c>
    </row>
    <row r="142" s="2" customFormat="1" ht="24.15" customHeight="1">
      <c r="A142" s="35"/>
      <c r="B142" s="36"/>
      <c r="C142" s="233" t="s">
        <v>294</v>
      </c>
      <c r="D142" s="233" t="s">
        <v>264</v>
      </c>
      <c r="E142" s="234" t="s">
        <v>1444</v>
      </c>
      <c r="F142" s="235" t="s">
        <v>868</v>
      </c>
      <c r="G142" s="236" t="s">
        <v>1445</v>
      </c>
      <c r="H142" s="238"/>
      <c r="I142" s="238"/>
      <c r="J142" s="237">
        <f>ROUND(I142*H142,3)</f>
        <v>0</v>
      </c>
      <c r="K142" s="239"/>
      <c r="L142" s="41"/>
      <c r="M142" s="240" t="s">
        <v>1</v>
      </c>
      <c r="N142" s="241" t="s">
        <v>44</v>
      </c>
      <c r="O142" s="94"/>
      <c r="P142" s="242">
        <f>O142*H142</f>
        <v>0</v>
      </c>
      <c r="Q142" s="242">
        <v>0</v>
      </c>
      <c r="R142" s="242">
        <f>Q142*H142</f>
        <v>0</v>
      </c>
      <c r="S142" s="242">
        <v>0</v>
      </c>
      <c r="T142" s="24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4" t="s">
        <v>327</v>
      </c>
      <c r="AT142" s="244" t="s">
        <v>264</v>
      </c>
      <c r="AU142" s="244" t="s">
        <v>89</v>
      </c>
      <c r="AY142" s="14" t="s">
        <v>263</v>
      </c>
      <c r="BE142" s="245">
        <f>IF(N142="základná",J142,0)</f>
        <v>0</v>
      </c>
      <c r="BF142" s="245">
        <f>IF(N142="znížená",J142,0)</f>
        <v>0</v>
      </c>
      <c r="BG142" s="245">
        <f>IF(N142="zákl. prenesená",J142,0)</f>
        <v>0</v>
      </c>
      <c r="BH142" s="245">
        <f>IF(N142="zníž. prenesená",J142,0)</f>
        <v>0</v>
      </c>
      <c r="BI142" s="245">
        <f>IF(N142="nulová",J142,0)</f>
        <v>0</v>
      </c>
      <c r="BJ142" s="14" t="s">
        <v>89</v>
      </c>
      <c r="BK142" s="246">
        <f>ROUND(I142*H142,3)</f>
        <v>0</v>
      </c>
      <c r="BL142" s="14" t="s">
        <v>327</v>
      </c>
      <c r="BM142" s="244" t="s">
        <v>3579</v>
      </c>
    </row>
    <row r="143" s="12" customFormat="1" ht="22.8" customHeight="1">
      <c r="A143" s="12"/>
      <c r="B143" s="219"/>
      <c r="C143" s="220"/>
      <c r="D143" s="221" t="s">
        <v>77</v>
      </c>
      <c r="E143" s="247" t="s">
        <v>1447</v>
      </c>
      <c r="F143" s="247" t="s">
        <v>1448</v>
      </c>
      <c r="G143" s="220"/>
      <c r="H143" s="220"/>
      <c r="I143" s="223"/>
      <c r="J143" s="248">
        <f>BK143</f>
        <v>0</v>
      </c>
      <c r="K143" s="220"/>
      <c r="L143" s="225"/>
      <c r="M143" s="226"/>
      <c r="N143" s="227"/>
      <c r="O143" s="227"/>
      <c r="P143" s="228">
        <f>SUM(P144:P167)</f>
        <v>0</v>
      </c>
      <c r="Q143" s="227"/>
      <c r="R143" s="228">
        <f>SUM(R144:R167)</f>
        <v>0.20280000000000001</v>
      </c>
      <c r="S143" s="227"/>
      <c r="T143" s="229">
        <f>SUM(T144:T167)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30" t="s">
        <v>89</v>
      </c>
      <c r="AT143" s="231" t="s">
        <v>77</v>
      </c>
      <c r="AU143" s="231" t="s">
        <v>85</v>
      </c>
      <c r="AY143" s="230" t="s">
        <v>263</v>
      </c>
      <c r="BK143" s="232">
        <f>SUM(BK144:BK167)</f>
        <v>0</v>
      </c>
    </row>
    <row r="144" s="2" customFormat="1" ht="16.5" customHeight="1">
      <c r="A144" s="35"/>
      <c r="B144" s="36"/>
      <c r="C144" s="233" t="s">
        <v>310</v>
      </c>
      <c r="D144" s="233" t="s">
        <v>264</v>
      </c>
      <c r="E144" s="234" t="s">
        <v>1452</v>
      </c>
      <c r="F144" s="235" t="s">
        <v>1453</v>
      </c>
      <c r="G144" s="236" t="s">
        <v>569</v>
      </c>
      <c r="H144" s="237">
        <v>16</v>
      </c>
      <c r="I144" s="238"/>
      <c r="J144" s="237">
        <f>ROUND(I144*H144,3)</f>
        <v>0</v>
      </c>
      <c r="K144" s="239"/>
      <c r="L144" s="41"/>
      <c r="M144" s="240" t="s">
        <v>1</v>
      </c>
      <c r="N144" s="241" t="s">
        <v>44</v>
      </c>
      <c r="O144" s="94"/>
      <c r="P144" s="242">
        <f>O144*H144</f>
        <v>0</v>
      </c>
      <c r="Q144" s="242">
        <v>0.0020999999999999999</v>
      </c>
      <c r="R144" s="242">
        <f>Q144*H144</f>
        <v>0.033599999999999998</v>
      </c>
      <c r="S144" s="242">
        <v>0</v>
      </c>
      <c r="T144" s="24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4" t="s">
        <v>327</v>
      </c>
      <c r="AT144" s="244" t="s">
        <v>264</v>
      </c>
      <c r="AU144" s="244" t="s">
        <v>89</v>
      </c>
      <c r="AY144" s="14" t="s">
        <v>263</v>
      </c>
      <c r="BE144" s="245">
        <f>IF(N144="základná",J144,0)</f>
        <v>0</v>
      </c>
      <c r="BF144" s="245">
        <f>IF(N144="znížená",J144,0)</f>
        <v>0</v>
      </c>
      <c r="BG144" s="245">
        <f>IF(N144="zákl. prenesená",J144,0)</f>
        <v>0</v>
      </c>
      <c r="BH144" s="245">
        <f>IF(N144="zníž. prenesená",J144,0)</f>
        <v>0</v>
      </c>
      <c r="BI144" s="245">
        <f>IF(N144="nulová",J144,0)</f>
        <v>0</v>
      </c>
      <c r="BJ144" s="14" t="s">
        <v>89</v>
      </c>
      <c r="BK144" s="246">
        <f>ROUND(I144*H144,3)</f>
        <v>0</v>
      </c>
      <c r="BL144" s="14" t="s">
        <v>327</v>
      </c>
      <c r="BM144" s="244" t="s">
        <v>3580</v>
      </c>
    </row>
    <row r="145" s="2" customFormat="1" ht="16.5" customHeight="1">
      <c r="A145" s="35"/>
      <c r="B145" s="36"/>
      <c r="C145" s="233" t="s">
        <v>315</v>
      </c>
      <c r="D145" s="233" t="s">
        <v>264</v>
      </c>
      <c r="E145" s="234" t="s">
        <v>3581</v>
      </c>
      <c r="F145" s="235" t="s">
        <v>3582</v>
      </c>
      <c r="G145" s="236" t="s">
        <v>569</v>
      </c>
      <c r="H145" s="237">
        <v>5</v>
      </c>
      <c r="I145" s="238"/>
      <c r="J145" s="237">
        <f>ROUND(I145*H145,3)</f>
        <v>0</v>
      </c>
      <c r="K145" s="239"/>
      <c r="L145" s="41"/>
      <c r="M145" s="240" t="s">
        <v>1</v>
      </c>
      <c r="N145" s="241" t="s">
        <v>44</v>
      </c>
      <c r="O145" s="94"/>
      <c r="P145" s="242">
        <f>O145*H145</f>
        <v>0</v>
      </c>
      <c r="Q145" s="242">
        <v>0.0028800000000000002</v>
      </c>
      <c r="R145" s="242">
        <f>Q145*H145</f>
        <v>0.014400000000000001</v>
      </c>
      <c r="S145" s="242">
        <v>0</v>
      </c>
      <c r="T145" s="24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4" t="s">
        <v>327</v>
      </c>
      <c r="AT145" s="244" t="s">
        <v>264</v>
      </c>
      <c r="AU145" s="244" t="s">
        <v>89</v>
      </c>
      <c r="AY145" s="14" t="s">
        <v>263</v>
      </c>
      <c r="BE145" s="245">
        <f>IF(N145="základná",J145,0)</f>
        <v>0</v>
      </c>
      <c r="BF145" s="245">
        <f>IF(N145="znížená",J145,0)</f>
        <v>0</v>
      </c>
      <c r="BG145" s="245">
        <f>IF(N145="zákl. prenesená",J145,0)</f>
        <v>0</v>
      </c>
      <c r="BH145" s="245">
        <f>IF(N145="zníž. prenesená",J145,0)</f>
        <v>0</v>
      </c>
      <c r="BI145" s="245">
        <f>IF(N145="nulová",J145,0)</f>
        <v>0</v>
      </c>
      <c r="BJ145" s="14" t="s">
        <v>89</v>
      </c>
      <c r="BK145" s="246">
        <f>ROUND(I145*H145,3)</f>
        <v>0</v>
      </c>
      <c r="BL145" s="14" t="s">
        <v>327</v>
      </c>
      <c r="BM145" s="244" t="s">
        <v>3583</v>
      </c>
    </row>
    <row r="146" s="2" customFormat="1" ht="24.15" customHeight="1">
      <c r="A146" s="35"/>
      <c r="B146" s="36"/>
      <c r="C146" s="233" t="s">
        <v>298</v>
      </c>
      <c r="D146" s="233" t="s">
        <v>264</v>
      </c>
      <c r="E146" s="234" t="s">
        <v>1456</v>
      </c>
      <c r="F146" s="235" t="s">
        <v>1457</v>
      </c>
      <c r="G146" s="236" t="s">
        <v>569</v>
      </c>
      <c r="H146" s="237">
        <v>53</v>
      </c>
      <c r="I146" s="238"/>
      <c r="J146" s="237">
        <f>ROUND(I146*H146,3)</f>
        <v>0</v>
      </c>
      <c r="K146" s="239"/>
      <c r="L146" s="41"/>
      <c r="M146" s="240" t="s">
        <v>1</v>
      </c>
      <c r="N146" s="241" t="s">
        <v>44</v>
      </c>
      <c r="O146" s="94"/>
      <c r="P146" s="242">
        <f>O146*H146</f>
        <v>0</v>
      </c>
      <c r="Q146" s="242">
        <v>0.0015200000000000001</v>
      </c>
      <c r="R146" s="242">
        <f>Q146*H146</f>
        <v>0.080560000000000007</v>
      </c>
      <c r="S146" s="242">
        <v>0</v>
      </c>
      <c r="T146" s="24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4" t="s">
        <v>327</v>
      </c>
      <c r="AT146" s="244" t="s">
        <v>264</v>
      </c>
      <c r="AU146" s="244" t="s">
        <v>89</v>
      </c>
      <c r="AY146" s="14" t="s">
        <v>263</v>
      </c>
      <c r="BE146" s="245">
        <f>IF(N146="základná",J146,0)</f>
        <v>0</v>
      </c>
      <c r="BF146" s="245">
        <f>IF(N146="znížená",J146,0)</f>
        <v>0</v>
      </c>
      <c r="BG146" s="245">
        <f>IF(N146="zákl. prenesená",J146,0)</f>
        <v>0</v>
      </c>
      <c r="BH146" s="245">
        <f>IF(N146="zníž. prenesená",J146,0)</f>
        <v>0</v>
      </c>
      <c r="BI146" s="245">
        <f>IF(N146="nulová",J146,0)</f>
        <v>0</v>
      </c>
      <c r="BJ146" s="14" t="s">
        <v>89</v>
      </c>
      <c r="BK146" s="246">
        <f>ROUND(I146*H146,3)</f>
        <v>0</v>
      </c>
      <c r="BL146" s="14" t="s">
        <v>327</v>
      </c>
      <c r="BM146" s="244" t="s">
        <v>3584</v>
      </c>
    </row>
    <row r="147" s="2" customFormat="1" ht="24.15" customHeight="1">
      <c r="A147" s="35"/>
      <c r="B147" s="36"/>
      <c r="C147" s="233" t="s">
        <v>302</v>
      </c>
      <c r="D147" s="233" t="s">
        <v>264</v>
      </c>
      <c r="E147" s="234" t="s">
        <v>1459</v>
      </c>
      <c r="F147" s="235" t="s">
        <v>1460</v>
      </c>
      <c r="G147" s="236" t="s">
        <v>569</v>
      </c>
      <c r="H147" s="237">
        <v>7</v>
      </c>
      <c r="I147" s="238"/>
      <c r="J147" s="237">
        <f>ROUND(I147*H147,3)</f>
        <v>0</v>
      </c>
      <c r="K147" s="239"/>
      <c r="L147" s="41"/>
      <c r="M147" s="240" t="s">
        <v>1</v>
      </c>
      <c r="N147" s="241" t="s">
        <v>44</v>
      </c>
      <c r="O147" s="94"/>
      <c r="P147" s="242">
        <f>O147*H147</f>
        <v>0</v>
      </c>
      <c r="Q147" s="242">
        <v>0.00198</v>
      </c>
      <c r="R147" s="242">
        <f>Q147*H147</f>
        <v>0.013860000000000001</v>
      </c>
      <c r="S147" s="242">
        <v>0</v>
      </c>
      <c r="T147" s="24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4" t="s">
        <v>327</v>
      </c>
      <c r="AT147" s="244" t="s">
        <v>264</v>
      </c>
      <c r="AU147" s="244" t="s">
        <v>89</v>
      </c>
      <c r="AY147" s="14" t="s">
        <v>263</v>
      </c>
      <c r="BE147" s="245">
        <f>IF(N147="základná",J147,0)</f>
        <v>0</v>
      </c>
      <c r="BF147" s="245">
        <f>IF(N147="znížená",J147,0)</f>
        <v>0</v>
      </c>
      <c r="BG147" s="245">
        <f>IF(N147="zákl. prenesená",J147,0)</f>
        <v>0</v>
      </c>
      <c r="BH147" s="245">
        <f>IF(N147="zníž. prenesená",J147,0)</f>
        <v>0</v>
      </c>
      <c r="BI147" s="245">
        <f>IF(N147="nulová",J147,0)</f>
        <v>0</v>
      </c>
      <c r="BJ147" s="14" t="s">
        <v>89</v>
      </c>
      <c r="BK147" s="246">
        <f>ROUND(I147*H147,3)</f>
        <v>0</v>
      </c>
      <c r="BL147" s="14" t="s">
        <v>327</v>
      </c>
      <c r="BM147" s="244" t="s">
        <v>3585</v>
      </c>
    </row>
    <row r="148" s="2" customFormat="1" ht="24.15" customHeight="1">
      <c r="A148" s="35"/>
      <c r="B148" s="36"/>
      <c r="C148" s="233" t="s">
        <v>306</v>
      </c>
      <c r="D148" s="233" t="s">
        <v>264</v>
      </c>
      <c r="E148" s="234" t="s">
        <v>1462</v>
      </c>
      <c r="F148" s="235" t="s">
        <v>1463</v>
      </c>
      <c r="G148" s="236" t="s">
        <v>569</v>
      </c>
      <c r="H148" s="237">
        <v>1</v>
      </c>
      <c r="I148" s="238"/>
      <c r="J148" s="237">
        <f>ROUND(I148*H148,3)</f>
        <v>0</v>
      </c>
      <c r="K148" s="239"/>
      <c r="L148" s="41"/>
      <c r="M148" s="240" t="s">
        <v>1</v>
      </c>
      <c r="N148" s="241" t="s">
        <v>44</v>
      </c>
      <c r="O148" s="94"/>
      <c r="P148" s="242">
        <f>O148*H148</f>
        <v>0</v>
      </c>
      <c r="Q148" s="242">
        <v>0.0032499999999999999</v>
      </c>
      <c r="R148" s="242">
        <f>Q148*H148</f>
        <v>0.0032499999999999999</v>
      </c>
      <c r="S148" s="242">
        <v>0</v>
      </c>
      <c r="T148" s="24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4" t="s">
        <v>327</v>
      </c>
      <c r="AT148" s="244" t="s">
        <v>264</v>
      </c>
      <c r="AU148" s="244" t="s">
        <v>89</v>
      </c>
      <c r="AY148" s="14" t="s">
        <v>263</v>
      </c>
      <c r="BE148" s="245">
        <f>IF(N148="základná",J148,0)</f>
        <v>0</v>
      </c>
      <c r="BF148" s="245">
        <f>IF(N148="znížená",J148,0)</f>
        <v>0</v>
      </c>
      <c r="BG148" s="245">
        <f>IF(N148="zákl. prenesená",J148,0)</f>
        <v>0</v>
      </c>
      <c r="BH148" s="245">
        <f>IF(N148="zníž. prenesená",J148,0)</f>
        <v>0</v>
      </c>
      <c r="BI148" s="245">
        <f>IF(N148="nulová",J148,0)</f>
        <v>0</v>
      </c>
      <c r="BJ148" s="14" t="s">
        <v>89</v>
      </c>
      <c r="BK148" s="246">
        <f>ROUND(I148*H148,3)</f>
        <v>0</v>
      </c>
      <c r="BL148" s="14" t="s">
        <v>327</v>
      </c>
      <c r="BM148" s="244" t="s">
        <v>3586</v>
      </c>
    </row>
    <row r="149" s="2" customFormat="1" ht="21.75" customHeight="1">
      <c r="A149" s="35"/>
      <c r="B149" s="36"/>
      <c r="C149" s="233" t="s">
        <v>319</v>
      </c>
      <c r="D149" s="233" t="s">
        <v>264</v>
      </c>
      <c r="E149" s="234" t="s">
        <v>1469</v>
      </c>
      <c r="F149" s="235" t="s">
        <v>1470</v>
      </c>
      <c r="G149" s="236" t="s">
        <v>569</v>
      </c>
      <c r="H149" s="237">
        <v>5</v>
      </c>
      <c r="I149" s="238"/>
      <c r="J149" s="237">
        <f>ROUND(I149*H149,3)</f>
        <v>0</v>
      </c>
      <c r="K149" s="239"/>
      <c r="L149" s="41"/>
      <c r="M149" s="240" t="s">
        <v>1</v>
      </c>
      <c r="N149" s="241" t="s">
        <v>44</v>
      </c>
      <c r="O149" s="94"/>
      <c r="P149" s="242">
        <f>O149*H149</f>
        <v>0</v>
      </c>
      <c r="Q149" s="242">
        <v>0.00031</v>
      </c>
      <c r="R149" s="242">
        <f>Q149*H149</f>
        <v>0.00155</v>
      </c>
      <c r="S149" s="242">
        <v>0</v>
      </c>
      <c r="T149" s="24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4" t="s">
        <v>327</v>
      </c>
      <c r="AT149" s="244" t="s">
        <v>264</v>
      </c>
      <c r="AU149" s="244" t="s">
        <v>89</v>
      </c>
      <c r="AY149" s="14" t="s">
        <v>263</v>
      </c>
      <c r="BE149" s="245">
        <f>IF(N149="základná",J149,0)</f>
        <v>0</v>
      </c>
      <c r="BF149" s="245">
        <f>IF(N149="znížená",J149,0)</f>
        <v>0</v>
      </c>
      <c r="BG149" s="245">
        <f>IF(N149="zákl. prenesená",J149,0)</f>
        <v>0</v>
      </c>
      <c r="BH149" s="245">
        <f>IF(N149="zníž. prenesená",J149,0)</f>
        <v>0</v>
      </c>
      <c r="BI149" s="245">
        <f>IF(N149="nulová",J149,0)</f>
        <v>0</v>
      </c>
      <c r="BJ149" s="14" t="s">
        <v>89</v>
      </c>
      <c r="BK149" s="246">
        <f>ROUND(I149*H149,3)</f>
        <v>0</v>
      </c>
      <c r="BL149" s="14" t="s">
        <v>327</v>
      </c>
      <c r="BM149" s="244" t="s">
        <v>3587</v>
      </c>
    </row>
    <row r="150" s="2" customFormat="1" ht="21.75" customHeight="1">
      <c r="A150" s="35"/>
      <c r="B150" s="36"/>
      <c r="C150" s="233" t="s">
        <v>327</v>
      </c>
      <c r="D150" s="233" t="s">
        <v>264</v>
      </c>
      <c r="E150" s="234" t="s">
        <v>1473</v>
      </c>
      <c r="F150" s="235" t="s">
        <v>1474</v>
      </c>
      <c r="G150" s="236" t="s">
        <v>569</v>
      </c>
      <c r="H150" s="237">
        <v>7</v>
      </c>
      <c r="I150" s="238"/>
      <c r="J150" s="237">
        <f>ROUND(I150*H150,3)</f>
        <v>0</v>
      </c>
      <c r="K150" s="239"/>
      <c r="L150" s="41"/>
      <c r="M150" s="240" t="s">
        <v>1</v>
      </c>
      <c r="N150" s="241" t="s">
        <v>44</v>
      </c>
      <c r="O150" s="94"/>
      <c r="P150" s="242">
        <f>O150*H150</f>
        <v>0</v>
      </c>
      <c r="Q150" s="242">
        <v>0.00042999999999999999</v>
      </c>
      <c r="R150" s="242">
        <f>Q150*H150</f>
        <v>0.0030100000000000001</v>
      </c>
      <c r="S150" s="242">
        <v>0</v>
      </c>
      <c r="T150" s="24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4" t="s">
        <v>327</v>
      </c>
      <c r="AT150" s="244" t="s">
        <v>264</v>
      </c>
      <c r="AU150" s="244" t="s">
        <v>89</v>
      </c>
      <c r="AY150" s="14" t="s">
        <v>263</v>
      </c>
      <c r="BE150" s="245">
        <f>IF(N150="základná",J150,0)</f>
        <v>0</v>
      </c>
      <c r="BF150" s="245">
        <f>IF(N150="znížená",J150,0)</f>
        <v>0</v>
      </c>
      <c r="BG150" s="245">
        <f>IF(N150="zákl. prenesená",J150,0)</f>
        <v>0</v>
      </c>
      <c r="BH150" s="245">
        <f>IF(N150="zníž. prenesená",J150,0)</f>
        <v>0</v>
      </c>
      <c r="BI150" s="245">
        <f>IF(N150="nulová",J150,0)</f>
        <v>0</v>
      </c>
      <c r="BJ150" s="14" t="s">
        <v>89</v>
      </c>
      <c r="BK150" s="246">
        <f>ROUND(I150*H150,3)</f>
        <v>0</v>
      </c>
      <c r="BL150" s="14" t="s">
        <v>327</v>
      </c>
      <c r="BM150" s="244" t="s">
        <v>3588</v>
      </c>
    </row>
    <row r="151" s="2" customFormat="1" ht="21.75" customHeight="1">
      <c r="A151" s="35"/>
      <c r="B151" s="36"/>
      <c r="C151" s="233" t="s">
        <v>331</v>
      </c>
      <c r="D151" s="233" t="s">
        <v>264</v>
      </c>
      <c r="E151" s="234" t="s">
        <v>1476</v>
      </c>
      <c r="F151" s="235" t="s">
        <v>1477</v>
      </c>
      <c r="G151" s="236" t="s">
        <v>569</v>
      </c>
      <c r="H151" s="237">
        <v>20</v>
      </c>
      <c r="I151" s="238"/>
      <c r="J151" s="237">
        <f>ROUND(I151*H151,3)</f>
        <v>0</v>
      </c>
      <c r="K151" s="239"/>
      <c r="L151" s="41"/>
      <c r="M151" s="240" t="s">
        <v>1</v>
      </c>
      <c r="N151" s="241" t="s">
        <v>44</v>
      </c>
      <c r="O151" s="94"/>
      <c r="P151" s="242">
        <f>O151*H151</f>
        <v>0</v>
      </c>
      <c r="Q151" s="242">
        <v>0.00046999999999999999</v>
      </c>
      <c r="R151" s="242">
        <f>Q151*H151</f>
        <v>0.0094000000000000004</v>
      </c>
      <c r="S151" s="242">
        <v>0</v>
      </c>
      <c r="T151" s="24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4" t="s">
        <v>327</v>
      </c>
      <c r="AT151" s="244" t="s">
        <v>264</v>
      </c>
      <c r="AU151" s="244" t="s">
        <v>89</v>
      </c>
      <c r="AY151" s="14" t="s">
        <v>263</v>
      </c>
      <c r="BE151" s="245">
        <f>IF(N151="základná",J151,0)</f>
        <v>0</v>
      </c>
      <c r="BF151" s="245">
        <f>IF(N151="znížená",J151,0)</f>
        <v>0</v>
      </c>
      <c r="BG151" s="245">
        <f>IF(N151="zákl. prenesená",J151,0)</f>
        <v>0</v>
      </c>
      <c r="BH151" s="245">
        <f>IF(N151="zníž. prenesená",J151,0)</f>
        <v>0</v>
      </c>
      <c r="BI151" s="245">
        <f>IF(N151="nulová",J151,0)</f>
        <v>0</v>
      </c>
      <c r="BJ151" s="14" t="s">
        <v>89</v>
      </c>
      <c r="BK151" s="246">
        <f>ROUND(I151*H151,3)</f>
        <v>0</v>
      </c>
      <c r="BL151" s="14" t="s">
        <v>327</v>
      </c>
      <c r="BM151" s="244" t="s">
        <v>3589</v>
      </c>
    </row>
    <row r="152" s="2" customFormat="1" ht="21.75" customHeight="1">
      <c r="A152" s="35"/>
      <c r="B152" s="36"/>
      <c r="C152" s="233" t="s">
        <v>1455</v>
      </c>
      <c r="D152" s="233" t="s">
        <v>264</v>
      </c>
      <c r="E152" s="234" t="s">
        <v>1479</v>
      </c>
      <c r="F152" s="235" t="s">
        <v>1480</v>
      </c>
      <c r="G152" s="236" t="s">
        <v>569</v>
      </c>
      <c r="H152" s="237">
        <v>12</v>
      </c>
      <c r="I152" s="238"/>
      <c r="J152" s="237">
        <f>ROUND(I152*H152,3)</f>
        <v>0</v>
      </c>
      <c r="K152" s="239"/>
      <c r="L152" s="41"/>
      <c r="M152" s="240" t="s">
        <v>1</v>
      </c>
      <c r="N152" s="241" t="s">
        <v>44</v>
      </c>
      <c r="O152" s="94"/>
      <c r="P152" s="242">
        <f>O152*H152</f>
        <v>0</v>
      </c>
      <c r="Q152" s="242">
        <v>0.00052999999999999998</v>
      </c>
      <c r="R152" s="242">
        <f>Q152*H152</f>
        <v>0.0063599999999999993</v>
      </c>
      <c r="S152" s="242">
        <v>0</v>
      </c>
      <c r="T152" s="24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4" t="s">
        <v>327</v>
      </c>
      <c r="AT152" s="244" t="s">
        <v>264</v>
      </c>
      <c r="AU152" s="244" t="s">
        <v>89</v>
      </c>
      <c r="AY152" s="14" t="s">
        <v>263</v>
      </c>
      <c r="BE152" s="245">
        <f>IF(N152="základná",J152,0)</f>
        <v>0</v>
      </c>
      <c r="BF152" s="245">
        <f>IF(N152="znížená",J152,0)</f>
        <v>0</v>
      </c>
      <c r="BG152" s="245">
        <f>IF(N152="zákl. prenesená",J152,0)</f>
        <v>0</v>
      </c>
      <c r="BH152" s="245">
        <f>IF(N152="zníž. prenesená",J152,0)</f>
        <v>0</v>
      </c>
      <c r="BI152" s="245">
        <f>IF(N152="nulová",J152,0)</f>
        <v>0</v>
      </c>
      <c r="BJ152" s="14" t="s">
        <v>89</v>
      </c>
      <c r="BK152" s="246">
        <f>ROUND(I152*H152,3)</f>
        <v>0</v>
      </c>
      <c r="BL152" s="14" t="s">
        <v>327</v>
      </c>
      <c r="BM152" s="244" t="s">
        <v>3590</v>
      </c>
    </row>
    <row r="153" s="2" customFormat="1" ht="16.5" customHeight="1">
      <c r="A153" s="35"/>
      <c r="B153" s="36"/>
      <c r="C153" s="233" t="s">
        <v>339</v>
      </c>
      <c r="D153" s="233" t="s">
        <v>264</v>
      </c>
      <c r="E153" s="234" t="s">
        <v>1483</v>
      </c>
      <c r="F153" s="235" t="s">
        <v>1484</v>
      </c>
      <c r="G153" s="236" t="s">
        <v>569</v>
      </c>
      <c r="H153" s="237">
        <v>24</v>
      </c>
      <c r="I153" s="238"/>
      <c r="J153" s="237">
        <f>ROUND(I153*H153,3)</f>
        <v>0</v>
      </c>
      <c r="K153" s="239"/>
      <c r="L153" s="41"/>
      <c r="M153" s="240" t="s">
        <v>1</v>
      </c>
      <c r="N153" s="241" t="s">
        <v>44</v>
      </c>
      <c r="O153" s="94"/>
      <c r="P153" s="242">
        <f>O153*H153</f>
        <v>0</v>
      </c>
      <c r="Q153" s="242">
        <v>0.00097000000000000005</v>
      </c>
      <c r="R153" s="242">
        <f>Q153*H153</f>
        <v>0.023280000000000002</v>
      </c>
      <c r="S153" s="242">
        <v>0</v>
      </c>
      <c r="T153" s="24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4" t="s">
        <v>327</v>
      </c>
      <c r="AT153" s="244" t="s">
        <v>264</v>
      </c>
      <c r="AU153" s="244" t="s">
        <v>89</v>
      </c>
      <c r="AY153" s="14" t="s">
        <v>263</v>
      </c>
      <c r="BE153" s="245">
        <f>IF(N153="základná",J153,0)</f>
        <v>0</v>
      </c>
      <c r="BF153" s="245">
        <f>IF(N153="znížená",J153,0)</f>
        <v>0</v>
      </c>
      <c r="BG153" s="245">
        <f>IF(N153="zákl. prenesená",J153,0)</f>
        <v>0</v>
      </c>
      <c r="BH153" s="245">
        <f>IF(N153="zníž. prenesená",J153,0)</f>
        <v>0</v>
      </c>
      <c r="BI153" s="245">
        <f>IF(N153="nulová",J153,0)</f>
        <v>0</v>
      </c>
      <c r="BJ153" s="14" t="s">
        <v>89</v>
      </c>
      <c r="BK153" s="246">
        <f>ROUND(I153*H153,3)</f>
        <v>0</v>
      </c>
      <c r="BL153" s="14" t="s">
        <v>327</v>
      </c>
      <c r="BM153" s="244" t="s">
        <v>3591</v>
      </c>
    </row>
    <row r="154" s="2" customFormat="1" ht="16.5" customHeight="1">
      <c r="A154" s="35"/>
      <c r="B154" s="36"/>
      <c r="C154" s="233" t="s">
        <v>7</v>
      </c>
      <c r="D154" s="233" t="s">
        <v>264</v>
      </c>
      <c r="E154" s="234" t="s">
        <v>1490</v>
      </c>
      <c r="F154" s="235" t="s">
        <v>1491</v>
      </c>
      <c r="G154" s="236" t="s">
        <v>410</v>
      </c>
      <c r="H154" s="237">
        <v>2</v>
      </c>
      <c r="I154" s="238"/>
      <c r="J154" s="237">
        <f>ROUND(I154*H154,3)</f>
        <v>0</v>
      </c>
      <c r="K154" s="239"/>
      <c r="L154" s="41"/>
      <c r="M154" s="240" t="s">
        <v>1</v>
      </c>
      <c r="N154" s="241" t="s">
        <v>44</v>
      </c>
      <c r="O154" s="94"/>
      <c r="P154" s="242">
        <f>O154*H154</f>
        <v>0</v>
      </c>
      <c r="Q154" s="242">
        <v>0.00019000000000000001</v>
      </c>
      <c r="R154" s="242">
        <f>Q154*H154</f>
        <v>0.00038000000000000002</v>
      </c>
      <c r="S154" s="242">
        <v>0</v>
      </c>
      <c r="T154" s="243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4" t="s">
        <v>327</v>
      </c>
      <c r="AT154" s="244" t="s">
        <v>264</v>
      </c>
      <c r="AU154" s="244" t="s">
        <v>89</v>
      </c>
      <c r="AY154" s="14" t="s">
        <v>263</v>
      </c>
      <c r="BE154" s="245">
        <f>IF(N154="základná",J154,0)</f>
        <v>0</v>
      </c>
      <c r="BF154" s="245">
        <f>IF(N154="znížená",J154,0)</f>
        <v>0</v>
      </c>
      <c r="BG154" s="245">
        <f>IF(N154="zákl. prenesená",J154,0)</f>
        <v>0</v>
      </c>
      <c r="BH154" s="245">
        <f>IF(N154="zníž. prenesená",J154,0)</f>
        <v>0</v>
      </c>
      <c r="BI154" s="245">
        <f>IF(N154="nulová",J154,0)</f>
        <v>0</v>
      </c>
      <c r="BJ154" s="14" t="s">
        <v>89</v>
      </c>
      <c r="BK154" s="246">
        <f>ROUND(I154*H154,3)</f>
        <v>0</v>
      </c>
      <c r="BL154" s="14" t="s">
        <v>327</v>
      </c>
      <c r="BM154" s="244" t="s">
        <v>3592</v>
      </c>
    </row>
    <row r="155" s="2" customFormat="1" ht="16.5" customHeight="1">
      <c r="A155" s="35"/>
      <c r="B155" s="36"/>
      <c r="C155" s="249" t="s">
        <v>350</v>
      </c>
      <c r="D155" s="249" t="s">
        <v>612</v>
      </c>
      <c r="E155" s="250" t="s">
        <v>1493</v>
      </c>
      <c r="F155" s="251" t="s">
        <v>1494</v>
      </c>
      <c r="G155" s="252" t="s">
        <v>410</v>
      </c>
      <c r="H155" s="253">
        <v>2</v>
      </c>
      <c r="I155" s="254"/>
      <c r="J155" s="253">
        <f>ROUND(I155*H155,3)</f>
        <v>0</v>
      </c>
      <c r="K155" s="255"/>
      <c r="L155" s="256"/>
      <c r="M155" s="257" t="s">
        <v>1</v>
      </c>
      <c r="N155" s="258" t="s">
        <v>44</v>
      </c>
      <c r="O155" s="94"/>
      <c r="P155" s="242">
        <f>O155*H155</f>
        <v>0</v>
      </c>
      <c r="Q155" s="242">
        <v>0.00052999999999999998</v>
      </c>
      <c r="R155" s="242">
        <f>Q155*H155</f>
        <v>0.00106</v>
      </c>
      <c r="S155" s="242">
        <v>0</v>
      </c>
      <c r="T155" s="243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4" t="s">
        <v>717</v>
      </c>
      <c r="AT155" s="244" t="s">
        <v>612</v>
      </c>
      <c r="AU155" s="244" t="s">
        <v>89</v>
      </c>
      <c r="AY155" s="14" t="s">
        <v>263</v>
      </c>
      <c r="BE155" s="245">
        <f>IF(N155="základná",J155,0)</f>
        <v>0</v>
      </c>
      <c r="BF155" s="245">
        <f>IF(N155="znížená",J155,0)</f>
        <v>0</v>
      </c>
      <c r="BG155" s="245">
        <f>IF(N155="zákl. prenesená",J155,0)</f>
        <v>0</v>
      </c>
      <c r="BH155" s="245">
        <f>IF(N155="zníž. prenesená",J155,0)</f>
        <v>0</v>
      </c>
      <c r="BI155" s="245">
        <f>IF(N155="nulová",J155,0)</f>
        <v>0</v>
      </c>
      <c r="BJ155" s="14" t="s">
        <v>89</v>
      </c>
      <c r="BK155" s="246">
        <f>ROUND(I155*H155,3)</f>
        <v>0</v>
      </c>
      <c r="BL155" s="14" t="s">
        <v>327</v>
      </c>
      <c r="BM155" s="244" t="s">
        <v>3593</v>
      </c>
    </row>
    <row r="156" s="2" customFormat="1" ht="24.15" customHeight="1">
      <c r="A156" s="35"/>
      <c r="B156" s="36"/>
      <c r="C156" s="233" t="s">
        <v>1468</v>
      </c>
      <c r="D156" s="233" t="s">
        <v>264</v>
      </c>
      <c r="E156" s="234" t="s">
        <v>1497</v>
      </c>
      <c r="F156" s="235" t="s">
        <v>1498</v>
      </c>
      <c r="G156" s="236" t="s">
        <v>410</v>
      </c>
      <c r="H156" s="237">
        <v>9</v>
      </c>
      <c r="I156" s="238"/>
      <c r="J156" s="237">
        <f>ROUND(I156*H156,3)</f>
        <v>0</v>
      </c>
      <c r="K156" s="239"/>
      <c r="L156" s="41"/>
      <c r="M156" s="240" t="s">
        <v>1</v>
      </c>
      <c r="N156" s="241" t="s">
        <v>44</v>
      </c>
      <c r="O156" s="94"/>
      <c r="P156" s="242">
        <f>O156*H156</f>
        <v>0</v>
      </c>
      <c r="Q156" s="242">
        <v>0</v>
      </c>
      <c r="R156" s="242">
        <f>Q156*H156</f>
        <v>0</v>
      </c>
      <c r="S156" s="242">
        <v>0</v>
      </c>
      <c r="T156" s="243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4" t="s">
        <v>327</v>
      </c>
      <c r="AT156" s="244" t="s">
        <v>264</v>
      </c>
      <c r="AU156" s="244" t="s">
        <v>89</v>
      </c>
      <c r="AY156" s="14" t="s">
        <v>263</v>
      </c>
      <c r="BE156" s="245">
        <f>IF(N156="základná",J156,0)</f>
        <v>0</v>
      </c>
      <c r="BF156" s="245">
        <f>IF(N156="znížená",J156,0)</f>
        <v>0</v>
      </c>
      <c r="BG156" s="245">
        <f>IF(N156="zákl. prenesená",J156,0)</f>
        <v>0</v>
      </c>
      <c r="BH156" s="245">
        <f>IF(N156="zníž. prenesená",J156,0)</f>
        <v>0</v>
      </c>
      <c r="BI156" s="245">
        <f>IF(N156="nulová",J156,0)</f>
        <v>0</v>
      </c>
      <c r="BJ156" s="14" t="s">
        <v>89</v>
      </c>
      <c r="BK156" s="246">
        <f>ROUND(I156*H156,3)</f>
        <v>0</v>
      </c>
      <c r="BL156" s="14" t="s">
        <v>327</v>
      </c>
      <c r="BM156" s="244" t="s">
        <v>3594</v>
      </c>
    </row>
    <row r="157" s="2" customFormat="1" ht="24.15" customHeight="1">
      <c r="A157" s="35"/>
      <c r="B157" s="36"/>
      <c r="C157" s="233" t="s">
        <v>1472</v>
      </c>
      <c r="D157" s="233" t="s">
        <v>264</v>
      </c>
      <c r="E157" s="234" t="s">
        <v>1500</v>
      </c>
      <c r="F157" s="235" t="s">
        <v>1501</v>
      </c>
      <c r="G157" s="236" t="s">
        <v>410</v>
      </c>
      <c r="H157" s="237">
        <v>3</v>
      </c>
      <c r="I157" s="238"/>
      <c r="J157" s="237">
        <f>ROUND(I157*H157,3)</f>
        <v>0</v>
      </c>
      <c r="K157" s="239"/>
      <c r="L157" s="41"/>
      <c r="M157" s="240" t="s">
        <v>1</v>
      </c>
      <c r="N157" s="241" t="s">
        <v>44</v>
      </c>
      <c r="O157" s="94"/>
      <c r="P157" s="242">
        <f>O157*H157</f>
        <v>0</v>
      </c>
      <c r="Q157" s="242">
        <v>0</v>
      </c>
      <c r="R157" s="242">
        <f>Q157*H157</f>
        <v>0</v>
      </c>
      <c r="S157" s="242">
        <v>0</v>
      </c>
      <c r="T157" s="24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4" t="s">
        <v>327</v>
      </c>
      <c r="AT157" s="244" t="s">
        <v>264</v>
      </c>
      <c r="AU157" s="244" t="s">
        <v>89</v>
      </c>
      <c r="AY157" s="14" t="s">
        <v>263</v>
      </c>
      <c r="BE157" s="245">
        <f>IF(N157="základná",J157,0)</f>
        <v>0</v>
      </c>
      <c r="BF157" s="245">
        <f>IF(N157="znížená",J157,0)</f>
        <v>0</v>
      </c>
      <c r="BG157" s="245">
        <f>IF(N157="zákl. prenesená",J157,0)</f>
        <v>0</v>
      </c>
      <c r="BH157" s="245">
        <f>IF(N157="zníž. prenesená",J157,0)</f>
        <v>0</v>
      </c>
      <c r="BI157" s="245">
        <f>IF(N157="nulová",J157,0)</f>
        <v>0</v>
      </c>
      <c r="BJ157" s="14" t="s">
        <v>89</v>
      </c>
      <c r="BK157" s="246">
        <f>ROUND(I157*H157,3)</f>
        <v>0</v>
      </c>
      <c r="BL157" s="14" t="s">
        <v>327</v>
      </c>
      <c r="BM157" s="244" t="s">
        <v>3595</v>
      </c>
    </row>
    <row r="158" s="2" customFormat="1" ht="24.15" customHeight="1">
      <c r="A158" s="35"/>
      <c r="B158" s="36"/>
      <c r="C158" s="233" t="s">
        <v>366</v>
      </c>
      <c r="D158" s="233" t="s">
        <v>264</v>
      </c>
      <c r="E158" s="234" t="s">
        <v>1503</v>
      </c>
      <c r="F158" s="235" t="s">
        <v>1504</v>
      </c>
      <c r="G158" s="236" t="s">
        <v>410</v>
      </c>
      <c r="H158" s="237">
        <v>9</v>
      </c>
      <c r="I158" s="238"/>
      <c r="J158" s="237">
        <f>ROUND(I158*H158,3)</f>
        <v>0</v>
      </c>
      <c r="K158" s="239"/>
      <c r="L158" s="41"/>
      <c r="M158" s="240" t="s">
        <v>1</v>
      </c>
      <c r="N158" s="241" t="s">
        <v>44</v>
      </c>
      <c r="O158" s="94"/>
      <c r="P158" s="242">
        <f>O158*H158</f>
        <v>0</v>
      </c>
      <c r="Q158" s="242">
        <v>0</v>
      </c>
      <c r="R158" s="242">
        <f>Q158*H158</f>
        <v>0</v>
      </c>
      <c r="S158" s="242">
        <v>0</v>
      </c>
      <c r="T158" s="243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4" t="s">
        <v>327</v>
      </c>
      <c r="AT158" s="244" t="s">
        <v>264</v>
      </c>
      <c r="AU158" s="244" t="s">
        <v>89</v>
      </c>
      <c r="AY158" s="14" t="s">
        <v>263</v>
      </c>
      <c r="BE158" s="245">
        <f>IF(N158="základná",J158,0)</f>
        <v>0</v>
      </c>
      <c r="BF158" s="245">
        <f>IF(N158="znížená",J158,0)</f>
        <v>0</v>
      </c>
      <c r="BG158" s="245">
        <f>IF(N158="zákl. prenesená",J158,0)</f>
        <v>0</v>
      </c>
      <c r="BH158" s="245">
        <f>IF(N158="zníž. prenesená",J158,0)</f>
        <v>0</v>
      </c>
      <c r="BI158" s="245">
        <f>IF(N158="nulová",J158,0)</f>
        <v>0</v>
      </c>
      <c r="BJ158" s="14" t="s">
        <v>89</v>
      </c>
      <c r="BK158" s="246">
        <f>ROUND(I158*H158,3)</f>
        <v>0</v>
      </c>
      <c r="BL158" s="14" t="s">
        <v>327</v>
      </c>
      <c r="BM158" s="244" t="s">
        <v>3596</v>
      </c>
    </row>
    <row r="159" s="2" customFormat="1" ht="24.15" customHeight="1">
      <c r="A159" s="35"/>
      <c r="B159" s="36"/>
      <c r="C159" s="233" t="s">
        <v>370</v>
      </c>
      <c r="D159" s="233" t="s">
        <v>264</v>
      </c>
      <c r="E159" s="234" t="s">
        <v>1507</v>
      </c>
      <c r="F159" s="235" t="s">
        <v>3597</v>
      </c>
      <c r="G159" s="236" t="s">
        <v>410</v>
      </c>
      <c r="H159" s="237">
        <v>10</v>
      </c>
      <c r="I159" s="238"/>
      <c r="J159" s="237">
        <f>ROUND(I159*H159,3)</f>
        <v>0</v>
      </c>
      <c r="K159" s="239"/>
      <c r="L159" s="41"/>
      <c r="M159" s="240" t="s">
        <v>1</v>
      </c>
      <c r="N159" s="241" t="s">
        <v>44</v>
      </c>
      <c r="O159" s="94"/>
      <c r="P159" s="242">
        <f>O159*H159</f>
        <v>0</v>
      </c>
      <c r="Q159" s="242">
        <v>0.00036999999999999999</v>
      </c>
      <c r="R159" s="242">
        <f>Q159*H159</f>
        <v>0.0037000000000000002</v>
      </c>
      <c r="S159" s="242">
        <v>0</v>
      </c>
      <c r="T159" s="243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4" t="s">
        <v>327</v>
      </c>
      <c r="AT159" s="244" t="s">
        <v>264</v>
      </c>
      <c r="AU159" s="244" t="s">
        <v>89</v>
      </c>
      <c r="AY159" s="14" t="s">
        <v>263</v>
      </c>
      <c r="BE159" s="245">
        <f>IF(N159="základná",J159,0)</f>
        <v>0</v>
      </c>
      <c r="BF159" s="245">
        <f>IF(N159="znížená",J159,0)</f>
        <v>0</v>
      </c>
      <c r="BG159" s="245">
        <f>IF(N159="zákl. prenesená",J159,0)</f>
        <v>0</v>
      </c>
      <c r="BH159" s="245">
        <f>IF(N159="zníž. prenesená",J159,0)</f>
        <v>0</v>
      </c>
      <c r="BI159" s="245">
        <f>IF(N159="nulová",J159,0)</f>
        <v>0</v>
      </c>
      <c r="BJ159" s="14" t="s">
        <v>89</v>
      </c>
      <c r="BK159" s="246">
        <f>ROUND(I159*H159,3)</f>
        <v>0</v>
      </c>
      <c r="BL159" s="14" t="s">
        <v>327</v>
      </c>
      <c r="BM159" s="244" t="s">
        <v>3598</v>
      </c>
    </row>
    <row r="160" s="2" customFormat="1" ht="24.15" customHeight="1">
      <c r="A160" s="35"/>
      <c r="B160" s="36"/>
      <c r="C160" s="249" t="s">
        <v>374</v>
      </c>
      <c r="D160" s="249" t="s">
        <v>612</v>
      </c>
      <c r="E160" s="250" t="s">
        <v>1510</v>
      </c>
      <c r="F160" s="251" t="s">
        <v>1511</v>
      </c>
      <c r="G160" s="252" t="s">
        <v>410</v>
      </c>
      <c r="H160" s="253">
        <v>10</v>
      </c>
      <c r="I160" s="254"/>
      <c r="J160" s="253">
        <f>ROUND(I160*H160,3)</f>
        <v>0</v>
      </c>
      <c r="K160" s="255"/>
      <c r="L160" s="256"/>
      <c r="M160" s="257" t="s">
        <v>1</v>
      </c>
      <c r="N160" s="258" t="s">
        <v>44</v>
      </c>
      <c r="O160" s="94"/>
      <c r="P160" s="242">
        <f>O160*H160</f>
        <v>0</v>
      </c>
      <c r="Q160" s="242">
        <v>0.00063000000000000003</v>
      </c>
      <c r="R160" s="242">
        <f>Q160*H160</f>
        <v>0.0063</v>
      </c>
      <c r="S160" s="242">
        <v>0</v>
      </c>
      <c r="T160" s="243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4" t="s">
        <v>717</v>
      </c>
      <c r="AT160" s="244" t="s">
        <v>612</v>
      </c>
      <c r="AU160" s="244" t="s">
        <v>89</v>
      </c>
      <c r="AY160" s="14" t="s">
        <v>263</v>
      </c>
      <c r="BE160" s="245">
        <f>IF(N160="základná",J160,0)</f>
        <v>0</v>
      </c>
      <c r="BF160" s="245">
        <f>IF(N160="znížená",J160,0)</f>
        <v>0</v>
      </c>
      <c r="BG160" s="245">
        <f>IF(N160="zákl. prenesená",J160,0)</f>
        <v>0</v>
      </c>
      <c r="BH160" s="245">
        <f>IF(N160="zníž. prenesená",J160,0)</f>
        <v>0</v>
      </c>
      <c r="BI160" s="245">
        <f>IF(N160="nulová",J160,0)</f>
        <v>0</v>
      </c>
      <c r="BJ160" s="14" t="s">
        <v>89</v>
      </c>
      <c r="BK160" s="246">
        <f>ROUND(I160*H160,3)</f>
        <v>0</v>
      </c>
      <c r="BL160" s="14" t="s">
        <v>327</v>
      </c>
      <c r="BM160" s="244" t="s">
        <v>3599</v>
      </c>
    </row>
    <row r="161" s="2" customFormat="1" ht="16.5" customHeight="1">
      <c r="A161" s="35"/>
      <c r="B161" s="36"/>
      <c r="C161" s="233" t="s">
        <v>1482</v>
      </c>
      <c r="D161" s="233" t="s">
        <v>264</v>
      </c>
      <c r="E161" s="234" t="s">
        <v>3600</v>
      </c>
      <c r="F161" s="235" t="s">
        <v>3601</v>
      </c>
      <c r="G161" s="236" t="s">
        <v>410</v>
      </c>
      <c r="H161" s="237">
        <v>1</v>
      </c>
      <c r="I161" s="238"/>
      <c r="J161" s="237">
        <f>ROUND(I161*H161,3)</f>
        <v>0</v>
      </c>
      <c r="K161" s="239"/>
      <c r="L161" s="41"/>
      <c r="M161" s="240" t="s">
        <v>1</v>
      </c>
      <c r="N161" s="241" t="s">
        <v>44</v>
      </c>
      <c r="O161" s="94"/>
      <c r="P161" s="242">
        <f>O161*H161</f>
        <v>0</v>
      </c>
      <c r="Q161" s="242">
        <v>0.00032000000000000003</v>
      </c>
      <c r="R161" s="242">
        <f>Q161*H161</f>
        <v>0.00032000000000000003</v>
      </c>
      <c r="S161" s="242">
        <v>0</v>
      </c>
      <c r="T161" s="243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4" t="s">
        <v>327</v>
      </c>
      <c r="AT161" s="244" t="s">
        <v>264</v>
      </c>
      <c r="AU161" s="244" t="s">
        <v>89</v>
      </c>
      <c r="AY161" s="14" t="s">
        <v>263</v>
      </c>
      <c r="BE161" s="245">
        <f>IF(N161="základná",J161,0)</f>
        <v>0</v>
      </c>
      <c r="BF161" s="245">
        <f>IF(N161="znížená",J161,0)</f>
        <v>0</v>
      </c>
      <c r="BG161" s="245">
        <f>IF(N161="zákl. prenesená",J161,0)</f>
        <v>0</v>
      </c>
      <c r="BH161" s="245">
        <f>IF(N161="zníž. prenesená",J161,0)</f>
        <v>0</v>
      </c>
      <c r="BI161" s="245">
        <f>IF(N161="nulová",J161,0)</f>
        <v>0</v>
      </c>
      <c r="BJ161" s="14" t="s">
        <v>89</v>
      </c>
      <c r="BK161" s="246">
        <f>ROUND(I161*H161,3)</f>
        <v>0</v>
      </c>
      <c r="BL161" s="14" t="s">
        <v>327</v>
      </c>
      <c r="BM161" s="244" t="s">
        <v>3602</v>
      </c>
    </row>
    <row r="162" s="2" customFormat="1" ht="16.5" customHeight="1">
      <c r="A162" s="35"/>
      <c r="B162" s="36"/>
      <c r="C162" s="233" t="s">
        <v>1486</v>
      </c>
      <c r="D162" s="233" t="s">
        <v>264</v>
      </c>
      <c r="E162" s="234" t="s">
        <v>1523</v>
      </c>
      <c r="F162" s="235" t="s">
        <v>1524</v>
      </c>
      <c r="G162" s="236" t="s">
        <v>410</v>
      </c>
      <c r="H162" s="237">
        <v>2</v>
      </c>
      <c r="I162" s="238"/>
      <c r="J162" s="237">
        <f>ROUND(I162*H162,3)</f>
        <v>0</v>
      </c>
      <c r="K162" s="239"/>
      <c r="L162" s="41"/>
      <c r="M162" s="240" t="s">
        <v>1</v>
      </c>
      <c r="N162" s="241" t="s">
        <v>44</v>
      </c>
      <c r="O162" s="94"/>
      <c r="P162" s="242">
        <f>O162*H162</f>
        <v>0</v>
      </c>
      <c r="Q162" s="242">
        <v>0.00064000000000000005</v>
      </c>
      <c r="R162" s="242">
        <f>Q162*H162</f>
        <v>0.0012800000000000001</v>
      </c>
      <c r="S162" s="242">
        <v>0</v>
      </c>
      <c r="T162" s="243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4" t="s">
        <v>327</v>
      </c>
      <c r="AT162" s="244" t="s">
        <v>264</v>
      </c>
      <c r="AU162" s="244" t="s">
        <v>89</v>
      </c>
      <c r="AY162" s="14" t="s">
        <v>263</v>
      </c>
      <c r="BE162" s="245">
        <f>IF(N162="základná",J162,0)</f>
        <v>0</v>
      </c>
      <c r="BF162" s="245">
        <f>IF(N162="znížená",J162,0)</f>
        <v>0</v>
      </c>
      <c r="BG162" s="245">
        <f>IF(N162="zákl. prenesená",J162,0)</f>
        <v>0</v>
      </c>
      <c r="BH162" s="245">
        <f>IF(N162="zníž. prenesená",J162,0)</f>
        <v>0</v>
      </c>
      <c r="BI162" s="245">
        <f>IF(N162="nulová",J162,0)</f>
        <v>0</v>
      </c>
      <c r="BJ162" s="14" t="s">
        <v>89</v>
      </c>
      <c r="BK162" s="246">
        <f>ROUND(I162*H162,3)</f>
        <v>0</v>
      </c>
      <c r="BL162" s="14" t="s">
        <v>327</v>
      </c>
      <c r="BM162" s="244" t="s">
        <v>3603</v>
      </c>
    </row>
    <row r="163" s="2" customFormat="1" ht="24.15" customHeight="1">
      <c r="A163" s="35"/>
      <c r="B163" s="36"/>
      <c r="C163" s="233" t="s">
        <v>390</v>
      </c>
      <c r="D163" s="233" t="s">
        <v>264</v>
      </c>
      <c r="E163" s="234" t="s">
        <v>1529</v>
      </c>
      <c r="F163" s="235" t="s">
        <v>1530</v>
      </c>
      <c r="G163" s="236" t="s">
        <v>410</v>
      </c>
      <c r="H163" s="237">
        <v>1</v>
      </c>
      <c r="I163" s="238"/>
      <c r="J163" s="237">
        <f>ROUND(I163*H163,3)</f>
        <v>0</v>
      </c>
      <c r="K163" s="239"/>
      <c r="L163" s="41"/>
      <c r="M163" s="240" t="s">
        <v>1</v>
      </c>
      <c r="N163" s="241" t="s">
        <v>44</v>
      </c>
      <c r="O163" s="94"/>
      <c r="P163" s="242">
        <f>O163*H163</f>
        <v>0</v>
      </c>
      <c r="Q163" s="242">
        <v>1.0000000000000001E-05</v>
      </c>
      <c r="R163" s="242">
        <f>Q163*H163</f>
        <v>1.0000000000000001E-05</v>
      </c>
      <c r="S163" s="242">
        <v>0</v>
      </c>
      <c r="T163" s="243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4" t="s">
        <v>327</v>
      </c>
      <c r="AT163" s="244" t="s">
        <v>264</v>
      </c>
      <c r="AU163" s="244" t="s">
        <v>89</v>
      </c>
      <c r="AY163" s="14" t="s">
        <v>263</v>
      </c>
      <c r="BE163" s="245">
        <f>IF(N163="základná",J163,0)</f>
        <v>0</v>
      </c>
      <c r="BF163" s="245">
        <f>IF(N163="znížená",J163,0)</f>
        <v>0</v>
      </c>
      <c r="BG163" s="245">
        <f>IF(N163="zákl. prenesená",J163,0)</f>
        <v>0</v>
      </c>
      <c r="BH163" s="245">
        <f>IF(N163="zníž. prenesená",J163,0)</f>
        <v>0</v>
      </c>
      <c r="BI163" s="245">
        <f>IF(N163="nulová",J163,0)</f>
        <v>0</v>
      </c>
      <c r="BJ163" s="14" t="s">
        <v>89</v>
      </c>
      <c r="BK163" s="246">
        <f>ROUND(I163*H163,3)</f>
        <v>0</v>
      </c>
      <c r="BL163" s="14" t="s">
        <v>327</v>
      </c>
      <c r="BM163" s="244" t="s">
        <v>3604</v>
      </c>
    </row>
    <row r="164" s="2" customFormat="1" ht="16.5" customHeight="1">
      <c r="A164" s="35"/>
      <c r="B164" s="36"/>
      <c r="C164" s="249" t="s">
        <v>403</v>
      </c>
      <c r="D164" s="249" t="s">
        <v>612</v>
      </c>
      <c r="E164" s="250" t="s">
        <v>1532</v>
      </c>
      <c r="F164" s="251" t="s">
        <v>1533</v>
      </c>
      <c r="G164" s="252" t="s">
        <v>410</v>
      </c>
      <c r="H164" s="253">
        <v>1</v>
      </c>
      <c r="I164" s="254"/>
      <c r="J164" s="253">
        <f>ROUND(I164*H164,3)</f>
        <v>0</v>
      </c>
      <c r="K164" s="255"/>
      <c r="L164" s="256"/>
      <c r="M164" s="257" t="s">
        <v>1</v>
      </c>
      <c r="N164" s="258" t="s">
        <v>44</v>
      </c>
      <c r="O164" s="94"/>
      <c r="P164" s="242">
        <f>O164*H164</f>
        <v>0</v>
      </c>
      <c r="Q164" s="242">
        <v>0.00048000000000000001</v>
      </c>
      <c r="R164" s="242">
        <f>Q164*H164</f>
        <v>0.00048000000000000001</v>
      </c>
      <c r="S164" s="242">
        <v>0</v>
      </c>
      <c r="T164" s="243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4" t="s">
        <v>717</v>
      </c>
      <c r="AT164" s="244" t="s">
        <v>612</v>
      </c>
      <c r="AU164" s="244" t="s">
        <v>89</v>
      </c>
      <c r="AY164" s="14" t="s">
        <v>263</v>
      </c>
      <c r="BE164" s="245">
        <f>IF(N164="základná",J164,0)</f>
        <v>0</v>
      </c>
      <c r="BF164" s="245">
        <f>IF(N164="znížená",J164,0)</f>
        <v>0</v>
      </c>
      <c r="BG164" s="245">
        <f>IF(N164="zákl. prenesená",J164,0)</f>
        <v>0</v>
      </c>
      <c r="BH164" s="245">
        <f>IF(N164="zníž. prenesená",J164,0)</f>
        <v>0</v>
      </c>
      <c r="BI164" s="245">
        <f>IF(N164="nulová",J164,0)</f>
        <v>0</v>
      </c>
      <c r="BJ164" s="14" t="s">
        <v>89</v>
      </c>
      <c r="BK164" s="246">
        <f>ROUND(I164*H164,3)</f>
        <v>0</v>
      </c>
      <c r="BL164" s="14" t="s">
        <v>327</v>
      </c>
      <c r="BM164" s="244" t="s">
        <v>3605</v>
      </c>
    </row>
    <row r="165" s="2" customFormat="1" ht="24.15" customHeight="1">
      <c r="A165" s="35"/>
      <c r="B165" s="36"/>
      <c r="C165" s="233" t="s">
        <v>1496</v>
      </c>
      <c r="D165" s="233" t="s">
        <v>264</v>
      </c>
      <c r="E165" s="234" t="s">
        <v>1538</v>
      </c>
      <c r="F165" s="235" t="s">
        <v>1539</v>
      </c>
      <c r="G165" s="236" t="s">
        <v>569</v>
      </c>
      <c r="H165" s="237">
        <v>149</v>
      </c>
      <c r="I165" s="238"/>
      <c r="J165" s="237">
        <f>ROUND(I165*H165,3)</f>
        <v>0</v>
      </c>
      <c r="K165" s="239"/>
      <c r="L165" s="41"/>
      <c r="M165" s="240" t="s">
        <v>1</v>
      </c>
      <c r="N165" s="241" t="s">
        <v>44</v>
      </c>
      <c r="O165" s="94"/>
      <c r="P165" s="242">
        <f>O165*H165</f>
        <v>0</v>
      </c>
      <c r="Q165" s="242">
        <v>0</v>
      </c>
      <c r="R165" s="242">
        <f>Q165*H165</f>
        <v>0</v>
      </c>
      <c r="S165" s="242">
        <v>0</v>
      </c>
      <c r="T165" s="243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4" t="s">
        <v>327</v>
      </c>
      <c r="AT165" s="244" t="s">
        <v>264</v>
      </c>
      <c r="AU165" s="244" t="s">
        <v>89</v>
      </c>
      <c r="AY165" s="14" t="s">
        <v>263</v>
      </c>
      <c r="BE165" s="245">
        <f>IF(N165="základná",J165,0)</f>
        <v>0</v>
      </c>
      <c r="BF165" s="245">
        <f>IF(N165="znížená",J165,0)</f>
        <v>0</v>
      </c>
      <c r="BG165" s="245">
        <f>IF(N165="zákl. prenesená",J165,0)</f>
        <v>0</v>
      </c>
      <c r="BH165" s="245">
        <f>IF(N165="zníž. prenesená",J165,0)</f>
        <v>0</v>
      </c>
      <c r="BI165" s="245">
        <f>IF(N165="nulová",J165,0)</f>
        <v>0</v>
      </c>
      <c r="BJ165" s="14" t="s">
        <v>89</v>
      </c>
      <c r="BK165" s="246">
        <f>ROUND(I165*H165,3)</f>
        <v>0</v>
      </c>
      <c r="BL165" s="14" t="s">
        <v>327</v>
      </c>
      <c r="BM165" s="244" t="s">
        <v>3606</v>
      </c>
    </row>
    <row r="166" s="2" customFormat="1" ht="24.15" customHeight="1">
      <c r="A166" s="35"/>
      <c r="B166" s="36"/>
      <c r="C166" s="233" t="s">
        <v>717</v>
      </c>
      <c r="D166" s="233" t="s">
        <v>264</v>
      </c>
      <c r="E166" s="234" t="s">
        <v>1541</v>
      </c>
      <c r="F166" s="235" t="s">
        <v>1542</v>
      </c>
      <c r="G166" s="236" t="s">
        <v>569</v>
      </c>
      <c r="H166" s="237">
        <v>1</v>
      </c>
      <c r="I166" s="238"/>
      <c r="J166" s="237">
        <f>ROUND(I166*H166,3)</f>
        <v>0</v>
      </c>
      <c r="K166" s="239"/>
      <c r="L166" s="41"/>
      <c r="M166" s="240" t="s">
        <v>1</v>
      </c>
      <c r="N166" s="241" t="s">
        <v>44</v>
      </c>
      <c r="O166" s="94"/>
      <c r="P166" s="242">
        <f>O166*H166</f>
        <v>0</v>
      </c>
      <c r="Q166" s="242">
        <v>0</v>
      </c>
      <c r="R166" s="242">
        <f>Q166*H166</f>
        <v>0</v>
      </c>
      <c r="S166" s="242">
        <v>0</v>
      </c>
      <c r="T166" s="243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4" t="s">
        <v>327</v>
      </c>
      <c r="AT166" s="244" t="s">
        <v>264</v>
      </c>
      <c r="AU166" s="244" t="s">
        <v>89</v>
      </c>
      <c r="AY166" s="14" t="s">
        <v>263</v>
      </c>
      <c r="BE166" s="245">
        <f>IF(N166="základná",J166,0)</f>
        <v>0</v>
      </c>
      <c r="BF166" s="245">
        <f>IF(N166="znížená",J166,0)</f>
        <v>0</v>
      </c>
      <c r="BG166" s="245">
        <f>IF(N166="zákl. prenesená",J166,0)</f>
        <v>0</v>
      </c>
      <c r="BH166" s="245">
        <f>IF(N166="zníž. prenesená",J166,0)</f>
        <v>0</v>
      </c>
      <c r="BI166" s="245">
        <f>IF(N166="nulová",J166,0)</f>
        <v>0</v>
      </c>
      <c r="BJ166" s="14" t="s">
        <v>89</v>
      </c>
      <c r="BK166" s="246">
        <f>ROUND(I166*H166,3)</f>
        <v>0</v>
      </c>
      <c r="BL166" s="14" t="s">
        <v>327</v>
      </c>
      <c r="BM166" s="244" t="s">
        <v>3607</v>
      </c>
    </row>
    <row r="167" s="2" customFormat="1" ht="24.15" customHeight="1">
      <c r="A167" s="35"/>
      <c r="B167" s="36"/>
      <c r="C167" s="233" t="s">
        <v>407</v>
      </c>
      <c r="D167" s="233" t="s">
        <v>264</v>
      </c>
      <c r="E167" s="234" t="s">
        <v>1544</v>
      </c>
      <c r="F167" s="235" t="s">
        <v>1545</v>
      </c>
      <c r="G167" s="236" t="s">
        <v>1445</v>
      </c>
      <c r="H167" s="238"/>
      <c r="I167" s="238"/>
      <c r="J167" s="237">
        <f>ROUND(I167*H167,3)</f>
        <v>0</v>
      </c>
      <c r="K167" s="239"/>
      <c r="L167" s="41"/>
      <c r="M167" s="240" t="s">
        <v>1</v>
      </c>
      <c r="N167" s="241" t="s">
        <v>44</v>
      </c>
      <c r="O167" s="94"/>
      <c r="P167" s="242">
        <f>O167*H167</f>
        <v>0</v>
      </c>
      <c r="Q167" s="242">
        <v>0</v>
      </c>
      <c r="R167" s="242">
        <f>Q167*H167</f>
        <v>0</v>
      </c>
      <c r="S167" s="242">
        <v>0</v>
      </c>
      <c r="T167" s="243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4" t="s">
        <v>327</v>
      </c>
      <c r="AT167" s="244" t="s">
        <v>264</v>
      </c>
      <c r="AU167" s="244" t="s">
        <v>89</v>
      </c>
      <c r="AY167" s="14" t="s">
        <v>263</v>
      </c>
      <c r="BE167" s="245">
        <f>IF(N167="základná",J167,0)</f>
        <v>0</v>
      </c>
      <c r="BF167" s="245">
        <f>IF(N167="znížená",J167,0)</f>
        <v>0</v>
      </c>
      <c r="BG167" s="245">
        <f>IF(N167="zákl. prenesená",J167,0)</f>
        <v>0</v>
      </c>
      <c r="BH167" s="245">
        <f>IF(N167="zníž. prenesená",J167,0)</f>
        <v>0</v>
      </c>
      <c r="BI167" s="245">
        <f>IF(N167="nulová",J167,0)</f>
        <v>0</v>
      </c>
      <c r="BJ167" s="14" t="s">
        <v>89</v>
      </c>
      <c r="BK167" s="246">
        <f>ROUND(I167*H167,3)</f>
        <v>0</v>
      </c>
      <c r="BL167" s="14" t="s">
        <v>327</v>
      </c>
      <c r="BM167" s="244" t="s">
        <v>3608</v>
      </c>
    </row>
    <row r="168" s="12" customFormat="1" ht="22.8" customHeight="1">
      <c r="A168" s="12"/>
      <c r="B168" s="219"/>
      <c r="C168" s="220"/>
      <c r="D168" s="221" t="s">
        <v>77</v>
      </c>
      <c r="E168" s="247" t="s">
        <v>1547</v>
      </c>
      <c r="F168" s="247" t="s">
        <v>1548</v>
      </c>
      <c r="G168" s="220"/>
      <c r="H168" s="220"/>
      <c r="I168" s="223"/>
      <c r="J168" s="248">
        <f>BK168</f>
        <v>0</v>
      </c>
      <c r="K168" s="220"/>
      <c r="L168" s="225"/>
      <c r="M168" s="226"/>
      <c r="N168" s="227"/>
      <c r="O168" s="227"/>
      <c r="P168" s="228">
        <f>SUM(P169:P193)</f>
        <v>0</v>
      </c>
      <c r="Q168" s="227"/>
      <c r="R168" s="228">
        <f>SUM(R169:R193)</f>
        <v>0.22770000000000004</v>
      </c>
      <c r="S168" s="227"/>
      <c r="T168" s="229">
        <f>SUM(T169:T193)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30" t="s">
        <v>89</v>
      </c>
      <c r="AT168" s="231" t="s">
        <v>77</v>
      </c>
      <c r="AU168" s="231" t="s">
        <v>85</v>
      </c>
      <c r="AY168" s="230" t="s">
        <v>263</v>
      </c>
      <c r="BK168" s="232">
        <f>SUM(BK169:BK193)</f>
        <v>0</v>
      </c>
    </row>
    <row r="169" s="2" customFormat="1" ht="21.75" customHeight="1">
      <c r="A169" s="35"/>
      <c r="B169" s="36"/>
      <c r="C169" s="233" t="s">
        <v>1506</v>
      </c>
      <c r="D169" s="233" t="s">
        <v>264</v>
      </c>
      <c r="E169" s="234" t="s">
        <v>1558</v>
      </c>
      <c r="F169" s="235" t="s">
        <v>1559</v>
      </c>
      <c r="G169" s="236" t="s">
        <v>569</v>
      </c>
      <c r="H169" s="237">
        <v>115</v>
      </c>
      <c r="I169" s="238"/>
      <c r="J169" s="237">
        <f>ROUND(I169*H169,3)</f>
        <v>0</v>
      </c>
      <c r="K169" s="239"/>
      <c r="L169" s="41"/>
      <c r="M169" s="240" t="s">
        <v>1</v>
      </c>
      <c r="N169" s="241" t="s">
        <v>44</v>
      </c>
      <c r="O169" s="94"/>
      <c r="P169" s="242">
        <f>O169*H169</f>
        <v>0</v>
      </c>
      <c r="Q169" s="242">
        <v>0.00034000000000000002</v>
      </c>
      <c r="R169" s="242">
        <f>Q169*H169</f>
        <v>0.039100000000000003</v>
      </c>
      <c r="S169" s="242">
        <v>0</v>
      </c>
      <c r="T169" s="243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4" t="s">
        <v>327</v>
      </c>
      <c r="AT169" s="244" t="s">
        <v>264</v>
      </c>
      <c r="AU169" s="244" t="s">
        <v>89</v>
      </c>
      <c r="AY169" s="14" t="s">
        <v>263</v>
      </c>
      <c r="BE169" s="245">
        <f>IF(N169="základná",J169,0)</f>
        <v>0</v>
      </c>
      <c r="BF169" s="245">
        <f>IF(N169="znížená",J169,0)</f>
        <v>0</v>
      </c>
      <c r="BG169" s="245">
        <f>IF(N169="zákl. prenesená",J169,0)</f>
        <v>0</v>
      </c>
      <c r="BH169" s="245">
        <f>IF(N169="zníž. prenesená",J169,0)</f>
        <v>0</v>
      </c>
      <c r="BI169" s="245">
        <f>IF(N169="nulová",J169,0)</f>
        <v>0</v>
      </c>
      <c r="BJ169" s="14" t="s">
        <v>89</v>
      </c>
      <c r="BK169" s="246">
        <f>ROUND(I169*H169,3)</f>
        <v>0</v>
      </c>
      <c r="BL169" s="14" t="s">
        <v>327</v>
      </c>
      <c r="BM169" s="244" t="s">
        <v>3609</v>
      </c>
    </row>
    <row r="170" s="2" customFormat="1" ht="21.75" customHeight="1">
      <c r="A170" s="35"/>
      <c r="B170" s="36"/>
      <c r="C170" s="233" t="s">
        <v>416</v>
      </c>
      <c r="D170" s="233" t="s">
        <v>264</v>
      </c>
      <c r="E170" s="234" t="s">
        <v>1562</v>
      </c>
      <c r="F170" s="235" t="s">
        <v>1563</v>
      </c>
      <c r="G170" s="236" t="s">
        <v>569</v>
      </c>
      <c r="H170" s="237">
        <v>50</v>
      </c>
      <c r="I170" s="238"/>
      <c r="J170" s="237">
        <f>ROUND(I170*H170,3)</f>
        <v>0</v>
      </c>
      <c r="K170" s="239"/>
      <c r="L170" s="41"/>
      <c r="M170" s="240" t="s">
        <v>1</v>
      </c>
      <c r="N170" s="241" t="s">
        <v>44</v>
      </c>
      <c r="O170" s="94"/>
      <c r="P170" s="242">
        <f>O170*H170</f>
        <v>0</v>
      </c>
      <c r="Q170" s="242">
        <v>0.00036000000000000002</v>
      </c>
      <c r="R170" s="242">
        <f>Q170*H170</f>
        <v>0.018000000000000002</v>
      </c>
      <c r="S170" s="242">
        <v>0</v>
      </c>
      <c r="T170" s="243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4" t="s">
        <v>327</v>
      </c>
      <c r="AT170" s="244" t="s">
        <v>264</v>
      </c>
      <c r="AU170" s="244" t="s">
        <v>89</v>
      </c>
      <c r="AY170" s="14" t="s">
        <v>263</v>
      </c>
      <c r="BE170" s="245">
        <f>IF(N170="základná",J170,0)</f>
        <v>0</v>
      </c>
      <c r="BF170" s="245">
        <f>IF(N170="znížená",J170,0)</f>
        <v>0</v>
      </c>
      <c r="BG170" s="245">
        <f>IF(N170="zákl. prenesená",J170,0)</f>
        <v>0</v>
      </c>
      <c r="BH170" s="245">
        <f>IF(N170="zníž. prenesená",J170,0)</f>
        <v>0</v>
      </c>
      <c r="BI170" s="245">
        <f>IF(N170="nulová",J170,0)</f>
        <v>0</v>
      </c>
      <c r="BJ170" s="14" t="s">
        <v>89</v>
      </c>
      <c r="BK170" s="246">
        <f>ROUND(I170*H170,3)</f>
        <v>0</v>
      </c>
      <c r="BL170" s="14" t="s">
        <v>327</v>
      </c>
      <c r="BM170" s="244" t="s">
        <v>3610</v>
      </c>
    </row>
    <row r="171" s="2" customFormat="1" ht="21.75" customHeight="1">
      <c r="A171" s="35"/>
      <c r="B171" s="36"/>
      <c r="C171" s="233" t="s">
        <v>420</v>
      </c>
      <c r="D171" s="233" t="s">
        <v>264</v>
      </c>
      <c r="E171" s="234" t="s">
        <v>1566</v>
      </c>
      <c r="F171" s="235" t="s">
        <v>1567</v>
      </c>
      <c r="G171" s="236" t="s">
        <v>569</v>
      </c>
      <c r="H171" s="237">
        <v>45</v>
      </c>
      <c r="I171" s="238"/>
      <c r="J171" s="237">
        <f>ROUND(I171*H171,3)</f>
        <v>0</v>
      </c>
      <c r="K171" s="239"/>
      <c r="L171" s="41"/>
      <c r="M171" s="240" t="s">
        <v>1</v>
      </c>
      <c r="N171" s="241" t="s">
        <v>44</v>
      </c>
      <c r="O171" s="94"/>
      <c r="P171" s="242">
        <f>O171*H171</f>
        <v>0</v>
      </c>
      <c r="Q171" s="242">
        <v>0.00059999999999999995</v>
      </c>
      <c r="R171" s="242">
        <f>Q171*H171</f>
        <v>0.026999999999999996</v>
      </c>
      <c r="S171" s="242">
        <v>0</v>
      </c>
      <c r="T171" s="243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4" t="s">
        <v>327</v>
      </c>
      <c r="AT171" s="244" t="s">
        <v>264</v>
      </c>
      <c r="AU171" s="244" t="s">
        <v>89</v>
      </c>
      <c r="AY171" s="14" t="s">
        <v>263</v>
      </c>
      <c r="BE171" s="245">
        <f>IF(N171="základná",J171,0)</f>
        <v>0</v>
      </c>
      <c r="BF171" s="245">
        <f>IF(N171="znížená",J171,0)</f>
        <v>0</v>
      </c>
      <c r="BG171" s="245">
        <f>IF(N171="zákl. prenesená",J171,0)</f>
        <v>0</v>
      </c>
      <c r="BH171" s="245">
        <f>IF(N171="zníž. prenesená",J171,0)</f>
        <v>0</v>
      </c>
      <c r="BI171" s="245">
        <f>IF(N171="nulová",J171,0)</f>
        <v>0</v>
      </c>
      <c r="BJ171" s="14" t="s">
        <v>89</v>
      </c>
      <c r="BK171" s="246">
        <f>ROUND(I171*H171,3)</f>
        <v>0</v>
      </c>
      <c r="BL171" s="14" t="s">
        <v>327</v>
      </c>
      <c r="BM171" s="244" t="s">
        <v>3611</v>
      </c>
    </row>
    <row r="172" s="2" customFormat="1" ht="21.75" customHeight="1">
      <c r="A172" s="35"/>
      <c r="B172" s="36"/>
      <c r="C172" s="233" t="s">
        <v>424</v>
      </c>
      <c r="D172" s="233" t="s">
        <v>264</v>
      </c>
      <c r="E172" s="234" t="s">
        <v>1569</v>
      </c>
      <c r="F172" s="235" t="s">
        <v>1570</v>
      </c>
      <c r="G172" s="236" t="s">
        <v>569</v>
      </c>
      <c r="H172" s="237">
        <v>35</v>
      </c>
      <c r="I172" s="238"/>
      <c r="J172" s="237">
        <f>ROUND(I172*H172,3)</f>
        <v>0</v>
      </c>
      <c r="K172" s="239"/>
      <c r="L172" s="41"/>
      <c r="M172" s="240" t="s">
        <v>1</v>
      </c>
      <c r="N172" s="241" t="s">
        <v>44</v>
      </c>
      <c r="O172" s="94"/>
      <c r="P172" s="242">
        <f>O172*H172</f>
        <v>0</v>
      </c>
      <c r="Q172" s="242">
        <v>0.00080999999999999996</v>
      </c>
      <c r="R172" s="242">
        <f>Q172*H172</f>
        <v>0.02835</v>
      </c>
      <c r="S172" s="242">
        <v>0</v>
      </c>
      <c r="T172" s="243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44" t="s">
        <v>327</v>
      </c>
      <c r="AT172" s="244" t="s">
        <v>264</v>
      </c>
      <c r="AU172" s="244" t="s">
        <v>89</v>
      </c>
      <c r="AY172" s="14" t="s">
        <v>263</v>
      </c>
      <c r="BE172" s="245">
        <f>IF(N172="základná",J172,0)</f>
        <v>0</v>
      </c>
      <c r="BF172" s="245">
        <f>IF(N172="znížená",J172,0)</f>
        <v>0</v>
      </c>
      <c r="BG172" s="245">
        <f>IF(N172="zákl. prenesená",J172,0)</f>
        <v>0</v>
      </c>
      <c r="BH172" s="245">
        <f>IF(N172="zníž. prenesená",J172,0)</f>
        <v>0</v>
      </c>
      <c r="BI172" s="245">
        <f>IF(N172="nulová",J172,0)</f>
        <v>0</v>
      </c>
      <c r="BJ172" s="14" t="s">
        <v>89</v>
      </c>
      <c r="BK172" s="246">
        <f>ROUND(I172*H172,3)</f>
        <v>0</v>
      </c>
      <c r="BL172" s="14" t="s">
        <v>327</v>
      </c>
      <c r="BM172" s="244" t="s">
        <v>3612</v>
      </c>
    </row>
    <row r="173" s="2" customFormat="1" ht="21.75" customHeight="1">
      <c r="A173" s="35"/>
      <c r="B173" s="36"/>
      <c r="C173" s="233" t="s">
        <v>1519</v>
      </c>
      <c r="D173" s="233" t="s">
        <v>264</v>
      </c>
      <c r="E173" s="234" t="s">
        <v>1572</v>
      </c>
      <c r="F173" s="235" t="s">
        <v>1573</v>
      </c>
      <c r="G173" s="236" t="s">
        <v>569</v>
      </c>
      <c r="H173" s="237">
        <v>27</v>
      </c>
      <c r="I173" s="238"/>
      <c r="J173" s="237">
        <f>ROUND(I173*H173,3)</f>
        <v>0</v>
      </c>
      <c r="K173" s="239"/>
      <c r="L173" s="41"/>
      <c r="M173" s="240" t="s">
        <v>1</v>
      </c>
      <c r="N173" s="241" t="s">
        <v>44</v>
      </c>
      <c r="O173" s="94"/>
      <c r="P173" s="242">
        <f>O173*H173</f>
        <v>0</v>
      </c>
      <c r="Q173" s="242">
        <v>0.0011100000000000001</v>
      </c>
      <c r="R173" s="242">
        <f>Q173*H173</f>
        <v>0.029970000000000004</v>
      </c>
      <c r="S173" s="242">
        <v>0</v>
      </c>
      <c r="T173" s="243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44" t="s">
        <v>327</v>
      </c>
      <c r="AT173" s="244" t="s">
        <v>264</v>
      </c>
      <c r="AU173" s="244" t="s">
        <v>89</v>
      </c>
      <c r="AY173" s="14" t="s">
        <v>263</v>
      </c>
      <c r="BE173" s="245">
        <f>IF(N173="základná",J173,0)</f>
        <v>0</v>
      </c>
      <c r="BF173" s="245">
        <f>IF(N173="znížená",J173,0)</f>
        <v>0</v>
      </c>
      <c r="BG173" s="245">
        <f>IF(N173="zákl. prenesená",J173,0)</f>
        <v>0</v>
      </c>
      <c r="BH173" s="245">
        <f>IF(N173="zníž. prenesená",J173,0)</f>
        <v>0</v>
      </c>
      <c r="BI173" s="245">
        <f>IF(N173="nulová",J173,0)</f>
        <v>0</v>
      </c>
      <c r="BJ173" s="14" t="s">
        <v>89</v>
      </c>
      <c r="BK173" s="246">
        <f>ROUND(I173*H173,3)</f>
        <v>0</v>
      </c>
      <c r="BL173" s="14" t="s">
        <v>327</v>
      </c>
      <c r="BM173" s="244" t="s">
        <v>3613</v>
      </c>
    </row>
    <row r="174" s="2" customFormat="1" ht="24.15" customHeight="1">
      <c r="A174" s="35"/>
      <c r="B174" s="36"/>
      <c r="C174" s="233" t="s">
        <v>432</v>
      </c>
      <c r="D174" s="233" t="s">
        <v>264</v>
      </c>
      <c r="E174" s="234" t="s">
        <v>1587</v>
      </c>
      <c r="F174" s="235" t="s">
        <v>1588</v>
      </c>
      <c r="G174" s="236" t="s">
        <v>410</v>
      </c>
      <c r="H174" s="237">
        <v>46</v>
      </c>
      <c r="I174" s="238"/>
      <c r="J174" s="237">
        <f>ROUND(I174*H174,3)</f>
        <v>0</v>
      </c>
      <c r="K174" s="239"/>
      <c r="L174" s="41"/>
      <c r="M174" s="240" t="s">
        <v>1</v>
      </c>
      <c r="N174" s="241" t="s">
        <v>44</v>
      </c>
      <c r="O174" s="94"/>
      <c r="P174" s="242">
        <f>O174*H174</f>
        <v>0</v>
      </c>
      <c r="Q174" s="242">
        <v>0.00012999999999999999</v>
      </c>
      <c r="R174" s="242">
        <f>Q174*H174</f>
        <v>0.0059799999999999992</v>
      </c>
      <c r="S174" s="242">
        <v>0</v>
      </c>
      <c r="T174" s="243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44" t="s">
        <v>327</v>
      </c>
      <c r="AT174" s="244" t="s">
        <v>264</v>
      </c>
      <c r="AU174" s="244" t="s">
        <v>89</v>
      </c>
      <c r="AY174" s="14" t="s">
        <v>263</v>
      </c>
      <c r="BE174" s="245">
        <f>IF(N174="základná",J174,0)</f>
        <v>0</v>
      </c>
      <c r="BF174" s="245">
        <f>IF(N174="znížená",J174,0)</f>
        <v>0</v>
      </c>
      <c r="BG174" s="245">
        <f>IF(N174="zákl. prenesená",J174,0)</f>
        <v>0</v>
      </c>
      <c r="BH174" s="245">
        <f>IF(N174="zníž. prenesená",J174,0)</f>
        <v>0</v>
      </c>
      <c r="BI174" s="245">
        <f>IF(N174="nulová",J174,0)</f>
        <v>0</v>
      </c>
      <c r="BJ174" s="14" t="s">
        <v>89</v>
      </c>
      <c r="BK174" s="246">
        <f>ROUND(I174*H174,3)</f>
        <v>0</v>
      </c>
      <c r="BL174" s="14" t="s">
        <v>327</v>
      </c>
      <c r="BM174" s="244" t="s">
        <v>3614</v>
      </c>
    </row>
    <row r="175" s="2" customFormat="1" ht="24.15" customHeight="1">
      <c r="A175" s="35"/>
      <c r="B175" s="36"/>
      <c r="C175" s="233" t="s">
        <v>436</v>
      </c>
      <c r="D175" s="233" t="s">
        <v>264</v>
      </c>
      <c r="E175" s="234" t="s">
        <v>1590</v>
      </c>
      <c r="F175" s="235" t="s">
        <v>1591</v>
      </c>
      <c r="G175" s="236" t="s">
        <v>1592</v>
      </c>
      <c r="H175" s="237">
        <v>3</v>
      </c>
      <c r="I175" s="238"/>
      <c r="J175" s="237">
        <f>ROUND(I175*H175,3)</f>
        <v>0</v>
      </c>
      <c r="K175" s="239"/>
      <c r="L175" s="41"/>
      <c r="M175" s="240" t="s">
        <v>1</v>
      </c>
      <c r="N175" s="241" t="s">
        <v>44</v>
      </c>
      <c r="O175" s="94"/>
      <c r="P175" s="242">
        <f>O175*H175</f>
        <v>0</v>
      </c>
      <c r="Q175" s="242">
        <v>0.00025999999999999998</v>
      </c>
      <c r="R175" s="242">
        <f>Q175*H175</f>
        <v>0.00077999999999999988</v>
      </c>
      <c r="S175" s="242">
        <v>0</v>
      </c>
      <c r="T175" s="243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44" t="s">
        <v>327</v>
      </c>
      <c r="AT175" s="244" t="s">
        <v>264</v>
      </c>
      <c r="AU175" s="244" t="s">
        <v>89</v>
      </c>
      <c r="AY175" s="14" t="s">
        <v>263</v>
      </c>
      <c r="BE175" s="245">
        <f>IF(N175="základná",J175,0)</f>
        <v>0</v>
      </c>
      <c r="BF175" s="245">
        <f>IF(N175="znížená",J175,0)</f>
        <v>0</v>
      </c>
      <c r="BG175" s="245">
        <f>IF(N175="zákl. prenesená",J175,0)</f>
        <v>0</v>
      </c>
      <c r="BH175" s="245">
        <f>IF(N175="zníž. prenesená",J175,0)</f>
        <v>0</v>
      </c>
      <c r="BI175" s="245">
        <f>IF(N175="nulová",J175,0)</f>
        <v>0</v>
      </c>
      <c r="BJ175" s="14" t="s">
        <v>89</v>
      </c>
      <c r="BK175" s="246">
        <f>ROUND(I175*H175,3)</f>
        <v>0</v>
      </c>
      <c r="BL175" s="14" t="s">
        <v>327</v>
      </c>
      <c r="BM175" s="244" t="s">
        <v>3615</v>
      </c>
    </row>
    <row r="176" s="2" customFormat="1" ht="24.15" customHeight="1">
      <c r="A176" s="35"/>
      <c r="B176" s="36"/>
      <c r="C176" s="249" t="s">
        <v>440</v>
      </c>
      <c r="D176" s="249" t="s">
        <v>612</v>
      </c>
      <c r="E176" s="250" t="s">
        <v>1594</v>
      </c>
      <c r="F176" s="251" t="s">
        <v>1595</v>
      </c>
      <c r="G176" s="252" t="s">
        <v>410</v>
      </c>
      <c r="H176" s="253">
        <v>52</v>
      </c>
      <c r="I176" s="254"/>
      <c r="J176" s="253">
        <f>ROUND(I176*H176,3)</f>
        <v>0</v>
      </c>
      <c r="K176" s="255"/>
      <c r="L176" s="256"/>
      <c r="M176" s="257" t="s">
        <v>1</v>
      </c>
      <c r="N176" s="258" t="s">
        <v>44</v>
      </c>
      <c r="O176" s="94"/>
      <c r="P176" s="242">
        <f>O176*H176</f>
        <v>0</v>
      </c>
      <c r="Q176" s="242">
        <v>3.0000000000000001E-05</v>
      </c>
      <c r="R176" s="242">
        <f>Q176*H176</f>
        <v>0.00156</v>
      </c>
      <c r="S176" s="242">
        <v>0</v>
      </c>
      <c r="T176" s="243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44" t="s">
        <v>717</v>
      </c>
      <c r="AT176" s="244" t="s">
        <v>612</v>
      </c>
      <c r="AU176" s="244" t="s">
        <v>89</v>
      </c>
      <c r="AY176" s="14" t="s">
        <v>263</v>
      </c>
      <c r="BE176" s="245">
        <f>IF(N176="základná",J176,0)</f>
        <v>0</v>
      </c>
      <c r="BF176" s="245">
        <f>IF(N176="znížená",J176,0)</f>
        <v>0</v>
      </c>
      <c r="BG176" s="245">
        <f>IF(N176="zákl. prenesená",J176,0)</f>
        <v>0</v>
      </c>
      <c r="BH176" s="245">
        <f>IF(N176="zníž. prenesená",J176,0)</f>
        <v>0</v>
      </c>
      <c r="BI176" s="245">
        <f>IF(N176="nulová",J176,0)</f>
        <v>0</v>
      </c>
      <c r="BJ176" s="14" t="s">
        <v>89</v>
      </c>
      <c r="BK176" s="246">
        <f>ROUND(I176*H176,3)</f>
        <v>0</v>
      </c>
      <c r="BL176" s="14" t="s">
        <v>327</v>
      </c>
      <c r="BM176" s="244" t="s">
        <v>3616</v>
      </c>
    </row>
    <row r="177" s="2" customFormat="1" ht="24.15" customHeight="1">
      <c r="A177" s="35"/>
      <c r="B177" s="36"/>
      <c r="C177" s="233" t="s">
        <v>444</v>
      </c>
      <c r="D177" s="233" t="s">
        <v>264</v>
      </c>
      <c r="E177" s="234" t="s">
        <v>1597</v>
      </c>
      <c r="F177" s="235" t="s">
        <v>1598</v>
      </c>
      <c r="G177" s="236" t="s">
        <v>410</v>
      </c>
      <c r="H177" s="237">
        <v>3</v>
      </c>
      <c r="I177" s="238"/>
      <c r="J177" s="237">
        <f>ROUND(I177*H177,3)</f>
        <v>0</v>
      </c>
      <c r="K177" s="239"/>
      <c r="L177" s="41"/>
      <c r="M177" s="240" t="s">
        <v>1</v>
      </c>
      <c r="N177" s="241" t="s">
        <v>44</v>
      </c>
      <c r="O177" s="94"/>
      <c r="P177" s="242">
        <f>O177*H177</f>
        <v>0</v>
      </c>
      <c r="Q177" s="242">
        <v>2.0000000000000002E-05</v>
      </c>
      <c r="R177" s="242">
        <f>Q177*H177</f>
        <v>6.0000000000000008E-05</v>
      </c>
      <c r="S177" s="242">
        <v>0</v>
      </c>
      <c r="T177" s="243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44" t="s">
        <v>327</v>
      </c>
      <c r="AT177" s="244" t="s">
        <v>264</v>
      </c>
      <c r="AU177" s="244" t="s">
        <v>89</v>
      </c>
      <c r="AY177" s="14" t="s">
        <v>263</v>
      </c>
      <c r="BE177" s="245">
        <f>IF(N177="základná",J177,0)</f>
        <v>0</v>
      </c>
      <c r="BF177" s="245">
        <f>IF(N177="znížená",J177,0)</f>
        <v>0</v>
      </c>
      <c r="BG177" s="245">
        <f>IF(N177="zákl. prenesená",J177,0)</f>
        <v>0</v>
      </c>
      <c r="BH177" s="245">
        <f>IF(N177="zníž. prenesená",J177,0)</f>
        <v>0</v>
      </c>
      <c r="BI177" s="245">
        <f>IF(N177="nulová",J177,0)</f>
        <v>0</v>
      </c>
      <c r="BJ177" s="14" t="s">
        <v>89</v>
      </c>
      <c r="BK177" s="246">
        <f>ROUND(I177*H177,3)</f>
        <v>0</v>
      </c>
      <c r="BL177" s="14" t="s">
        <v>327</v>
      </c>
      <c r="BM177" s="244" t="s">
        <v>3617</v>
      </c>
    </row>
    <row r="178" s="2" customFormat="1" ht="16.5" customHeight="1">
      <c r="A178" s="35"/>
      <c r="B178" s="36"/>
      <c r="C178" s="249" t="s">
        <v>456</v>
      </c>
      <c r="D178" s="249" t="s">
        <v>612</v>
      </c>
      <c r="E178" s="250" t="s">
        <v>1600</v>
      </c>
      <c r="F178" s="251" t="s">
        <v>1601</v>
      </c>
      <c r="G178" s="252" t="s">
        <v>410</v>
      </c>
      <c r="H178" s="253">
        <v>3</v>
      </c>
      <c r="I178" s="254"/>
      <c r="J178" s="253">
        <f>ROUND(I178*H178,3)</f>
        <v>0</v>
      </c>
      <c r="K178" s="255"/>
      <c r="L178" s="256"/>
      <c r="M178" s="257" t="s">
        <v>1</v>
      </c>
      <c r="N178" s="258" t="s">
        <v>44</v>
      </c>
      <c r="O178" s="94"/>
      <c r="P178" s="242">
        <f>O178*H178</f>
        <v>0</v>
      </c>
      <c r="Q178" s="242">
        <v>8.0000000000000007E-05</v>
      </c>
      <c r="R178" s="242">
        <f>Q178*H178</f>
        <v>0.00024000000000000003</v>
      </c>
      <c r="S178" s="242">
        <v>0</v>
      </c>
      <c r="T178" s="243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44" t="s">
        <v>717</v>
      </c>
      <c r="AT178" s="244" t="s">
        <v>612</v>
      </c>
      <c r="AU178" s="244" t="s">
        <v>89</v>
      </c>
      <c r="AY178" s="14" t="s">
        <v>263</v>
      </c>
      <c r="BE178" s="245">
        <f>IF(N178="základná",J178,0)</f>
        <v>0</v>
      </c>
      <c r="BF178" s="245">
        <f>IF(N178="znížená",J178,0)</f>
        <v>0</v>
      </c>
      <c r="BG178" s="245">
        <f>IF(N178="zákl. prenesená",J178,0)</f>
        <v>0</v>
      </c>
      <c r="BH178" s="245">
        <f>IF(N178="zníž. prenesená",J178,0)</f>
        <v>0</v>
      </c>
      <c r="BI178" s="245">
        <f>IF(N178="nulová",J178,0)</f>
        <v>0</v>
      </c>
      <c r="BJ178" s="14" t="s">
        <v>89</v>
      </c>
      <c r="BK178" s="246">
        <f>ROUND(I178*H178,3)</f>
        <v>0</v>
      </c>
      <c r="BL178" s="14" t="s">
        <v>327</v>
      </c>
      <c r="BM178" s="244" t="s">
        <v>3618</v>
      </c>
    </row>
    <row r="179" s="2" customFormat="1" ht="24.15" customHeight="1">
      <c r="A179" s="35"/>
      <c r="B179" s="36"/>
      <c r="C179" s="233" t="s">
        <v>460</v>
      </c>
      <c r="D179" s="233" t="s">
        <v>264</v>
      </c>
      <c r="E179" s="234" t="s">
        <v>1603</v>
      </c>
      <c r="F179" s="235" t="s">
        <v>1604</v>
      </c>
      <c r="G179" s="236" t="s">
        <v>410</v>
      </c>
      <c r="H179" s="237">
        <v>4</v>
      </c>
      <c r="I179" s="238"/>
      <c r="J179" s="237">
        <f>ROUND(I179*H179,3)</f>
        <v>0</v>
      </c>
      <c r="K179" s="239"/>
      <c r="L179" s="41"/>
      <c r="M179" s="240" t="s">
        <v>1</v>
      </c>
      <c r="N179" s="241" t="s">
        <v>44</v>
      </c>
      <c r="O179" s="94"/>
      <c r="P179" s="242">
        <f>O179*H179</f>
        <v>0</v>
      </c>
      <c r="Q179" s="242">
        <v>4.0000000000000003E-05</v>
      </c>
      <c r="R179" s="242">
        <f>Q179*H179</f>
        <v>0.00016000000000000001</v>
      </c>
      <c r="S179" s="242">
        <v>0</v>
      </c>
      <c r="T179" s="243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44" t="s">
        <v>327</v>
      </c>
      <c r="AT179" s="244" t="s">
        <v>264</v>
      </c>
      <c r="AU179" s="244" t="s">
        <v>89</v>
      </c>
      <c r="AY179" s="14" t="s">
        <v>263</v>
      </c>
      <c r="BE179" s="245">
        <f>IF(N179="základná",J179,0)</f>
        <v>0</v>
      </c>
      <c r="BF179" s="245">
        <f>IF(N179="znížená",J179,0)</f>
        <v>0</v>
      </c>
      <c r="BG179" s="245">
        <f>IF(N179="zákl. prenesená",J179,0)</f>
        <v>0</v>
      </c>
      <c r="BH179" s="245">
        <f>IF(N179="zníž. prenesená",J179,0)</f>
        <v>0</v>
      </c>
      <c r="BI179" s="245">
        <f>IF(N179="nulová",J179,0)</f>
        <v>0</v>
      </c>
      <c r="BJ179" s="14" t="s">
        <v>89</v>
      </c>
      <c r="BK179" s="246">
        <f>ROUND(I179*H179,3)</f>
        <v>0</v>
      </c>
      <c r="BL179" s="14" t="s">
        <v>327</v>
      </c>
      <c r="BM179" s="244" t="s">
        <v>3619</v>
      </c>
    </row>
    <row r="180" s="2" customFormat="1" ht="16.5" customHeight="1">
      <c r="A180" s="35"/>
      <c r="B180" s="36"/>
      <c r="C180" s="249" t="s">
        <v>464</v>
      </c>
      <c r="D180" s="249" t="s">
        <v>612</v>
      </c>
      <c r="E180" s="250" t="s">
        <v>1606</v>
      </c>
      <c r="F180" s="251" t="s">
        <v>1607</v>
      </c>
      <c r="G180" s="252" t="s">
        <v>410</v>
      </c>
      <c r="H180" s="253">
        <v>4</v>
      </c>
      <c r="I180" s="254"/>
      <c r="J180" s="253">
        <f>ROUND(I180*H180,3)</f>
        <v>0</v>
      </c>
      <c r="K180" s="255"/>
      <c r="L180" s="256"/>
      <c r="M180" s="257" t="s">
        <v>1</v>
      </c>
      <c r="N180" s="258" t="s">
        <v>44</v>
      </c>
      <c r="O180" s="94"/>
      <c r="P180" s="242">
        <f>O180*H180</f>
        <v>0</v>
      </c>
      <c r="Q180" s="242">
        <v>0.00010000000000000001</v>
      </c>
      <c r="R180" s="242">
        <f>Q180*H180</f>
        <v>0.00040000000000000002</v>
      </c>
      <c r="S180" s="242">
        <v>0</v>
      </c>
      <c r="T180" s="243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44" t="s">
        <v>717</v>
      </c>
      <c r="AT180" s="244" t="s">
        <v>612</v>
      </c>
      <c r="AU180" s="244" t="s">
        <v>89</v>
      </c>
      <c r="AY180" s="14" t="s">
        <v>263</v>
      </c>
      <c r="BE180" s="245">
        <f>IF(N180="základná",J180,0)</f>
        <v>0</v>
      </c>
      <c r="BF180" s="245">
        <f>IF(N180="znížená",J180,0)</f>
        <v>0</v>
      </c>
      <c r="BG180" s="245">
        <f>IF(N180="zákl. prenesená",J180,0)</f>
        <v>0</v>
      </c>
      <c r="BH180" s="245">
        <f>IF(N180="zníž. prenesená",J180,0)</f>
        <v>0</v>
      </c>
      <c r="BI180" s="245">
        <f>IF(N180="nulová",J180,0)</f>
        <v>0</v>
      </c>
      <c r="BJ180" s="14" t="s">
        <v>89</v>
      </c>
      <c r="BK180" s="246">
        <f>ROUND(I180*H180,3)</f>
        <v>0</v>
      </c>
      <c r="BL180" s="14" t="s">
        <v>327</v>
      </c>
      <c r="BM180" s="244" t="s">
        <v>3620</v>
      </c>
    </row>
    <row r="181" s="2" customFormat="1" ht="24.15" customHeight="1">
      <c r="A181" s="35"/>
      <c r="B181" s="36"/>
      <c r="C181" s="233" t="s">
        <v>468</v>
      </c>
      <c r="D181" s="233" t="s">
        <v>264</v>
      </c>
      <c r="E181" s="234" t="s">
        <v>1609</v>
      </c>
      <c r="F181" s="235" t="s">
        <v>1610</v>
      </c>
      <c r="G181" s="236" t="s">
        <v>410</v>
      </c>
      <c r="H181" s="237">
        <v>6</v>
      </c>
      <c r="I181" s="238"/>
      <c r="J181" s="237">
        <f>ROUND(I181*H181,3)</f>
        <v>0</v>
      </c>
      <c r="K181" s="239"/>
      <c r="L181" s="41"/>
      <c r="M181" s="240" t="s">
        <v>1</v>
      </c>
      <c r="N181" s="241" t="s">
        <v>44</v>
      </c>
      <c r="O181" s="94"/>
      <c r="P181" s="242">
        <f>O181*H181</f>
        <v>0</v>
      </c>
      <c r="Q181" s="242">
        <v>5.0000000000000002E-05</v>
      </c>
      <c r="R181" s="242">
        <f>Q181*H181</f>
        <v>0.00030000000000000003</v>
      </c>
      <c r="S181" s="242">
        <v>0</v>
      </c>
      <c r="T181" s="243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44" t="s">
        <v>327</v>
      </c>
      <c r="AT181" s="244" t="s">
        <v>264</v>
      </c>
      <c r="AU181" s="244" t="s">
        <v>89</v>
      </c>
      <c r="AY181" s="14" t="s">
        <v>263</v>
      </c>
      <c r="BE181" s="245">
        <f>IF(N181="základná",J181,0)</f>
        <v>0</v>
      </c>
      <c r="BF181" s="245">
        <f>IF(N181="znížená",J181,0)</f>
        <v>0</v>
      </c>
      <c r="BG181" s="245">
        <f>IF(N181="zákl. prenesená",J181,0)</f>
        <v>0</v>
      </c>
      <c r="BH181" s="245">
        <f>IF(N181="zníž. prenesená",J181,0)</f>
        <v>0</v>
      </c>
      <c r="BI181" s="245">
        <f>IF(N181="nulová",J181,0)</f>
        <v>0</v>
      </c>
      <c r="BJ181" s="14" t="s">
        <v>89</v>
      </c>
      <c r="BK181" s="246">
        <f>ROUND(I181*H181,3)</f>
        <v>0</v>
      </c>
      <c r="BL181" s="14" t="s">
        <v>327</v>
      </c>
      <c r="BM181" s="244" t="s">
        <v>3621</v>
      </c>
    </row>
    <row r="182" s="2" customFormat="1" ht="24.15" customHeight="1">
      <c r="A182" s="35"/>
      <c r="B182" s="36"/>
      <c r="C182" s="249" t="s">
        <v>472</v>
      </c>
      <c r="D182" s="249" t="s">
        <v>612</v>
      </c>
      <c r="E182" s="250" t="s">
        <v>1612</v>
      </c>
      <c r="F182" s="251" t="s">
        <v>1613</v>
      </c>
      <c r="G182" s="252" t="s">
        <v>410</v>
      </c>
      <c r="H182" s="253">
        <v>6</v>
      </c>
      <c r="I182" s="254"/>
      <c r="J182" s="253">
        <f>ROUND(I182*H182,3)</f>
        <v>0</v>
      </c>
      <c r="K182" s="255"/>
      <c r="L182" s="256"/>
      <c r="M182" s="257" t="s">
        <v>1</v>
      </c>
      <c r="N182" s="258" t="s">
        <v>44</v>
      </c>
      <c r="O182" s="94"/>
      <c r="P182" s="242">
        <f>O182*H182</f>
        <v>0</v>
      </c>
      <c r="Q182" s="242">
        <v>8.0000000000000007E-05</v>
      </c>
      <c r="R182" s="242">
        <f>Q182*H182</f>
        <v>0.00048000000000000007</v>
      </c>
      <c r="S182" s="242">
        <v>0</v>
      </c>
      <c r="T182" s="243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44" t="s">
        <v>717</v>
      </c>
      <c r="AT182" s="244" t="s">
        <v>612</v>
      </c>
      <c r="AU182" s="244" t="s">
        <v>89</v>
      </c>
      <c r="AY182" s="14" t="s">
        <v>263</v>
      </c>
      <c r="BE182" s="245">
        <f>IF(N182="základná",J182,0)</f>
        <v>0</v>
      </c>
      <c r="BF182" s="245">
        <f>IF(N182="znížená",J182,0)</f>
        <v>0</v>
      </c>
      <c r="BG182" s="245">
        <f>IF(N182="zákl. prenesená",J182,0)</f>
        <v>0</v>
      </c>
      <c r="BH182" s="245">
        <f>IF(N182="zníž. prenesená",J182,0)</f>
        <v>0</v>
      </c>
      <c r="BI182" s="245">
        <f>IF(N182="nulová",J182,0)</f>
        <v>0</v>
      </c>
      <c r="BJ182" s="14" t="s">
        <v>89</v>
      </c>
      <c r="BK182" s="246">
        <f>ROUND(I182*H182,3)</f>
        <v>0</v>
      </c>
      <c r="BL182" s="14" t="s">
        <v>327</v>
      </c>
      <c r="BM182" s="244" t="s">
        <v>3622</v>
      </c>
    </row>
    <row r="183" s="2" customFormat="1" ht="21.75" customHeight="1">
      <c r="A183" s="35"/>
      <c r="B183" s="36"/>
      <c r="C183" s="233" t="s">
        <v>480</v>
      </c>
      <c r="D183" s="233" t="s">
        <v>264</v>
      </c>
      <c r="E183" s="234" t="s">
        <v>1633</v>
      </c>
      <c r="F183" s="235" t="s">
        <v>1634</v>
      </c>
      <c r="G183" s="236" t="s">
        <v>410</v>
      </c>
      <c r="H183" s="237">
        <v>4</v>
      </c>
      <c r="I183" s="238"/>
      <c r="J183" s="237">
        <f>ROUND(I183*H183,3)</f>
        <v>0</v>
      </c>
      <c r="K183" s="239"/>
      <c r="L183" s="41"/>
      <c r="M183" s="240" t="s">
        <v>1</v>
      </c>
      <c r="N183" s="241" t="s">
        <v>44</v>
      </c>
      <c r="O183" s="94"/>
      <c r="P183" s="242">
        <f>O183*H183</f>
        <v>0</v>
      </c>
      <c r="Q183" s="242">
        <v>2.0000000000000002E-05</v>
      </c>
      <c r="R183" s="242">
        <f>Q183*H183</f>
        <v>8.0000000000000007E-05</v>
      </c>
      <c r="S183" s="242">
        <v>0</v>
      </c>
      <c r="T183" s="243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44" t="s">
        <v>327</v>
      </c>
      <c r="AT183" s="244" t="s">
        <v>264</v>
      </c>
      <c r="AU183" s="244" t="s">
        <v>89</v>
      </c>
      <c r="AY183" s="14" t="s">
        <v>263</v>
      </c>
      <c r="BE183" s="245">
        <f>IF(N183="základná",J183,0)</f>
        <v>0</v>
      </c>
      <c r="BF183" s="245">
        <f>IF(N183="znížená",J183,0)</f>
        <v>0</v>
      </c>
      <c r="BG183" s="245">
        <f>IF(N183="zákl. prenesená",J183,0)</f>
        <v>0</v>
      </c>
      <c r="BH183" s="245">
        <f>IF(N183="zníž. prenesená",J183,0)</f>
        <v>0</v>
      </c>
      <c r="BI183" s="245">
        <f>IF(N183="nulová",J183,0)</f>
        <v>0</v>
      </c>
      <c r="BJ183" s="14" t="s">
        <v>89</v>
      </c>
      <c r="BK183" s="246">
        <f>ROUND(I183*H183,3)</f>
        <v>0</v>
      </c>
      <c r="BL183" s="14" t="s">
        <v>327</v>
      </c>
      <c r="BM183" s="244" t="s">
        <v>3623</v>
      </c>
    </row>
    <row r="184" s="2" customFormat="1" ht="21.75" customHeight="1">
      <c r="A184" s="35"/>
      <c r="B184" s="36"/>
      <c r="C184" s="249" t="s">
        <v>484</v>
      </c>
      <c r="D184" s="249" t="s">
        <v>612</v>
      </c>
      <c r="E184" s="250" t="s">
        <v>1636</v>
      </c>
      <c r="F184" s="251" t="s">
        <v>1637</v>
      </c>
      <c r="G184" s="252" t="s">
        <v>410</v>
      </c>
      <c r="H184" s="253">
        <v>4</v>
      </c>
      <c r="I184" s="254"/>
      <c r="J184" s="253">
        <f>ROUND(I184*H184,3)</f>
        <v>0</v>
      </c>
      <c r="K184" s="255"/>
      <c r="L184" s="256"/>
      <c r="M184" s="257" t="s">
        <v>1</v>
      </c>
      <c r="N184" s="258" t="s">
        <v>44</v>
      </c>
      <c r="O184" s="94"/>
      <c r="P184" s="242">
        <f>O184*H184</f>
        <v>0</v>
      </c>
      <c r="Q184" s="242">
        <v>6.9999999999999994E-05</v>
      </c>
      <c r="R184" s="242">
        <f>Q184*H184</f>
        <v>0.00027999999999999998</v>
      </c>
      <c r="S184" s="242">
        <v>0</v>
      </c>
      <c r="T184" s="243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44" t="s">
        <v>717</v>
      </c>
      <c r="AT184" s="244" t="s">
        <v>612</v>
      </c>
      <c r="AU184" s="244" t="s">
        <v>89</v>
      </c>
      <c r="AY184" s="14" t="s">
        <v>263</v>
      </c>
      <c r="BE184" s="245">
        <f>IF(N184="základná",J184,0)</f>
        <v>0</v>
      </c>
      <c r="BF184" s="245">
        <f>IF(N184="znížená",J184,0)</f>
        <v>0</v>
      </c>
      <c r="BG184" s="245">
        <f>IF(N184="zákl. prenesená",J184,0)</f>
        <v>0</v>
      </c>
      <c r="BH184" s="245">
        <f>IF(N184="zníž. prenesená",J184,0)</f>
        <v>0</v>
      </c>
      <c r="BI184" s="245">
        <f>IF(N184="nulová",J184,0)</f>
        <v>0</v>
      </c>
      <c r="BJ184" s="14" t="s">
        <v>89</v>
      </c>
      <c r="BK184" s="246">
        <f>ROUND(I184*H184,3)</f>
        <v>0</v>
      </c>
      <c r="BL184" s="14" t="s">
        <v>327</v>
      </c>
      <c r="BM184" s="244" t="s">
        <v>3624</v>
      </c>
    </row>
    <row r="185" s="2" customFormat="1" ht="21.75" customHeight="1">
      <c r="A185" s="35"/>
      <c r="B185" s="36"/>
      <c r="C185" s="233" t="s">
        <v>488</v>
      </c>
      <c r="D185" s="233" t="s">
        <v>264</v>
      </c>
      <c r="E185" s="234" t="s">
        <v>3625</v>
      </c>
      <c r="F185" s="235" t="s">
        <v>3626</v>
      </c>
      <c r="G185" s="236" t="s">
        <v>410</v>
      </c>
      <c r="H185" s="237">
        <v>6</v>
      </c>
      <c r="I185" s="238"/>
      <c r="J185" s="237">
        <f>ROUND(I185*H185,3)</f>
        <v>0</v>
      </c>
      <c r="K185" s="239"/>
      <c r="L185" s="41"/>
      <c r="M185" s="240" t="s">
        <v>1</v>
      </c>
      <c r="N185" s="241" t="s">
        <v>44</v>
      </c>
      <c r="O185" s="94"/>
      <c r="P185" s="242">
        <f>O185*H185</f>
        <v>0</v>
      </c>
      <c r="Q185" s="242">
        <v>4.0000000000000003E-05</v>
      </c>
      <c r="R185" s="242">
        <f>Q185*H185</f>
        <v>0.00024000000000000003</v>
      </c>
      <c r="S185" s="242">
        <v>0</v>
      </c>
      <c r="T185" s="243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44" t="s">
        <v>327</v>
      </c>
      <c r="AT185" s="244" t="s">
        <v>264</v>
      </c>
      <c r="AU185" s="244" t="s">
        <v>89</v>
      </c>
      <c r="AY185" s="14" t="s">
        <v>263</v>
      </c>
      <c r="BE185" s="245">
        <f>IF(N185="základná",J185,0)</f>
        <v>0</v>
      </c>
      <c r="BF185" s="245">
        <f>IF(N185="znížená",J185,0)</f>
        <v>0</v>
      </c>
      <c r="BG185" s="245">
        <f>IF(N185="zákl. prenesená",J185,0)</f>
        <v>0</v>
      </c>
      <c r="BH185" s="245">
        <f>IF(N185="zníž. prenesená",J185,0)</f>
        <v>0</v>
      </c>
      <c r="BI185" s="245">
        <f>IF(N185="nulová",J185,0)</f>
        <v>0</v>
      </c>
      <c r="BJ185" s="14" t="s">
        <v>89</v>
      </c>
      <c r="BK185" s="246">
        <f>ROUND(I185*H185,3)</f>
        <v>0</v>
      </c>
      <c r="BL185" s="14" t="s">
        <v>327</v>
      </c>
      <c r="BM185" s="244" t="s">
        <v>3627</v>
      </c>
    </row>
    <row r="186" s="2" customFormat="1" ht="24.15" customHeight="1">
      <c r="A186" s="35"/>
      <c r="B186" s="36"/>
      <c r="C186" s="249" t="s">
        <v>1561</v>
      </c>
      <c r="D186" s="249" t="s">
        <v>612</v>
      </c>
      <c r="E186" s="250" t="s">
        <v>3628</v>
      </c>
      <c r="F186" s="251" t="s">
        <v>3629</v>
      </c>
      <c r="G186" s="252" t="s">
        <v>410</v>
      </c>
      <c r="H186" s="253">
        <v>6</v>
      </c>
      <c r="I186" s="254"/>
      <c r="J186" s="253">
        <f>ROUND(I186*H186,3)</f>
        <v>0</v>
      </c>
      <c r="K186" s="255"/>
      <c r="L186" s="256"/>
      <c r="M186" s="257" t="s">
        <v>1</v>
      </c>
      <c r="N186" s="258" t="s">
        <v>44</v>
      </c>
      <c r="O186" s="94"/>
      <c r="P186" s="242">
        <f>O186*H186</f>
        <v>0</v>
      </c>
      <c r="Q186" s="242">
        <v>0.0030000000000000001</v>
      </c>
      <c r="R186" s="242">
        <f>Q186*H186</f>
        <v>0.018000000000000002</v>
      </c>
      <c r="S186" s="242">
        <v>0</v>
      </c>
      <c r="T186" s="243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44" t="s">
        <v>717</v>
      </c>
      <c r="AT186" s="244" t="s">
        <v>612</v>
      </c>
      <c r="AU186" s="244" t="s">
        <v>89</v>
      </c>
      <c r="AY186" s="14" t="s">
        <v>263</v>
      </c>
      <c r="BE186" s="245">
        <f>IF(N186="základná",J186,0)</f>
        <v>0</v>
      </c>
      <c r="BF186" s="245">
        <f>IF(N186="znížená",J186,0)</f>
        <v>0</v>
      </c>
      <c r="BG186" s="245">
        <f>IF(N186="zákl. prenesená",J186,0)</f>
        <v>0</v>
      </c>
      <c r="BH186" s="245">
        <f>IF(N186="zníž. prenesená",J186,0)</f>
        <v>0</v>
      </c>
      <c r="BI186" s="245">
        <f>IF(N186="nulová",J186,0)</f>
        <v>0</v>
      </c>
      <c r="BJ186" s="14" t="s">
        <v>89</v>
      </c>
      <c r="BK186" s="246">
        <f>ROUND(I186*H186,3)</f>
        <v>0</v>
      </c>
      <c r="BL186" s="14" t="s">
        <v>327</v>
      </c>
      <c r="BM186" s="244" t="s">
        <v>3630</v>
      </c>
    </row>
    <row r="187" s="2" customFormat="1" ht="16.5" customHeight="1">
      <c r="A187" s="35"/>
      <c r="B187" s="36"/>
      <c r="C187" s="233" t="s">
        <v>1565</v>
      </c>
      <c r="D187" s="233" t="s">
        <v>264</v>
      </c>
      <c r="E187" s="234" t="s">
        <v>1639</v>
      </c>
      <c r="F187" s="235" t="s">
        <v>1640</v>
      </c>
      <c r="G187" s="236" t="s">
        <v>410</v>
      </c>
      <c r="H187" s="237">
        <v>1</v>
      </c>
      <c r="I187" s="238"/>
      <c r="J187" s="237">
        <f>ROUND(I187*H187,3)</f>
        <v>0</v>
      </c>
      <c r="K187" s="239"/>
      <c r="L187" s="41"/>
      <c r="M187" s="240" t="s">
        <v>1</v>
      </c>
      <c r="N187" s="241" t="s">
        <v>44</v>
      </c>
      <c r="O187" s="94"/>
      <c r="P187" s="242">
        <f>O187*H187</f>
        <v>0</v>
      </c>
      <c r="Q187" s="242">
        <v>4.0000000000000003E-05</v>
      </c>
      <c r="R187" s="242">
        <f>Q187*H187</f>
        <v>4.0000000000000003E-05</v>
      </c>
      <c r="S187" s="242">
        <v>0</v>
      </c>
      <c r="T187" s="243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44" t="s">
        <v>327</v>
      </c>
      <c r="AT187" s="244" t="s">
        <v>264</v>
      </c>
      <c r="AU187" s="244" t="s">
        <v>89</v>
      </c>
      <c r="AY187" s="14" t="s">
        <v>263</v>
      </c>
      <c r="BE187" s="245">
        <f>IF(N187="základná",J187,0)</f>
        <v>0</v>
      </c>
      <c r="BF187" s="245">
        <f>IF(N187="znížená",J187,0)</f>
        <v>0</v>
      </c>
      <c r="BG187" s="245">
        <f>IF(N187="zákl. prenesená",J187,0)</f>
        <v>0</v>
      </c>
      <c r="BH187" s="245">
        <f>IF(N187="zníž. prenesená",J187,0)</f>
        <v>0</v>
      </c>
      <c r="BI187" s="245">
        <f>IF(N187="nulová",J187,0)</f>
        <v>0</v>
      </c>
      <c r="BJ187" s="14" t="s">
        <v>89</v>
      </c>
      <c r="BK187" s="246">
        <f>ROUND(I187*H187,3)</f>
        <v>0</v>
      </c>
      <c r="BL187" s="14" t="s">
        <v>327</v>
      </c>
      <c r="BM187" s="244" t="s">
        <v>3631</v>
      </c>
    </row>
    <row r="188" s="2" customFormat="1" ht="24.15" customHeight="1">
      <c r="A188" s="35"/>
      <c r="B188" s="36"/>
      <c r="C188" s="249" t="s">
        <v>493</v>
      </c>
      <c r="D188" s="249" t="s">
        <v>612</v>
      </c>
      <c r="E188" s="250" t="s">
        <v>1642</v>
      </c>
      <c r="F188" s="251" t="s">
        <v>1643</v>
      </c>
      <c r="G188" s="252" t="s">
        <v>410</v>
      </c>
      <c r="H188" s="253">
        <v>1</v>
      </c>
      <c r="I188" s="254"/>
      <c r="J188" s="253">
        <f>ROUND(I188*H188,3)</f>
        <v>0</v>
      </c>
      <c r="K188" s="255"/>
      <c r="L188" s="256"/>
      <c r="M188" s="257" t="s">
        <v>1</v>
      </c>
      <c r="N188" s="258" t="s">
        <v>44</v>
      </c>
      <c r="O188" s="94"/>
      <c r="P188" s="242">
        <f>O188*H188</f>
        <v>0</v>
      </c>
      <c r="Q188" s="242">
        <v>0.00072000000000000005</v>
      </c>
      <c r="R188" s="242">
        <f>Q188*H188</f>
        <v>0.00072000000000000005</v>
      </c>
      <c r="S188" s="242">
        <v>0</v>
      </c>
      <c r="T188" s="243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44" t="s">
        <v>717</v>
      </c>
      <c r="AT188" s="244" t="s">
        <v>612</v>
      </c>
      <c r="AU188" s="244" t="s">
        <v>89</v>
      </c>
      <c r="AY188" s="14" t="s">
        <v>263</v>
      </c>
      <c r="BE188" s="245">
        <f>IF(N188="základná",J188,0)</f>
        <v>0</v>
      </c>
      <c r="BF188" s="245">
        <f>IF(N188="znížená",J188,0)</f>
        <v>0</v>
      </c>
      <c r="BG188" s="245">
        <f>IF(N188="zákl. prenesená",J188,0)</f>
        <v>0</v>
      </c>
      <c r="BH188" s="245">
        <f>IF(N188="zníž. prenesená",J188,0)</f>
        <v>0</v>
      </c>
      <c r="BI188" s="245">
        <f>IF(N188="nulová",J188,0)</f>
        <v>0</v>
      </c>
      <c r="BJ188" s="14" t="s">
        <v>89</v>
      </c>
      <c r="BK188" s="246">
        <f>ROUND(I188*H188,3)</f>
        <v>0</v>
      </c>
      <c r="BL188" s="14" t="s">
        <v>327</v>
      </c>
      <c r="BM188" s="244" t="s">
        <v>3632</v>
      </c>
    </row>
    <row r="189" s="2" customFormat="1" ht="16.5" customHeight="1">
      <c r="A189" s="35"/>
      <c r="B189" s="36"/>
      <c r="C189" s="233" t="s">
        <v>501</v>
      </c>
      <c r="D189" s="233" t="s">
        <v>264</v>
      </c>
      <c r="E189" s="234" t="s">
        <v>3633</v>
      </c>
      <c r="F189" s="235" t="s">
        <v>3634</v>
      </c>
      <c r="G189" s="236" t="s">
        <v>410</v>
      </c>
      <c r="H189" s="237">
        <v>2</v>
      </c>
      <c r="I189" s="238"/>
      <c r="J189" s="237">
        <f>ROUND(I189*H189,3)</f>
        <v>0</v>
      </c>
      <c r="K189" s="239"/>
      <c r="L189" s="41"/>
      <c r="M189" s="240" t="s">
        <v>1</v>
      </c>
      <c r="N189" s="241" t="s">
        <v>44</v>
      </c>
      <c r="O189" s="94"/>
      <c r="P189" s="242">
        <f>O189*H189</f>
        <v>0</v>
      </c>
      <c r="Q189" s="242">
        <v>1.0000000000000001E-05</v>
      </c>
      <c r="R189" s="242">
        <f>Q189*H189</f>
        <v>2.0000000000000002E-05</v>
      </c>
      <c r="S189" s="242">
        <v>0</v>
      </c>
      <c r="T189" s="243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44" t="s">
        <v>327</v>
      </c>
      <c r="AT189" s="244" t="s">
        <v>264</v>
      </c>
      <c r="AU189" s="244" t="s">
        <v>89</v>
      </c>
      <c r="AY189" s="14" t="s">
        <v>263</v>
      </c>
      <c r="BE189" s="245">
        <f>IF(N189="základná",J189,0)</f>
        <v>0</v>
      </c>
      <c r="BF189" s="245">
        <f>IF(N189="znížená",J189,0)</f>
        <v>0</v>
      </c>
      <c r="BG189" s="245">
        <f>IF(N189="zákl. prenesená",J189,0)</f>
        <v>0</v>
      </c>
      <c r="BH189" s="245">
        <f>IF(N189="zníž. prenesená",J189,0)</f>
        <v>0</v>
      </c>
      <c r="BI189" s="245">
        <f>IF(N189="nulová",J189,0)</f>
        <v>0</v>
      </c>
      <c r="BJ189" s="14" t="s">
        <v>89</v>
      </c>
      <c r="BK189" s="246">
        <f>ROUND(I189*H189,3)</f>
        <v>0</v>
      </c>
      <c r="BL189" s="14" t="s">
        <v>327</v>
      </c>
      <c r="BM189" s="244" t="s">
        <v>3635</v>
      </c>
    </row>
    <row r="190" s="2" customFormat="1" ht="16.5" customHeight="1">
      <c r="A190" s="35"/>
      <c r="B190" s="36"/>
      <c r="C190" s="249" t="s">
        <v>505</v>
      </c>
      <c r="D190" s="249" t="s">
        <v>612</v>
      </c>
      <c r="E190" s="250" t="s">
        <v>3636</v>
      </c>
      <c r="F190" s="251" t="s">
        <v>3637</v>
      </c>
      <c r="G190" s="252" t="s">
        <v>410</v>
      </c>
      <c r="H190" s="253">
        <v>2</v>
      </c>
      <c r="I190" s="254"/>
      <c r="J190" s="253">
        <f>ROUND(I190*H190,3)</f>
        <v>0</v>
      </c>
      <c r="K190" s="255"/>
      <c r="L190" s="256"/>
      <c r="M190" s="257" t="s">
        <v>1</v>
      </c>
      <c r="N190" s="258" t="s">
        <v>44</v>
      </c>
      <c r="O190" s="94"/>
      <c r="P190" s="242">
        <f>O190*H190</f>
        <v>0</v>
      </c>
      <c r="Q190" s="242">
        <v>0.0021299999999999999</v>
      </c>
      <c r="R190" s="242">
        <f>Q190*H190</f>
        <v>0.0042599999999999999</v>
      </c>
      <c r="S190" s="242">
        <v>0</v>
      </c>
      <c r="T190" s="243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44" t="s">
        <v>717</v>
      </c>
      <c r="AT190" s="244" t="s">
        <v>612</v>
      </c>
      <c r="AU190" s="244" t="s">
        <v>89</v>
      </c>
      <c r="AY190" s="14" t="s">
        <v>263</v>
      </c>
      <c r="BE190" s="245">
        <f>IF(N190="základná",J190,0)</f>
        <v>0</v>
      </c>
      <c r="BF190" s="245">
        <f>IF(N190="znížená",J190,0)</f>
        <v>0</v>
      </c>
      <c r="BG190" s="245">
        <f>IF(N190="zákl. prenesená",J190,0)</f>
        <v>0</v>
      </c>
      <c r="BH190" s="245">
        <f>IF(N190="zníž. prenesená",J190,0)</f>
        <v>0</v>
      </c>
      <c r="BI190" s="245">
        <f>IF(N190="nulová",J190,0)</f>
        <v>0</v>
      </c>
      <c r="BJ190" s="14" t="s">
        <v>89</v>
      </c>
      <c r="BK190" s="246">
        <f>ROUND(I190*H190,3)</f>
        <v>0</v>
      </c>
      <c r="BL190" s="14" t="s">
        <v>327</v>
      </c>
      <c r="BM190" s="244" t="s">
        <v>3638</v>
      </c>
    </row>
    <row r="191" s="2" customFormat="1" ht="16.5" customHeight="1">
      <c r="A191" s="35"/>
      <c r="B191" s="36"/>
      <c r="C191" s="233" t="s">
        <v>509</v>
      </c>
      <c r="D191" s="233" t="s">
        <v>264</v>
      </c>
      <c r="E191" s="234" t="s">
        <v>1670</v>
      </c>
      <c r="F191" s="235" t="s">
        <v>1671</v>
      </c>
      <c r="G191" s="236" t="s">
        <v>569</v>
      </c>
      <c r="H191" s="237">
        <v>272</v>
      </c>
      <c r="I191" s="238"/>
      <c r="J191" s="237">
        <f>ROUND(I191*H191,3)</f>
        <v>0</v>
      </c>
      <c r="K191" s="239"/>
      <c r="L191" s="41"/>
      <c r="M191" s="240" t="s">
        <v>1</v>
      </c>
      <c r="N191" s="241" t="s">
        <v>44</v>
      </c>
      <c r="O191" s="94"/>
      <c r="P191" s="242">
        <f>O191*H191</f>
        <v>0</v>
      </c>
      <c r="Q191" s="242">
        <v>0.00018000000000000001</v>
      </c>
      <c r="R191" s="242">
        <f>Q191*H191</f>
        <v>0.048960000000000004</v>
      </c>
      <c r="S191" s="242">
        <v>0</v>
      </c>
      <c r="T191" s="243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44" t="s">
        <v>327</v>
      </c>
      <c r="AT191" s="244" t="s">
        <v>264</v>
      </c>
      <c r="AU191" s="244" t="s">
        <v>89</v>
      </c>
      <c r="AY191" s="14" t="s">
        <v>263</v>
      </c>
      <c r="BE191" s="245">
        <f>IF(N191="základná",J191,0)</f>
        <v>0</v>
      </c>
      <c r="BF191" s="245">
        <f>IF(N191="znížená",J191,0)</f>
        <v>0</v>
      </c>
      <c r="BG191" s="245">
        <f>IF(N191="zákl. prenesená",J191,0)</f>
        <v>0</v>
      </c>
      <c r="BH191" s="245">
        <f>IF(N191="zníž. prenesená",J191,0)</f>
        <v>0</v>
      </c>
      <c r="BI191" s="245">
        <f>IF(N191="nulová",J191,0)</f>
        <v>0</v>
      </c>
      <c r="BJ191" s="14" t="s">
        <v>89</v>
      </c>
      <c r="BK191" s="246">
        <f>ROUND(I191*H191,3)</f>
        <v>0</v>
      </c>
      <c r="BL191" s="14" t="s">
        <v>327</v>
      </c>
      <c r="BM191" s="244" t="s">
        <v>3639</v>
      </c>
    </row>
    <row r="192" s="2" customFormat="1" ht="24.15" customHeight="1">
      <c r="A192" s="35"/>
      <c r="B192" s="36"/>
      <c r="C192" s="233" t="s">
        <v>513</v>
      </c>
      <c r="D192" s="233" t="s">
        <v>264</v>
      </c>
      <c r="E192" s="234" t="s">
        <v>1673</v>
      </c>
      <c r="F192" s="235" t="s">
        <v>1674</v>
      </c>
      <c r="G192" s="236" t="s">
        <v>569</v>
      </c>
      <c r="H192" s="237">
        <v>272</v>
      </c>
      <c r="I192" s="238"/>
      <c r="J192" s="237">
        <f>ROUND(I192*H192,3)</f>
        <v>0</v>
      </c>
      <c r="K192" s="239"/>
      <c r="L192" s="41"/>
      <c r="M192" s="240" t="s">
        <v>1</v>
      </c>
      <c r="N192" s="241" t="s">
        <v>44</v>
      </c>
      <c r="O192" s="94"/>
      <c r="P192" s="242">
        <f>O192*H192</f>
        <v>0</v>
      </c>
      <c r="Q192" s="242">
        <v>1.0000000000000001E-05</v>
      </c>
      <c r="R192" s="242">
        <f>Q192*H192</f>
        <v>0.0027200000000000002</v>
      </c>
      <c r="S192" s="242">
        <v>0</v>
      </c>
      <c r="T192" s="243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44" t="s">
        <v>327</v>
      </c>
      <c r="AT192" s="244" t="s">
        <v>264</v>
      </c>
      <c r="AU192" s="244" t="s">
        <v>89</v>
      </c>
      <c r="AY192" s="14" t="s">
        <v>263</v>
      </c>
      <c r="BE192" s="245">
        <f>IF(N192="základná",J192,0)</f>
        <v>0</v>
      </c>
      <c r="BF192" s="245">
        <f>IF(N192="znížená",J192,0)</f>
        <v>0</v>
      </c>
      <c r="BG192" s="245">
        <f>IF(N192="zákl. prenesená",J192,0)</f>
        <v>0</v>
      </c>
      <c r="BH192" s="245">
        <f>IF(N192="zníž. prenesená",J192,0)</f>
        <v>0</v>
      </c>
      <c r="BI192" s="245">
        <f>IF(N192="nulová",J192,0)</f>
        <v>0</v>
      </c>
      <c r="BJ192" s="14" t="s">
        <v>89</v>
      </c>
      <c r="BK192" s="246">
        <f>ROUND(I192*H192,3)</f>
        <v>0</v>
      </c>
      <c r="BL192" s="14" t="s">
        <v>327</v>
      </c>
      <c r="BM192" s="244" t="s">
        <v>3640</v>
      </c>
    </row>
    <row r="193" s="2" customFormat="1" ht="24.15" customHeight="1">
      <c r="A193" s="35"/>
      <c r="B193" s="36"/>
      <c r="C193" s="233" t="s">
        <v>517</v>
      </c>
      <c r="D193" s="233" t="s">
        <v>264</v>
      </c>
      <c r="E193" s="234" t="s">
        <v>1676</v>
      </c>
      <c r="F193" s="235" t="s">
        <v>1677</v>
      </c>
      <c r="G193" s="236" t="s">
        <v>1445</v>
      </c>
      <c r="H193" s="238"/>
      <c r="I193" s="238"/>
      <c r="J193" s="237">
        <f>ROUND(I193*H193,3)</f>
        <v>0</v>
      </c>
      <c r="K193" s="239"/>
      <c r="L193" s="41"/>
      <c r="M193" s="240" t="s">
        <v>1</v>
      </c>
      <c r="N193" s="241" t="s">
        <v>44</v>
      </c>
      <c r="O193" s="94"/>
      <c r="P193" s="242">
        <f>O193*H193</f>
        <v>0</v>
      </c>
      <c r="Q193" s="242">
        <v>0</v>
      </c>
      <c r="R193" s="242">
        <f>Q193*H193</f>
        <v>0</v>
      </c>
      <c r="S193" s="242">
        <v>0</v>
      </c>
      <c r="T193" s="243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44" t="s">
        <v>327</v>
      </c>
      <c r="AT193" s="244" t="s">
        <v>264</v>
      </c>
      <c r="AU193" s="244" t="s">
        <v>89</v>
      </c>
      <c r="AY193" s="14" t="s">
        <v>263</v>
      </c>
      <c r="BE193" s="245">
        <f>IF(N193="základná",J193,0)</f>
        <v>0</v>
      </c>
      <c r="BF193" s="245">
        <f>IF(N193="znížená",J193,0)</f>
        <v>0</v>
      </c>
      <c r="BG193" s="245">
        <f>IF(N193="zákl. prenesená",J193,0)</f>
        <v>0</v>
      </c>
      <c r="BH193" s="245">
        <f>IF(N193="zníž. prenesená",J193,0)</f>
        <v>0</v>
      </c>
      <c r="BI193" s="245">
        <f>IF(N193="nulová",J193,0)</f>
        <v>0</v>
      </c>
      <c r="BJ193" s="14" t="s">
        <v>89</v>
      </c>
      <c r="BK193" s="246">
        <f>ROUND(I193*H193,3)</f>
        <v>0</v>
      </c>
      <c r="BL193" s="14" t="s">
        <v>327</v>
      </c>
      <c r="BM193" s="244" t="s">
        <v>3641</v>
      </c>
    </row>
    <row r="194" s="12" customFormat="1" ht="22.8" customHeight="1">
      <c r="A194" s="12"/>
      <c r="B194" s="219"/>
      <c r="C194" s="220"/>
      <c r="D194" s="221" t="s">
        <v>77</v>
      </c>
      <c r="E194" s="247" t="s">
        <v>1691</v>
      </c>
      <c r="F194" s="247" t="s">
        <v>1692</v>
      </c>
      <c r="G194" s="220"/>
      <c r="H194" s="220"/>
      <c r="I194" s="223"/>
      <c r="J194" s="248">
        <f>BK194</f>
        <v>0</v>
      </c>
      <c r="K194" s="220"/>
      <c r="L194" s="225"/>
      <c r="M194" s="226"/>
      <c r="N194" s="227"/>
      <c r="O194" s="227"/>
      <c r="P194" s="228">
        <f>SUM(P195:P234)</f>
        <v>0</v>
      </c>
      <c r="Q194" s="227"/>
      <c r="R194" s="228">
        <f>SUM(R195:R234)</f>
        <v>0.49263000000000001</v>
      </c>
      <c r="S194" s="227"/>
      <c r="T194" s="229">
        <f>SUM(T195:T234)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30" t="s">
        <v>89</v>
      </c>
      <c r="AT194" s="231" t="s">
        <v>77</v>
      </c>
      <c r="AU194" s="231" t="s">
        <v>85</v>
      </c>
      <c r="AY194" s="230" t="s">
        <v>263</v>
      </c>
      <c r="BK194" s="232">
        <f>SUM(BK195:BK234)</f>
        <v>0</v>
      </c>
    </row>
    <row r="195" s="2" customFormat="1" ht="24.15" customHeight="1">
      <c r="A195" s="35"/>
      <c r="B195" s="36"/>
      <c r="C195" s="233" t="s">
        <v>521</v>
      </c>
      <c r="D195" s="233" t="s">
        <v>264</v>
      </c>
      <c r="E195" s="234" t="s">
        <v>1693</v>
      </c>
      <c r="F195" s="235" t="s">
        <v>1694</v>
      </c>
      <c r="G195" s="236" t="s">
        <v>410</v>
      </c>
      <c r="H195" s="237">
        <v>3</v>
      </c>
      <c r="I195" s="238"/>
      <c r="J195" s="237">
        <f>ROUND(I195*H195,3)</f>
        <v>0</v>
      </c>
      <c r="K195" s="239"/>
      <c r="L195" s="41"/>
      <c r="M195" s="240" t="s">
        <v>1</v>
      </c>
      <c r="N195" s="241" t="s">
        <v>44</v>
      </c>
      <c r="O195" s="94"/>
      <c r="P195" s="242">
        <f>O195*H195</f>
        <v>0</v>
      </c>
      <c r="Q195" s="242">
        <v>0.00017000000000000001</v>
      </c>
      <c r="R195" s="242">
        <f>Q195*H195</f>
        <v>0.00051000000000000004</v>
      </c>
      <c r="S195" s="242">
        <v>0</v>
      </c>
      <c r="T195" s="243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44" t="s">
        <v>327</v>
      </c>
      <c r="AT195" s="244" t="s">
        <v>264</v>
      </c>
      <c r="AU195" s="244" t="s">
        <v>89</v>
      </c>
      <c r="AY195" s="14" t="s">
        <v>263</v>
      </c>
      <c r="BE195" s="245">
        <f>IF(N195="základná",J195,0)</f>
        <v>0</v>
      </c>
      <c r="BF195" s="245">
        <f>IF(N195="znížená",J195,0)</f>
        <v>0</v>
      </c>
      <c r="BG195" s="245">
        <f>IF(N195="zákl. prenesená",J195,0)</f>
        <v>0</v>
      </c>
      <c r="BH195" s="245">
        <f>IF(N195="zníž. prenesená",J195,0)</f>
        <v>0</v>
      </c>
      <c r="BI195" s="245">
        <f>IF(N195="nulová",J195,0)</f>
        <v>0</v>
      </c>
      <c r="BJ195" s="14" t="s">
        <v>89</v>
      </c>
      <c r="BK195" s="246">
        <f>ROUND(I195*H195,3)</f>
        <v>0</v>
      </c>
      <c r="BL195" s="14" t="s">
        <v>327</v>
      </c>
      <c r="BM195" s="244" t="s">
        <v>3642</v>
      </c>
    </row>
    <row r="196" s="2" customFormat="1" ht="16.5" customHeight="1">
      <c r="A196" s="35"/>
      <c r="B196" s="36"/>
      <c r="C196" s="249" t="s">
        <v>525</v>
      </c>
      <c r="D196" s="249" t="s">
        <v>612</v>
      </c>
      <c r="E196" s="250" t="s">
        <v>1696</v>
      </c>
      <c r="F196" s="251" t="s">
        <v>1697</v>
      </c>
      <c r="G196" s="252" t="s">
        <v>410</v>
      </c>
      <c r="H196" s="253">
        <v>3</v>
      </c>
      <c r="I196" s="254"/>
      <c r="J196" s="253">
        <f>ROUND(I196*H196,3)</f>
        <v>0</v>
      </c>
      <c r="K196" s="255"/>
      <c r="L196" s="256"/>
      <c r="M196" s="257" t="s">
        <v>1</v>
      </c>
      <c r="N196" s="258" t="s">
        <v>44</v>
      </c>
      <c r="O196" s="94"/>
      <c r="P196" s="242">
        <f>O196*H196</f>
        <v>0</v>
      </c>
      <c r="Q196" s="242">
        <v>0.0135</v>
      </c>
      <c r="R196" s="242">
        <f>Q196*H196</f>
        <v>0.040500000000000001</v>
      </c>
      <c r="S196" s="242">
        <v>0</v>
      </c>
      <c r="T196" s="243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44" t="s">
        <v>717</v>
      </c>
      <c r="AT196" s="244" t="s">
        <v>612</v>
      </c>
      <c r="AU196" s="244" t="s">
        <v>89</v>
      </c>
      <c r="AY196" s="14" t="s">
        <v>263</v>
      </c>
      <c r="BE196" s="245">
        <f>IF(N196="základná",J196,0)</f>
        <v>0</v>
      </c>
      <c r="BF196" s="245">
        <f>IF(N196="znížená",J196,0)</f>
        <v>0</v>
      </c>
      <c r="BG196" s="245">
        <f>IF(N196="zákl. prenesená",J196,0)</f>
        <v>0</v>
      </c>
      <c r="BH196" s="245">
        <f>IF(N196="zníž. prenesená",J196,0)</f>
        <v>0</v>
      </c>
      <c r="BI196" s="245">
        <f>IF(N196="nulová",J196,0)</f>
        <v>0</v>
      </c>
      <c r="BJ196" s="14" t="s">
        <v>89</v>
      </c>
      <c r="BK196" s="246">
        <f>ROUND(I196*H196,3)</f>
        <v>0</v>
      </c>
      <c r="BL196" s="14" t="s">
        <v>327</v>
      </c>
      <c r="BM196" s="244" t="s">
        <v>3643</v>
      </c>
    </row>
    <row r="197" s="2" customFormat="1" ht="24.15" customHeight="1">
      <c r="A197" s="35"/>
      <c r="B197" s="36"/>
      <c r="C197" s="233" t="s">
        <v>529</v>
      </c>
      <c r="D197" s="233" t="s">
        <v>264</v>
      </c>
      <c r="E197" s="234" t="s">
        <v>1699</v>
      </c>
      <c r="F197" s="235" t="s">
        <v>1700</v>
      </c>
      <c r="G197" s="236" t="s">
        <v>410</v>
      </c>
      <c r="H197" s="237">
        <v>4</v>
      </c>
      <c r="I197" s="238"/>
      <c r="J197" s="237">
        <f>ROUND(I197*H197,3)</f>
        <v>0</v>
      </c>
      <c r="K197" s="239"/>
      <c r="L197" s="41"/>
      <c r="M197" s="240" t="s">
        <v>1</v>
      </c>
      <c r="N197" s="241" t="s">
        <v>44</v>
      </c>
      <c r="O197" s="94"/>
      <c r="P197" s="242">
        <f>O197*H197</f>
        <v>0</v>
      </c>
      <c r="Q197" s="242">
        <v>0.00017000000000000001</v>
      </c>
      <c r="R197" s="242">
        <f>Q197*H197</f>
        <v>0.00068000000000000005</v>
      </c>
      <c r="S197" s="242">
        <v>0</v>
      </c>
      <c r="T197" s="243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44" t="s">
        <v>327</v>
      </c>
      <c r="AT197" s="244" t="s">
        <v>264</v>
      </c>
      <c r="AU197" s="244" t="s">
        <v>89</v>
      </c>
      <c r="AY197" s="14" t="s">
        <v>263</v>
      </c>
      <c r="BE197" s="245">
        <f>IF(N197="základná",J197,0)</f>
        <v>0</v>
      </c>
      <c r="BF197" s="245">
        <f>IF(N197="znížená",J197,0)</f>
        <v>0</v>
      </c>
      <c r="BG197" s="245">
        <f>IF(N197="zákl. prenesená",J197,0)</f>
        <v>0</v>
      </c>
      <c r="BH197" s="245">
        <f>IF(N197="zníž. prenesená",J197,0)</f>
        <v>0</v>
      </c>
      <c r="BI197" s="245">
        <f>IF(N197="nulová",J197,0)</f>
        <v>0</v>
      </c>
      <c r="BJ197" s="14" t="s">
        <v>89</v>
      </c>
      <c r="BK197" s="246">
        <f>ROUND(I197*H197,3)</f>
        <v>0</v>
      </c>
      <c r="BL197" s="14" t="s">
        <v>327</v>
      </c>
      <c r="BM197" s="244" t="s">
        <v>3644</v>
      </c>
    </row>
    <row r="198" s="2" customFormat="1" ht="16.5" customHeight="1">
      <c r="A198" s="35"/>
      <c r="B198" s="36"/>
      <c r="C198" s="249" t="s">
        <v>533</v>
      </c>
      <c r="D198" s="249" t="s">
        <v>612</v>
      </c>
      <c r="E198" s="250" t="s">
        <v>1702</v>
      </c>
      <c r="F198" s="251" t="s">
        <v>1703</v>
      </c>
      <c r="G198" s="252" t="s">
        <v>410</v>
      </c>
      <c r="H198" s="253">
        <v>4</v>
      </c>
      <c r="I198" s="254"/>
      <c r="J198" s="253">
        <f>ROUND(I198*H198,3)</f>
        <v>0</v>
      </c>
      <c r="K198" s="255"/>
      <c r="L198" s="256"/>
      <c r="M198" s="257" t="s">
        <v>1</v>
      </c>
      <c r="N198" s="258" t="s">
        <v>44</v>
      </c>
      <c r="O198" s="94"/>
      <c r="P198" s="242">
        <f>O198*H198</f>
        <v>0</v>
      </c>
      <c r="Q198" s="242">
        <v>0.014800000000000001</v>
      </c>
      <c r="R198" s="242">
        <f>Q198*H198</f>
        <v>0.059200000000000003</v>
      </c>
      <c r="S198" s="242">
        <v>0</v>
      </c>
      <c r="T198" s="243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44" t="s">
        <v>717</v>
      </c>
      <c r="AT198" s="244" t="s">
        <v>612</v>
      </c>
      <c r="AU198" s="244" t="s">
        <v>89</v>
      </c>
      <c r="AY198" s="14" t="s">
        <v>263</v>
      </c>
      <c r="BE198" s="245">
        <f>IF(N198="základná",J198,0)</f>
        <v>0</v>
      </c>
      <c r="BF198" s="245">
        <f>IF(N198="znížená",J198,0)</f>
        <v>0</v>
      </c>
      <c r="BG198" s="245">
        <f>IF(N198="zákl. prenesená",J198,0)</f>
        <v>0</v>
      </c>
      <c r="BH198" s="245">
        <f>IF(N198="zníž. prenesená",J198,0)</f>
        <v>0</v>
      </c>
      <c r="BI198" s="245">
        <f>IF(N198="nulová",J198,0)</f>
        <v>0</v>
      </c>
      <c r="BJ198" s="14" t="s">
        <v>89</v>
      </c>
      <c r="BK198" s="246">
        <f>ROUND(I198*H198,3)</f>
        <v>0</v>
      </c>
      <c r="BL198" s="14" t="s">
        <v>327</v>
      </c>
      <c r="BM198" s="244" t="s">
        <v>3645</v>
      </c>
    </row>
    <row r="199" s="2" customFormat="1" ht="24.15" customHeight="1">
      <c r="A199" s="35"/>
      <c r="B199" s="36"/>
      <c r="C199" s="233" t="s">
        <v>537</v>
      </c>
      <c r="D199" s="233" t="s">
        <v>264</v>
      </c>
      <c r="E199" s="234" t="s">
        <v>1705</v>
      </c>
      <c r="F199" s="235" t="s">
        <v>1706</v>
      </c>
      <c r="G199" s="236" t="s">
        <v>1665</v>
      </c>
      <c r="H199" s="237">
        <v>3</v>
      </c>
      <c r="I199" s="238"/>
      <c r="J199" s="237">
        <f>ROUND(I199*H199,3)</f>
        <v>0</v>
      </c>
      <c r="K199" s="239"/>
      <c r="L199" s="41"/>
      <c r="M199" s="240" t="s">
        <v>1</v>
      </c>
      <c r="N199" s="241" t="s">
        <v>44</v>
      </c>
      <c r="O199" s="94"/>
      <c r="P199" s="242">
        <f>O199*H199</f>
        <v>0</v>
      </c>
      <c r="Q199" s="242">
        <v>0</v>
      </c>
      <c r="R199" s="242">
        <f>Q199*H199</f>
        <v>0</v>
      </c>
      <c r="S199" s="242">
        <v>0</v>
      </c>
      <c r="T199" s="243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44" t="s">
        <v>327</v>
      </c>
      <c r="AT199" s="244" t="s">
        <v>264</v>
      </c>
      <c r="AU199" s="244" t="s">
        <v>89</v>
      </c>
      <c r="AY199" s="14" t="s">
        <v>263</v>
      </c>
      <c r="BE199" s="245">
        <f>IF(N199="základná",J199,0)</f>
        <v>0</v>
      </c>
      <c r="BF199" s="245">
        <f>IF(N199="znížená",J199,0)</f>
        <v>0</v>
      </c>
      <c r="BG199" s="245">
        <f>IF(N199="zákl. prenesená",J199,0)</f>
        <v>0</v>
      </c>
      <c r="BH199" s="245">
        <f>IF(N199="zníž. prenesená",J199,0)</f>
        <v>0</v>
      </c>
      <c r="BI199" s="245">
        <f>IF(N199="nulová",J199,0)</f>
        <v>0</v>
      </c>
      <c r="BJ199" s="14" t="s">
        <v>89</v>
      </c>
      <c r="BK199" s="246">
        <f>ROUND(I199*H199,3)</f>
        <v>0</v>
      </c>
      <c r="BL199" s="14" t="s">
        <v>327</v>
      </c>
      <c r="BM199" s="244" t="s">
        <v>3646</v>
      </c>
    </row>
    <row r="200" s="2" customFormat="1" ht="37.8" customHeight="1">
      <c r="A200" s="35"/>
      <c r="B200" s="36"/>
      <c r="C200" s="249" t="s">
        <v>542</v>
      </c>
      <c r="D200" s="249" t="s">
        <v>612</v>
      </c>
      <c r="E200" s="250" t="s">
        <v>1708</v>
      </c>
      <c r="F200" s="251" t="s">
        <v>1709</v>
      </c>
      <c r="G200" s="252" t="s">
        <v>410</v>
      </c>
      <c r="H200" s="253">
        <v>3</v>
      </c>
      <c r="I200" s="254"/>
      <c r="J200" s="253">
        <f>ROUND(I200*H200,3)</f>
        <v>0</v>
      </c>
      <c r="K200" s="255"/>
      <c r="L200" s="256"/>
      <c r="M200" s="257" t="s">
        <v>1</v>
      </c>
      <c r="N200" s="258" t="s">
        <v>44</v>
      </c>
      <c r="O200" s="94"/>
      <c r="P200" s="242">
        <f>O200*H200</f>
        <v>0</v>
      </c>
      <c r="Q200" s="242">
        <v>0.016840000000000001</v>
      </c>
      <c r="R200" s="242">
        <f>Q200*H200</f>
        <v>0.050520000000000002</v>
      </c>
      <c r="S200" s="242">
        <v>0</v>
      </c>
      <c r="T200" s="243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44" t="s">
        <v>717</v>
      </c>
      <c r="AT200" s="244" t="s">
        <v>612</v>
      </c>
      <c r="AU200" s="244" t="s">
        <v>89</v>
      </c>
      <c r="AY200" s="14" t="s">
        <v>263</v>
      </c>
      <c r="BE200" s="245">
        <f>IF(N200="základná",J200,0)</f>
        <v>0</v>
      </c>
      <c r="BF200" s="245">
        <f>IF(N200="znížená",J200,0)</f>
        <v>0</v>
      </c>
      <c r="BG200" s="245">
        <f>IF(N200="zákl. prenesená",J200,0)</f>
        <v>0</v>
      </c>
      <c r="BH200" s="245">
        <f>IF(N200="zníž. prenesená",J200,0)</f>
        <v>0</v>
      </c>
      <c r="BI200" s="245">
        <f>IF(N200="nulová",J200,0)</f>
        <v>0</v>
      </c>
      <c r="BJ200" s="14" t="s">
        <v>89</v>
      </c>
      <c r="BK200" s="246">
        <f>ROUND(I200*H200,3)</f>
        <v>0</v>
      </c>
      <c r="BL200" s="14" t="s">
        <v>327</v>
      </c>
      <c r="BM200" s="244" t="s">
        <v>3647</v>
      </c>
    </row>
    <row r="201" s="2" customFormat="1" ht="24.15" customHeight="1">
      <c r="A201" s="35"/>
      <c r="B201" s="36"/>
      <c r="C201" s="233" t="s">
        <v>546</v>
      </c>
      <c r="D201" s="233" t="s">
        <v>264</v>
      </c>
      <c r="E201" s="234" t="s">
        <v>1711</v>
      </c>
      <c r="F201" s="235" t="s">
        <v>1712</v>
      </c>
      <c r="G201" s="236" t="s">
        <v>410</v>
      </c>
      <c r="H201" s="237">
        <v>4</v>
      </c>
      <c r="I201" s="238"/>
      <c r="J201" s="237">
        <f>ROUND(I201*H201,3)</f>
        <v>0</v>
      </c>
      <c r="K201" s="239"/>
      <c r="L201" s="41"/>
      <c r="M201" s="240" t="s">
        <v>1</v>
      </c>
      <c r="N201" s="241" t="s">
        <v>44</v>
      </c>
      <c r="O201" s="94"/>
      <c r="P201" s="242">
        <f>O201*H201</f>
        <v>0</v>
      </c>
      <c r="Q201" s="242">
        <v>0</v>
      </c>
      <c r="R201" s="242">
        <f>Q201*H201</f>
        <v>0</v>
      </c>
      <c r="S201" s="242">
        <v>0</v>
      </c>
      <c r="T201" s="243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44" t="s">
        <v>327</v>
      </c>
      <c r="AT201" s="244" t="s">
        <v>264</v>
      </c>
      <c r="AU201" s="244" t="s">
        <v>89</v>
      </c>
      <c r="AY201" s="14" t="s">
        <v>263</v>
      </c>
      <c r="BE201" s="245">
        <f>IF(N201="základná",J201,0)</f>
        <v>0</v>
      </c>
      <c r="BF201" s="245">
        <f>IF(N201="znížená",J201,0)</f>
        <v>0</v>
      </c>
      <c r="BG201" s="245">
        <f>IF(N201="zákl. prenesená",J201,0)</f>
        <v>0</v>
      </c>
      <c r="BH201" s="245">
        <f>IF(N201="zníž. prenesená",J201,0)</f>
        <v>0</v>
      </c>
      <c r="BI201" s="245">
        <f>IF(N201="nulová",J201,0)</f>
        <v>0</v>
      </c>
      <c r="BJ201" s="14" t="s">
        <v>89</v>
      </c>
      <c r="BK201" s="246">
        <f>ROUND(I201*H201,3)</f>
        <v>0</v>
      </c>
      <c r="BL201" s="14" t="s">
        <v>327</v>
      </c>
      <c r="BM201" s="244" t="s">
        <v>3648</v>
      </c>
    </row>
    <row r="202" s="2" customFormat="1" ht="24.15" customHeight="1">
      <c r="A202" s="35"/>
      <c r="B202" s="36"/>
      <c r="C202" s="249" t="s">
        <v>550</v>
      </c>
      <c r="D202" s="249" t="s">
        <v>612</v>
      </c>
      <c r="E202" s="250" t="s">
        <v>1714</v>
      </c>
      <c r="F202" s="251" t="s">
        <v>1715</v>
      </c>
      <c r="G202" s="252" t="s">
        <v>410</v>
      </c>
      <c r="H202" s="253">
        <v>4</v>
      </c>
      <c r="I202" s="254"/>
      <c r="J202" s="253">
        <f>ROUND(I202*H202,3)</f>
        <v>0</v>
      </c>
      <c r="K202" s="255"/>
      <c r="L202" s="256"/>
      <c r="M202" s="257" t="s">
        <v>1</v>
      </c>
      <c r="N202" s="258" t="s">
        <v>44</v>
      </c>
      <c r="O202" s="94"/>
      <c r="P202" s="242">
        <f>O202*H202</f>
        <v>0</v>
      </c>
      <c r="Q202" s="242">
        <v>0.0057999999999999996</v>
      </c>
      <c r="R202" s="242">
        <f>Q202*H202</f>
        <v>0.023199999999999998</v>
      </c>
      <c r="S202" s="242">
        <v>0</v>
      </c>
      <c r="T202" s="243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44" t="s">
        <v>717</v>
      </c>
      <c r="AT202" s="244" t="s">
        <v>612</v>
      </c>
      <c r="AU202" s="244" t="s">
        <v>89</v>
      </c>
      <c r="AY202" s="14" t="s">
        <v>263</v>
      </c>
      <c r="BE202" s="245">
        <f>IF(N202="základná",J202,0)</f>
        <v>0</v>
      </c>
      <c r="BF202" s="245">
        <f>IF(N202="znížená",J202,0)</f>
        <v>0</v>
      </c>
      <c r="BG202" s="245">
        <f>IF(N202="zákl. prenesená",J202,0)</f>
        <v>0</v>
      </c>
      <c r="BH202" s="245">
        <f>IF(N202="zníž. prenesená",J202,0)</f>
        <v>0</v>
      </c>
      <c r="BI202" s="245">
        <f>IF(N202="nulová",J202,0)</f>
        <v>0</v>
      </c>
      <c r="BJ202" s="14" t="s">
        <v>89</v>
      </c>
      <c r="BK202" s="246">
        <f>ROUND(I202*H202,3)</f>
        <v>0</v>
      </c>
      <c r="BL202" s="14" t="s">
        <v>327</v>
      </c>
      <c r="BM202" s="244" t="s">
        <v>3649</v>
      </c>
    </row>
    <row r="203" s="2" customFormat="1" ht="24.15" customHeight="1">
      <c r="A203" s="35"/>
      <c r="B203" s="36"/>
      <c r="C203" s="233" t="s">
        <v>554</v>
      </c>
      <c r="D203" s="233" t="s">
        <v>264</v>
      </c>
      <c r="E203" s="234" t="s">
        <v>1717</v>
      </c>
      <c r="F203" s="235" t="s">
        <v>1718</v>
      </c>
      <c r="G203" s="236" t="s">
        <v>410</v>
      </c>
      <c r="H203" s="237">
        <v>5</v>
      </c>
      <c r="I203" s="238"/>
      <c r="J203" s="237">
        <f>ROUND(I203*H203,3)</f>
        <v>0</v>
      </c>
      <c r="K203" s="239"/>
      <c r="L203" s="41"/>
      <c r="M203" s="240" t="s">
        <v>1</v>
      </c>
      <c r="N203" s="241" t="s">
        <v>44</v>
      </c>
      <c r="O203" s="94"/>
      <c r="P203" s="242">
        <f>O203*H203</f>
        <v>0</v>
      </c>
      <c r="Q203" s="242">
        <v>0.0023</v>
      </c>
      <c r="R203" s="242">
        <f>Q203*H203</f>
        <v>0.0115</v>
      </c>
      <c r="S203" s="242">
        <v>0</v>
      </c>
      <c r="T203" s="243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44" t="s">
        <v>327</v>
      </c>
      <c r="AT203" s="244" t="s">
        <v>264</v>
      </c>
      <c r="AU203" s="244" t="s">
        <v>89</v>
      </c>
      <c r="AY203" s="14" t="s">
        <v>263</v>
      </c>
      <c r="BE203" s="245">
        <f>IF(N203="základná",J203,0)</f>
        <v>0</v>
      </c>
      <c r="BF203" s="245">
        <f>IF(N203="znížená",J203,0)</f>
        <v>0</v>
      </c>
      <c r="BG203" s="245">
        <f>IF(N203="zákl. prenesená",J203,0)</f>
        <v>0</v>
      </c>
      <c r="BH203" s="245">
        <f>IF(N203="zníž. prenesená",J203,0)</f>
        <v>0</v>
      </c>
      <c r="BI203" s="245">
        <f>IF(N203="nulová",J203,0)</f>
        <v>0</v>
      </c>
      <c r="BJ203" s="14" t="s">
        <v>89</v>
      </c>
      <c r="BK203" s="246">
        <f>ROUND(I203*H203,3)</f>
        <v>0</v>
      </c>
      <c r="BL203" s="14" t="s">
        <v>327</v>
      </c>
      <c r="BM203" s="244" t="s">
        <v>3650</v>
      </c>
    </row>
    <row r="204" s="2" customFormat="1" ht="16.5" customHeight="1">
      <c r="A204" s="35"/>
      <c r="B204" s="36"/>
      <c r="C204" s="249" t="s">
        <v>558</v>
      </c>
      <c r="D204" s="249" t="s">
        <v>612</v>
      </c>
      <c r="E204" s="250" t="s">
        <v>1720</v>
      </c>
      <c r="F204" s="251" t="s">
        <v>1721</v>
      </c>
      <c r="G204" s="252" t="s">
        <v>410</v>
      </c>
      <c r="H204" s="253">
        <v>5</v>
      </c>
      <c r="I204" s="254"/>
      <c r="J204" s="253">
        <f>ROUND(I204*H204,3)</f>
        <v>0</v>
      </c>
      <c r="K204" s="255"/>
      <c r="L204" s="256"/>
      <c r="M204" s="257" t="s">
        <v>1</v>
      </c>
      <c r="N204" s="258" t="s">
        <v>44</v>
      </c>
      <c r="O204" s="94"/>
      <c r="P204" s="242">
        <f>O204*H204</f>
        <v>0</v>
      </c>
      <c r="Q204" s="242">
        <v>0.014999999999999999</v>
      </c>
      <c r="R204" s="242">
        <f>Q204*H204</f>
        <v>0.074999999999999997</v>
      </c>
      <c r="S204" s="242">
        <v>0</v>
      </c>
      <c r="T204" s="243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44" t="s">
        <v>717</v>
      </c>
      <c r="AT204" s="244" t="s">
        <v>612</v>
      </c>
      <c r="AU204" s="244" t="s">
        <v>89</v>
      </c>
      <c r="AY204" s="14" t="s">
        <v>263</v>
      </c>
      <c r="BE204" s="245">
        <f>IF(N204="základná",J204,0)</f>
        <v>0</v>
      </c>
      <c r="BF204" s="245">
        <f>IF(N204="znížená",J204,0)</f>
        <v>0</v>
      </c>
      <c r="BG204" s="245">
        <f>IF(N204="zákl. prenesená",J204,0)</f>
        <v>0</v>
      </c>
      <c r="BH204" s="245">
        <f>IF(N204="zníž. prenesená",J204,0)</f>
        <v>0</v>
      </c>
      <c r="BI204" s="245">
        <f>IF(N204="nulová",J204,0)</f>
        <v>0</v>
      </c>
      <c r="BJ204" s="14" t="s">
        <v>89</v>
      </c>
      <c r="BK204" s="246">
        <f>ROUND(I204*H204,3)</f>
        <v>0</v>
      </c>
      <c r="BL204" s="14" t="s">
        <v>327</v>
      </c>
      <c r="BM204" s="244" t="s">
        <v>3651</v>
      </c>
    </row>
    <row r="205" s="2" customFormat="1" ht="24.15" customHeight="1">
      <c r="A205" s="35"/>
      <c r="B205" s="36"/>
      <c r="C205" s="233" t="s">
        <v>562</v>
      </c>
      <c r="D205" s="233" t="s">
        <v>264</v>
      </c>
      <c r="E205" s="234" t="s">
        <v>1723</v>
      </c>
      <c r="F205" s="235" t="s">
        <v>1724</v>
      </c>
      <c r="G205" s="236" t="s">
        <v>410</v>
      </c>
      <c r="H205" s="237">
        <v>4</v>
      </c>
      <c r="I205" s="238"/>
      <c r="J205" s="237">
        <f>ROUND(I205*H205,3)</f>
        <v>0</v>
      </c>
      <c r="K205" s="239"/>
      <c r="L205" s="41"/>
      <c r="M205" s="240" t="s">
        <v>1</v>
      </c>
      <c r="N205" s="241" t="s">
        <v>44</v>
      </c>
      <c r="O205" s="94"/>
      <c r="P205" s="242">
        <f>O205*H205</f>
        <v>0</v>
      </c>
      <c r="Q205" s="242">
        <v>0.00017000000000000001</v>
      </c>
      <c r="R205" s="242">
        <f>Q205*H205</f>
        <v>0.00068000000000000005</v>
      </c>
      <c r="S205" s="242">
        <v>0</v>
      </c>
      <c r="T205" s="243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44" t="s">
        <v>327</v>
      </c>
      <c r="AT205" s="244" t="s">
        <v>264</v>
      </c>
      <c r="AU205" s="244" t="s">
        <v>89</v>
      </c>
      <c r="AY205" s="14" t="s">
        <v>263</v>
      </c>
      <c r="BE205" s="245">
        <f>IF(N205="základná",J205,0)</f>
        <v>0</v>
      </c>
      <c r="BF205" s="245">
        <f>IF(N205="znížená",J205,0)</f>
        <v>0</v>
      </c>
      <c r="BG205" s="245">
        <f>IF(N205="zákl. prenesená",J205,0)</f>
        <v>0</v>
      </c>
      <c r="BH205" s="245">
        <f>IF(N205="zníž. prenesená",J205,0)</f>
        <v>0</v>
      </c>
      <c r="BI205" s="245">
        <f>IF(N205="nulová",J205,0)</f>
        <v>0</v>
      </c>
      <c r="BJ205" s="14" t="s">
        <v>89</v>
      </c>
      <c r="BK205" s="246">
        <f>ROUND(I205*H205,3)</f>
        <v>0</v>
      </c>
      <c r="BL205" s="14" t="s">
        <v>327</v>
      </c>
      <c r="BM205" s="244" t="s">
        <v>3652</v>
      </c>
    </row>
    <row r="206" s="2" customFormat="1" ht="16.5" customHeight="1">
      <c r="A206" s="35"/>
      <c r="B206" s="36"/>
      <c r="C206" s="249" t="s">
        <v>566</v>
      </c>
      <c r="D206" s="249" t="s">
        <v>612</v>
      </c>
      <c r="E206" s="250" t="s">
        <v>1726</v>
      </c>
      <c r="F206" s="251" t="s">
        <v>1727</v>
      </c>
      <c r="G206" s="252" t="s">
        <v>410</v>
      </c>
      <c r="H206" s="253">
        <v>4</v>
      </c>
      <c r="I206" s="254"/>
      <c r="J206" s="253">
        <f>ROUND(I206*H206,3)</f>
        <v>0</v>
      </c>
      <c r="K206" s="255"/>
      <c r="L206" s="256"/>
      <c r="M206" s="257" t="s">
        <v>1</v>
      </c>
      <c r="N206" s="258" t="s">
        <v>44</v>
      </c>
      <c r="O206" s="94"/>
      <c r="P206" s="242">
        <f>O206*H206</f>
        <v>0</v>
      </c>
      <c r="Q206" s="242">
        <v>0.0094999999999999998</v>
      </c>
      <c r="R206" s="242">
        <f>Q206*H206</f>
        <v>0.037999999999999999</v>
      </c>
      <c r="S206" s="242">
        <v>0</v>
      </c>
      <c r="T206" s="243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44" t="s">
        <v>717</v>
      </c>
      <c r="AT206" s="244" t="s">
        <v>612</v>
      </c>
      <c r="AU206" s="244" t="s">
        <v>89</v>
      </c>
      <c r="AY206" s="14" t="s">
        <v>263</v>
      </c>
      <c r="BE206" s="245">
        <f>IF(N206="základná",J206,0)</f>
        <v>0</v>
      </c>
      <c r="BF206" s="245">
        <f>IF(N206="znížená",J206,0)</f>
        <v>0</v>
      </c>
      <c r="BG206" s="245">
        <f>IF(N206="zákl. prenesená",J206,0)</f>
        <v>0</v>
      </c>
      <c r="BH206" s="245">
        <f>IF(N206="zníž. prenesená",J206,0)</f>
        <v>0</v>
      </c>
      <c r="BI206" s="245">
        <f>IF(N206="nulová",J206,0)</f>
        <v>0</v>
      </c>
      <c r="BJ206" s="14" t="s">
        <v>89</v>
      </c>
      <c r="BK206" s="246">
        <f>ROUND(I206*H206,3)</f>
        <v>0</v>
      </c>
      <c r="BL206" s="14" t="s">
        <v>327</v>
      </c>
      <c r="BM206" s="244" t="s">
        <v>3653</v>
      </c>
    </row>
    <row r="207" s="2" customFormat="1" ht="24.15" customHeight="1">
      <c r="A207" s="35"/>
      <c r="B207" s="36"/>
      <c r="C207" s="233" t="s">
        <v>571</v>
      </c>
      <c r="D207" s="233" t="s">
        <v>264</v>
      </c>
      <c r="E207" s="234" t="s">
        <v>3654</v>
      </c>
      <c r="F207" s="235" t="s">
        <v>3655</v>
      </c>
      <c r="G207" s="236" t="s">
        <v>410</v>
      </c>
      <c r="H207" s="237">
        <v>1</v>
      </c>
      <c r="I207" s="238"/>
      <c r="J207" s="237">
        <f>ROUND(I207*H207,3)</f>
        <v>0</v>
      </c>
      <c r="K207" s="239"/>
      <c r="L207" s="41"/>
      <c r="M207" s="240" t="s">
        <v>1</v>
      </c>
      <c r="N207" s="241" t="s">
        <v>44</v>
      </c>
      <c r="O207" s="94"/>
      <c r="P207" s="242">
        <f>O207*H207</f>
        <v>0</v>
      </c>
      <c r="Q207" s="242">
        <v>0.00048000000000000001</v>
      </c>
      <c r="R207" s="242">
        <f>Q207*H207</f>
        <v>0.00048000000000000001</v>
      </c>
      <c r="S207" s="242">
        <v>0</v>
      </c>
      <c r="T207" s="243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44" t="s">
        <v>327</v>
      </c>
      <c r="AT207" s="244" t="s">
        <v>264</v>
      </c>
      <c r="AU207" s="244" t="s">
        <v>89</v>
      </c>
      <c r="AY207" s="14" t="s">
        <v>263</v>
      </c>
      <c r="BE207" s="245">
        <f>IF(N207="základná",J207,0)</f>
        <v>0</v>
      </c>
      <c r="BF207" s="245">
        <f>IF(N207="znížená",J207,0)</f>
        <v>0</v>
      </c>
      <c r="BG207" s="245">
        <f>IF(N207="zákl. prenesená",J207,0)</f>
        <v>0</v>
      </c>
      <c r="BH207" s="245">
        <f>IF(N207="zníž. prenesená",J207,0)</f>
        <v>0</v>
      </c>
      <c r="BI207" s="245">
        <f>IF(N207="nulová",J207,0)</f>
        <v>0</v>
      </c>
      <c r="BJ207" s="14" t="s">
        <v>89</v>
      </c>
      <c r="BK207" s="246">
        <f>ROUND(I207*H207,3)</f>
        <v>0</v>
      </c>
      <c r="BL207" s="14" t="s">
        <v>327</v>
      </c>
      <c r="BM207" s="244" t="s">
        <v>3656</v>
      </c>
    </row>
    <row r="208" s="2" customFormat="1" ht="24.15" customHeight="1">
      <c r="A208" s="35"/>
      <c r="B208" s="36"/>
      <c r="C208" s="249" t="s">
        <v>575</v>
      </c>
      <c r="D208" s="249" t="s">
        <v>612</v>
      </c>
      <c r="E208" s="250" t="s">
        <v>3657</v>
      </c>
      <c r="F208" s="251" t="s">
        <v>3658</v>
      </c>
      <c r="G208" s="252" t="s">
        <v>410</v>
      </c>
      <c r="H208" s="253">
        <v>1</v>
      </c>
      <c r="I208" s="254"/>
      <c r="J208" s="253">
        <f>ROUND(I208*H208,3)</f>
        <v>0</v>
      </c>
      <c r="K208" s="255"/>
      <c r="L208" s="256"/>
      <c r="M208" s="257" t="s">
        <v>1</v>
      </c>
      <c r="N208" s="258" t="s">
        <v>44</v>
      </c>
      <c r="O208" s="94"/>
      <c r="P208" s="242">
        <f>O208*H208</f>
        <v>0</v>
      </c>
      <c r="Q208" s="242">
        <v>0.012</v>
      </c>
      <c r="R208" s="242">
        <f>Q208*H208</f>
        <v>0.012</v>
      </c>
      <c r="S208" s="242">
        <v>0</v>
      </c>
      <c r="T208" s="243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44" t="s">
        <v>717</v>
      </c>
      <c r="AT208" s="244" t="s">
        <v>612</v>
      </c>
      <c r="AU208" s="244" t="s">
        <v>89</v>
      </c>
      <c r="AY208" s="14" t="s">
        <v>263</v>
      </c>
      <c r="BE208" s="245">
        <f>IF(N208="základná",J208,0)</f>
        <v>0</v>
      </c>
      <c r="BF208" s="245">
        <f>IF(N208="znížená",J208,0)</f>
        <v>0</v>
      </c>
      <c r="BG208" s="245">
        <f>IF(N208="zákl. prenesená",J208,0)</f>
        <v>0</v>
      </c>
      <c r="BH208" s="245">
        <f>IF(N208="zníž. prenesená",J208,0)</f>
        <v>0</v>
      </c>
      <c r="BI208" s="245">
        <f>IF(N208="nulová",J208,0)</f>
        <v>0</v>
      </c>
      <c r="BJ208" s="14" t="s">
        <v>89</v>
      </c>
      <c r="BK208" s="246">
        <f>ROUND(I208*H208,3)</f>
        <v>0</v>
      </c>
      <c r="BL208" s="14" t="s">
        <v>327</v>
      </c>
      <c r="BM208" s="244" t="s">
        <v>3659</v>
      </c>
    </row>
    <row r="209" s="2" customFormat="1" ht="24.15" customHeight="1">
      <c r="A209" s="35"/>
      <c r="B209" s="36"/>
      <c r="C209" s="233" t="s">
        <v>579</v>
      </c>
      <c r="D209" s="233" t="s">
        <v>264</v>
      </c>
      <c r="E209" s="234" t="s">
        <v>3660</v>
      </c>
      <c r="F209" s="235" t="s">
        <v>3661</v>
      </c>
      <c r="G209" s="236" t="s">
        <v>410</v>
      </c>
      <c r="H209" s="237">
        <v>2</v>
      </c>
      <c r="I209" s="238"/>
      <c r="J209" s="237">
        <f>ROUND(I209*H209,3)</f>
        <v>0</v>
      </c>
      <c r="K209" s="239"/>
      <c r="L209" s="41"/>
      <c r="M209" s="240" t="s">
        <v>1</v>
      </c>
      <c r="N209" s="241" t="s">
        <v>44</v>
      </c>
      <c r="O209" s="94"/>
      <c r="P209" s="242">
        <f>O209*H209</f>
        <v>0</v>
      </c>
      <c r="Q209" s="242">
        <v>0.00054000000000000001</v>
      </c>
      <c r="R209" s="242">
        <f>Q209*H209</f>
        <v>0.00108</v>
      </c>
      <c r="S209" s="242">
        <v>0</v>
      </c>
      <c r="T209" s="243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44" t="s">
        <v>327</v>
      </c>
      <c r="AT209" s="244" t="s">
        <v>264</v>
      </c>
      <c r="AU209" s="244" t="s">
        <v>89</v>
      </c>
      <c r="AY209" s="14" t="s">
        <v>263</v>
      </c>
      <c r="BE209" s="245">
        <f>IF(N209="základná",J209,0)</f>
        <v>0</v>
      </c>
      <c r="BF209" s="245">
        <f>IF(N209="znížená",J209,0)</f>
        <v>0</v>
      </c>
      <c r="BG209" s="245">
        <f>IF(N209="zákl. prenesená",J209,0)</f>
        <v>0</v>
      </c>
      <c r="BH209" s="245">
        <f>IF(N209="zníž. prenesená",J209,0)</f>
        <v>0</v>
      </c>
      <c r="BI209" s="245">
        <f>IF(N209="nulová",J209,0)</f>
        <v>0</v>
      </c>
      <c r="BJ209" s="14" t="s">
        <v>89</v>
      </c>
      <c r="BK209" s="246">
        <f>ROUND(I209*H209,3)</f>
        <v>0</v>
      </c>
      <c r="BL209" s="14" t="s">
        <v>327</v>
      </c>
      <c r="BM209" s="244" t="s">
        <v>3662</v>
      </c>
    </row>
    <row r="210" s="2" customFormat="1" ht="24.15" customHeight="1">
      <c r="A210" s="35"/>
      <c r="B210" s="36"/>
      <c r="C210" s="249" t="s">
        <v>583</v>
      </c>
      <c r="D210" s="249" t="s">
        <v>612</v>
      </c>
      <c r="E210" s="250" t="s">
        <v>3663</v>
      </c>
      <c r="F210" s="251" t="s">
        <v>3664</v>
      </c>
      <c r="G210" s="252" t="s">
        <v>410</v>
      </c>
      <c r="H210" s="253">
        <v>2</v>
      </c>
      <c r="I210" s="254"/>
      <c r="J210" s="253">
        <f>ROUND(I210*H210,3)</f>
        <v>0</v>
      </c>
      <c r="K210" s="255"/>
      <c r="L210" s="256"/>
      <c r="M210" s="257" t="s">
        <v>1</v>
      </c>
      <c r="N210" s="258" t="s">
        <v>44</v>
      </c>
      <c r="O210" s="94"/>
      <c r="P210" s="242">
        <f>O210*H210</f>
        <v>0</v>
      </c>
      <c r="Q210" s="242">
        <v>0.012500000000000001</v>
      </c>
      <c r="R210" s="242">
        <f>Q210*H210</f>
        <v>0.025000000000000001</v>
      </c>
      <c r="S210" s="242">
        <v>0</v>
      </c>
      <c r="T210" s="243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44" t="s">
        <v>717</v>
      </c>
      <c r="AT210" s="244" t="s">
        <v>612</v>
      </c>
      <c r="AU210" s="244" t="s">
        <v>89</v>
      </c>
      <c r="AY210" s="14" t="s">
        <v>263</v>
      </c>
      <c r="BE210" s="245">
        <f>IF(N210="základná",J210,0)</f>
        <v>0</v>
      </c>
      <c r="BF210" s="245">
        <f>IF(N210="znížená",J210,0)</f>
        <v>0</v>
      </c>
      <c r="BG210" s="245">
        <f>IF(N210="zákl. prenesená",J210,0)</f>
        <v>0</v>
      </c>
      <c r="BH210" s="245">
        <f>IF(N210="zníž. prenesená",J210,0)</f>
        <v>0</v>
      </c>
      <c r="BI210" s="245">
        <f>IF(N210="nulová",J210,0)</f>
        <v>0</v>
      </c>
      <c r="BJ210" s="14" t="s">
        <v>89</v>
      </c>
      <c r="BK210" s="246">
        <f>ROUND(I210*H210,3)</f>
        <v>0</v>
      </c>
      <c r="BL210" s="14" t="s">
        <v>327</v>
      </c>
      <c r="BM210" s="244" t="s">
        <v>3665</v>
      </c>
    </row>
    <row r="211" s="2" customFormat="1" ht="16.5" customHeight="1">
      <c r="A211" s="35"/>
      <c r="B211" s="36"/>
      <c r="C211" s="233" t="s">
        <v>587</v>
      </c>
      <c r="D211" s="233" t="s">
        <v>264</v>
      </c>
      <c r="E211" s="234" t="s">
        <v>1735</v>
      </c>
      <c r="F211" s="235" t="s">
        <v>1736</v>
      </c>
      <c r="G211" s="236" t="s">
        <v>1665</v>
      </c>
      <c r="H211" s="237">
        <v>3</v>
      </c>
      <c r="I211" s="238"/>
      <c r="J211" s="237">
        <f>ROUND(I211*H211,3)</f>
        <v>0</v>
      </c>
      <c r="K211" s="239"/>
      <c r="L211" s="41"/>
      <c r="M211" s="240" t="s">
        <v>1</v>
      </c>
      <c r="N211" s="241" t="s">
        <v>44</v>
      </c>
      <c r="O211" s="94"/>
      <c r="P211" s="242">
        <f>O211*H211</f>
        <v>0</v>
      </c>
      <c r="Q211" s="242">
        <v>0.00034000000000000002</v>
      </c>
      <c r="R211" s="242">
        <f>Q211*H211</f>
        <v>0.0010200000000000001</v>
      </c>
      <c r="S211" s="242">
        <v>0</v>
      </c>
      <c r="T211" s="243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44" t="s">
        <v>327</v>
      </c>
      <c r="AT211" s="244" t="s">
        <v>264</v>
      </c>
      <c r="AU211" s="244" t="s">
        <v>89</v>
      </c>
      <c r="AY211" s="14" t="s">
        <v>263</v>
      </c>
      <c r="BE211" s="245">
        <f>IF(N211="základná",J211,0)</f>
        <v>0</v>
      </c>
      <c r="BF211" s="245">
        <f>IF(N211="znížená",J211,0)</f>
        <v>0</v>
      </c>
      <c r="BG211" s="245">
        <f>IF(N211="zákl. prenesená",J211,0)</f>
        <v>0</v>
      </c>
      <c r="BH211" s="245">
        <f>IF(N211="zníž. prenesená",J211,0)</f>
        <v>0</v>
      </c>
      <c r="BI211" s="245">
        <f>IF(N211="nulová",J211,0)</f>
        <v>0</v>
      </c>
      <c r="BJ211" s="14" t="s">
        <v>89</v>
      </c>
      <c r="BK211" s="246">
        <f>ROUND(I211*H211,3)</f>
        <v>0</v>
      </c>
      <c r="BL211" s="14" t="s">
        <v>327</v>
      </c>
      <c r="BM211" s="244" t="s">
        <v>3666</v>
      </c>
    </row>
    <row r="212" s="2" customFormat="1" ht="16.5" customHeight="1">
      <c r="A212" s="35"/>
      <c r="B212" s="36"/>
      <c r="C212" s="249" t="s">
        <v>591</v>
      </c>
      <c r="D212" s="249" t="s">
        <v>612</v>
      </c>
      <c r="E212" s="250" t="s">
        <v>1738</v>
      </c>
      <c r="F212" s="251" t="s">
        <v>1739</v>
      </c>
      <c r="G212" s="252" t="s">
        <v>410</v>
      </c>
      <c r="H212" s="253">
        <v>3</v>
      </c>
      <c r="I212" s="254"/>
      <c r="J212" s="253">
        <f>ROUND(I212*H212,3)</f>
        <v>0</v>
      </c>
      <c r="K212" s="255"/>
      <c r="L212" s="256"/>
      <c r="M212" s="257" t="s">
        <v>1</v>
      </c>
      <c r="N212" s="258" t="s">
        <v>44</v>
      </c>
      <c r="O212" s="94"/>
      <c r="P212" s="242">
        <f>O212*H212</f>
        <v>0</v>
      </c>
      <c r="Q212" s="242">
        <v>0.014999999999999999</v>
      </c>
      <c r="R212" s="242">
        <f>Q212*H212</f>
        <v>0.044999999999999998</v>
      </c>
      <c r="S212" s="242">
        <v>0</v>
      </c>
      <c r="T212" s="243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44" t="s">
        <v>717</v>
      </c>
      <c r="AT212" s="244" t="s">
        <v>612</v>
      </c>
      <c r="AU212" s="244" t="s">
        <v>89</v>
      </c>
      <c r="AY212" s="14" t="s">
        <v>263</v>
      </c>
      <c r="BE212" s="245">
        <f>IF(N212="základná",J212,0)</f>
        <v>0</v>
      </c>
      <c r="BF212" s="245">
        <f>IF(N212="znížená",J212,0)</f>
        <v>0</v>
      </c>
      <c r="BG212" s="245">
        <f>IF(N212="zákl. prenesená",J212,0)</f>
        <v>0</v>
      </c>
      <c r="BH212" s="245">
        <f>IF(N212="zníž. prenesená",J212,0)</f>
        <v>0</v>
      </c>
      <c r="BI212" s="245">
        <f>IF(N212="nulová",J212,0)</f>
        <v>0</v>
      </c>
      <c r="BJ212" s="14" t="s">
        <v>89</v>
      </c>
      <c r="BK212" s="246">
        <f>ROUND(I212*H212,3)</f>
        <v>0</v>
      </c>
      <c r="BL212" s="14" t="s">
        <v>327</v>
      </c>
      <c r="BM212" s="244" t="s">
        <v>3667</v>
      </c>
    </row>
    <row r="213" s="2" customFormat="1" ht="24.15" customHeight="1">
      <c r="A213" s="35"/>
      <c r="B213" s="36"/>
      <c r="C213" s="233" t="s">
        <v>595</v>
      </c>
      <c r="D213" s="233" t="s">
        <v>264</v>
      </c>
      <c r="E213" s="234" t="s">
        <v>1741</v>
      </c>
      <c r="F213" s="235" t="s">
        <v>1742</v>
      </c>
      <c r="G213" s="236" t="s">
        <v>410</v>
      </c>
      <c r="H213" s="237">
        <v>2</v>
      </c>
      <c r="I213" s="238"/>
      <c r="J213" s="237">
        <f>ROUND(I213*H213,3)</f>
        <v>0</v>
      </c>
      <c r="K213" s="239"/>
      <c r="L213" s="41"/>
      <c r="M213" s="240" t="s">
        <v>1</v>
      </c>
      <c r="N213" s="241" t="s">
        <v>44</v>
      </c>
      <c r="O213" s="94"/>
      <c r="P213" s="242">
        <f>O213*H213</f>
        <v>0</v>
      </c>
      <c r="Q213" s="242">
        <v>0.00010000000000000001</v>
      </c>
      <c r="R213" s="242">
        <f>Q213*H213</f>
        <v>0.00020000000000000001</v>
      </c>
      <c r="S213" s="242">
        <v>0</v>
      </c>
      <c r="T213" s="243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44" t="s">
        <v>327</v>
      </c>
      <c r="AT213" s="244" t="s">
        <v>264</v>
      </c>
      <c r="AU213" s="244" t="s">
        <v>89</v>
      </c>
      <c r="AY213" s="14" t="s">
        <v>263</v>
      </c>
      <c r="BE213" s="245">
        <f>IF(N213="základná",J213,0)</f>
        <v>0</v>
      </c>
      <c r="BF213" s="245">
        <f>IF(N213="znížená",J213,0)</f>
        <v>0</v>
      </c>
      <c r="BG213" s="245">
        <f>IF(N213="zákl. prenesená",J213,0)</f>
        <v>0</v>
      </c>
      <c r="BH213" s="245">
        <f>IF(N213="zníž. prenesená",J213,0)</f>
        <v>0</v>
      </c>
      <c r="BI213" s="245">
        <f>IF(N213="nulová",J213,0)</f>
        <v>0</v>
      </c>
      <c r="BJ213" s="14" t="s">
        <v>89</v>
      </c>
      <c r="BK213" s="246">
        <f>ROUND(I213*H213,3)</f>
        <v>0</v>
      </c>
      <c r="BL213" s="14" t="s">
        <v>327</v>
      </c>
      <c r="BM213" s="244" t="s">
        <v>3668</v>
      </c>
    </row>
    <row r="214" s="2" customFormat="1" ht="16.5" customHeight="1">
      <c r="A214" s="35"/>
      <c r="B214" s="36"/>
      <c r="C214" s="249" t="s">
        <v>599</v>
      </c>
      <c r="D214" s="249" t="s">
        <v>612</v>
      </c>
      <c r="E214" s="250" t="s">
        <v>1744</v>
      </c>
      <c r="F214" s="251" t="s">
        <v>1745</v>
      </c>
      <c r="G214" s="252" t="s">
        <v>410</v>
      </c>
      <c r="H214" s="253">
        <v>2</v>
      </c>
      <c r="I214" s="254"/>
      <c r="J214" s="253">
        <f>ROUND(I214*H214,3)</f>
        <v>0</v>
      </c>
      <c r="K214" s="255"/>
      <c r="L214" s="256"/>
      <c r="M214" s="257" t="s">
        <v>1</v>
      </c>
      <c r="N214" s="258" t="s">
        <v>44</v>
      </c>
      <c r="O214" s="94"/>
      <c r="P214" s="242">
        <f>O214*H214</f>
        <v>0</v>
      </c>
      <c r="Q214" s="242">
        <v>0.018499999999999999</v>
      </c>
      <c r="R214" s="242">
        <f>Q214*H214</f>
        <v>0.036999999999999998</v>
      </c>
      <c r="S214" s="242">
        <v>0</v>
      </c>
      <c r="T214" s="243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44" t="s">
        <v>717</v>
      </c>
      <c r="AT214" s="244" t="s">
        <v>612</v>
      </c>
      <c r="AU214" s="244" t="s">
        <v>89</v>
      </c>
      <c r="AY214" s="14" t="s">
        <v>263</v>
      </c>
      <c r="BE214" s="245">
        <f>IF(N214="základná",J214,0)</f>
        <v>0</v>
      </c>
      <c r="BF214" s="245">
        <f>IF(N214="znížená",J214,0)</f>
        <v>0</v>
      </c>
      <c r="BG214" s="245">
        <f>IF(N214="zákl. prenesená",J214,0)</f>
        <v>0</v>
      </c>
      <c r="BH214" s="245">
        <f>IF(N214="zníž. prenesená",J214,0)</f>
        <v>0</v>
      </c>
      <c r="BI214" s="245">
        <f>IF(N214="nulová",J214,0)</f>
        <v>0</v>
      </c>
      <c r="BJ214" s="14" t="s">
        <v>89</v>
      </c>
      <c r="BK214" s="246">
        <f>ROUND(I214*H214,3)</f>
        <v>0</v>
      </c>
      <c r="BL214" s="14" t="s">
        <v>327</v>
      </c>
      <c r="BM214" s="244" t="s">
        <v>3669</v>
      </c>
    </row>
    <row r="215" s="2" customFormat="1" ht="16.5" customHeight="1">
      <c r="A215" s="35"/>
      <c r="B215" s="36"/>
      <c r="C215" s="233" t="s">
        <v>607</v>
      </c>
      <c r="D215" s="233" t="s">
        <v>264</v>
      </c>
      <c r="E215" s="234" t="s">
        <v>1747</v>
      </c>
      <c r="F215" s="235" t="s">
        <v>1748</v>
      </c>
      <c r="G215" s="236" t="s">
        <v>1665</v>
      </c>
      <c r="H215" s="237">
        <v>46</v>
      </c>
      <c r="I215" s="238"/>
      <c r="J215" s="237">
        <f>ROUND(I215*H215,3)</f>
        <v>0</v>
      </c>
      <c r="K215" s="239"/>
      <c r="L215" s="41"/>
      <c r="M215" s="240" t="s">
        <v>1</v>
      </c>
      <c r="N215" s="241" t="s">
        <v>44</v>
      </c>
      <c r="O215" s="94"/>
      <c r="P215" s="242">
        <f>O215*H215</f>
        <v>0</v>
      </c>
      <c r="Q215" s="242">
        <v>0.00027999999999999998</v>
      </c>
      <c r="R215" s="242">
        <f>Q215*H215</f>
        <v>0.012879999999999999</v>
      </c>
      <c r="S215" s="242">
        <v>0</v>
      </c>
      <c r="T215" s="243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44" t="s">
        <v>327</v>
      </c>
      <c r="AT215" s="244" t="s">
        <v>264</v>
      </c>
      <c r="AU215" s="244" t="s">
        <v>89</v>
      </c>
      <c r="AY215" s="14" t="s">
        <v>263</v>
      </c>
      <c r="BE215" s="245">
        <f>IF(N215="základná",J215,0)</f>
        <v>0</v>
      </c>
      <c r="BF215" s="245">
        <f>IF(N215="znížená",J215,0)</f>
        <v>0</v>
      </c>
      <c r="BG215" s="245">
        <f>IF(N215="zákl. prenesená",J215,0)</f>
        <v>0</v>
      </c>
      <c r="BH215" s="245">
        <f>IF(N215="zníž. prenesená",J215,0)</f>
        <v>0</v>
      </c>
      <c r="BI215" s="245">
        <f>IF(N215="nulová",J215,0)</f>
        <v>0</v>
      </c>
      <c r="BJ215" s="14" t="s">
        <v>89</v>
      </c>
      <c r="BK215" s="246">
        <f>ROUND(I215*H215,3)</f>
        <v>0</v>
      </c>
      <c r="BL215" s="14" t="s">
        <v>327</v>
      </c>
      <c r="BM215" s="244" t="s">
        <v>3670</v>
      </c>
    </row>
    <row r="216" s="2" customFormat="1" ht="24.15" customHeight="1">
      <c r="A216" s="35"/>
      <c r="B216" s="36"/>
      <c r="C216" s="249" t="s">
        <v>611</v>
      </c>
      <c r="D216" s="249" t="s">
        <v>612</v>
      </c>
      <c r="E216" s="250" t="s">
        <v>1750</v>
      </c>
      <c r="F216" s="251" t="s">
        <v>1751</v>
      </c>
      <c r="G216" s="252" t="s">
        <v>410</v>
      </c>
      <c r="H216" s="253">
        <v>18</v>
      </c>
      <c r="I216" s="254"/>
      <c r="J216" s="253">
        <f>ROUND(I216*H216,3)</f>
        <v>0</v>
      </c>
      <c r="K216" s="255"/>
      <c r="L216" s="256"/>
      <c r="M216" s="257" t="s">
        <v>1</v>
      </c>
      <c r="N216" s="258" t="s">
        <v>44</v>
      </c>
      <c r="O216" s="94"/>
      <c r="P216" s="242">
        <f>O216*H216</f>
        <v>0</v>
      </c>
      <c r="Q216" s="242">
        <v>0.00016000000000000001</v>
      </c>
      <c r="R216" s="242">
        <f>Q216*H216</f>
        <v>0.0028800000000000002</v>
      </c>
      <c r="S216" s="242">
        <v>0</v>
      </c>
      <c r="T216" s="243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44" t="s">
        <v>717</v>
      </c>
      <c r="AT216" s="244" t="s">
        <v>612</v>
      </c>
      <c r="AU216" s="244" t="s">
        <v>89</v>
      </c>
      <c r="AY216" s="14" t="s">
        <v>263</v>
      </c>
      <c r="BE216" s="245">
        <f>IF(N216="základná",J216,0)</f>
        <v>0</v>
      </c>
      <c r="BF216" s="245">
        <f>IF(N216="znížená",J216,0)</f>
        <v>0</v>
      </c>
      <c r="BG216" s="245">
        <f>IF(N216="zákl. prenesená",J216,0)</f>
        <v>0</v>
      </c>
      <c r="BH216" s="245">
        <f>IF(N216="zníž. prenesená",J216,0)</f>
        <v>0</v>
      </c>
      <c r="BI216" s="245">
        <f>IF(N216="nulová",J216,0)</f>
        <v>0</v>
      </c>
      <c r="BJ216" s="14" t="s">
        <v>89</v>
      </c>
      <c r="BK216" s="246">
        <f>ROUND(I216*H216,3)</f>
        <v>0</v>
      </c>
      <c r="BL216" s="14" t="s">
        <v>327</v>
      </c>
      <c r="BM216" s="244" t="s">
        <v>3671</v>
      </c>
    </row>
    <row r="217" s="2" customFormat="1" ht="16.5" customHeight="1">
      <c r="A217" s="35"/>
      <c r="B217" s="36"/>
      <c r="C217" s="249" t="s">
        <v>616</v>
      </c>
      <c r="D217" s="249" t="s">
        <v>612</v>
      </c>
      <c r="E217" s="250" t="s">
        <v>1753</v>
      </c>
      <c r="F217" s="251" t="s">
        <v>1754</v>
      </c>
      <c r="G217" s="252" t="s">
        <v>410</v>
      </c>
      <c r="H217" s="253">
        <v>28</v>
      </c>
      <c r="I217" s="254"/>
      <c r="J217" s="253">
        <f>ROUND(I217*H217,3)</f>
        <v>0</v>
      </c>
      <c r="K217" s="255"/>
      <c r="L217" s="256"/>
      <c r="M217" s="257" t="s">
        <v>1</v>
      </c>
      <c r="N217" s="258" t="s">
        <v>44</v>
      </c>
      <c r="O217" s="94"/>
      <c r="P217" s="242">
        <f>O217*H217</f>
        <v>0</v>
      </c>
      <c r="Q217" s="242">
        <v>0.00040000000000000002</v>
      </c>
      <c r="R217" s="242">
        <f>Q217*H217</f>
        <v>0.0112</v>
      </c>
      <c r="S217" s="242">
        <v>0</v>
      </c>
      <c r="T217" s="243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44" t="s">
        <v>717</v>
      </c>
      <c r="AT217" s="244" t="s">
        <v>612</v>
      </c>
      <c r="AU217" s="244" t="s">
        <v>89</v>
      </c>
      <c r="AY217" s="14" t="s">
        <v>263</v>
      </c>
      <c r="BE217" s="245">
        <f>IF(N217="základná",J217,0)</f>
        <v>0</v>
      </c>
      <c r="BF217" s="245">
        <f>IF(N217="znížená",J217,0)</f>
        <v>0</v>
      </c>
      <c r="BG217" s="245">
        <f>IF(N217="zákl. prenesená",J217,0)</f>
        <v>0</v>
      </c>
      <c r="BH217" s="245">
        <f>IF(N217="zníž. prenesená",J217,0)</f>
        <v>0</v>
      </c>
      <c r="BI217" s="245">
        <f>IF(N217="nulová",J217,0)</f>
        <v>0</v>
      </c>
      <c r="BJ217" s="14" t="s">
        <v>89</v>
      </c>
      <c r="BK217" s="246">
        <f>ROUND(I217*H217,3)</f>
        <v>0</v>
      </c>
      <c r="BL217" s="14" t="s">
        <v>327</v>
      </c>
      <c r="BM217" s="244" t="s">
        <v>3672</v>
      </c>
    </row>
    <row r="218" s="2" customFormat="1" ht="24.15" customHeight="1">
      <c r="A218" s="35"/>
      <c r="B218" s="36"/>
      <c r="C218" s="233" t="s">
        <v>628</v>
      </c>
      <c r="D218" s="233" t="s">
        <v>264</v>
      </c>
      <c r="E218" s="234" t="s">
        <v>1756</v>
      </c>
      <c r="F218" s="235" t="s">
        <v>1757</v>
      </c>
      <c r="G218" s="236" t="s">
        <v>410</v>
      </c>
      <c r="H218" s="237">
        <v>7</v>
      </c>
      <c r="I218" s="238"/>
      <c r="J218" s="237">
        <f>ROUND(I218*H218,3)</f>
        <v>0</v>
      </c>
      <c r="K218" s="239"/>
      <c r="L218" s="41"/>
      <c r="M218" s="240" t="s">
        <v>1</v>
      </c>
      <c r="N218" s="241" t="s">
        <v>44</v>
      </c>
      <c r="O218" s="94"/>
      <c r="P218" s="242">
        <f>O218*H218</f>
        <v>0</v>
      </c>
      <c r="Q218" s="242">
        <v>0.00010000000000000001</v>
      </c>
      <c r="R218" s="242">
        <f>Q218*H218</f>
        <v>0.00069999999999999999</v>
      </c>
      <c r="S218" s="242">
        <v>0</v>
      </c>
      <c r="T218" s="243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44" t="s">
        <v>327</v>
      </c>
      <c r="AT218" s="244" t="s">
        <v>264</v>
      </c>
      <c r="AU218" s="244" t="s">
        <v>89</v>
      </c>
      <c r="AY218" s="14" t="s">
        <v>263</v>
      </c>
      <c r="BE218" s="245">
        <f>IF(N218="základná",J218,0)</f>
        <v>0</v>
      </c>
      <c r="BF218" s="245">
        <f>IF(N218="znížená",J218,0)</f>
        <v>0</v>
      </c>
      <c r="BG218" s="245">
        <f>IF(N218="zákl. prenesená",J218,0)</f>
        <v>0</v>
      </c>
      <c r="BH218" s="245">
        <f>IF(N218="zníž. prenesená",J218,0)</f>
        <v>0</v>
      </c>
      <c r="BI218" s="245">
        <f>IF(N218="nulová",J218,0)</f>
        <v>0</v>
      </c>
      <c r="BJ218" s="14" t="s">
        <v>89</v>
      </c>
      <c r="BK218" s="246">
        <f>ROUND(I218*H218,3)</f>
        <v>0</v>
      </c>
      <c r="BL218" s="14" t="s">
        <v>327</v>
      </c>
      <c r="BM218" s="244" t="s">
        <v>3673</v>
      </c>
    </row>
    <row r="219" s="2" customFormat="1" ht="24.15" customHeight="1">
      <c r="A219" s="35"/>
      <c r="B219" s="36"/>
      <c r="C219" s="249" t="s">
        <v>632</v>
      </c>
      <c r="D219" s="249" t="s">
        <v>612</v>
      </c>
      <c r="E219" s="250" t="s">
        <v>1759</v>
      </c>
      <c r="F219" s="251" t="s">
        <v>1760</v>
      </c>
      <c r="G219" s="252" t="s">
        <v>410</v>
      </c>
      <c r="H219" s="253">
        <v>7</v>
      </c>
      <c r="I219" s="254"/>
      <c r="J219" s="253">
        <f>ROUND(I219*H219,3)</f>
        <v>0</v>
      </c>
      <c r="K219" s="255"/>
      <c r="L219" s="256"/>
      <c r="M219" s="257" t="s">
        <v>1</v>
      </c>
      <c r="N219" s="258" t="s">
        <v>44</v>
      </c>
      <c r="O219" s="94"/>
      <c r="P219" s="242">
        <f>O219*H219</f>
        <v>0</v>
      </c>
      <c r="Q219" s="242">
        <v>0.0027499999999999998</v>
      </c>
      <c r="R219" s="242">
        <f>Q219*H219</f>
        <v>0.01925</v>
      </c>
      <c r="S219" s="242">
        <v>0</v>
      </c>
      <c r="T219" s="243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44" t="s">
        <v>717</v>
      </c>
      <c r="AT219" s="244" t="s">
        <v>612</v>
      </c>
      <c r="AU219" s="244" t="s">
        <v>89</v>
      </c>
      <c r="AY219" s="14" t="s">
        <v>263</v>
      </c>
      <c r="BE219" s="245">
        <f>IF(N219="základná",J219,0)</f>
        <v>0</v>
      </c>
      <c r="BF219" s="245">
        <f>IF(N219="znížená",J219,0)</f>
        <v>0</v>
      </c>
      <c r="BG219" s="245">
        <f>IF(N219="zákl. prenesená",J219,0)</f>
        <v>0</v>
      </c>
      <c r="BH219" s="245">
        <f>IF(N219="zníž. prenesená",J219,0)</f>
        <v>0</v>
      </c>
      <c r="BI219" s="245">
        <f>IF(N219="nulová",J219,0)</f>
        <v>0</v>
      </c>
      <c r="BJ219" s="14" t="s">
        <v>89</v>
      </c>
      <c r="BK219" s="246">
        <f>ROUND(I219*H219,3)</f>
        <v>0</v>
      </c>
      <c r="BL219" s="14" t="s">
        <v>327</v>
      </c>
      <c r="BM219" s="244" t="s">
        <v>3674</v>
      </c>
    </row>
    <row r="220" s="2" customFormat="1" ht="33" customHeight="1">
      <c r="A220" s="35"/>
      <c r="B220" s="36"/>
      <c r="C220" s="233" t="s">
        <v>620</v>
      </c>
      <c r="D220" s="233" t="s">
        <v>264</v>
      </c>
      <c r="E220" s="234" t="s">
        <v>1762</v>
      </c>
      <c r="F220" s="235" t="s">
        <v>1763</v>
      </c>
      <c r="G220" s="236" t="s">
        <v>410</v>
      </c>
      <c r="H220" s="237">
        <v>5</v>
      </c>
      <c r="I220" s="238"/>
      <c r="J220" s="237">
        <f>ROUND(I220*H220,3)</f>
        <v>0</v>
      </c>
      <c r="K220" s="239"/>
      <c r="L220" s="41"/>
      <c r="M220" s="240" t="s">
        <v>1</v>
      </c>
      <c r="N220" s="241" t="s">
        <v>44</v>
      </c>
      <c r="O220" s="94"/>
      <c r="P220" s="242">
        <f>O220*H220</f>
        <v>0</v>
      </c>
      <c r="Q220" s="242">
        <v>0.00010000000000000001</v>
      </c>
      <c r="R220" s="242">
        <f>Q220*H220</f>
        <v>0.00050000000000000001</v>
      </c>
      <c r="S220" s="242">
        <v>0</v>
      </c>
      <c r="T220" s="243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44" t="s">
        <v>327</v>
      </c>
      <c r="AT220" s="244" t="s">
        <v>264</v>
      </c>
      <c r="AU220" s="244" t="s">
        <v>89</v>
      </c>
      <c r="AY220" s="14" t="s">
        <v>263</v>
      </c>
      <c r="BE220" s="245">
        <f>IF(N220="základná",J220,0)</f>
        <v>0</v>
      </c>
      <c r="BF220" s="245">
        <f>IF(N220="znížená",J220,0)</f>
        <v>0</v>
      </c>
      <c r="BG220" s="245">
        <f>IF(N220="zákl. prenesená",J220,0)</f>
        <v>0</v>
      </c>
      <c r="BH220" s="245">
        <f>IF(N220="zníž. prenesená",J220,0)</f>
        <v>0</v>
      </c>
      <c r="BI220" s="245">
        <f>IF(N220="nulová",J220,0)</f>
        <v>0</v>
      </c>
      <c r="BJ220" s="14" t="s">
        <v>89</v>
      </c>
      <c r="BK220" s="246">
        <f>ROUND(I220*H220,3)</f>
        <v>0</v>
      </c>
      <c r="BL220" s="14" t="s">
        <v>327</v>
      </c>
      <c r="BM220" s="244" t="s">
        <v>3675</v>
      </c>
    </row>
    <row r="221" s="2" customFormat="1" ht="21.75" customHeight="1">
      <c r="A221" s="35"/>
      <c r="B221" s="36"/>
      <c r="C221" s="249" t="s">
        <v>624</v>
      </c>
      <c r="D221" s="249" t="s">
        <v>612</v>
      </c>
      <c r="E221" s="250" t="s">
        <v>1765</v>
      </c>
      <c r="F221" s="251" t="s">
        <v>1766</v>
      </c>
      <c r="G221" s="252" t="s">
        <v>410</v>
      </c>
      <c r="H221" s="253">
        <v>5</v>
      </c>
      <c r="I221" s="254"/>
      <c r="J221" s="253">
        <f>ROUND(I221*H221,3)</f>
        <v>0</v>
      </c>
      <c r="K221" s="255"/>
      <c r="L221" s="256"/>
      <c r="M221" s="257" t="s">
        <v>1</v>
      </c>
      <c r="N221" s="258" t="s">
        <v>44</v>
      </c>
      <c r="O221" s="94"/>
      <c r="P221" s="242">
        <f>O221*H221</f>
        <v>0</v>
      </c>
      <c r="Q221" s="242">
        <v>0.00124</v>
      </c>
      <c r="R221" s="242">
        <f>Q221*H221</f>
        <v>0.0061999999999999998</v>
      </c>
      <c r="S221" s="242">
        <v>0</v>
      </c>
      <c r="T221" s="243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44" t="s">
        <v>717</v>
      </c>
      <c r="AT221" s="244" t="s">
        <v>612</v>
      </c>
      <c r="AU221" s="244" t="s">
        <v>89</v>
      </c>
      <c r="AY221" s="14" t="s">
        <v>263</v>
      </c>
      <c r="BE221" s="245">
        <f>IF(N221="základná",J221,0)</f>
        <v>0</v>
      </c>
      <c r="BF221" s="245">
        <f>IF(N221="znížená",J221,0)</f>
        <v>0</v>
      </c>
      <c r="BG221" s="245">
        <f>IF(N221="zákl. prenesená",J221,0)</f>
        <v>0</v>
      </c>
      <c r="BH221" s="245">
        <f>IF(N221="zníž. prenesená",J221,0)</f>
        <v>0</v>
      </c>
      <c r="BI221" s="245">
        <f>IF(N221="nulová",J221,0)</f>
        <v>0</v>
      </c>
      <c r="BJ221" s="14" t="s">
        <v>89</v>
      </c>
      <c r="BK221" s="246">
        <f>ROUND(I221*H221,3)</f>
        <v>0</v>
      </c>
      <c r="BL221" s="14" t="s">
        <v>327</v>
      </c>
      <c r="BM221" s="244" t="s">
        <v>3676</v>
      </c>
    </row>
    <row r="222" s="2" customFormat="1" ht="37.8" customHeight="1">
      <c r="A222" s="35"/>
      <c r="B222" s="36"/>
      <c r="C222" s="233" t="s">
        <v>636</v>
      </c>
      <c r="D222" s="233" t="s">
        <v>264</v>
      </c>
      <c r="E222" s="234" t="s">
        <v>1771</v>
      </c>
      <c r="F222" s="235" t="s">
        <v>1772</v>
      </c>
      <c r="G222" s="236" t="s">
        <v>410</v>
      </c>
      <c r="H222" s="237">
        <v>4</v>
      </c>
      <c r="I222" s="238"/>
      <c r="J222" s="237">
        <f>ROUND(I222*H222,3)</f>
        <v>0</v>
      </c>
      <c r="K222" s="239"/>
      <c r="L222" s="41"/>
      <c r="M222" s="240" t="s">
        <v>1</v>
      </c>
      <c r="N222" s="241" t="s">
        <v>44</v>
      </c>
      <c r="O222" s="94"/>
      <c r="P222" s="242">
        <f>O222*H222</f>
        <v>0</v>
      </c>
      <c r="Q222" s="242">
        <v>0</v>
      </c>
      <c r="R222" s="242">
        <f>Q222*H222</f>
        <v>0</v>
      </c>
      <c r="S222" s="242">
        <v>0</v>
      </c>
      <c r="T222" s="243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44" t="s">
        <v>327</v>
      </c>
      <c r="AT222" s="244" t="s">
        <v>264</v>
      </c>
      <c r="AU222" s="244" t="s">
        <v>89</v>
      </c>
      <c r="AY222" s="14" t="s">
        <v>263</v>
      </c>
      <c r="BE222" s="245">
        <f>IF(N222="základná",J222,0)</f>
        <v>0</v>
      </c>
      <c r="BF222" s="245">
        <f>IF(N222="znížená",J222,0)</f>
        <v>0</v>
      </c>
      <c r="BG222" s="245">
        <f>IF(N222="zákl. prenesená",J222,0)</f>
        <v>0</v>
      </c>
      <c r="BH222" s="245">
        <f>IF(N222="zníž. prenesená",J222,0)</f>
        <v>0</v>
      </c>
      <c r="BI222" s="245">
        <f>IF(N222="nulová",J222,0)</f>
        <v>0</v>
      </c>
      <c r="BJ222" s="14" t="s">
        <v>89</v>
      </c>
      <c r="BK222" s="246">
        <f>ROUND(I222*H222,3)</f>
        <v>0</v>
      </c>
      <c r="BL222" s="14" t="s">
        <v>327</v>
      </c>
      <c r="BM222" s="244" t="s">
        <v>3677</v>
      </c>
    </row>
    <row r="223" s="2" customFormat="1" ht="16.5" customHeight="1">
      <c r="A223" s="35"/>
      <c r="B223" s="36"/>
      <c r="C223" s="249" t="s">
        <v>640</v>
      </c>
      <c r="D223" s="249" t="s">
        <v>612</v>
      </c>
      <c r="E223" s="250" t="s">
        <v>1774</v>
      </c>
      <c r="F223" s="251" t="s">
        <v>1775</v>
      </c>
      <c r="G223" s="252" t="s">
        <v>410</v>
      </c>
      <c r="H223" s="253">
        <v>4</v>
      </c>
      <c r="I223" s="254"/>
      <c r="J223" s="253">
        <f>ROUND(I223*H223,3)</f>
        <v>0</v>
      </c>
      <c r="K223" s="255"/>
      <c r="L223" s="256"/>
      <c r="M223" s="257" t="s">
        <v>1</v>
      </c>
      <c r="N223" s="258" t="s">
        <v>44</v>
      </c>
      <c r="O223" s="94"/>
      <c r="P223" s="242">
        <f>O223*H223</f>
        <v>0</v>
      </c>
      <c r="Q223" s="242">
        <v>0.00148</v>
      </c>
      <c r="R223" s="242">
        <f>Q223*H223</f>
        <v>0.0059199999999999999</v>
      </c>
      <c r="S223" s="242">
        <v>0</v>
      </c>
      <c r="T223" s="243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44" t="s">
        <v>717</v>
      </c>
      <c r="AT223" s="244" t="s">
        <v>612</v>
      </c>
      <c r="AU223" s="244" t="s">
        <v>89</v>
      </c>
      <c r="AY223" s="14" t="s">
        <v>263</v>
      </c>
      <c r="BE223" s="245">
        <f>IF(N223="základná",J223,0)</f>
        <v>0</v>
      </c>
      <c r="BF223" s="245">
        <f>IF(N223="znížená",J223,0)</f>
        <v>0</v>
      </c>
      <c r="BG223" s="245">
        <f>IF(N223="zákl. prenesená",J223,0)</f>
        <v>0</v>
      </c>
      <c r="BH223" s="245">
        <f>IF(N223="zníž. prenesená",J223,0)</f>
        <v>0</v>
      </c>
      <c r="BI223" s="245">
        <f>IF(N223="nulová",J223,0)</f>
        <v>0</v>
      </c>
      <c r="BJ223" s="14" t="s">
        <v>89</v>
      </c>
      <c r="BK223" s="246">
        <f>ROUND(I223*H223,3)</f>
        <v>0</v>
      </c>
      <c r="BL223" s="14" t="s">
        <v>327</v>
      </c>
      <c r="BM223" s="244" t="s">
        <v>3678</v>
      </c>
    </row>
    <row r="224" s="2" customFormat="1" ht="24.15" customHeight="1">
      <c r="A224" s="35"/>
      <c r="B224" s="36"/>
      <c r="C224" s="233" t="s">
        <v>644</v>
      </c>
      <c r="D224" s="233" t="s">
        <v>264</v>
      </c>
      <c r="E224" s="234" t="s">
        <v>1777</v>
      </c>
      <c r="F224" s="235" t="s">
        <v>1778</v>
      </c>
      <c r="G224" s="236" t="s">
        <v>410</v>
      </c>
      <c r="H224" s="237">
        <v>2</v>
      </c>
      <c r="I224" s="238"/>
      <c r="J224" s="237">
        <f>ROUND(I224*H224,3)</f>
        <v>0</v>
      </c>
      <c r="K224" s="239"/>
      <c r="L224" s="41"/>
      <c r="M224" s="240" t="s">
        <v>1</v>
      </c>
      <c r="N224" s="241" t="s">
        <v>44</v>
      </c>
      <c r="O224" s="94"/>
      <c r="P224" s="242">
        <f>O224*H224</f>
        <v>0</v>
      </c>
      <c r="Q224" s="242">
        <v>0.00010000000000000001</v>
      </c>
      <c r="R224" s="242">
        <f>Q224*H224</f>
        <v>0.00020000000000000001</v>
      </c>
      <c r="S224" s="242">
        <v>0</v>
      </c>
      <c r="T224" s="243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44" t="s">
        <v>327</v>
      </c>
      <c r="AT224" s="244" t="s">
        <v>264</v>
      </c>
      <c r="AU224" s="244" t="s">
        <v>89</v>
      </c>
      <c r="AY224" s="14" t="s">
        <v>263</v>
      </c>
      <c r="BE224" s="245">
        <f>IF(N224="základná",J224,0)</f>
        <v>0</v>
      </c>
      <c r="BF224" s="245">
        <f>IF(N224="znížená",J224,0)</f>
        <v>0</v>
      </c>
      <c r="BG224" s="245">
        <f>IF(N224="zákl. prenesená",J224,0)</f>
        <v>0</v>
      </c>
      <c r="BH224" s="245">
        <f>IF(N224="zníž. prenesená",J224,0)</f>
        <v>0</v>
      </c>
      <c r="BI224" s="245">
        <f>IF(N224="nulová",J224,0)</f>
        <v>0</v>
      </c>
      <c r="BJ224" s="14" t="s">
        <v>89</v>
      </c>
      <c r="BK224" s="246">
        <f>ROUND(I224*H224,3)</f>
        <v>0</v>
      </c>
      <c r="BL224" s="14" t="s">
        <v>327</v>
      </c>
      <c r="BM224" s="244" t="s">
        <v>3679</v>
      </c>
    </row>
    <row r="225" s="2" customFormat="1" ht="21.75" customHeight="1">
      <c r="A225" s="35"/>
      <c r="B225" s="36"/>
      <c r="C225" s="249" t="s">
        <v>649</v>
      </c>
      <c r="D225" s="249" t="s">
        <v>612</v>
      </c>
      <c r="E225" s="250" t="s">
        <v>1780</v>
      </c>
      <c r="F225" s="251" t="s">
        <v>3680</v>
      </c>
      <c r="G225" s="252" t="s">
        <v>410</v>
      </c>
      <c r="H225" s="253">
        <v>2</v>
      </c>
      <c r="I225" s="254"/>
      <c r="J225" s="253">
        <f>ROUND(I225*H225,3)</f>
        <v>0</v>
      </c>
      <c r="K225" s="255"/>
      <c r="L225" s="256"/>
      <c r="M225" s="257" t="s">
        <v>1</v>
      </c>
      <c r="N225" s="258" t="s">
        <v>44</v>
      </c>
      <c r="O225" s="94"/>
      <c r="P225" s="242">
        <f>O225*H225</f>
        <v>0</v>
      </c>
      <c r="Q225" s="242">
        <v>0.00124</v>
      </c>
      <c r="R225" s="242">
        <f>Q225*H225</f>
        <v>0.00248</v>
      </c>
      <c r="S225" s="242">
        <v>0</v>
      </c>
      <c r="T225" s="243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44" t="s">
        <v>717</v>
      </c>
      <c r="AT225" s="244" t="s">
        <v>612</v>
      </c>
      <c r="AU225" s="244" t="s">
        <v>89</v>
      </c>
      <c r="AY225" s="14" t="s">
        <v>263</v>
      </c>
      <c r="BE225" s="245">
        <f>IF(N225="základná",J225,0)</f>
        <v>0</v>
      </c>
      <c r="BF225" s="245">
        <f>IF(N225="znížená",J225,0)</f>
        <v>0</v>
      </c>
      <c r="BG225" s="245">
        <f>IF(N225="zákl. prenesená",J225,0)</f>
        <v>0</v>
      </c>
      <c r="BH225" s="245">
        <f>IF(N225="zníž. prenesená",J225,0)</f>
        <v>0</v>
      </c>
      <c r="BI225" s="245">
        <f>IF(N225="nulová",J225,0)</f>
        <v>0</v>
      </c>
      <c r="BJ225" s="14" t="s">
        <v>89</v>
      </c>
      <c r="BK225" s="246">
        <f>ROUND(I225*H225,3)</f>
        <v>0</v>
      </c>
      <c r="BL225" s="14" t="s">
        <v>327</v>
      </c>
      <c r="BM225" s="244" t="s">
        <v>3681</v>
      </c>
    </row>
    <row r="226" s="2" customFormat="1" ht="21.75" customHeight="1">
      <c r="A226" s="35"/>
      <c r="B226" s="36"/>
      <c r="C226" s="233" t="s">
        <v>653</v>
      </c>
      <c r="D226" s="233" t="s">
        <v>264</v>
      </c>
      <c r="E226" s="234" t="s">
        <v>1783</v>
      </c>
      <c r="F226" s="235" t="s">
        <v>1784</v>
      </c>
      <c r="G226" s="236" t="s">
        <v>410</v>
      </c>
      <c r="H226" s="237">
        <v>3</v>
      </c>
      <c r="I226" s="238"/>
      <c r="J226" s="237">
        <f>ROUND(I226*H226,3)</f>
        <v>0</v>
      </c>
      <c r="K226" s="239"/>
      <c r="L226" s="41"/>
      <c r="M226" s="240" t="s">
        <v>1</v>
      </c>
      <c r="N226" s="241" t="s">
        <v>44</v>
      </c>
      <c r="O226" s="94"/>
      <c r="P226" s="242">
        <f>O226*H226</f>
        <v>0</v>
      </c>
      <c r="Q226" s="242">
        <v>0</v>
      </c>
      <c r="R226" s="242">
        <f>Q226*H226</f>
        <v>0</v>
      </c>
      <c r="S226" s="242">
        <v>0</v>
      </c>
      <c r="T226" s="243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44" t="s">
        <v>327</v>
      </c>
      <c r="AT226" s="244" t="s">
        <v>264</v>
      </c>
      <c r="AU226" s="244" t="s">
        <v>89</v>
      </c>
      <c r="AY226" s="14" t="s">
        <v>263</v>
      </c>
      <c r="BE226" s="245">
        <f>IF(N226="základná",J226,0)</f>
        <v>0</v>
      </c>
      <c r="BF226" s="245">
        <f>IF(N226="znížená",J226,0)</f>
        <v>0</v>
      </c>
      <c r="BG226" s="245">
        <f>IF(N226="zákl. prenesená",J226,0)</f>
        <v>0</v>
      </c>
      <c r="BH226" s="245">
        <f>IF(N226="zníž. prenesená",J226,0)</f>
        <v>0</v>
      </c>
      <c r="BI226" s="245">
        <f>IF(N226="nulová",J226,0)</f>
        <v>0</v>
      </c>
      <c r="BJ226" s="14" t="s">
        <v>89</v>
      </c>
      <c r="BK226" s="246">
        <f>ROUND(I226*H226,3)</f>
        <v>0</v>
      </c>
      <c r="BL226" s="14" t="s">
        <v>327</v>
      </c>
      <c r="BM226" s="244" t="s">
        <v>3682</v>
      </c>
    </row>
    <row r="227" s="2" customFormat="1" ht="16.5" customHeight="1">
      <c r="A227" s="35"/>
      <c r="B227" s="36"/>
      <c r="C227" s="249" t="s">
        <v>657</v>
      </c>
      <c r="D227" s="249" t="s">
        <v>612</v>
      </c>
      <c r="E227" s="250" t="s">
        <v>1786</v>
      </c>
      <c r="F227" s="251" t="s">
        <v>1787</v>
      </c>
      <c r="G227" s="252" t="s">
        <v>410</v>
      </c>
      <c r="H227" s="253">
        <v>3</v>
      </c>
      <c r="I227" s="254"/>
      <c r="J227" s="253">
        <f>ROUND(I227*H227,3)</f>
        <v>0</v>
      </c>
      <c r="K227" s="255"/>
      <c r="L227" s="256"/>
      <c r="M227" s="257" t="s">
        <v>1</v>
      </c>
      <c r="N227" s="258" t="s">
        <v>44</v>
      </c>
      <c r="O227" s="94"/>
      <c r="P227" s="242">
        <f>O227*H227</f>
        <v>0</v>
      </c>
      <c r="Q227" s="242">
        <v>0.0014</v>
      </c>
      <c r="R227" s="242">
        <f>Q227*H227</f>
        <v>0.0041999999999999997</v>
      </c>
      <c r="S227" s="242">
        <v>0</v>
      </c>
      <c r="T227" s="243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44" t="s">
        <v>717</v>
      </c>
      <c r="AT227" s="244" t="s">
        <v>612</v>
      </c>
      <c r="AU227" s="244" t="s">
        <v>89</v>
      </c>
      <c r="AY227" s="14" t="s">
        <v>263</v>
      </c>
      <c r="BE227" s="245">
        <f>IF(N227="základná",J227,0)</f>
        <v>0</v>
      </c>
      <c r="BF227" s="245">
        <f>IF(N227="znížená",J227,0)</f>
        <v>0</v>
      </c>
      <c r="BG227" s="245">
        <f>IF(N227="zákl. prenesená",J227,0)</f>
        <v>0</v>
      </c>
      <c r="BH227" s="245">
        <f>IF(N227="zníž. prenesená",J227,0)</f>
        <v>0</v>
      </c>
      <c r="BI227" s="245">
        <f>IF(N227="nulová",J227,0)</f>
        <v>0</v>
      </c>
      <c r="BJ227" s="14" t="s">
        <v>89</v>
      </c>
      <c r="BK227" s="246">
        <f>ROUND(I227*H227,3)</f>
        <v>0</v>
      </c>
      <c r="BL227" s="14" t="s">
        <v>327</v>
      </c>
      <c r="BM227" s="244" t="s">
        <v>3683</v>
      </c>
    </row>
    <row r="228" s="2" customFormat="1" ht="16.5" customHeight="1">
      <c r="A228" s="35"/>
      <c r="B228" s="36"/>
      <c r="C228" s="233" t="s">
        <v>661</v>
      </c>
      <c r="D228" s="233" t="s">
        <v>264</v>
      </c>
      <c r="E228" s="234" t="s">
        <v>1789</v>
      </c>
      <c r="F228" s="235" t="s">
        <v>1790</v>
      </c>
      <c r="G228" s="236" t="s">
        <v>410</v>
      </c>
      <c r="H228" s="237">
        <v>3</v>
      </c>
      <c r="I228" s="238"/>
      <c r="J228" s="237">
        <f>ROUND(I228*H228,3)</f>
        <v>0</v>
      </c>
      <c r="K228" s="239"/>
      <c r="L228" s="41"/>
      <c r="M228" s="240" t="s">
        <v>1</v>
      </c>
      <c r="N228" s="241" t="s">
        <v>44</v>
      </c>
      <c r="O228" s="94"/>
      <c r="P228" s="242">
        <f>O228*H228</f>
        <v>0</v>
      </c>
      <c r="Q228" s="242">
        <v>6.0000000000000002E-05</v>
      </c>
      <c r="R228" s="242">
        <f>Q228*H228</f>
        <v>0.00018000000000000001</v>
      </c>
      <c r="S228" s="242">
        <v>0</v>
      </c>
      <c r="T228" s="243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44" t="s">
        <v>327</v>
      </c>
      <c r="AT228" s="244" t="s">
        <v>264</v>
      </c>
      <c r="AU228" s="244" t="s">
        <v>89</v>
      </c>
      <c r="AY228" s="14" t="s">
        <v>263</v>
      </c>
      <c r="BE228" s="245">
        <f>IF(N228="základná",J228,0)</f>
        <v>0</v>
      </c>
      <c r="BF228" s="245">
        <f>IF(N228="znížená",J228,0)</f>
        <v>0</v>
      </c>
      <c r="BG228" s="245">
        <f>IF(N228="zákl. prenesená",J228,0)</f>
        <v>0</v>
      </c>
      <c r="BH228" s="245">
        <f>IF(N228="zníž. prenesená",J228,0)</f>
        <v>0</v>
      </c>
      <c r="BI228" s="245">
        <f>IF(N228="nulová",J228,0)</f>
        <v>0</v>
      </c>
      <c r="BJ228" s="14" t="s">
        <v>89</v>
      </c>
      <c r="BK228" s="246">
        <f>ROUND(I228*H228,3)</f>
        <v>0</v>
      </c>
      <c r="BL228" s="14" t="s">
        <v>327</v>
      </c>
      <c r="BM228" s="244" t="s">
        <v>3684</v>
      </c>
    </row>
    <row r="229" s="2" customFormat="1" ht="16.5" customHeight="1">
      <c r="A229" s="35"/>
      <c r="B229" s="36"/>
      <c r="C229" s="249" t="s">
        <v>665</v>
      </c>
      <c r="D229" s="249" t="s">
        <v>612</v>
      </c>
      <c r="E229" s="250" t="s">
        <v>1792</v>
      </c>
      <c r="F229" s="251" t="s">
        <v>1793</v>
      </c>
      <c r="G229" s="252" t="s">
        <v>410</v>
      </c>
      <c r="H229" s="253">
        <v>3</v>
      </c>
      <c r="I229" s="254"/>
      <c r="J229" s="253">
        <f>ROUND(I229*H229,3)</f>
        <v>0</v>
      </c>
      <c r="K229" s="255"/>
      <c r="L229" s="256"/>
      <c r="M229" s="257" t="s">
        <v>1</v>
      </c>
      <c r="N229" s="258" t="s">
        <v>44</v>
      </c>
      <c r="O229" s="94"/>
      <c r="P229" s="242">
        <f>O229*H229</f>
        <v>0</v>
      </c>
      <c r="Q229" s="242">
        <v>0.00054000000000000001</v>
      </c>
      <c r="R229" s="242">
        <f>Q229*H229</f>
        <v>0.0016199999999999999</v>
      </c>
      <c r="S229" s="242">
        <v>0</v>
      </c>
      <c r="T229" s="243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44" t="s">
        <v>717</v>
      </c>
      <c r="AT229" s="244" t="s">
        <v>612</v>
      </c>
      <c r="AU229" s="244" t="s">
        <v>89</v>
      </c>
      <c r="AY229" s="14" t="s">
        <v>263</v>
      </c>
      <c r="BE229" s="245">
        <f>IF(N229="základná",J229,0)</f>
        <v>0</v>
      </c>
      <c r="BF229" s="245">
        <f>IF(N229="znížená",J229,0)</f>
        <v>0</v>
      </c>
      <c r="BG229" s="245">
        <f>IF(N229="zákl. prenesená",J229,0)</f>
        <v>0</v>
      </c>
      <c r="BH229" s="245">
        <f>IF(N229="zníž. prenesená",J229,0)</f>
        <v>0</v>
      </c>
      <c r="BI229" s="245">
        <f>IF(N229="nulová",J229,0)</f>
        <v>0</v>
      </c>
      <c r="BJ229" s="14" t="s">
        <v>89</v>
      </c>
      <c r="BK229" s="246">
        <f>ROUND(I229*H229,3)</f>
        <v>0</v>
      </c>
      <c r="BL229" s="14" t="s">
        <v>327</v>
      </c>
      <c r="BM229" s="244" t="s">
        <v>3685</v>
      </c>
    </row>
    <row r="230" s="2" customFormat="1" ht="24.15" customHeight="1">
      <c r="A230" s="35"/>
      <c r="B230" s="36"/>
      <c r="C230" s="233" t="s">
        <v>669</v>
      </c>
      <c r="D230" s="233" t="s">
        <v>264</v>
      </c>
      <c r="E230" s="234" t="s">
        <v>1795</v>
      </c>
      <c r="F230" s="235" t="s">
        <v>1796</v>
      </c>
      <c r="G230" s="236" t="s">
        <v>410</v>
      </c>
      <c r="H230" s="237">
        <v>9</v>
      </c>
      <c r="I230" s="238"/>
      <c r="J230" s="237">
        <f>ROUND(I230*H230,3)</f>
        <v>0</v>
      </c>
      <c r="K230" s="239"/>
      <c r="L230" s="41"/>
      <c r="M230" s="240" t="s">
        <v>1</v>
      </c>
      <c r="N230" s="241" t="s">
        <v>44</v>
      </c>
      <c r="O230" s="94"/>
      <c r="P230" s="242">
        <f>O230*H230</f>
        <v>0</v>
      </c>
      <c r="Q230" s="242">
        <v>1.0000000000000001E-05</v>
      </c>
      <c r="R230" s="242">
        <f>Q230*H230</f>
        <v>9.0000000000000006E-05</v>
      </c>
      <c r="S230" s="242">
        <v>0</v>
      </c>
      <c r="T230" s="243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44" t="s">
        <v>327</v>
      </c>
      <c r="AT230" s="244" t="s">
        <v>264</v>
      </c>
      <c r="AU230" s="244" t="s">
        <v>89</v>
      </c>
      <c r="AY230" s="14" t="s">
        <v>263</v>
      </c>
      <c r="BE230" s="245">
        <f>IF(N230="základná",J230,0)</f>
        <v>0</v>
      </c>
      <c r="BF230" s="245">
        <f>IF(N230="znížená",J230,0)</f>
        <v>0</v>
      </c>
      <c r="BG230" s="245">
        <f>IF(N230="zákl. prenesená",J230,0)</f>
        <v>0</v>
      </c>
      <c r="BH230" s="245">
        <f>IF(N230="zníž. prenesená",J230,0)</f>
        <v>0</v>
      </c>
      <c r="BI230" s="245">
        <f>IF(N230="nulová",J230,0)</f>
        <v>0</v>
      </c>
      <c r="BJ230" s="14" t="s">
        <v>89</v>
      </c>
      <c r="BK230" s="246">
        <f>ROUND(I230*H230,3)</f>
        <v>0</v>
      </c>
      <c r="BL230" s="14" t="s">
        <v>327</v>
      </c>
      <c r="BM230" s="244" t="s">
        <v>3686</v>
      </c>
    </row>
    <row r="231" s="2" customFormat="1" ht="44.25" customHeight="1">
      <c r="A231" s="35"/>
      <c r="B231" s="36"/>
      <c r="C231" s="249" t="s">
        <v>673</v>
      </c>
      <c r="D231" s="249" t="s">
        <v>612</v>
      </c>
      <c r="E231" s="250" t="s">
        <v>1798</v>
      </c>
      <c r="F231" s="251" t="s">
        <v>1799</v>
      </c>
      <c r="G231" s="252" t="s">
        <v>410</v>
      </c>
      <c r="H231" s="253">
        <v>9</v>
      </c>
      <c r="I231" s="254"/>
      <c r="J231" s="253">
        <f>ROUND(I231*H231,3)</f>
        <v>0</v>
      </c>
      <c r="K231" s="255"/>
      <c r="L231" s="256"/>
      <c r="M231" s="257" t="s">
        <v>1</v>
      </c>
      <c r="N231" s="258" t="s">
        <v>44</v>
      </c>
      <c r="O231" s="94"/>
      <c r="P231" s="242">
        <f>O231*H231</f>
        <v>0</v>
      </c>
      <c r="Q231" s="242">
        <v>0.00022000000000000001</v>
      </c>
      <c r="R231" s="242">
        <f>Q231*H231</f>
        <v>0.00198</v>
      </c>
      <c r="S231" s="242">
        <v>0</v>
      </c>
      <c r="T231" s="243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44" t="s">
        <v>717</v>
      </c>
      <c r="AT231" s="244" t="s">
        <v>612</v>
      </c>
      <c r="AU231" s="244" t="s">
        <v>89</v>
      </c>
      <c r="AY231" s="14" t="s">
        <v>263</v>
      </c>
      <c r="BE231" s="245">
        <f>IF(N231="základná",J231,0)</f>
        <v>0</v>
      </c>
      <c r="BF231" s="245">
        <f>IF(N231="znížená",J231,0)</f>
        <v>0</v>
      </c>
      <c r="BG231" s="245">
        <f>IF(N231="zákl. prenesená",J231,0)</f>
        <v>0</v>
      </c>
      <c r="BH231" s="245">
        <f>IF(N231="zníž. prenesená",J231,0)</f>
        <v>0</v>
      </c>
      <c r="BI231" s="245">
        <f>IF(N231="nulová",J231,0)</f>
        <v>0</v>
      </c>
      <c r="BJ231" s="14" t="s">
        <v>89</v>
      </c>
      <c r="BK231" s="246">
        <f>ROUND(I231*H231,3)</f>
        <v>0</v>
      </c>
      <c r="BL231" s="14" t="s">
        <v>327</v>
      </c>
      <c r="BM231" s="244" t="s">
        <v>3687</v>
      </c>
    </row>
    <row r="232" s="2" customFormat="1" ht="24.15" customHeight="1">
      <c r="A232" s="35"/>
      <c r="B232" s="36"/>
      <c r="C232" s="233" t="s">
        <v>677</v>
      </c>
      <c r="D232" s="233" t="s">
        <v>264</v>
      </c>
      <c r="E232" s="234" t="s">
        <v>1801</v>
      </c>
      <c r="F232" s="235" t="s">
        <v>1802</v>
      </c>
      <c r="G232" s="236" t="s">
        <v>410</v>
      </c>
      <c r="H232" s="237">
        <v>3</v>
      </c>
      <c r="I232" s="238"/>
      <c r="J232" s="237">
        <f>ROUND(I232*H232,3)</f>
        <v>0</v>
      </c>
      <c r="K232" s="239"/>
      <c r="L232" s="41"/>
      <c r="M232" s="240" t="s">
        <v>1</v>
      </c>
      <c r="N232" s="241" t="s">
        <v>44</v>
      </c>
      <c r="O232" s="94"/>
      <c r="P232" s="242">
        <f>O232*H232</f>
        <v>0</v>
      </c>
      <c r="Q232" s="242">
        <v>0</v>
      </c>
      <c r="R232" s="242">
        <f>Q232*H232</f>
        <v>0</v>
      </c>
      <c r="S232" s="242">
        <v>0</v>
      </c>
      <c r="T232" s="243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44" t="s">
        <v>327</v>
      </c>
      <c r="AT232" s="244" t="s">
        <v>264</v>
      </c>
      <c r="AU232" s="244" t="s">
        <v>89</v>
      </c>
      <c r="AY232" s="14" t="s">
        <v>263</v>
      </c>
      <c r="BE232" s="245">
        <f>IF(N232="základná",J232,0)</f>
        <v>0</v>
      </c>
      <c r="BF232" s="245">
        <f>IF(N232="znížená",J232,0)</f>
        <v>0</v>
      </c>
      <c r="BG232" s="245">
        <f>IF(N232="zákl. prenesená",J232,0)</f>
        <v>0</v>
      </c>
      <c r="BH232" s="245">
        <f>IF(N232="zníž. prenesená",J232,0)</f>
        <v>0</v>
      </c>
      <c r="BI232" s="245">
        <f>IF(N232="nulová",J232,0)</f>
        <v>0</v>
      </c>
      <c r="BJ232" s="14" t="s">
        <v>89</v>
      </c>
      <c r="BK232" s="246">
        <f>ROUND(I232*H232,3)</f>
        <v>0</v>
      </c>
      <c r="BL232" s="14" t="s">
        <v>327</v>
      </c>
      <c r="BM232" s="244" t="s">
        <v>3688</v>
      </c>
    </row>
    <row r="233" s="2" customFormat="1" ht="21.75" customHeight="1">
      <c r="A233" s="35"/>
      <c r="B233" s="36"/>
      <c r="C233" s="249" t="s">
        <v>681</v>
      </c>
      <c r="D233" s="249" t="s">
        <v>612</v>
      </c>
      <c r="E233" s="250" t="s">
        <v>1804</v>
      </c>
      <c r="F233" s="251" t="s">
        <v>1805</v>
      </c>
      <c r="G233" s="252" t="s">
        <v>410</v>
      </c>
      <c r="H233" s="253">
        <v>3</v>
      </c>
      <c r="I233" s="254"/>
      <c r="J233" s="253">
        <f>ROUND(I233*H233,3)</f>
        <v>0</v>
      </c>
      <c r="K233" s="255"/>
      <c r="L233" s="256"/>
      <c r="M233" s="257" t="s">
        <v>1</v>
      </c>
      <c r="N233" s="258" t="s">
        <v>44</v>
      </c>
      <c r="O233" s="94"/>
      <c r="P233" s="242">
        <f>O233*H233</f>
        <v>0</v>
      </c>
      <c r="Q233" s="242">
        <v>0.00025999999999999998</v>
      </c>
      <c r="R233" s="242">
        <f>Q233*H233</f>
        <v>0.00077999999999999988</v>
      </c>
      <c r="S233" s="242">
        <v>0</v>
      </c>
      <c r="T233" s="243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44" t="s">
        <v>717</v>
      </c>
      <c r="AT233" s="244" t="s">
        <v>612</v>
      </c>
      <c r="AU233" s="244" t="s">
        <v>89</v>
      </c>
      <c r="AY233" s="14" t="s">
        <v>263</v>
      </c>
      <c r="BE233" s="245">
        <f>IF(N233="základná",J233,0)</f>
        <v>0</v>
      </c>
      <c r="BF233" s="245">
        <f>IF(N233="znížená",J233,0)</f>
        <v>0</v>
      </c>
      <c r="BG233" s="245">
        <f>IF(N233="zákl. prenesená",J233,0)</f>
        <v>0</v>
      </c>
      <c r="BH233" s="245">
        <f>IF(N233="zníž. prenesená",J233,0)</f>
        <v>0</v>
      </c>
      <c r="BI233" s="245">
        <f>IF(N233="nulová",J233,0)</f>
        <v>0</v>
      </c>
      <c r="BJ233" s="14" t="s">
        <v>89</v>
      </c>
      <c r="BK233" s="246">
        <f>ROUND(I233*H233,3)</f>
        <v>0</v>
      </c>
      <c r="BL233" s="14" t="s">
        <v>327</v>
      </c>
      <c r="BM233" s="244" t="s">
        <v>3689</v>
      </c>
    </row>
    <row r="234" s="2" customFormat="1" ht="24.15" customHeight="1">
      <c r="A234" s="35"/>
      <c r="B234" s="36"/>
      <c r="C234" s="233" t="s">
        <v>685</v>
      </c>
      <c r="D234" s="233" t="s">
        <v>264</v>
      </c>
      <c r="E234" s="234" t="s">
        <v>1807</v>
      </c>
      <c r="F234" s="235" t="s">
        <v>1808</v>
      </c>
      <c r="G234" s="236" t="s">
        <v>1445</v>
      </c>
      <c r="H234" s="238"/>
      <c r="I234" s="238"/>
      <c r="J234" s="237">
        <f>ROUND(I234*H234,3)</f>
        <v>0</v>
      </c>
      <c r="K234" s="239"/>
      <c r="L234" s="41"/>
      <c r="M234" s="240" t="s">
        <v>1</v>
      </c>
      <c r="N234" s="241" t="s">
        <v>44</v>
      </c>
      <c r="O234" s="94"/>
      <c r="P234" s="242">
        <f>O234*H234</f>
        <v>0</v>
      </c>
      <c r="Q234" s="242">
        <v>0</v>
      </c>
      <c r="R234" s="242">
        <f>Q234*H234</f>
        <v>0</v>
      </c>
      <c r="S234" s="242">
        <v>0</v>
      </c>
      <c r="T234" s="243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44" t="s">
        <v>327</v>
      </c>
      <c r="AT234" s="244" t="s">
        <v>264</v>
      </c>
      <c r="AU234" s="244" t="s">
        <v>89</v>
      </c>
      <c r="AY234" s="14" t="s">
        <v>263</v>
      </c>
      <c r="BE234" s="245">
        <f>IF(N234="základná",J234,0)</f>
        <v>0</v>
      </c>
      <c r="BF234" s="245">
        <f>IF(N234="znížená",J234,0)</f>
        <v>0</v>
      </c>
      <c r="BG234" s="245">
        <f>IF(N234="zákl. prenesená",J234,0)</f>
        <v>0</v>
      </c>
      <c r="BH234" s="245">
        <f>IF(N234="zníž. prenesená",J234,0)</f>
        <v>0</v>
      </c>
      <c r="BI234" s="245">
        <f>IF(N234="nulová",J234,0)</f>
        <v>0</v>
      </c>
      <c r="BJ234" s="14" t="s">
        <v>89</v>
      </c>
      <c r="BK234" s="246">
        <f>ROUND(I234*H234,3)</f>
        <v>0</v>
      </c>
      <c r="BL234" s="14" t="s">
        <v>327</v>
      </c>
      <c r="BM234" s="244" t="s">
        <v>3690</v>
      </c>
    </row>
    <row r="235" s="12" customFormat="1" ht="22.8" customHeight="1">
      <c r="A235" s="12"/>
      <c r="B235" s="219"/>
      <c r="C235" s="220"/>
      <c r="D235" s="221" t="s">
        <v>77</v>
      </c>
      <c r="E235" s="247" t="s">
        <v>1821</v>
      </c>
      <c r="F235" s="247" t="s">
        <v>1822</v>
      </c>
      <c r="G235" s="220"/>
      <c r="H235" s="220"/>
      <c r="I235" s="223"/>
      <c r="J235" s="248">
        <f>BK235</f>
        <v>0</v>
      </c>
      <c r="K235" s="220"/>
      <c r="L235" s="225"/>
      <c r="M235" s="226"/>
      <c r="N235" s="227"/>
      <c r="O235" s="227"/>
      <c r="P235" s="228">
        <f>SUM(P236:P239)</f>
        <v>0</v>
      </c>
      <c r="Q235" s="227"/>
      <c r="R235" s="228">
        <f>SUM(R236:R239)</f>
        <v>0.0018900000000000002</v>
      </c>
      <c r="S235" s="227"/>
      <c r="T235" s="229">
        <f>SUM(T236:T239)</f>
        <v>0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230" t="s">
        <v>89</v>
      </c>
      <c r="AT235" s="231" t="s">
        <v>77</v>
      </c>
      <c r="AU235" s="231" t="s">
        <v>85</v>
      </c>
      <c r="AY235" s="230" t="s">
        <v>263</v>
      </c>
      <c r="BK235" s="232">
        <f>SUM(BK236:BK239)</f>
        <v>0</v>
      </c>
    </row>
    <row r="236" s="2" customFormat="1" ht="16.5" customHeight="1">
      <c r="A236" s="35"/>
      <c r="B236" s="36"/>
      <c r="C236" s="233" t="s">
        <v>689</v>
      </c>
      <c r="D236" s="233" t="s">
        <v>264</v>
      </c>
      <c r="E236" s="234" t="s">
        <v>1830</v>
      </c>
      <c r="F236" s="235" t="s">
        <v>1831</v>
      </c>
      <c r="G236" s="236" t="s">
        <v>410</v>
      </c>
      <c r="H236" s="237">
        <v>1</v>
      </c>
      <c r="I236" s="238"/>
      <c r="J236" s="237">
        <f>ROUND(I236*H236,3)</f>
        <v>0</v>
      </c>
      <c r="K236" s="239"/>
      <c r="L236" s="41"/>
      <c r="M236" s="240" t="s">
        <v>1</v>
      </c>
      <c r="N236" s="241" t="s">
        <v>44</v>
      </c>
      <c r="O236" s="94"/>
      <c r="P236" s="242">
        <f>O236*H236</f>
        <v>0</v>
      </c>
      <c r="Q236" s="242">
        <v>3.0000000000000001E-05</v>
      </c>
      <c r="R236" s="242">
        <f>Q236*H236</f>
        <v>3.0000000000000001E-05</v>
      </c>
      <c r="S236" s="242">
        <v>0</v>
      </c>
      <c r="T236" s="243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44" t="s">
        <v>327</v>
      </c>
      <c r="AT236" s="244" t="s">
        <v>264</v>
      </c>
      <c r="AU236" s="244" t="s">
        <v>89</v>
      </c>
      <c r="AY236" s="14" t="s">
        <v>263</v>
      </c>
      <c r="BE236" s="245">
        <f>IF(N236="základná",J236,0)</f>
        <v>0</v>
      </c>
      <c r="BF236" s="245">
        <f>IF(N236="znížená",J236,0)</f>
        <v>0</v>
      </c>
      <c r="BG236" s="245">
        <f>IF(N236="zákl. prenesená",J236,0)</f>
        <v>0</v>
      </c>
      <c r="BH236" s="245">
        <f>IF(N236="zníž. prenesená",J236,0)</f>
        <v>0</v>
      </c>
      <c r="BI236" s="245">
        <f>IF(N236="nulová",J236,0)</f>
        <v>0</v>
      </c>
      <c r="BJ236" s="14" t="s">
        <v>89</v>
      </c>
      <c r="BK236" s="246">
        <f>ROUND(I236*H236,3)</f>
        <v>0</v>
      </c>
      <c r="BL236" s="14" t="s">
        <v>327</v>
      </c>
      <c r="BM236" s="244" t="s">
        <v>3691</v>
      </c>
    </row>
    <row r="237" s="2" customFormat="1" ht="16.5" customHeight="1">
      <c r="A237" s="35"/>
      <c r="B237" s="36"/>
      <c r="C237" s="249" t="s">
        <v>693</v>
      </c>
      <c r="D237" s="249" t="s">
        <v>612</v>
      </c>
      <c r="E237" s="250" t="s">
        <v>1833</v>
      </c>
      <c r="F237" s="251" t="s">
        <v>1834</v>
      </c>
      <c r="G237" s="252" t="s">
        <v>410</v>
      </c>
      <c r="H237" s="253">
        <v>1</v>
      </c>
      <c r="I237" s="254"/>
      <c r="J237" s="253">
        <f>ROUND(I237*H237,3)</f>
        <v>0</v>
      </c>
      <c r="K237" s="255"/>
      <c r="L237" s="256"/>
      <c r="M237" s="257" t="s">
        <v>1</v>
      </c>
      <c r="N237" s="258" t="s">
        <v>44</v>
      </c>
      <c r="O237" s="94"/>
      <c r="P237" s="242">
        <f>O237*H237</f>
        <v>0</v>
      </c>
      <c r="Q237" s="242">
        <v>0.0012600000000000001</v>
      </c>
      <c r="R237" s="242">
        <f>Q237*H237</f>
        <v>0.0012600000000000001</v>
      </c>
      <c r="S237" s="242">
        <v>0</v>
      </c>
      <c r="T237" s="243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44" t="s">
        <v>717</v>
      </c>
      <c r="AT237" s="244" t="s">
        <v>612</v>
      </c>
      <c r="AU237" s="244" t="s">
        <v>89</v>
      </c>
      <c r="AY237" s="14" t="s">
        <v>263</v>
      </c>
      <c r="BE237" s="245">
        <f>IF(N237="základná",J237,0)</f>
        <v>0</v>
      </c>
      <c r="BF237" s="245">
        <f>IF(N237="znížená",J237,0)</f>
        <v>0</v>
      </c>
      <c r="BG237" s="245">
        <f>IF(N237="zákl. prenesená",J237,0)</f>
        <v>0</v>
      </c>
      <c r="BH237" s="245">
        <f>IF(N237="zníž. prenesená",J237,0)</f>
        <v>0</v>
      </c>
      <c r="BI237" s="245">
        <f>IF(N237="nulová",J237,0)</f>
        <v>0</v>
      </c>
      <c r="BJ237" s="14" t="s">
        <v>89</v>
      </c>
      <c r="BK237" s="246">
        <f>ROUND(I237*H237,3)</f>
        <v>0</v>
      </c>
      <c r="BL237" s="14" t="s">
        <v>327</v>
      </c>
      <c r="BM237" s="244" t="s">
        <v>3692</v>
      </c>
    </row>
    <row r="238" s="2" customFormat="1" ht="24.15" customHeight="1">
      <c r="A238" s="35"/>
      <c r="B238" s="36"/>
      <c r="C238" s="233" t="s">
        <v>697</v>
      </c>
      <c r="D238" s="233" t="s">
        <v>264</v>
      </c>
      <c r="E238" s="234" t="s">
        <v>1842</v>
      </c>
      <c r="F238" s="235" t="s">
        <v>1843</v>
      </c>
      <c r="G238" s="236" t="s">
        <v>410</v>
      </c>
      <c r="H238" s="237">
        <v>1</v>
      </c>
      <c r="I238" s="238"/>
      <c r="J238" s="237">
        <f>ROUND(I238*H238,3)</f>
        <v>0</v>
      </c>
      <c r="K238" s="239"/>
      <c r="L238" s="41"/>
      <c r="M238" s="240" t="s">
        <v>1</v>
      </c>
      <c r="N238" s="241" t="s">
        <v>44</v>
      </c>
      <c r="O238" s="94"/>
      <c r="P238" s="242">
        <f>O238*H238</f>
        <v>0</v>
      </c>
      <c r="Q238" s="242">
        <v>0.00059999999999999995</v>
      </c>
      <c r="R238" s="242">
        <f>Q238*H238</f>
        <v>0.00059999999999999995</v>
      </c>
      <c r="S238" s="242">
        <v>0</v>
      </c>
      <c r="T238" s="243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44" t="s">
        <v>327</v>
      </c>
      <c r="AT238" s="244" t="s">
        <v>264</v>
      </c>
      <c r="AU238" s="244" t="s">
        <v>89</v>
      </c>
      <c r="AY238" s="14" t="s">
        <v>263</v>
      </c>
      <c r="BE238" s="245">
        <f>IF(N238="základná",J238,0)</f>
        <v>0</v>
      </c>
      <c r="BF238" s="245">
        <f>IF(N238="znížená",J238,0)</f>
        <v>0</v>
      </c>
      <c r="BG238" s="245">
        <f>IF(N238="zákl. prenesená",J238,0)</f>
        <v>0</v>
      </c>
      <c r="BH238" s="245">
        <f>IF(N238="zníž. prenesená",J238,0)</f>
        <v>0</v>
      </c>
      <c r="BI238" s="245">
        <f>IF(N238="nulová",J238,0)</f>
        <v>0</v>
      </c>
      <c r="BJ238" s="14" t="s">
        <v>89</v>
      </c>
      <c r="BK238" s="246">
        <f>ROUND(I238*H238,3)</f>
        <v>0</v>
      </c>
      <c r="BL238" s="14" t="s">
        <v>327</v>
      </c>
      <c r="BM238" s="244" t="s">
        <v>3693</v>
      </c>
    </row>
    <row r="239" s="2" customFormat="1" ht="24.15" customHeight="1">
      <c r="A239" s="35"/>
      <c r="B239" s="36"/>
      <c r="C239" s="233" t="s">
        <v>702</v>
      </c>
      <c r="D239" s="233" t="s">
        <v>264</v>
      </c>
      <c r="E239" s="234" t="s">
        <v>1845</v>
      </c>
      <c r="F239" s="235" t="s">
        <v>1846</v>
      </c>
      <c r="G239" s="236" t="s">
        <v>1445</v>
      </c>
      <c r="H239" s="238"/>
      <c r="I239" s="238"/>
      <c r="J239" s="237">
        <f>ROUND(I239*H239,3)</f>
        <v>0</v>
      </c>
      <c r="K239" s="239"/>
      <c r="L239" s="41"/>
      <c r="M239" s="240" t="s">
        <v>1</v>
      </c>
      <c r="N239" s="241" t="s">
        <v>44</v>
      </c>
      <c r="O239" s="94"/>
      <c r="P239" s="242">
        <f>O239*H239</f>
        <v>0</v>
      </c>
      <c r="Q239" s="242">
        <v>0</v>
      </c>
      <c r="R239" s="242">
        <f>Q239*H239</f>
        <v>0</v>
      </c>
      <c r="S239" s="242">
        <v>0</v>
      </c>
      <c r="T239" s="243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44" t="s">
        <v>327</v>
      </c>
      <c r="AT239" s="244" t="s">
        <v>264</v>
      </c>
      <c r="AU239" s="244" t="s">
        <v>89</v>
      </c>
      <c r="AY239" s="14" t="s">
        <v>263</v>
      </c>
      <c r="BE239" s="245">
        <f>IF(N239="základná",J239,0)</f>
        <v>0</v>
      </c>
      <c r="BF239" s="245">
        <f>IF(N239="znížená",J239,0)</f>
        <v>0</v>
      </c>
      <c r="BG239" s="245">
        <f>IF(N239="zákl. prenesená",J239,0)</f>
        <v>0</v>
      </c>
      <c r="BH239" s="245">
        <f>IF(N239="zníž. prenesená",J239,0)</f>
        <v>0</v>
      </c>
      <c r="BI239" s="245">
        <f>IF(N239="nulová",J239,0)</f>
        <v>0</v>
      </c>
      <c r="BJ239" s="14" t="s">
        <v>89</v>
      </c>
      <c r="BK239" s="246">
        <f>ROUND(I239*H239,3)</f>
        <v>0</v>
      </c>
      <c r="BL239" s="14" t="s">
        <v>327</v>
      </c>
      <c r="BM239" s="244" t="s">
        <v>3694</v>
      </c>
    </row>
    <row r="240" s="12" customFormat="1" ht="25.92" customHeight="1">
      <c r="A240" s="12"/>
      <c r="B240" s="219"/>
      <c r="C240" s="220"/>
      <c r="D240" s="221" t="s">
        <v>77</v>
      </c>
      <c r="E240" s="222" t="s">
        <v>1848</v>
      </c>
      <c r="F240" s="222" t="s">
        <v>1849</v>
      </c>
      <c r="G240" s="220"/>
      <c r="H240" s="220"/>
      <c r="I240" s="223"/>
      <c r="J240" s="224">
        <f>BK240</f>
        <v>0</v>
      </c>
      <c r="K240" s="220"/>
      <c r="L240" s="225"/>
      <c r="M240" s="226"/>
      <c r="N240" s="227"/>
      <c r="O240" s="227"/>
      <c r="P240" s="228">
        <f>SUM(P241:P242)</f>
        <v>0</v>
      </c>
      <c r="Q240" s="227"/>
      <c r="R240" s="228">
        <f>SUM(R241:R242)</f>
        <v>0</v>
      </c>
      <c r="S240" s="227"/>
      <c r="T240" s="229">
        <f>SUM(T241:T242)</f>
        <v>0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230" t="s">
        <v>101</v>
      </c>
      <c r="AT240" s="231" t="s">
        <v>77</v>
      </c>
      <c r="AU240" s="231" t="s">
        <v>78</v>
      </c>
      <c r="AY240" s="230" t="s">
        <v>263</v>
      </c>
      <c r="BK240" s="232">
        <f>SUM(BK241:BK242)</f>
        <v>0</v>
      </c>
    </row>
    <row r="241" s="2" customFormat="1" ht="33" customHeight="1">
      <c r="A241" s="35"/>
      <c r="B241" s="36"/>
      <c r="C241" s="233" t="s">
        <v>710</v>
      </c>
      <c r="D241" s="233" t="s">
        <v>264</v>
      </c>
      <c r="E241" s="234" t="s">
        <v>1850</v>
      </c>
      <c r="F241" s="235" t="s">
        <v>3695</v>
      </c>
      <c r="G241" s="236" t="s">
        <v>1852</v>
      </c>
      <c r="H241" s="237">
        <v>48</v>
      </c>
      <c r="I241" s="238"/>
      <c r="J241" s="237">
        <f>ROUND(I241*H241,3)</f>
        <v>0</v>
      </c>
      <c r="K241" s="239"/>
      <c r="L241" s="41"/>
      <c r="M241" s="240" t="s">
        <v>1</v>
      </c>
      <c r="N241" s="241" t="s">
        <v>44</v>
      </c>
      <c r="O241" s="94"/>
      <c r="P241" s="242">
        <f>O241*H241</f>
        <v>0</v>
      </c>
      <c r="Q241" s="242">
        <v>0</v>
      </c>
      <c r="R241" s="242">
        <f>Q241*H241</f>
        <v>0</v>
      </c>
      <c r="S241" s="242">
        <v>0</v>
      </c>
      <c r="T241" s="243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44" t="s">
        <v>1853</v>
      </c>
      <c r="AT241" s="244" t="s">
        <v>264</v>
      </c>
      <c r="AU241" s="244" t="s">
        <v>85</v>
      </c>
      <c r="AY241" s="14" t="s">
        <v>263</v>
      </c>
      <c r="BE241" s="245">
        <f>IF(N241="základná",J241,0)</f>
        <v>0</v>
      </c>
      <c r="BF241" s="245">
        <f>IF(N241="znížená",J241,0)</f>
        <v>0</v>
      </c>
      <c r="BG241" s="245">
        <f>IF(N241="zákl. prenesená",J241,0)</f>
        <v>0</v>
      </c>
      <c r="BH241" s="245">
        <f>IF(N241="zníž. prenesená",J241,0)</f>
        <v>0</v>
      </c>
      <c r="BI241" s="245">
        <f>IF(N241="nulová",J241,0)</f>
        <v>0</v>
      </c>
      <c r="BJ241" s="14" t="s">
        <v>89</v>
      </c>
      <c r="BK241" s="246">
        <f>ROUND(I241*H241,3)</f>
        <v>0</v>
      </c>
      <c r="BL241" s="14" t="s">
        <v>1853</v>
      </c>
      <c r="BM241" s="244" t="s">
        <v>3696</v>
      </c>
    </row>
    <row r="242" s="2" customFormat="1" ht="37.8" customHeight="1">
      <c r="A242" s="35"/>
      <c r="B242" s="36"/>
      <c r="C242" s="233" t="s">
        <v>714</v>
      </c>
      <c r="D242" s="233" t="s">
        <v>264</v>
      </c>
      <c r="E242" s="234" t="s">
        <v>1855</v>
      </c>
      <c r="F242" s="235" t="s">
        <v>1856</v>
      </c>
      <c r="G242" s="236" t="s">
        <v>1852</v>
      </c>
      <c r="H242" s="237">
        <v>24</v>
      </c>
      <c r="I242" s="238"/>
      <c r="J242" s="237">
        <f>ROUND(I242*H242,3)</f>
        <v>0</v>
      </c>
      <c r="K242" s="239"/>
      <c r="L242" s="41"/>
      <c r="M242" s="259" t="s">
        <v>1</v>
      </c>
      <c r="N242" s="260" t="s">
        <v>44</v>
      </c>
      <c r="O242" s="261"/>
      <c r="P242" s="262">
        <f>O242*H242</f>
        <v>0</v>
      </c>
      <c r="Q242" s="262">
        <v>0</v>
      </c>
      <c r="R242" s="262">
        <f>Q242*H242</f>
        <v>0</v>
      </c>
      <c r="S242" s="262">
        <v>0</v>
      </c>
      <c r="T242" s="263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44" t="s">
        <v>1853</v>
      </c>
      <c r="AT242" s="244" t="s">
        <v>264</v>
      </c>
      <c r="AU242" s="244" t="s">
        <v>85</v>
      </c>
      <c r="AY242" s="14" t="s">
        <v>263</v>
      </c>
      <c r="BE242" s="245">
        <f>IF(N242="základná",J242,0)</f>
        <v>0</v>
      </c>
      <c r="BF242" s="245">
        <f>IF(N242="znížená",J242,0)</f>
        <v>0</v>
      </c>
      <c r="BG242" s="245">
        <f>IF(N242="zákl. prenesená",J242,0)</f>
        <v>0</v>
      </c>
      <c r="BH242" s="245">
        <f>IF(N242="zníž. prenesená",J242,0)</f>
        <v>0</v>
      </c>
      <c r="BI242" s="245">
        <f>IF(N242="nulová",J242,0)</f>
        <v>0</v>
      </c>
      <c r="BJ242" s="14" t="s">
        <v>89</v>
      </c>
      <c r="BK242" s="246">
        <f>ROUND(I242*H242,3)</f>
        <v>0</v>
      </c>
      <c r="BL242" s="14" t="s">
        <v>1853</v>
      </c>
      <c r="BM242" s="244" t="s">
        <v>3697</v>
      </c>
    </row>
    <row r="243" s="2" customFormat="1" ht="6.96" customHeight="1">
      <c r="A243" s="35"/>
      <c r="B243" s="69"/>
      <c r="C243" s="70"/>
      <c r="D243" s="70"/>
      <c r="E243" s="70"/>
      <c r="F243" s="70"/>
      <c r="G243" s="70"/>
      <c r="H243" s="70"/>
      <c r="I243" s="70"/>
      <c r="J243" s="70"/>
      <c r="K243" s="70"/>
      <c r="L243" s="41"/>
      <c r="M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</row>
  </sheetData>
  <sheetProtection sheet="1" autoFilter="0" formatColumns="0" formatRows="0" objects="1" scenarios="1" spinCount="100000" saltValue="m7stpHolcrcJR1fo9ScuHLBVAhUJ4jdSG04DmYynp5nyTCA8MeB4qFoBsXWWd3+dNQVuzC+/I70QxPLdKGrJug==" hashValue="cgqHm/UjTpMhUwKiw3mtlsx335Gi2lVfc8/CWUPWJcWj7ydxbhiJYPfzpvVuTovEa/7i5v2e8r8MXO/0E+wBzw==" algorithmName="SHA-512" password="CC35"/>
  <autoFilter ref="C130:K242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7:H117"/>
    <mergeCell ref="E121:H121"/>
    <mergeCell ref="E119:H119"/>
    <mergeCell ref="E123:H12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163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>
      <c r="B8" s="17"/>
      <c r="D8" s="154" t="s">
        <v>221</v>
      </c>
      <c r="L8" s="17"/>
    </row>
    <row r="9" s="1" customFormat="1" ht="16.5" customHeight="1">
      <c r="B9" s="17"/>
      <c r="E9" s="155" t="s">
        <v>3269</v>
      </c>
      <c r="F9" s="1"/>
      <c r="G9" s="1"/>
      <c r="H9" s="1"/>
      <c r="L9" s="17"/>
    </row>
    <row r="10" s="1" customFormat="1" ht="12" customHeight="1">
      <c r="B10" s="17"/>
      <c r="D10" s="154" t="s">
        <v>1380</v>
      </c>
      <c r="L10" s="17"/>
    </row>
    <row r="11" s="2" customFormat="1" ht="16.5" customHeight="1">
      <c r="A11" s="35"/>
      <c r="B11" s="41"/>
      <c r="C11" s="35"/>
      <c r="D11" s="35"/>
      <c r="E11" s="166" t="s">
        <v>3569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1382</v>
      </c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6" t="s">
        <v>3698</v>
      </c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54" t="s">
        <v>16</v>
      </c>
      <c r="E15" s="35"/>
      <c r="F15" s="144" t="s">
        <v>1</v>
      </c>
      <c r="G15" s="35"/>
      <c r="H15" s="35"/>
      <c r="I15" s="154" t="s">
        <v>17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4" t="s">
        <v>18</v>
      </c>
      <c r="E16" s="35"/>
      <c r="F16" s="144" t="s">
        <v>19</v>
      </c>
      <c r="G16" s="35"/>
      <c r="H16" s="35"/>
      <c r="I16" s="154" t="s">
        <v>20</v>
      </c>
      <c r="J16" s="157" t="str">
        <f>'Rekapitulácia stavby'!AN8</f>
        <v>20. 7. 2022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54" t="s">
        <v>22</v>
      </c>
      <c r="E18" s="35"/>
      <c r="F18" s="35"/>
      <c r="G18" s="35"/>
      <c r="H18" s="35"/>
      <c r="I18" s="154" t="s">
        <v>23</v>
      </c>
      <c r="J18" s="144" t="s">
        <v>24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44" t="s">
        <v>25</v>
      </c>
      <c r="F19" s="35"/>
      <c r="G19" s="35"/>
      <c r="H19" s="35"/>
      <c r="I19" s="154" t="s">
        <v>26</v>
      </c>
      <c r="J19" s="144" t="s">
        <v>1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54" t="s">
        <v>27</v>
      </c>
      <c r="E21" s="35"/>
      <c r="F21" s="35"/>
      <c r="G21" s="35"/>
      <c r="H21" s="35"/>
      <c r="I21" s="154" t="s">
        <v>23</v>
      </c>
      <c r="J21" s="30" t="str">
        <f>'Rekapitulácia stavby'!AN13</f>
        <v>Vyplň údaj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'Rekapitulácia stavby'!E14</f>
        <v>Vyplň údaj</v>
      </c>
      <c r="F22" s="144"/>
      <c r="G22" s="144"/>
      <c r="H22" s="144"/>
      <c r="I22" s="154" t="s">
        <v>26</v>
      </c>
      <c r="J22" s="30" t="str">
        <f>'Rekapitulácia stavby'!AN14</f>
        <v>Vyplň údaj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54" t="s">
        <v>29</v>
      </c>
      <c r="E24" s="35"/>
      <c r="F24" s="35"/>
      <c r="G24" s="35"/>
      <c r="H24" s="35"/>
      <c r="I24" s="154" t="s">
        <v>23</v>
      </c>
      <c r="J24" s="144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44" t="s">
        <v>30</v>
      </c>
      <c r="F25" s="35"/>
      <c r="G25" s="35"/>
      <c r="H25" s="35"/>
      <c r="I25" s="154" t="s">
        <v>26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54" t="s">
        <v>33</v>
      </c>
      <c r="E27" s="35"/>
      <c r="F27" s="35"/>
      <c r="G27" s="35"/>
      <c r="H27" s="35"/>
      <c r="I27" s="154" t="s">
        <v>23</v>
      </c>
      <c r="J27" s="144" t="s">
        <v>34</v>
      </c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44" t="s">
        <v>35</v>
      </c>
      <c r="F28" s="35"/>
      <c r="G28" s="35"/>
      <c r="H28" s="35"/>
      <c r="I28" s="154" t="s">
        <v>26</v>
      </c>
      <c r="J28" s="144" t="s">
        <v>36</v>
      </c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54" t="s">
        <v>37</v>
      </c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8"/>
      <c r="B31" s="159"/>
      <c r="C31" s="158"/>
      <c r="D31" s="158"/>
      <c r="E31" s="160" t="s">
        <v>1</v>
      </c>
      <c r="F31" s="160"/>
      <c r="G31" s="160"/>
      <c r="H31" s="160"/>
      <c r="I31" s="158"/>
      <c r="J31" s="158"/>
      <c r="K31" s="158"/>
      <c r="L31" s="161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2"/>
      <c r="E33" s="162"/>
      <c r="F33" s="162"/>
      <c r="G33" s="162"/>
      <c r="H33" s="162"/>
      <c r="I33" s="162"/>
      <c r="J33" s="162"/>
      <c r="K33" s="162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63" t="s">
        <v>38</v>
      </c>
      <c r="E34" s="35"/>
      <c r="F34" s="35"/>
      <c r="G34" s="35"/>
      <c r="H34" s="35"/>
      <c r="I34" s="35"/>
      <c r="J34" s="164">
        <f>ROUND(J131,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62"/>
      <c r="E35" s="162"/>
      <c r="F35" s="162"/>
      <c r="G35" s="162"/>
      <c r="H35" s="162"/>
      <c r="I35" s="162"/>
      <c r="J35" s="162"/>
      <c r="K35" s="162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5" t="s">
        <v>40</v>
      </c>
      <c r="G36" s="35"/>
      <c r="H36" s="35"/>
      <c r="I36" s="165" t="s">
        <v>39</v>
      </c>
      <c r="J36" s="165" t="s">
        <v>41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6" t="s">
        <v>42</v>
      </c>
      <c r="E37" s="167" t="s">
        <v>43</v>
      </c>
      <c r="F37" s="168">
        <f>ROUND((SUM(BE131:BE179)),  2)</f>
        <v>0</v>
      </c>
      <c r="G37" s="169"/>
      <c r="H37" s="169"/>
      <c r="I37" s="170">
        <v>0.20000000000000001</v>
      </c>
      <c r="J37" s="168">
        <f>ROUND(((SUM(BE131:BE179))*I37),  2)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67" t="s">
        <v>44</v>
      </c>
      <c r="F38" s="168">
        <f>ROUND((SUM(BF131:BF179)),  2)</f>
        <v>0</v>
      </c>
      <c r="G38" s="169"/>
      <c r="H38" s="169"/>
      <c r="I38" s="170">
        <v>0.20000000000000001</v>
      </c>
      <c r="J38" s="168">
        <f>ROUND(((SUM(BF131:BF179))*I38),  2)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54" t="s">
        <v>45</v>
      </c>
      <c r="F39" s="171">
        <f>ROUND((SUM(BG131:BG179)),  2)</f>
        <v>0</v>
      </c>
      <c r="G39" s="35"/>
      <c r="H39" s="35"/>
      <c r="I39" s="172">
        <v>0.20000000000000001</v>
      </c>
      <c r="J39" s="171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54" t="s">
        <v>46</v>
      </c>
      <c r="F40" s="171">
        <f>ROUND((SUM(BH131:BH179)),  2)</f>
        <v>0</v>
      </c>
      <c r="G40" s="35"/>
      <c r="H40" s="35"/>
      <c r="I40" s="172">
        <v>0.20000000000000001</v>
      </c>
      <c r="J40" s="171">
        <f>0</f>
        <v>0</v>
      </c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67" t="s">
        <v>47</v>
      </c>
      <c r="F41" s="168">
        <f>ROUND((SUM(BI131:BI179)),  2)</f>
        <v>0</v>
      </c>
      <c r="G41" s="169"/>
      <c r="H41" s="169"/>
      <c r="I41" s="170">
        <v>0</v>
      </c>
      <c r="J41" s="168">
        <f>0</f>
        <v>0</v>
      </c>
      <c r="K41" s="35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73"/>
      <c r="D43" s="174" t="s">
        <v>48</v>
      </c>
      <c r="E43" s="175"/>
      <c r="F43" s="175"/>
      <c r="G43" s="176" t="s">
        <v>49</v>
      </c>
      <c r="H43" s="177" t="s">
        <v>50</v>
      </c>
      <c r="I43" s="175"/>
      <c r="J43" s="178">
        <f>SUM(J34:J41)</f>
        <v>0</v>
      </c>
      <c r="K43" s="179"/>
      <c r="L43" s="66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221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91" t="s">
        <v>3269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1380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264" t="s">
        <v>3569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1382</v>
      </c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9" t="str">
        <f>E13</f>
        <v>SO-1.2.1.2 - Ústredné vykurovanie - Kuchyňa</v>
      </c>
      <c r="F91" s="37"/>
      <c r="G91" s="37"/>
      <c r="H91" s="37"/>
      <c r="I91" s="37"/>
      <c r="J91" s="37"/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18</v>
      </c>
      <c r="D93" s="37"/>
      <c r="E93" s="37"/>
      <c r="F93" s="24" t="str">
        <f>F16</f>
        <v>Svit</v>
      </c>
      <c r="G93" s="37"/>
      <c r="H93" s="37"/>
      <c r="I93" s="29" t="s">
        <v>20</v>
      </c>
      <c r="J93" s="82" t="str">
        <f>IF(J16="","",J16)</f>
        <v>20. 7. 2022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22</v>
      </c>
      <c r="D95" s="37"/>
      <c r="E95" s="37"/>
      <c r="F95" s="24" t="str">
        <f>E19</f>
        <v>Mesto Svit</v>
      </c>
      <c r="G95" s="37"/>
      <c r="H95" s="37"/>
      <c r="I95" s="29" t="s">
        <v>29</v>
      </c>
      <c r="J95" s="33" t="str">
        <f>E25</f>
        <v>Ing. arch. Martin Baloga, PhD. a kolektív EnviArch</v>
      </c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33</v>
      </c>
      <c r="J96" s="33" t="str">
        <f>E28</f>
        <v>Structures, s.r.o.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92" t="s">
        <v>224</v>
      </c>
      <c r="D98" s="193"/>
      <c r="E98" s="193"/>
      <c r="F98" s="193"/>
      <c r="G98" s="193"/>
      <c r="H98" s="193"/>
      <c r="I98" s="193"/>
      <c r="J98" s="194" t="s">
        <v>225</v>
      </c>
      <c r="K98" s="193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95" t="s">
        <v>226</v>
      </c>
      <c r="D100" s="37"/>
      <c r="E100" s="37"/>
      <c r="F100" s="37"/>
      <c r="G100" s="37"/>
      <c r="H100" s="37"/>
      <c r="I100" s="37"/>
      <c r="J100" s="113">
        <f>J131</f>
        <v>0</v>
      </c>
      <c r="K100" s="37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227</v>
      </c>
    </row>
    <row r="101" s="9" customFormat="1" ht="24.96" customHeight="1">
      <c r="A101" s="9"/>
      <c r="B101" s="196"/>
      <c r="C101" s="197"/>
      <c r="D101" s="198" t="s">
        <v>1384</v>
      </c>
      <c r="E101" s="199"/>
      <c r="F101" s="199"/>
      <c r="G101" s="199"/>
      <c r="H101" s="199"/>
      <c r="I101" s="199"/>
      <c r="J101" s="200">
        <f>J132</f>
        <v>0</v>
      </c>
      <c r="K101" s="197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202"/>
      <c r="C102" s="136"/>
      <c r="D102" s="203" t="s">
        <v>1385</v>
      </c>
      <c r="E102" s="204"/>
      <c r="F102" s="204"/>
      <c r="G102" s="204"/>
      <c r="H102" s="204"/>
      <c r="I102" s="204"/>
      <c r="J102" s="205">
        <f>J133</f>
        <v>0</v>
      </c>
      <c r="K102" s="136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9" customFormat="1" ht="24.96" customHeight="1">
      <c r="A103" s="9"/>
      <c r="B103" s="196"/>
      <c r="C103" s="197"/>
      <c r="D103" s="198" t="s">
        <v>236</v>
      </c>
      <c r="E103" s="199"/>
      <c r="F103" s="199"/>
      <c r="G103" s="199"/>
      <c r="H103" s="199"/>
      <c r="I103" s="199"/>
      <c r="J103" s="200">
        <f>J143</f>
        <v>0</v>
      </c>
      <c r="K103" s="197"/>
      <c r="L103" s="201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10" customFormat="1" ht="19.92" customHeight="1">
      <c r="A104" s="10"/>
      <c r="B104" s="202"/>
      <c r="C104" s="136"/>
      <c r="D104" s="203" t="s">
        <v>1859</v>
      </c>
      <c r="E104" s="204"/>
      <c r="F104" s="204"/>
      <c r="G104" s="204"/>
      <c r="H104" s="204"/>
      <c r="I104" s="204"/>
      <c r="J104" s="205">
        <f>J144</f>
        <v>0</v>
      </c>
      <c r="K104" s="136"/>
      <c r="L104" s="20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202"/>
      <c r="C105" s="136"/>
      <c r="D105" s="203" t="s">
        <v>1393</v>
      </c>
      <c r="E105" s="204"/>
      <c r="F105" s="204"/>
      <c r="G105" s="204"/>
      <c r="H105" s="204"/>
      <c r="I105" s="204"/>
      <c r="J105" s="205">
        <f>J155</f>
        <v>0</v>
      </c>
      <c r="K105" s="136"/>
      <c r="L105" s="20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202"/>
      <c r="C106" s="136"/>
      <c r="D106" s="203" t="s">
        <v>1860</v>
      </c>
      <c r="E106" s="204"/>
      <c r="F106" s="204"/>
      <c r="G106" s="204"/>
      <c r="H106" s="204"/>
      <c r="I106" s="204"/>
      <c r="J106" s="205">
        <f>J165</f>
        <v>0</v>
      </c>
      <c r="K106" s="136"/>
      <c r="L106" s="20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202"/>
      <c r="C107" s="136"/>
      <c r="D107" s="203" t="s">
        <v>2019</v>
      </c>
      <c r="E107" s="204"/>
      <c r="F107" s="204"/>
      <c r="G107" s="204"/>
      <c r="H107" s="204"/>
      <c r="I107" s="204"/>
      <c r="J107" s="205">
        <f>J178</f>
        <v>0</v>
      </c>
      <c r="K107" s="136"/>
      <c r="L107" s="20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2" customFormat="1" ht="21.84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6.96" customHeight="1">
      <c r="A109" s="35"/>
      <c r="B109" s="69"/>
      <c r="C109" s="70"/>
      <c r="D109" s="70"/>
      <c r="E109" s="70"/>
      <c r="F109" s="70"/>
      <c r="G109" s="70"/>
      <c r="H109" s="70"/>
      <c r="I109" s="70"/>
      <c r="J109" s="70"/>
      <c r="K109" s="70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3" s="2" customFormat="1" ht="6.96" customHeight="1">
      <c r="A113" s="35"/>
      <c r="B113" s="71"/>
      <c r="C113" s="72"/>
      <c r="D113" s="72"/>
      <c r="E113" s="72"/>
      <c r="F113" s="72"/>
      <c r="G113" s="72"/>
      <c r="H113" s="72"/>
      <c r="I113" s="72"/>
      <c r="J113" s="72"/>
      <c r="K113" s="72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24.96" customHeight="1">
      <c r="A114" s="35"/>
      <c r="B114" s="36"/>
      <c r="C114" s="20" t="s">
        <v>250</v>
      </c>
      <c r="D114" s="37"/>
      <c r="E114" s="37"/>
      <c r="F114" s="37"/>
      <c r="G114" s="37"/>
      <c r="H114" s="37"/>
      <c r="I114" s="37"/>
      <c r="J114" s="37"/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6.96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2" customHeight="1">
      <c r="A116" s="35"/>
      <c r="B116" s="36"/>
      <c r="C116" s="29" t="s">
        <v>14</v>
      </c>
      <c r="D116" s="37"/>
      <c r="E116" s="37"/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6.5" customHeight="1">
      <c r="A117" s="35"/>
      <c r="B117" s="36"/>
      <c r="C117" s="37"/>
      <c r="D117" s="37"/>
      <c r="E117" s="191" t="str">
        <f>E7</f>
        <v>Materská škola Svit - ZMNENA</v>
      </c>
      <c r="F117" s="29"/>
      <c r="G117" s="29"/>
      <c r="H117" s="29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1" customFormat="1" ht="12" customHeight="1">
      <c r="B118" s="18"/>
      <c r="C118" s="29" t="s">
        <v>221</v>
      </c>
      <c r="D118" s="19"/>
      <c r="E118" s="19"/>
      <c r="F118" s="19"/>
      <c r="G118" s="19"/>
      <c r="H118" s="19"/>
      <c r="I118" s="19"/>
      <c r="J118" s="19"/>
      <c r="K118" s="19"/>
      <c r="L118" s="17"/>
    </row>
    <row r="119" s="1" customFormat="1" ht="16.5" customHeight="1">
      <c r="B119" s="18"/>
      <c r="C119" s="19"/>
      <c r="D119" s="19"/>
      <c r="E119" s="191" t="s">
        <v>3269</v>
      </c>
      <c r="F119" s="19"/>
      <c r="G119" s="19"/>
      <c r="H119" s="19"/>
      <c r="I119" s="19"/>
      <c r="J119" s="19"/>
      <c r="K119" s="19"/>
      <c r="L119" s="17"/>
    </row>
    <row r="120" s="1" customFormat="1" ht="12" customHeight="1">
      <c r="B120" s="18"/>
      <c r="C120" s="29" t="s">
        <v>1380</v>
      </c>
      <c r="D120" s="19"/>
      <c r="E120" s="19"/>
      <c r="F120" s="19"/>
      <c r="G120" s="19"/>
      <c r="H120" s="19"/>
      <c r="I120" s="19"/>
      <c r="J120" s="19"/>
      <c r="K120" s="19"/>
      <c r="L120" s="17"/>
    </row>
    <row r="121" s="2" customFormat="1" ht="16.5" customHeight="1">
      <c r="A121" s="35"/>
      <c r="B121" s="36"/>
      <c r="C121" s="37"/>
      <c r="D121" s="37"/>
      <c r="E121" s="264" t="s">
        <v>3569</v>
      </c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12" customHeight="1">
      <c r="A122" s="35"/>
      <c r="B122" s="36"/>
      <c r="C122" s="29" t="s">
        <v>1382</v>
      </c>
      <c r="D122" s="37"/>
      <c r="E122" s="37"/>
      <c r="F122" s="37"/>
      <c r="G122" s="37"/>
      <c r="H122" s="37"/>
      <c r="I122" s="37"/>
      <c r="J122" s="37"/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6.5" customHeight="1">
      <c r="A123" s="35"/>
      <c r="B123" s="36"/>
      <c r="C123" s="37"/>
      <c r="D123" s="37"/>
      <c r="E123" s="79" t="str">
        <f>E13</f>
        <v>SO-1.2.1.2 - Ústredné vykurovanie - Kuchyňa</v>
      </c>
      <c r="F123" s="37"/>
      <c r="G123" s="37"/>
      <c r="H123" s="37"/>
      <c r="I123" s="37"/>
      <c r="J123" s="37"/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6.96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2" customHeight="1">
      <c r="A125" s="35"/>
      <c r="B125" s="36"/>
      <c r="C125" s="29" t="s">
        <v>18</v>
      </c>
      <c r="D125" s="37"/>
      <c r="E125" s="37"/>
      <c r="F125" s="24" t="str">
        <f>F16</f>
        <v>Svit</v>
      </c>
      <c r="G125" s="37"/>
      <c r="H125" s="37"/>
      <c r="I125" s="29" t="s">
        <v>20</v>
      </c>
      <c r="J125" s="82" t="str">
        <f>IF(J16="","",J16)</f>
        <v>20. 7. 2022</v>
      </c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2" customFormat="1" ht="6.96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66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="2" customFormat="1" ht="40.05" customHeight="1">
      <c r="A127" s="35"/>
      <c r="B127" s="36"/>
      <c r="C127" s="29" t="s">
        <v>22</v>
      </c>
      <c r="D127" s="37"/>
      <c r="E127" s="37"/>
      <c r="F127" s="24" t="str">
        <f>E19</f>
        <v>Mesto Svit</v>
      </c>
      <c r="G127" s="37"/>
      <c r="H127" s="37"/>
      <c r="I127" s="29" t="s">
        <v>29</v>
      </c>
      <c r="J127" s="33" t="str">
        <f>E25</f>
        <v>Ing. arch. Martin Baloga, PhD. a kolektív EnviArch</v>
      </c>
      <c r="K127" s="37"/>
      <c r="L127" s="66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="2" customFormat="1" ht="15.15" customHeight="1">
      <c r="A128" s="35"/>
      <c r="B128" s="36"/>
      <c r="C128" s="29" t="s">
        <v>27</v>
      </c>
      <c r="D128" s="37"/>
      <c r="E128" s="37"/>
      <c r="F128" s="24" t="str">
        <f>IF(E22="","",E22)</f>
        <v>Vyplň údaj</v>
      </c>
      <c r="G128" s="37"/>
      <c r="H128" s="37"/>
      <c r="I128" s="29" t="s">
        <v>33</v>
      </c>
      <c r="J128" s="33" t="str">
        <f>E28</f>
        <v>Structures, s.r.o.</v>
      </c>
      <c r="K128" s="37"/>
      <c r="L128" s="66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="2" customFormat="1" ht="10.32" customHeight="1">
      <c r="A129" s="35"/>
      <c r="B129" s="36"/>
      <c r="C129" s="37"/>
      <c r="D129" s="37"/>
      <c r="E129" s="37"/>
      <c r="F129" s="37"/>
      <c r="G129" s="37"/>
      <c r="H129" s="37"/>
      <c r="I129" s="37"/>
      <c r="J129" s="37"/>
      <c r="K129" s="37"/>
      <c r="L129" s="66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="11" customFormat="1" ht="29.28" customHeight="1">
      <c r="A130" s="207"/>
      <c r="B130" s="208"/>
      <c r="C130" s="209" t="s">
        <v>251</v>
      </c>
      <c r="D130" s="210" t="s">
        <v>63</v>
      </c>
      <c r="E130" s="210" t="s">
        <v>59</v>
      </c>
      <c r="F130" s="210" t="s">
        <v>60</v>
      </c>
      <c r="G130" s="210" t="s">
        <v>252</v>
      </c>
      <c r="H130" s="210" t="s">
        <v>253</v>
      </c>
      <c r="I130" s="210" t="s">
        <v>254</v>
      </c>
      <c r="J130" s="211" t="s">
        <v>225</v>
      </c>
      <c r="K130" s="212" t="s">
        <v>255</v>
      </c>
      <c r="L130" s="213"/>
      <c r="M130" s="103" t="s">
        <v>1</v>
      </c>
      <c r="N130" s="104" t="s">
        <v>42</v>
      </c>
      <c r="O130" s="104" t="s">
        <v>256</v>
      </c>
      <c r="P130" s="104" t="s">
        <v>257</v>
      </c>
      <c r="Q130" s="104" t="s">
        <v>258</v>
      </c>
      <c r="R130" s="104" t="s">
        <v>259</v>
      </c>
      <c r="S130" s="104" t="s">
        <v>260</v>
      </c>
      <c r="T130" s="105" t="s">
        <v>261</v>
      </c>
      <c r="U130" s="207"/>
      <c r="V130" s="207"/>
      <c r="W130" s="207"/>
      <c r="X130" s="207"/>
      <c r="Y130" s="207"/>
      <c r="Z130" s="207"/>
      <c r="AA130" s="207"/>
      <c r="AB130" s="207"/>
      <c r="AC130" s="207"/>
      <c r="AD130" s="207"/>
      <c r="AE130" s="207"/>
    </row>
    <row r="131" s="2" customFormat="1" ht="22.8" customHeight="1">
      <c r="A131" s="35"/>
      <c r="B131" s="36"/>
      <c r="C131" s="110" t="s">
        <v>226</v>
      </c>
      <c r="D131" s="37"/>
      <c r="E131" s="37"/>
      <c r="F131" s="37"/>
      <c r="G131" s="37"/>
      <c r="H131" s="37"/>
      <c r="I131" s="37"/>
      <c r="J131" s="214">
        <f>BK131</f>
        <v>0</v>
      </c>
      <c r="K131" s="37"/>
      <c r="L131" s="41"/>
      <c r="M131" s="106"/>
      <c r="N131" s="215"/>
      <c r="O131" s="107"/>
      <c r="P131" s="216">
        <f>P132+P143</f>
        <v>0</v>
      </c>
      <c r="Q131" s="107"/>
      <c r="R131" s="216">
        <f>R132+R143</f>
        <v>0.070959999999999995</v>
      </c>
      <c r="S131" s="107"/>
      <c r="T131" s="217">
        <f>T132+T143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4" t="s">
        <v>77</v>
      </c>
      <c r="AU131" s="14" t="s">
        <v>227</v>
      </c>
      <c r="BK131" s="218">
        <f>BK132+BK143</f>
        <v>0</v>
      </c>
    </row>
    <row r="132" s="12" customFormat="1" ht="25.92" customHeight="1">
      <c r="A132" s="12"/>
      <c r="B132" s="219"/>
      <c r="C132" s="220"/>
      <c r="D132" s="221" t="s">
        <v>77</v>
      </c>
      <c r="E132" s="222" t="s">
        <v>324</v>
      </c>
      <c r="F132" s="222" t="s">
        <v>1395</v>
      </c>
      <c r="G132" s="220"/>
      <c r="H132" s="220"/>
      <c r="I132" s="223"/>
      <c r="J132" s="224">
        <f>BK132</f>
        <v>0</v>
      </c>
      <c r="K132" s="220"/>
      <c r="L132" s="225"/>
      <c r="M132" s="226"/>
      <c r="N132" s="227"/>
      <c r="O132" s="227"/>
      <c r="P132" s="228">
        <f>P133</f>
        <v>0</v>
      </c>
      <c r="Q132" s="227"/>
      <c r="R132" s="228">
        <f>R133</f>
        <v>0</v>
      </c>
      <c r="S132" s="227"/>
      <c r="T132" s="229">
        <f>T133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30" t="s">
        <v>85</v>
      </c>
      <c r="AT132" s="231" t="s">
        <v>77</v>
      </c>
      <c r="AU132" s="231" t="s">
        <v>78</v>
      </c>
      <c r="AY132" s="230" t="s">
        <v>263</v>
      </c>
      <c r="BK132" s="232">
        <f>BK133</f>
        <v>0</v>
      </c>
    </row>
    <row r="133" s="12" customFormat="1" ht="22.8" customHeight="1">
      <c r="A133" s="12"/>
      <c r="B133" s="219"/>
      <c r="C133" s="220"/>
      <c r="D133" s="221" t="s">
        <v>77</v>
      </c>
      <c r="E133" s="247" t="s">
        <v>294</v>
      </c>
      <c r="F133" s="247" t="s">
        <v>1396</v>
      </c>
      <c r="G133" s="220"/>
      <c r="H133" s="220"/>
      <c r="I133" s="223"/>
      <c r="J133" s="248">
        <f>BK133</f>
        <v>0</v>
      </c>
      <c r="K133" s="220"/>
      <c r="L133" s="225"/>
      <c r="M133" s="226"/>
      <c r="N133" s="227"/>
      <c r="O133" s="227"/>
      <c r="P133" s="228">
        <f>SUM(P134:P142)</f>
        <v>0</v>
      </c>
      <c r="Q133" s="227"/>
      <c r="R133" s="228">
        <f>SUM(R134:R142)</f>
        <v>0</v>
      </c>
      <c r="S133" s="227"/>
      <c r="T133" s="229">
        <f>SUM(T134:T142)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30" t="s">
        <v>85</v>
      </c>
      <c r="AT133" s="231" t="s">
        <v>77</v>
      </c>
      <c r="AU133" s="231" t="s">
        <v>85</v>
      </c>
      <c r="AY133" s="230" t="s">
        <v>263</v>
      </c>
      <c r="BK133" s="232">
        <f>SUM(BK134:BK142)</f>
        <v>0</v>
      </c>
    </row>
    <row r="134" s="2" customFormat="1" ht="37.8" customHeight="1">
      <c r="A134" s="35"/>
      <c r="B134" s="36"/>
      <c r="C134" s="233" t="s">
        <v>85</v>
      </c>
      <c r="D134" s="233" t="s">
        <v>264</v>
      </c>
      <c r="E134" s="234" t="s">
        <v>3699</v>
      </c>
      <c r="F134" s="235" t="s">
        <v>3700</v>
      </c>
      <c r="G134" s="236" t="s">
        <v>569</v>
      </c>
      <c r="H134" s="237">
        <v>21</v>
      </c>
      <c r="I134" s="238"/>
      <c r="J134" s="237">
        <f>ROUND(I134*H134,3)</f>
        <v>0</v>
      </c>
      <c r="K134" s="239"/>
      <c r="L134" s="41"/>
      <c r="M134" s="240" t="s">
        <v>1</v>
      </c>
      <c r="N134" s="241" t="s">
        <v>44</v>
      </c>
      <c r="O134" s="94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101</v>
      </c>
      <c r="AT134" s="244" t="s">
        <v>264</v>
      </c>
      <c r="AU134" s="244" t="s">
        <v>89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101</v>
      </c>
      <c r="BM134" s="244" t="s">
        <v>3701</v>
      </c>
    </row>
    <row r="135" s="2" customFormat="1" ht="24.15" customHeight="1">
      <c r="A135" s="35"/>
      <c r="B135" s="36"/>
      <c r="C135" s="233" t="s">
        <v>89</v>
      </c>
      <c r="D135" s="233" t="s">
        <v>264</v>
      </c>
      <c r="E135" s="234" t="s">
        <v>3702</v>
      </c>
      <c r="F135" s="235" t="s">
        <v>3703</v>
      </c>
      <c r="G135" s="236" t="s">
        <v>569</v>
      </c>
      <c r="H135" s="237">
        <v>12</v>
      </c>
      <c r="I135" s="238"/>
      <c r="J135" s="237">
        <f>ROUND(I135*H135,3)</f>
        <v>0</v>
      </c>
      <c r="K135" s="239"/>
      <c r="L135" s="41"/>
      <c r="M135" s="240" t="s">
        <v>1</v>
      </c>
      <c r="N135" s="241" t="s">
        <v>44</v>
      </c>
      <c r="O135" s="94"/>
      <c r="P135" s="242">
        <f>O135*H135</f>
        <v>0</v>
      </c>
      <c r="Q135" s="242">
        <v>0</v>
      </c>
      <c r="R135" s="242">
        <f>Q135*H135</f>
        <v>0</v>
      </c>
      <c r="S135" s="242">
        <v>0</v>
      </c>
      <c r="T135" s="24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4" t="s">
        <v>101</v>
      </c>
      <c r="AT135" s="244" t="s">
        <v>264</v>
      </c>
      <c r="AU135" s="244" t="s">
        <v>89</v>
      </c>
      <c r="AY135" s="14" t="s">
        <v>263</v>
      </c>
      <c r="BE135" s="245">
        <f>IF(N135="základná",J135,0)</f>
        <v>0</v>
      </c>
      <c r="BF135" s="245">
        <f>IF(N135="znížená",J135,0)</f>
        <v>0</v>
      </c>
      <c r="BG135" s="245">
        <f>IF(N135="zákl. prenesená",J135,0)</f>
        <v>0</v>
      </c>
      <c r="BH135" s="245">
        <f>IF(N135="zníž. prenesená",J135,0)</f>
        <v>0</v>
      </c>
      <c r="BI135" s="245">
        <f>IF(N135="nulová",J135,0)</f>
        <v>0</v>
      </c>
      <c r="BJ135" s="14" t="s">
        <v>89</v>
      </c>
      <c r="BK135" s="246">
        <f>ROUND(I135*H135,3)</f>
        <v>0</v>
      </c>
      <c r="BL135" s="14" t="s">
        <v>101</v>
      </c>
      <c r="BM135" s="244" t="s">
        <v>3704</v>
      </c>
    </row>
    <row r="136" s="2" customFormat="1" ht="21.75" customHeight="1">
      <c r="A136" s="35"/>
      <c r="B136" s="36"/>
      <c r="C136" s="233" t="s">
        <v>96</v>
      </c>
      <c r="D136" s="233" t="s">
        <v>264</v>
      </c>
      <c r="E136" s="234" t="s">
        <v>3705</v>
      </c>
      <c r="F136" s="235" t="s">
        <v>3706</v>
      </c>
      <c r="G136" s="236" t="s">
        <v>313</v>
      </c>
      <c r="H136" s="237">
        <v>1.97</v>
      </c>
      <c r="I136" s="238"/>
      <c r="J136" s="237">
        <f>ROUND(I136*H136,3)</f>
        <v>0</v>
      </c>
      <c r="K136" s="239"/>
      <c r="L136" s="41"/>
      <c r="M136" s="240" t="s">
        <v>1</v>
      </c>
      <c r="N136" s="241" t="s">
        <v>44</v>
      </c>
      <c r="O136" s="94"/>
      <c r="P136" s="242">
        <f>O136*H136</f>
        <v>0</v>
      </c>
      <c r="Q136" s="242">
        <v>0</v>
      </c>
      <c r="R136" s="242">
        <f>Q136*H136</f>
        <v>0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101</v>
      </c>
      <c r="AT136" s="244" t="s">
        <v>264</v>
      </c>
      <c r="AU136" s="244" t="s">
        <v>89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101</v>
      </c>
      <c r="BM136" s="244" t="s">
        <v>3707</v>
      </c>
    </row>
    <row r="137" s="2" customFormat="1" ht="21.75" customHeight="1">
      <c r="A137" s="35"/>
      <c r="B137" s="36"/>
      <c r="C137" s="233" t="s">
        <v>101</v>
      </c>
      <c r="D137" s="233" t="s">
        <v>264</v>
      </c>
      <c r="E137" s="234" t="s">
        <v>3708</v>
      </c>
      <c r="F137" s="235" t="s">
        <v>3413</v>
      </c>
      <c r="G137" s="236" t="s">
        <v>313</v>
      </c>
      <c r="H137" s="237">
        <v>1.97</v>
      </c>
      <c r="I137" s="238"/>
      <c r="J137" s="237">
        <f>ROUND(I137*H137,3)</f>
        <v>0</v>
      </c>
      <c r="K137" s="239"/>
      <c r="L137" s="41"/>
      <c r="M137" s="240" t="s">
        <v>1</v>
      </c>
      <c r="N137" s="241" t="s">
        <v>44</v>
      </c>
      <c r="O137" s="94"/>
      <c r="P137" s="242">
        <f>O137*H137</f>
        <v>0</v>
      </c>
      <c r="Q137" s="242">
        <v>0</v>
      </c>
      <c r="R137" s="242">
        <f>Q137*H137</f>
        <v>0</v>
      </c>
      <c r="S137" s="242">
        <v>0</v>
      </c>
      <c r="T137" s="24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4" t="s">
        <v>101</v>
      </c>
      <c r="AT137" s="244" t="s">
        <v>264</v>
      </c>
      <c r="AU137" s="244" t="s">
        <v>89</v>
      </c>
      <c r="AY137" s="14" t="s">
        <v>263</v>
      </c>
      <c r="BE137" s="245">
        <f>IF(N137="základná",J137,0)</f>
        <v>0</v>
      </c>
      <c r="BF137" s="245">
        <f>IF(N137="znížená",J137,0)</f>
        <v>0</v>
      </c>
      <c r="BG137" s="245">
        <f>IF(N137="zákl. prenesená",J137,0)</f>
        <v>0</v>
      </c>
      <c r="BH137" s="245">
        <f>IF(N137="zníž. prenesená",J137,0)</f>
        <v>0</v>
      </c>
      <c r="BI137" s="245">
        <f>IF(N137="nulová",J137,0)</f>
        <v>0</v>
      </c>
      <c r="BJ137" s="14" t="s">
        <v>89</v>
      </c>
      <c r="BK137" s="246">
        <f>ROUND(I137*H137,3)</f>
        <v>0</v>
      </c>
      <c r="BL137" s="14" t="s">
        <v>101</v>
      </c>
      <c r="BM137" s="244" t="s">
        <v>3709</v>
      </c>
    </row>
    <row r="138" s="2" customFormat="1" ht="24.15" customHeight="1">
      <c r="A138" s="35"/>
      <c r="B138" s="36"/>
      <c r="C138" s="233" t="s">
        <v>278</v>
      </c>
      <c r="D138" s="233" t="s">
        <v>264</v>
      </c>
      <c r="E138" s="234" t="s">
        <v>3710</v>
      </c>
      <c r="F138" s="235" t="s">
        <v>3416</v>
      </c>
      <c r="G138" s="236" t="s">
        <v>313</v>
      </c>
      <c r="H138" s="237">
        <v>1.97</v>
      </c>
      <c r="I138" s="238"/>
      <c r="J138" s="237">
        <f>ROUND(I138*H138,3)</f>
        <v>0</v>
      </c>
      <c r="K138" s="239"/>
      <c r="L138" s="41"/>
      <c r="M138" s="240" t="s">
        <v>1</v>
      </c>
      <c r="N138" s="241" t="s">
        <v>44</v>
      </c>
      <c r="O138" s="94"/>
      <c r="P138" s="242">
        <f>O138*H138</f>
        <v>0</v>
      </c>
      <c r="Q138" s="242">
        <v>0</v>
      </c>
      <c r="R138" s="242">
        <f>Q138*H138</f>
        <v>0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101</v>
      </c>
      <c r="AT138" s="244" t="s">
        <v>264</v>
      </c>
      <c r="AU138" s="244" t="s">
        <v>89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101</v>
      </c>
      <c r="BM138" s="244" t="s">
        <v>3711</v>
      </c>
    </row>
    <row r="139" s="2" customFormat="1" ht="24.15" customHeight="1">
      <c r="A139" s="35"/>
      <c r="B139" s="36"/>
      <c r="C139" s="233" t="s">
        <v>282</v>
      </c>
      <c r="D139" s="233" t="s">
        <v>264</v>
      </c>
      <c r="E139" s="234" t="s">
        <v>3712</v>
      </c>
      <c r="F139" s="235" t="s">
        <v>3419</v>
      </c>
      <c r="G139" s="236" t="s">
        <v>313</v>
      </c>
      <c r="H139" s="237">
        <v>1.97</v>
      </c>
      <c r="I139" s="238"/>
      <c r="J139" s="237">
        <f>ROUND(I139*H139,3)</f>
        <v>0</v>
      </c>
      <c r="K139" s="239"/>
      <c r="L139" s="41"/>
      <c r="M139" s="240" t="s">
        <v>1</v>
      </c>
      <c r="N139" s="241" t="s">
        <v>44</v>
      </c>
      <c r="O139" s="94"/>
      <c r="P139" s="242">
        <f>O139*H139</f>
        <v>0</v>
      </c>
      <c r="Q139" s="242">
        <v>0</v>
      </c>
      <c r="R139" s="242">
        <f>Q139*H139</f>
        <v>0</v>
      </c>
      <c r="S139" s="242">
        <v>0</v>
      </c>
      <c r="T139" s="24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4" t="s">
        <v>101</v>
      </c>
      <c r="AT139" s="244" t="s">
        <v>264</v>
      </c>
      <c r="AU139" s="244" t="s">
        <v>89</v>
      </c>
      <c r="AY139" s="14" t="s">
        <v>263</v>
      </c>
      <c r="BE139" s="245">
        <f>IF(N139="základná",J139,0)</f>
        <v>0</v>
      </c>
      <c r="BF139" s="245">
        <f>IF(N139="znížená",J139,0)</f>
        <v>0</v>
      </c>
      <c r="BG139" s="245">
        <f>IF(N139="zákl. prenesená",J139,0)</f>
        <v>0</v>
      </c>
      <c r="BH139" s="245">
        <f>IF(N139="zníž. prenesená",J139,0)</f>
        <v>0</v>
      </c>
      <c r="BI139" s="245">
        <f>IF(N139="nulová",J139,0)</f>
        <v>0</v>
      </c>
      <c r="BJ139" s="14" t="s">
        <v>89</v>
      </c>
      <c r="BK139" s="246">
        <f>ROUND(I139*H139,3)</f>
        <v>0</v>
      </c>
      <c r="BL139" s="14" t="s">
        <v>101</v>
      </c>
      <c r="BM139" s="244" t="s">
        <v>3713</v>
      </c>
    </row>
    <row r="140" s="2" customFormat="1" ht="24.15" customHeight="1">
      <c r="A140" s="35"/>
      <c r="B140" s="36"/>
      <c r="C140" s="233" t="s">
        <v>286</v>
      </c>
      <c r="D140" s="233" t="s">
        <v>264</v>
      </c>
      <c r="E140" s="234" t="s">
        <v>3714</v>
      </c>
      <c r="F140" s="235" t="s">
        <v>3715</v>
      </c>
      <c r="G140" s="236" t="s">
        <v>313</v>
      </c>
      <c r="H140" s="237">
        <v>1.97</v>
      </c>
      <c r="I140" s="238"/>
      <c r="J140" s="237">
        <f>ROUND(I140*H140,3)</f>
        <v>0</v>
      </c>
      <c r="K140" s="239"/>
      <c r="L140" s="41"/>
      <c r="M140" s="240" t="s">
        <v>1</v>
      </c>
      <c r="N140" s="241" t="s">
        <v>44</v>
      </c>
      <c r="O140" s="94"/>
      <c r="P140" s="242">
        <f>O140*H140</f>
        <v>0</v>
      </c>
      <c r="Q140" s="242">
        <v>0</v>
      </c>
      <c r="R140" s="242">
        <f>Q140*H140</f>
        <v>0</v>
      </c>
      <c r="S140" s="242">
        <v>0</v>
      </c>
      <c r="T140" s="24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4" t="s">
        <v>101</v>
      </c>
      <c r="AT140" s="244" t="s">
        <v>264</v>
      </c>
      <c r="AU140" s="244" t="s">
        <v>89</v>
      </c>
      <c r="AY140" s="14" t="s">
        <v>263</v>
      </c>
      <c r="BE140" s="245">
        <f>IF(N140="základná",J140,0)</f>
        <v>0</v>
      </c>
      <c r="BF140" s="245">
        <f>IF(N140="znížená",J140,0)</f>
        <v>0</v>
      </c>
      <c r="BG140" s="245">
        <f>IF(N140="zákl. prenesená",J140,0)</f>
        <v>0</v>
      </c>
      <c r="BH140" s="245">
        <f>IF(N140="zníž. prenesená",J140,0)</f>
        <v>0</v>
      </c>
      <c r="BI140" s="245">
        <f>IF(N140="nulová",J140,0)</f>
        <v>0</v>
      </c>
      <c r="BJ140" s="14" t="s">
        <v>89</v>
      </c>
      <c r="BK140" s="246">
        <f>ROUND(I140*H140,3)</f>
        <v>0</v>
      </c>
      <c r="BL140" s="14" t="s">
        <v>101</v>
      </c>
      <c r="BM140" s="244" t="s">
        <v>3716</v>
      </c>
    </row>
    <row r="141" s="2" customFormat="1" ht="24.15" customHeight="1">
      <c r="A141" s="35"/>
      <c r="B141" s="36"/>
      <c r="C141" s="233" t="s">
        <v>290</v>
      </c>
      <c r="D141" s="233" t="s">
        <v>264</v>
      </c>
      <c r="E141" s="234" t="s">
        <v>3717</v>
      </c>
      <c r="F141" s="235" t="s">
        <v>3718</v>
      </c>
      <c r="G141" s="236" t="s">
        <v>313</v>
      </c>
      <c r="H141" s="237">
        <v>1.97</v>
      </c>
      <c r="I141" s="238"/>
      <c r="J141" s="237">
        <f>ROUND(I141*H141,3)</f>
        <v>0</v>
      </c>
      <c r="K141" s="239"/>
      <c r="L141" s="41"/>
      <c r="M141" s="240" t="s">
        <v>1</v>
      </c>
      <c r="N141" s="241" t="s">
        <v>44</v>
      </c>
      <c r="O141" s="94"/>
      <c r="P141" s="242">
        <f>O141*H141</f>
        <v>0</v>
      </c>
      <c r="Q141" s="242">
        <v>0</v>
      </c>
      <c r="R141" s="242">
        <f>Q141*H141</f>
        <v>0</v>
      </c>
      <c r="S141" s="242">
        <v>0</v>
      </c>
      <c r="T141" s="24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4" t="s">
        <v>101</v>
      </c>
      <c r="AT141" s="244" t="s">
        <v>264</v>
      </c>
      <c r="AU141" s="244" t="s">
        <v>89</v>
      </c>
      <c r="AY141" s="14" t="s">
        <v>263</v>
      </c>
      <c r="BE141" s="245">
        <f>IF(N141="základná",J141,0)</f>
        <v>0</v>
      </c>
      <c r="BF141" s="245">
        <f>IF(N141="znížená",J141,0)</f>
        <v>0</v>
      </c>
      <c r="BG141" s="245">
        <f>IF(N141="zákl. prenesená",J141,0)</f>
        <v>0</v>
      </c>
      <c r="BH141" s="245">
        <f>IF(N141="zníž. prenesená",J141,0)</f>
        <v>0</v>
      </c>
      <c r="BI141" s="245">
        <f>IF(N141="nulová",J141,0)</f>
        <v>0</v>
      </c>
      <c r="BJ141" s="14" t="s">
        <v>89</v>
      </c>
      <c r="BK141" s="246">
        <f>ROUND(I141*H141,3)</f>
        <v>0</v>
      </c>
      <c r="BL141" s="14" t="s">
        <v>101</v>
      </c>
      <c r="BM141" s="244" t="s">
        <v>3719</v>
      </c>
    </row>
    <row r="142" s="2" customFormat="1" ht="24.15" customHeight="1">
      <c r="A142" s="35"/>
      <c r="B142" s="36"/>
      <c r="C142" s="233" t="s">
        <v>294</v>
      </c>
      <c r="D142" s="233" t="s">
        <v>264</v>
      </c>
      <c r="E142" s="234" t="s">
        <v>3720</v>
      </c>
      <c r="F142" s="235" t="s">
        <v>3721</v>
      </c>
      <c r="G142" s="236" t="s">
        <v>313</v>
      </c>
      <c r="H142" s="237">
        <v>1.97</v>
      </c>
      <c r="I142" s="238"/>
      <c r="J142" s="237">
        <f>ROUND(I142*H142,3)</f>
        <v>0</v>
      </c>
      <c r="K142" s="239"/>
      <c r="L142" s="41"/>
      <c r="M142" s="240" t="s">
        <v>1</v>
      </c>
      <c r="N142" s="241" t="s">
        <v>44</v>
      </c>
      <c r="O142" s="94"/>
      <c r="P142" s="242">
        <f>O142*H142</f>
        <v>0</v>
      </c>
      <c r="Q142" s="242">
        <v>0</v>
      </c>
      <c r="R142" s="242">
        <f>Q142*H142</f>
        <v>0</v>
      </c>
      <c r="S142" s="242">
        <v>0</v>
      </c>
      <c r="T142" s="24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4" t="s">
        <v>101</v>
      </c>
      <c r="AT142" s="244" t="s">
        <v>264</v>
      </c>
      <c r="AU142" s="244" t="s">
        <v>89</v>
      </c>
      <c r="AY142" s="14" t="s">
        <v>263</v>
      </c>
      <c r="BE142" s="245">
        <f>IF(N142="základná",J142,0)</f>
        <v>0</v>
      </c>
      <c r="BF142" s="245">
        <f>IF(N142="znížená",J142,0)</f>
        <v>0</v>
      </c>
      <c r="BG142" s="245">
        <f>IF(N142="zákl. prenesená",J142,0)</f>
        <v>0</v>
      </c>
      <c r="BH142" s="245">
        <f>IF(N142="zníž. prenesená",J142,0)</f>
        <v>0</v>
      </c>
      <c r="BI142" s="245">
        <f>IF(N142="nulová",J142,0)</f>
        <v>0</v>
      </c>
      <c r="BJ142" s="14" t="s">
        <v>89</v>
      </c>
      <c r="BK142" s="246">
        <f>ROUND(I142*H142,3)</f>
        <v>0</v>
      </c>
      <c r="BL142" s="14" t="s">
        <v>101</v>
      </c>
      <c r="BM142" s="244" t="s">
        <v>3722</v>
      </c>
    </row>
    <row r="143" s="12" customFormat="1" ht="25.92" customHeight="1">
      <c r="A143" s="12"/>
      <c r="B143" s="219"/>
      <c r="C143" s="220"/>
      <c r="D143" s="221" t="s">
        <v>77</v>
      </c>
      <c r="E143" s="222" t="s">
        <v>706</v>
      </c>
      <c r="F143" s="222" t="s">
        <v>707</v>
      </c>
      <c r="G143" s="220"/>
      <c r="H143" s="220"/>
      <c r="I143" s="223"/>
      <c r="J143" s="224">
        <f>BK143</f>
        <v>0</v>
      </c>
      <c r="K143" s="220"/>
      <c r="L143" s="225"/>
      <c r="M143" s="226"/>
      <c r="N143" s="227"/>
      <c r="O143" s="227"/>
      <c r="P143" s="228">
        <f>P144+P155+P165+P178</f>
        <v>0</v>
      </c>
      <c r="Q143" s="227"/>
      <c r="R143" s="228">
        <f>R144+R155+R165+R178</f>
        <v>0.070959999999999995</v>
      </c>
      <c r="S143" s="227"/>
      <c r="T143" s="229">
        <f>T144+T155+T165+T178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30" t="s">
        <v>89</v>
      </c>
      <c r="AT143" s="231" t="s">
        <v>77</v>
      </c>
      <c r="AU143" s="231" t="s">
        <v>78</v>
      </c>
      <c r="AY143" s="230" t="s">
        <v>263</v>
      </c>
      <c r="BK143" s="232">
        <f>BK144+BK155+BK165+BK178</f>
        <v>0</v>
      </c>
    </row>
    <row r="144" s="12" customFormat="1" ht="22.8" customHeight="1">
      <c r="A144" s="12"/>
      <c r="B144" s="219"/>
      <c r="C144" s="220"/>
      <c r="D144" s="221" t="s">
        <v>77</v>
      </c>
      <c r="E144" s="247" t="s">
        <v>1882</v>
      </c>
      <c r="F144" s="247" t="s">
        <v>1883</v>
      </c>
      <c r="G144" s="220"/>
      <c r="H144" s="220"/>
      <c r="I144" s="223"/>
      <c r="J144" s="248">
        <f>BK144</f>
        <v>0</v>
      </c>
      <c r="K144" s="220"/>
      <c r="L144" s="225"/>
      <c r="M144" s="226"/>
      <c r="N144" s="227"/>
      <c r="O144" s="227"/>
      <c r="P144" s="228">
        <f>SUM(P145:P154)</f>
        <v>0</v>
      </c>
      <c r="Q144" s="227"/>
      <c r="R144" s="228">
        <f>SUM(R145:R154)</f>
        <v>0.049070000000000003</v>
      </c>
      <c r="S144" s="227"/>
      <c r="T144" s="229">
        <f>SUM(T145:T154)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30" t="s">
        <v>89</v>
      </c>
      <c r="AT144" s="231" t="s">
        <v>77</v>
      </c>
      <c r="AU144" s="231" t="s">
        <v>85</v>
      </c>
      <c r="AY144" s="230" t="s">
        <v>263</v>
      </c>
      <c r="BK144" s="232">
        <f>SUM(BK145:BK154)</f>
        <v>0</v>
      </c>
    </row>
    <row r="145" s="2" customFormat="1" ht="24.15" customHeight="1">
      <c r="A145" s="35"/>
      <c r="B145" s="36"/>
      <c r="C145" s="233" t="s">
        <v>298</v>
      </c>
      <c r="D145" s="233" t="s">
        <v>264</v>
      </c>
      <c r="E145" s="234" t="s">
        <v>3723</v>
      </c>
      <c r="F145" s="235" t="s">
        <v>3724</v>
      </c>
      <c r="G145" s="236" t="s">
        <v>569</v>
      </c>
      <c r="H145" s="237">
        <v>27</v>
      </c>
      <c r="I145" s="238"/>
      <c r="J145" s="237">
        <f>ROUND(I145*H145,3)</f>
        <v>0</v>
      </c>
      <c r="K145" s="239"/>
      <c r="L145" s="41"/>
      <c r="M145" s="240" t="s">
        <v>1</v>
      </c>
      <c r="N145" s="241" t="s">
        <v>44</v>
      </c>
      <c r="O145" s="94"/>
      <c r="P145" s="242">
        <f>O145*H145</f>
        <v>0</v>
      </c>
      <c r="Q145" s="242">
        <v>1.0000000000000001E-05</v>
      </c>
      <c r="R145" s="242">
        <f>Q145*H145</f>
        <v>0.00027</v>
      </c>
      <c r="S145" s="242">
        <v>0</v>
      </c>
      <c r="T145" s="24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4" t="s">
        <v>327</v>
      </c>
      <c r="AT145" s="244" t="s">
        <v>264</v>
      </c>
      <c r="AU145" s="244" t="s">
        <v>89</v>
      </c>
      <c r="AY145" s="14" t="s">
        <v>263</v>
      </c>
      <c r="BE145" s="245">
        <f>IF(N145="základná",J145,0)</f>
        <v>0</v>
      </c>
      <c r="BF145" s="245">
        <f>IF(N145="znížená",J145,0)</f>
        <v>0</v>
      </c>
      <c r="BG145" s="245">
        <f>IF(N145="zákl. prenesená",J145,0)</f>
        <v>0</v>
      </c>
      <c r="BH145" s="245">
        <f>IF(N145="zníž. prenesená",J145,0)</f>
        <v>0</v>
      </c>
      <c r="BI145" s="245">
        <f>IF(N145="nulová",J145,0)</f>
        <v>0</v>
      </c>
      <c r="BJ145" s="14" t="s">
        <v>89</v>
      </c>
      <c r="BK145" s="246">
        <f>ROUND(I145*H145,3)</f>
        <v>0</v>
      </c>
      <c r="BL145" s="14" t="s">
        <v>327</v>
      </c>
      <c r="BM145" s="244" t="s">
        <v>3725</v>
      </c>
    </row>
    <row r="146" s="2" customFormat="1" ht="24.15" customHeight="1">
      <c r="A146" s="35"/>
      <c r="B146" s="36"/>
      <c r="C146" s="233" t="s">
        <v>302</v>
      </c>
      <c r="D146" s="233" t="s">
        <v>264</v>
      </c>
      <c r="E146" s="234" t="s">
        <v>3726</v>
      </c>
      <c r="F146" s="235" t="s">
        <v>2143</v>
      </c>
      <c r="G146" s="236" t="s">
        <v>569</v>
      </c>
      <c r="H146" s="237">
        <v>25</v>
      </c>
      <c r="I146" s="238"/>
      <c r="J146" s="237">
        <f>ROUND(I146*H146,3)</f>
        <v>0</v>
      </c>
      <c r="K146" s="239"/>
      <c r="L146" s="41"/>
      <c r="M146" s="240" t="s">
        <v>1</v>
      </c>
      <c r="N146" s="241" t="s">
        <v>44</v>
      </c>
      <c r="O146" s="94"/>
      <c r="P146" s="242">
        <f>O146*H146</f>
        <v>0</v>
      </c>
      <c r="Q146" s="242">
        <v>0.0015200000000000001</v>
      </c>
      <c r="R146" s="242">
        <f>Q146*H146</f>
        <v>0.037999999999999999</v>
      </c>
      <c r="S146" s="242">
        <v>0</v>
      </c>
      <c r="T146" s="24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4" t="s">
        <v>327</v>
      </c>
      <c r="AT146" s="244" t="s">
        <v>264</v>
      </c>
      <c r="AU146" s="244" t="s">
        <v>89</v>
      </c>
      <c r="AY146" s="14" t="s">
        <v>263</v>
      </c>
      <c r="BE146" s="245">
        <f>IF(N146="základná",J146,0)</f>
        <v>0</v>
      </c>
      <c r="BF146" s="245">
        <f>IF(N146="znížená",J146,0)</f>
        <v>0</v>
      </c>
      <c r="BG146" s="245">
        <f>IF(N146="zákl. prenesená",J146,0)</f>
        <v>0</v>
      </c>
      <c r="BH146" s="245">
        <f>IF(N146="zníž. prenesená",J146,0)</f>
        <v>0</v>
      </c>
      <c r="BI146" s="245">
        <f>IF(N146="nulová",J146,0)</f>
        <v>0</v>
      </c>
      <c r="BJ146" s="14" t="s">
        <v>89</v>
      </c>
      <c r="BK146" s="246">
        <f>ROUND(I146*H146,3)</f>
        <v>0</v>
      </c>
      <c r="BL146" s="14" t="s">
        <v>327</v>
      </c>
      <c r="BM146" s="244" t="s">
        <v>3727</v>
      </c>
    </row>
    <row r="147" s="2" customFormat="1" ht="33" customHeight="1">
      <c r="A147" s="35"/>
      <c r="B147" s="36"/>
      <c r="C147" s="233" t="s">
        <v>306</v>
      </c>
      <c r="D147" s="233" t="s">
        <v>264</v>
      </c>
      <c r="E147" s="234" t="s">
        <v>3728</v>
      </c>
      <c r="F147" s="235" t="s">
        <v>3729</v>
      </c>
      <c r="G147" s="236" t="s">
        <v>410</v>
      </c>
      <c r="H147" s="237">
        <v>10</v>
      </c>
      <c r="I147" s="238"/>
      <c r="J147" s="237">
        <f>ROUND(I147*H147,3)</f>
        <v>0</v>
      </c>
      <c r="K147" s="239"/>
      <c r="L147" s="41"/>
      <c r="M147" s="240" t="s">
        <v>1</v>
      </c>
      <c r="N147" s="241" t="s">
        <v>44</v>
      </c>
      <c r="O147" s="94"/>
      <c r="P147" s="242">
        <f>O147*H147</f>
        <v>0</v>
      </c>
      <c r="Q147" s="242">
        <v>0</v>
      </c>
      <c r="R147" s="242">
        <f>Q147*H147</f>
        <v>0</v>
      </c>
      <c r="S147" s="242">
        <v>0</v>
      </c>
      <c r="T147" s="24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4" t="s">
        <v>327</v>
      </c>
      <c r="AT147" s="244" t="s">
        <v>264</v>
      </c>
      <c r="AU147" s="244" t="s">
        <v>89</v>
      </c>
      <c r="AY147" s="14" t="s">
        <v>263</v>
      </c>
      <c r="BE147" s="245">
        <f>IF(N147="základná",J147,0)</f>
        <v>0</v>
      </c>
      <c r="BF147" s="245">
        <f>IF(N147="znížená",J147,0)</f>
        <v>0</v>
      </c>
      <c r="BG147" s="245">
        <f>IF(N147="zákl. prenesená",J147,0)</f>
        <v>0</v>
      </c>
      <c r="BH147" s="245">
        <f>IF(N147="zníž. prenesená",J147,0)</f>
        <v>0</v>
      </c>
      <c r="BI147" s="245">
        <f>IF(N147="nulová",J147,0)</f>
        <v>0</v>
      </c>
      <c r="BJ147" s="14" t="s">
        <v>89</v>
      </c>
      <c r="BK147" s="246">
        <f>ROUND(I147*H147,3)</f>
        <v>0</v>
      </c>
      <c r="BL147" s="14" t="s">
        <v>327</v>
      </c>
      <c r="BM147" s="244" t="s">
        <v>3730</v>
      </c>
    </row>
    <row r="148" s="2" customFormat="1" ht="33" customHeight="1">
      <c r="A148" s="35"/>
      <c r="B148" s="36"/>
      <c r="C148" s="233" t="s">
        <v>310</v>
      </c>
      <c r="D148" s="233" t="s">
        <v>264</v>
      </c>
      <c r="E148" s="234" t="s">
        <v>3731</v>
      </c>
      <c r="F148" s="235" t="s">
        <v>3732</v>
      </c>
      <c r="G148" s="236" t="s">
        <v>410</v>
      </c>
      <c r="H148" s="237">
        <v>6</v>
      </c>
      <c r="I148" s="238"/>
      <c r="J148" s="237">
        <f>ROUND(I148*H148,3)</f>
        <v>0</v>
      </c>
      <c r="K148" s="239"/>
      <c r="L148" s="41"/>
      <c r="M148" s="240" t="s">
        <v>1</v>
      </c>
      <c r="N148" s="241" t="s">
        <v>44</v>
      </c>
      <c r="O148" s="94"/>
      <c r="P148" s="242">
        <f>O148*H148</f>
        <v>0</v>
      </c>
      <c r="Q148" s="242">
        <v>0</v>
      </c>
      <c r="R148" s="242">
        <f>Q148*H148</f>
        <v>0</v>
      </c>
      <c r="S148" s="242">
        <v>0</v>
      </c>
      <c r="T148" s="24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4" t="s">
        <v>327</v>
      </c>
      <c r="AT148" s="244" t="s">
        <v>264</v>
      </c>
      <c r="AU148" s="244" t="s">
        <v>89</v>
      </c>
      <c r="AY148" s="14" t="s">
        <v>263</v>
      </c>
      <c r="BE148" s="245">
        <f>IF(N148="základná",J148,0)</f>
        <v>0</v>
      </c>
      <c r="BF148" s="245">
        <f>IF(N148="znížená",J148,0)</f>
        <v>0</v>
      </c>
      <c r="BG148" s="245">
        <f>IF(N148="zákl. prenesená",J148,0)</f>
        <v>0</v>
      </c>
      <c r="BH148" s="245">
        <f>IF(N148="zníž. prenesená",J148,0)</f>
        <v>0</v>
      </c>
      <c r="BI148" s="245">
        <f>IF(N148="nulová",J148,0)</f>
        <v>0</v>
      </c>
      <c r="BJ148" s="14" t="s">
        <v>89</v>
      </c>
      <c r="BK148" s="246">
        <f>ROUND(I148*H148,3)</f>
        <v>0</v>
      </c>
      <c r="BL148" s="14" t="s">
        <v>327</v>
      </c>
      <c r="BM148" s="244" t="s">
        <v>3733</v>
      </c>
    </row>
    <row r="149" s="2" customFormat="1" ht="21.75" customHeight="1">
      <c r="A149" s="35"/>
      <c r="B149" s="36"/>
      <c r="C149" s="233" t="s">
        <v>327</v>
      </c>
      <c r="D149" s="233" t="s">
        <v>264</v>
      </c>
      <c r="E149" s="234" t="s">
        <v>1896</v>
      </c>
      <c r="F149" s="235" t="s">
        <v>1897</v>
      </c>
      <c r="G149" s="236" t="s">
        <v>569</v>
      </c>
      <c r="H149" s="237">
        <v>25</v>
      </c>
      <c r="I149" s="238"/>
      <c r="J149" s="237">
        <f>ROUND(I149*H149,3)</f>
        <v>0</v>
      </c>
      <c r="K149" s="239"/>
      <c r="L149" s="41"/>
      <c r="M149" s="240" t="s">
        <v>1</v>
      </c>
      <c r="N149" s="241" t="s">
        <v>44</v>
      </c>
      <c r="O149" s="94"/>
      <c r="P149" s="242">
        <f>O149*H149</f>
        <v>0</v>
      </c>
      <c r="Q149" s="242">
        <v>0</v>
      </c>
      <c r="R149" s="242">
        <f>Q149*H149</f>
        <v>0</v>
      </c>
      <c r="S149" s="242">
        <v>0</v>
      </c>
      <c r="T149" s="24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4" t="s">
        <v>327</v>
      </c>
      <c r="AT149" s="244" t="s">
        <v>264</v>
      </c>
      <c r="AU149" s="244" t="s">
        <v>89</v>
      </c>
      <c r="AY149" s="14" t="s">
        <v>263</v>
      </c>
      <c r="BE149" s="245">
        <f>IF(N149="základná",J149,0)</f>
        <v>0</v>
      </c>
      <c r="BF149" s="245">
        <f>IF(N149="znížená",J149,0)</f>
        <v>0</v>
      </c>
      <c r="BG149" s="245">
        <f>IF(N149="zákl. prenesená",J149,0)</f>
        <v>0</v>
      </c>
      <c r="BH149" s="245">
        <f>IF(N149="zníž. prenesená",J149,0)</f>
        <v>0</v>
      </c>
      <c r="BI149" s="245">
        <f>IF(N149="nulová",J149,0)</f>
        <v>0</v>
      </c>
      <c r="BJ149" s="14" t="s">
        <v>89</v>
      </c>
      <c r="BK149" s="246">
        <f>ROUND(I149*H149,3)</f>
        <v>0</v>
      </c>
      <c r="BL149" s="14" t="s">
        <v>327</v>
      </c>
      <c r="BM149" s="244" t="s">
        <v>3734</v>
      </c>
    </row>
    <row r="150" s="2" customFormat="1" ht="24.15" customHeight="1">
      <c r="A150" s="35"/>
      <c r="B150" s="36"/>
      <c r="C150" s="233" t="s">
        <v>315</v>
      </c>
      <c r="D150" s="233" t="s">
        <v>264</v>
      </c>
      <c r="E150" s="234" t="s">
        <v>3735</v>
      </c>
      <c r="F150" s="235" t="s">
        <v>3736</v>
      </c>
      <c r="G150" s="236" t="s">
        <v>410</v>
      </c>
      <c r="H150" s="237">
        <v>18</v>
      </c>
      <c r="I150" s="238"/>
      <c r="J150" s="237">
        <f>ROUND(I150*H150,3)</f>
        <v>0</v>
      </c>
      <c r="K150" s="239"/>
      <c r="L150" s="41"/>
      <c r="M150" s="240" t="s">
        <v>1</v>
      </c>
      <c r="N150" s="241" t="s">
        <v>44</v>
      </c>
      <c r="O150" s="94"/>
      <c r="P150" s="242">
        <f>O150*H150</f>
        <v>0</v>
      </c>
      <c r="Q150" s="242">
        <v>0.00029999999999999997</v>
      </c>
      <c r="R150" s="242">
        <f>Q150*H150</f>
        <v>0.0053999999999999994</v>
      </c>
      <c r="S150" s="242">
        <v>0</v>
      </c>
      <c r="T150" s="24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4" t="s">
        <v>327</v>
      </c>
      <c r="AT150" s="244" t="s">
        <v>264</v>
      </c>
      <c r="AU150" s="244" t="s">
        <v>89</v>
      </c>
      <c r="AY150" s="14" t="s">
        <v>263</v>
      </c>
      <c r="BE150" s="245">
        <f>IF(N150="základná",J150,0)</f>
        <v>0</v>
      </c>
      <c r="BF150" s="245">
        <f>IF(N150="znížená",J150,0)</f>
        <v>0</v>
      </c>
      <c r="BG150" s="245">
        <f>IF(N150="zákl. prenesená",J150,0)</f>
        <v>0</v>
      </c>
      <c r="BH150" s="245">
        <f>IF(N150="zníž. prenesená",J150,0)</f>
        <v>0</v>
      </c>
      <c r="BI150" s="245">
        <f>IF(N150="nulová",J150,0)</f>
        <v>0</v>
      </c>
      <c r="BJ150" s="14" t="s">
        <v>89</v>
      </c>
      <c r="BK150" s="246">
        <f>ROUND(I150*H150,3)</f>
        <v>0</v>
      </c>
      <c r="BL150" s="14" t="s">
        <v>327</v>
      </c>
      <c r="BM150" s="244" t="s">
        <v>3737</v>
      </c>
    </row>
    <row r="151" s="2" customFormat="1" ht="21.75" customHeight="1">
      <c r="A151" s="35"/>
      <c r="B151" s="36"/>
      <c r="C151" s="233" t="s">
        <v>319</v>
      </c>
      <c r="D151" s="233" t="s">
        <v>264</v>
      </c>
      <c r="E151" s="234" t="s">
        <v>3738</v>
      </c>
      <c r="F151" s="235" t="s">
        <v>3739</v>
      </c>
      <c r="G151" s="236" t="s">
        <v>410</v>
      </c>
      <c r="H151" s="237">
        <v>10</v>
      </c>
      <c r="I151" s="238"/>
      <c r="J151" s="237">
        <f>ROUND(I151*H151,3)</f>
        <v>0</v>
      </c>
      <c r="K151" s="239"/>
      <c r="L151" s="41"/>
      <c r="M151" s="240" t="s">
        <v>1</v>
      </c>
      <c r="N151" s="241" t="s">
        <v>44</v>
      </c>
      <c r="O151" s="94"/>
      <c r="P151" s="242">
        <f>O151*H151</f>
        <v>0</v>
      </c>
      <c r="Q151" s="242">
        <v>0.00054000000000000001</v>
      </c>
      <c r="R151" s="242">
        <f>Q151*H151</f>
        <v>0.0054000000000000003</v>
      </c>
      <c r="S151" s="242">
        <v>0</v>
      </c>
      <c r="T151" s="24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4" t="s">
        <v>327</v>
      </c>
      <c r="AT151" s="244" t="s">
        <v>264</v>
      </c>
      <c r="AU151" s="244" t="s">
        <v>89</v>
      </c>
      <c r="AY151" s="14" t="s">
        <v>263</v>
      </c>
      <c r="BE151" s="245">
        <f>IF(N151="základná",J151,0)</f>
        <v>0</v>
      </c>
      <c r="BF151" s="245">
        <f>IF(N151="znížená",J151,0)</f>
        <v>0</v>
      </c>
      <c r="BG151" s="245">
        <f>IF(N151="zákl. prenesená",J151,0)</f>
        <v>0</v>
      </c>
      <c r="BH151" s="245">
        <f>IF(N151="zníž. prenesená",J151,0)</f>
        <v>0</v>
      </c>
      <c r="BI151" s="245">
        <f>IF(N151="nulová",J151,0)</f>
        <v>0</v>
      </c>
      <c r="BJ151" s="14" t="s">
        <v>89</v>
      </c>
      <c r="BK151" s="246">
        <f>ROUND(I151*H151,3)</f>
        <v>0</v>
      </c>
      <c r="BL151" s="14" t="s">
        <v>327</v>
      </c>
      <c r="BM151" s="244" t="s">
        <v>3740</v>
      </c>
    </row>
    <row r="152" s="2" customFormat="1" ht="33" customHeight="1">
      <c r="A152" s="35"/>
      <c r="B152" s="36"/>
      <c r="C152" s="233" t="s">
        <v>331</v>
      </c>
      <c r="D152" s="233" t="s">
        <v>264</v>
      </c>
      <c r="E152" s="234" t="s">
        <v>3741</v>
      </c>
      <c r="F152" s="235" t="s">
        <v>3742</v>
      </c>
      <c r="G152" s="236" t="s">
        <v>313</v>
      </c>
      <c r="H152" s="237">
        <v>0.027</v>
      </c>
      <c r="I152" s="238"/>
      <c r="J152" s="237">
        <f>ROUND(I152*H152,3)</f>
        <v>0</v>
      </c>
      <c r="K152" s="239"/>
      <c r="L152" s="41"/>
      <c r="M152" s="240" t="s">
        <v>1</v>
      </c>
      <c r="N152" s="241" t="s">
        <v>44</v>
      </c>
      <c r="O152" s="94"/>
      <c r="P152" s="242">
        <f>O152*H152</f>
        <v>0</v>
      </c>
      <c r="Q152" s="242">
        <v>0</v>
      </c>
      <c r="R152" s="242">
        <f>Q152*H152</f>
        <v>0</v>
      </c>
      <c r="S152" s="242">
        <v>0</v>
      </c>
      <c r="T152" s="24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4" t="s">
        <v>327</v>
      </c>
      <c r="AT152" s="244" t="s">
        <v>264</v>
      </c>
      <c r="AU152" s="244" t="s">
        <v>89</v>
      </c>
      <c r="AY152" s="14" t="s">
        <v>263</v>
      </c>
      <c r="BE152" s="245">
        <f>IF(N152="základná",J152,0)</f>
        <v>0</v>
      </c>
      <c r="BF152" s="245">
        <f>IF(N152="znížená",J152,0)</f>
        <v>0</v>
      </c>
      <c r="BG152" s="245">
        <f>IF(N152="zákl. prenesená",J152,0)</f>
        <v>0</v>
      </c>
      <c r="BH152" s="245">
        <f>IF(N152="zníž. prenesená",J152,0)</f>
        <v>0</v>
      </c>
      <c r="BI152" s="245">
        <f>IF(N152="nulová",J152,0)</f>
        <v>0</v>
      </c>
      <c r="BJ152" s="14" t="s">
        <v>89</v>
      </c>
      <c r="BK152" s="246">
        <f>ROUND(I152*H152,3)</f>
        <v>0</v>
      </c>
      <c r="BL152" s="14" t="s">
        <v>327</v>
      </c>
      <c r="BM152" s="244" t="s">
        <v>3743</v>
      </c>
    </row>
    <row r="153" s="2" customFormat="1" ht="24.15" customHeight="1">
      <c r="A153" s="35"/>
      <c r="B153" s="36"/>
      <c r="C153" s="233" t="s">
        <v>1455</v>
      </c>
      <c r="D153" s="233" t="s">
        <v>264</v>
      </c>
      <c r="E153" s="234" t="s">
        <v>1902</v>
      </c>
      <c r="F153" s="235" t="s">
        <v>1903</v>
      </c>
      <c r="G153" s="236" t="s">
        <v>1445</v>
      </c>
      <c r="H153" s="238"/>
      <c r="I153" s="238"/>
      <c r="J153" s="237">
        <f>ROUND(I153*H153,3)</f>
        <v>0</v>
      </c>
      <c r="K153" s="239"/>
      <c r="L153" s="41"/>
      <c r="M153" s="240" t="s">
        <v>1</v>
      </c>
      <c r="N153" s="241" t="s">
        <v>44</v>
      </c>
      <c r="O153" s="94"/>
      <c r="P153" s="242">
        <f>O153*H153</f>
        <v>0</v>
      </c>
      <c r="Q153" s="242">
        <v>0</v>
      </c>
      <c r="R153" s="242">
        <f>Q153*H153</f>
        <v>0</v>
      </c>
      <c r="S153" s="242">
        <v>0</v>
      </c>
      <c r="T153" s="24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4" t="s">
        <v>327</v>
      </c>
      <c r="AT153" s="244" t="s">
        <v>264</v>
      </c>
      <c r="AU153" s="244" t="s">
        <v>89</v>
      </c>
      <c r="AY153" s="14" t="s">
        <v>263</v>
      </c>
      <c r="BE153" s="245">
        <f>IF(N153="základná",J153,0)</f>
        <v>0</v>
      </c>
      <c r="BF153" s="245">
        <f>IF(N153="znížená",J153,0)</f>
        <v>0</v>
      </c>
      <c r="BG153" s="245">
        <f>IF(N153="zákl. prenesená",J153,0)</f>
        <v>0</v>
      </c>
      <c r="BH153" s="245">
        <f>IF(N153="zníž. prenesená",J153,0)</f>
        <v>0</v>
      </c>
      <c r="BI153" s="245">
        <f>IF(N153="nulová",J153,0)</f>
        <v>0</v>
      </c>
      <c r="BJ153" s="14" t="s">
        <v>89</v>
      </c>
      <c r="BK153" s="246">
        <f>ROUND(I153*H153,3)</f>
        <v>0</v>
      </c>
      <c r="BL153" s="14" t="s">
        <v>327</v>
      </c>
      <c r="BM153" s="244" t="s">
        <v>3744</v>
      </c>
    </row>
    <row r="154" s="2" customFormat="1" ht="24.15" customHeight="1">
      <c r="A154" s="35"/>
      <c r="B154" s="36"/>
      <c r="C154" s="233" t="s">
        <v>339</v>
      </c>
      <c r="D154" s="233" t="s">
        <v>264</v>
      </c>
      <c r="E154" s="234" t="s">
        <v>1905</v>
      </c>
      <c r="F154" s="235" t="s">
        <v>1906</v>
      </c>
      <c r="G154" s="236" t="s">
        <v>1445</v>
      </c>
      <c r="H154" s="238"/>
      <c r="I154" s="238"/>
      <c r="J154" s="237">
        <f>ROUND(I154*H154,3)</f>
        <v>0</v>
      </c>
      <c r="K154" s="239"/>
      <c r="L154" s="41"/>
      <c r="M154" s="240" t="s">
        <v>1</v>
      </c>
      <c r="N154" s="241" t="s">
        <v>44</v>
      </c>
      <c r="O154" s="94"/>
      <c r="P154" s="242">
        <f>O154*H154</f>
        <v>0</v>
      </c>
      <c r="Q154" s="242">
        <v>0</v>
      </c>
      <c r="R154" s="242">
        <f>Q154*H154</f>
        <v>0</v>
      </c>
      <c r="S154" s="242">
        <v>0</v>
      </c>
      <c r="T154" s="243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4" t="s">
        <v>327</v>
      </c>
      <c r="AT154" s="244" t="s">
        <v>264</v>
      </c>
      <c r="AU154" s="244" t="s">
        <v>89</v>
      </c>
      <c r="AY154" s="14" t="s">
        <v>263</v>
      </c>
      <c r="BE154" s="245">
        <f>IF(N154="základná",J154,0)</f>
        <v>0</v>
      </c>
      <c r="BF154" s="245">
        <f>IF(N154="znížená",J154,0)</f>
        <v>0</v>
      </c>
      <c r="BG154" s="245">
        <f>IF(N154="zákl. prenesená",J154,0)</f>
        <v>0</v>
      </c>
      <c r="BH154" s="245">
        <f>IF(N154="zníž. prenesená",J154,0)</f>
        <v>0</v>
      </c>
      <c r="BI154" s="245">
        <f>IF(N154="nulová",J154,0)</f>
        <v>0</v>
      </c>
      <c r="BJ154" s="14" t="s">
        <v>89</v>
      </c>
      <c r="BK154" s="246">
        <f>ROUND(I154*H154,3)</f>
        <v>0</v>
      </c>
      <c r="BL154" s="14" t="s">
        <v>327</v>
      </c>
      <c r="BM154" s="244" t="s">
        <v>3745</v>
      </c>
    </row>
    <row r="155" s="12" customFormat="1" ht="22.8" customHeight="1">
      <c r="A155" s="12"/>
      <c r="B155" s="219"/>
      <c r="C155" s="220"/>
      <c r="D155" s="221" t="s">
        <v>77</v>
      </c>
      <c r="E155" s="247" t="s">
        <v>1821</v>
      </c>
      <c r="F155" s="247" t="s">
        <v>1822</v>
      </c>
      <c r="G155" s="220"/>
      <c r="H155" s="220"/>
      <c r="I155" s="223"/>
      <c r="J155" s="248">
        <f>BK155</f>
        <v>0</v>
      </c>
      <c r="K155" s="220"/>
      <c r="L155" s="225"/>
      <c r="M155" s="226"/>
      <c r="N155" s="227"/>
      <c r="O155" s="227"/>
      <c r="P155" s="228">
        <f>SUM(P156:P164)</f>
        <v>0</v>
      </c>
      <c r="Q155" s="227"/>
      <c r="R155" s="228">
        <f>SUM(R156:R164)</f>
        <v>0.0066600000000000001</v>
      </c>
      <c r="S155" s="227"/>
      <c r="T155" s="229">
        <f>SUM(T156:T164)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30" t="s">
        <v>89</v>
      </c>
      <c r="AT155" s="231" t="s">
        <v>77</v>
      </c>
      <c r="AU155" s="231" t="s">
        <v>85</v>
      </c>
      <c r="AY155" s="230" t="s">
        <v>263</v>
      </c>
      <c r="BK155" s="232">
        <f>SUM(BK156:BK164)</f>
        <v>0</v>
      </c>
    </row>
    <row r="156" s="2" customFormat="1" ht="24.15" customHeight="1">
      <c r="A156" s="35"/>
      <c r="B156" s="36"/>
      <c r="C156" s="233" t="s">
        <v>7</v>
      </c>
      <c r="D156" s="233" t="s">
        <v>264</v>
      </c>
      <c r="E156" s="234" t="s">
        <v>3746</v>
      </c>
      <c r="F156" s="235" t="s">
        <v>3747</v>
      </c>
      <c r="G156" s="236" t="s">
        <v>410</v>
      </c>
      <c r="H156" s="237">
        <v>30</v>
      </c>
      <c r="I156" s="238"/>
      <c r="J156" s="237">
        <f>ROUND(I156*H156,3)</f>
        <v>0</v>
      </c>
      <c r="K156" s="239"/>
      <c r="L156" s="41"/>
      <c r="M156" s="240" t="s">
        <v>1</v>
      </c>
      <c r="N156" s="241" t="s">
        <v>44</v>
      </c>
      <c r="O156" s="94"/>
      <c r="P156" s="242">
        <f>O156*H156</f>
        <v>0</v>
      </c>
      <c r="Q156" s="242">
        <v>9.0000000000000006E-05</v>
      </c>
      <c r="R156" s="242">
        <f>Q156*H156</f>
        <v>0.0027000000000000001</v>
      </c>
      <c r="S156" s="242">
        <v>0</v>
      </c>
      <c r="T156" s="243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4" t="s">
        <v>327</v>
      </c>
      <c r="AT156" s="244" t="s">
        <v>264</v>
      </c>
      <c r="AU156" s="244" t="s">
        <v>89</v>
      </c>
      <c r="AY156" s="14" t="s">
        <v>263</v>
      </c>
      <c r="BE156" s="245">
        <f>IF(N156="základná",J156,0)</f>
        <v>0</v>
      </c>
      <c r="BF156" s="245">
        <f>IF(N156="znížená",J156,0)</f>
        <v>0</v>
      </c>
      <c r="BG156" s="245">
        <f>IF(N156="zákl. prenesená",J156,0)</f>
        <v>0</v>
      </c>
      <c r="BH156" s="245">
        <f>IF(N156="zníž. prenesená",J156,0)</f>
        <v>0</v>
      </c>
      <c r="BI156" s="245">
        <f>IF(N156="nulová",J156,0)</f>
        <v>0</v>
      </c>
      <c r="BJ156" s="14" t="s">
        <v>89</v>
      </c>
      <c r="BK156" s="246">
        <f>ROUND(I156*H156,3)</f>
        <v>0</v>
      </c>
      <c r="BL156" s="14" t="s">
        <v>327</v>
      </c>
      <c r="BM156" s="244" t="s">
        <v>3748</v>
      </c>
    </row>
    <row r="157" s="2" customFormat="1" ht="16.5" customHeight="1">
      <c r="A157" s="35"/>
      <c r="B157" s="36"/>
      <c r="C157" s="233" t="s">
        <v>350</v>
      </c>
      <c r="D157" s="233" t="s">
        <v>264</v>
      </c>
      <c r="E157" s="234" t="s">
        <v>3749</v>
      </c>
      <c r="F157" s="235" t="s">
        <v>2202</v>
      </c>
      <c r="G157" s="236" t="s">
        <v>410</v>
      </c>
      <c r="H157" s="237">
        <v>22</v>
      </c>
      <c r="I157" s="238"/>
      <c r="J157" s="237">
        <f>ROUND(I157*H157,3)</f>
        <v>0</v>
      </c>
      <c r="K157" s="239"/>
      <c r="L157" s="41"/>
      <c r="M157" s="240" t="s">
        <v>1</v>
      </c>
      <c r="N157" s="241" t="s">
        <v>44</v>
      </c>
      <c r="O157" s="94"/>
      <c r="P157" s="242">
        <f>O157*H157</f>
        <v>0</v>
      </c>
      <c r="Q157" s="242">
        <v>2.0000000000000002E-05</v>
      </c>
      <c r="R157" s="242">
        <f>Q157*H157</f>
        <v>0.00044000000000000002</v>
      </c>
      <c r="S157" s="242">
        <v>0</v>
      </c>
      <c r="T157" s="24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4" t="s">
        <v>327</v>
      </c>
      <c r="AT157" s="244" t="s">
        <v>264</v>
      </c>
      <c r="AU157" s="244" t="s">
        <v>89</v>
      </c>
      <c r="AY157" s="14" t="s">
        <v>263</v>
      </c>
      <c r="BE157" s="245">
        <f>IF(N157="základná",J157,0)</f>
        <v>0</v>
      </c>
      <c r="BF157" s="245">
        <f>IF(N157="znížená",J157,0)</f>
        <v>0</v>
      </c>
      <c r="BG157" s="245">
        <f>IF(N157="zákl. prenesená",J157,0)</f>
        <v>0</v>
      </c>
      <c r="BH157" s="245">
        <f>IF(N157="zníž. prenesená",J157,0)</f>
        <v>0</v>
      </c>
      <c r="BI157" s="245">
        <f>IF(N157="nulová",J157,0)</f>
        <v>0</v>
      </c>
      <c r="BJ157" s="14" t="s">
        <v>89</v>
      </c>
      <c r="BK157" s="246">
        <f>ROUND(I157*H157,3)</f>
        <v>0</v>
      </c>
      <c r="BL157" s="14" t="s">
        <v>327</v>
      </c>
      <c r="BM157" s="244" t="s">
        <v>3750</v>
      </c>
    </row>
    <row r="158" s="2" customFormat="1" ht="16.5" customHeight="1">
      <c r="A158" s="35"/>
      <c r="B158" s="36"/>
      <c r="C158" s="249" t="s">
        <v>1468</v>
      </c>
      <c r="D158" s="249" t="s">
        <v>612</v>
      </c>
      <c r="E158" s="250" t="s">
        <v>3751</v>
      </c>
      <c r="F158" s="251" t="s">
        <v>3752</v>
      </c>
      <c r="G158" s="252" t="s">
        <v>410</v>
      </c>
      <c r="H158" s="253">
        <v>11</v>
      </c>
      <c r="I158" s="254"/>
      <c r="J158" s="253">
        <f>ROUND(I158*H158,3)</f>
        <v>0</v>
      </c>
      <c r="K158" s="255"/>
      <c r="L158" s="256"/>
      <c r="M158" s="257" t="s">
        <v>1</v>
      </c>
      <c r="N158" s="258" t="s">
        <v>44</v>
      </c>
      <c r="O158" s="94"/>
      <c r="P158" s="242">
        <f>O158*H158</f>
        <v>0</v>
      </c>
      <c r="Q158" s="242">
        <v>0.00012</v>
      </c>
      <c r="R158" s="242">
        <f>Q158*H158</f>
        <v>0.00132</v>
      </c>
      <c r="S158" s="242">
        <v>0</v>
      </c>
      <c r="T158" s="243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4" t="s">
        <v>717</v>
      </c>
      <c r="AT158" s="244" t="s">
        <v>612</v>
      </c>
      <c r="AU158" s="244" t="s">
        <v>89</v>
      </c>
      <c r="AY158" s="14" t="s">
        <v>263</v>
      </c>
      <c r="BE158" s="245">
        <f>IF(N158="základná",J158,0)</f>
        <v>0</v>
      </c>
      <c r="BF158" s="245">
        <f>IF(N158="znížená",J158,0)</f>
        <v>0</v>
      </c>
      <c r="BG158" s="245">
        <f>IF(N158="zákl. prenesená",J158,0)</f>
        <v>0</v>
      </c>
      <c r="BH158" s="245">
        <f>IF(N158="zníž. prenesená",J158,0)</f>
        <v>0</v>
      </c>
      <c r="BI158" s="245">
        <f>IF(N158="nulová",J158,0)</f>
        <v>0</v>
      </c>
      <c r="BJ158" s="14" t="s">
        <v>89</v>
      </c>
      <c r="BK158" s="246">
        <f>ROUND(I158*H158,3)</f>
        <v>0</v>
      </c>
      <c r="BL158" s="14" t="s">
        <v>327</v>
      </c>
      <c r="BM158" s="244" t="s">
        <v>3753</v>
      </c>
    </row>
    <row r="159" s="2" customFormat="1" ht="16.5" customHeight="1">
      <c r="A159" s="35"/>
      <c r="B159" s="36"/>
      <c r="C159" s="249" t="s">
        <v>1472</v>
      </c>
      <c r="D159" s="249" t="s">
        <v>612</v>
      </c>
      <c r="E159" s="250" t="s">
        <v>3754</v>
      </c>
      <c r="F159" s="251" t="s">
        <v>3755</v>
      </c>
      <c r="G159" s="252" t="s">
        <v>410</v>
      </c>
      <c r="H159" s="253">
        <v>11</v>
      </c>
      <c r="I159" s="254"/>
      <c r="J159" s="253">
        <f>ROUND(I159*H159,3)</f>
        <v>0</v>
      </c>
      <c r="K159" s="255"/>
      <c r="L159" s="256"/>
      <c r="M159" s="257" t="s">
        <v>1</v>
      </c>
      <c r="N159" s="258" t="s">
        <v>44</v>
      </c>
      <c r="O159" s="94"/>
      <c r="P159" s="242">
        <f>O159*H159</f>
        <v>0</v>
      </c>
      <c r="Q159" s="242">
        <v>8.0000000000000007E-05</v>
      </c>
      <c r="R159" s="242">
        <f>Q159*H159</f>
        <v>0.00088000000000000003</v>
      </c>
      <c r="S159" s="242">
        <v>0</v>
      </c>
      <c r="T159" s="243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4" t="s">
        <v>717</v>
      </c>
      <c r="AT159" s="244" t="s">
        <v>612</v>
      </c>
      <c r="AU159" s="244" t="s">
        <v>89</v>
      </c>
      <c r="AY159" s="14" t="s">
        <v>263</v>
      </c>
      <c r="BE159" s="245">
        <f>IF(N159="základná",J159,0)</f>
        <v>0</v>
      </c>
      <c r="BF159" s="245">
        <f>IF(N159="znížená",J159,0)</f>
        <v>0</v>
      </c>
      <c r="BG159" s="245">
        <f>IF(N159="zákl. prenesená",J159,0)</f>
        <v>0</v>
      </c>
      <c r="BH159" s="245">
        <f>IF(N159="zníž. prenesená",J159,0)</f>
        <v>0</v>
      </c>
      <c r="BI159" s="245">
        <f>IF(N159="nulová",J159,0)</f>
        <v>0</v>
      </c>
      <c r="BJ159" s="14" t="s">
        <v>89</v>
      </c>
      <c r="BK159" s="246">
        <f>ROUND(I159*H159,3)</f>
        <v>0</v>
      </c>
      <c r="BL159" s="14" t="s">
        <v>327</v>
      </c>
      <c r="BM159" s="244" t="s">
        <v>3756</v>
      </c>
    </row>
    <row r="160" s="2" customFormat="1" ht="16.5" customHeight="1">
      <c r="A160" s="35"/>
      <c r="B160" s="36"/>
      <c r="C160" s="233" t="s">
        <v>366</v>
      </c>
      <c r="D160" s="233" t="s">
        <v>264</v>
      </c>
      <c r="E160" s="234" t="s">
        <v>3757</v>
      </c>
      <c r="F160" s="235" t="s">
        <v>3758</v>
      </c>
      <c r="G160" s="236" t="s">
        <v>410</v>
      </c>
      <c r="H160" s="237">
        <v>11</v>
      </c>
      <c r="I160" s="238"/>
      <c r="J160" s="237">
        <f>ROUND(I160*H160,3)</f>
        <v>0</v>
      </c>
      <c r="K160" s="239"/>
      <c r="L160" s="41"/>
      <c r="M160" s="240" t="s">
        <v>1</v>
      </c>
      <c r="N160" s="241" t="s">
        <v>44</v>
      </c>
      <c r="O160" s="94"/>
      <c r="P160" s="242">
        <f>O160*H160</f>
        <v>0</v>
      </c>
      <c r="Q160" s="242">
        <v>0</v>
      </c>
      <c r="R160" s="242">
        <f>Q160*H160</f>
        <v>0</v>
      </c>
      <c r="S160" s="242">
        <v>0</v>
      </c>
      <c r="T160" s="243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4" t="s">
        <v>327</v>
      </c>
      <c r="AT160" s="244" t="s">
        <v>264</v>
      </c>
      <c r="AU160" s="244" t="s">
        <v>89</v>
      </c>
      <c r="AY160" s="14" t="s">
        <v>263</v>
      </c>
      <c r="BE160" s="245">
        <f>IF(N160="základná",J160,0)</f>
        <v>0</v>
      </c>
      <c r="BF160" s="245">
        <f>IF(N160="znížená",J160,0)</f>
        <v>0</v>
      </c>
      <c r="BG160" s="245">
        <f>IF(N160="zákl. prenesená",J160,0)</f>
        <v>0</v>
      </c>
      <c r="BH160" s="245">
        <f>IF(N160="zníž. prenesená",J160,0)</f>
        <v>0</v>
      </c>
      <c r="BI160" s="245">
        <f>IF(N160="nulová",J160,0)</f>
        <v>0</v>
      </c>
      <c r="BJ160" s="14" t="s">
        <v>89</v>
      </c>
      <c r="BK160" s="246">
        <f>ROUND(I160*H160,3)</f>
        <v>0</v>
      </c>
      <c r="BL160" s="14" t="s">
        <v>327</v>
      </c>
      <c r="BM160" s="244" t="s">
        <v>3759</v>
      </c>
    </row>
    <row r="161" s="2" customFormat="1" ht="24.15" customHeight="1">
      <c r="A161" s="35"/>
      <c r="B161" s="36"/>
      <c r="C161" s="249" t="s">
        <v>370</v>
      </c>
      <c r="D161" s="249" t="s">
        <v>612</v>
      </c>
      <c r="E161" s="250" t="s">
        <v>3760</v>
      </c>
      <c r="F161" s="251" t="s">
        <v>3761</v>
      </c>
      <c r="G161" s="252" t="s">
        <v>410</v>
      </c>
      <c r="H161" s="253">
        <v>11</v>
      </c>
      <c r="I161" s="254"/>
      <c r="J161" s="253">
        <f>ROUND(I161*H161,3)</f>
        <v>0</v>
      </c>
      <c r="K161" s="255"/>
      <c r="L161" s="256"/>
      <c r="M161" s="257" t="s">
        <v>1</v>
      </c>
      <c r="N161" s="258" t="s">
        <v>44</v>
      </c>
      <c r="O161" s="94"/>
      <c r="P161" s="242">
        <f>O161*H161</f>
        <v>0</v>
      </c>
      <c r="Q161" s="242">
        <v>0.00012</v>
      </c>
      <c r="R161" s="242">
        <f>Q161*H161</f>
        <v>0.00132</v>
      </c>
      <c r="S161" s="242">
        <v>0</v>
      </c>
      <c r="T161" s="243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4" t="s">
        <v>717</v>
      </c>
      <c r="AT161" s="244" t="s">
        <v>612</v>
      </c>
      <c r="AU161" s="244" t="s">
        <v>89</v>
      </c>
      <c r="AY161" s="14" t="s">
        <v>263</v>
      </c>
      <c r="BE161" s="245">
        <f>IF(N161="základná",J161,0)</f>
        <v>0</v>
      </c>
      <c r="BF161" s="245">
        <f>IF(N161="znížená",J161,0)</f>
        <v>0</v>
      </c>
      <c r="BG161" s="245">
        <f>IF(N161="zákl. prenesená",J161,0)</f>
        <v>0</v>
      </c>
      <c r="BH161" s="245">
        <f>IF(N161="zníž. prenesená",J161,0)</f>
        <v>0</v>
      </c>
      <c r="BI161" s="245">
        <f>IF(N161="nulová",J161,0)</f>
        <v>0</v>
      </c>
      <c r="BJ161" s="14" t="s">
        <v>89</v>
      </c>
      <c r="BK161" s="246">
        <f>ROUND(I161*H161,3)</f>
        <v>0</v>
      </c>
      <c r="BL161" s="14" t="s">
        <v>327</v>
      </c>
      <c r="BM161" s="244" t="s">
        <v>3762</v>
      </c>
    </row>
    <row r="162" s="2" customFormat="1" ht="24.15" customHeight="1">
      <c r="A162" s="35"/>
      <c r="B162" s="36"/>
      <c r="C162" s="233" t="s">
        <v>374</v>
      </c>
      <c r="D162" s="233" t="s">
        <v>264</v>
      </c>
      <c r="E162" s="234" t="s">
        <v>3763</v>
      </c>
      <c r="F162" s="235" t="s">
        <v>3764</v>
      </c>
      <c r="G162" s="236" t="s">
        <v>313</v>
      </c>
      <c r="H162" s="237">
        <v>0.014</v>
      </c>
      <c r="I162" s="238"/>
      <c r="J162" s="237">
        <f>ROUND(I162*H162,3)</f>
        <v>0</v>
      </c>
      <c r="K162" s="239"/>
      <c r="L162" s="41"/>
      <c r="M162" s="240" t="s">
        <v>1</v>
      </c>
      <c r="N162" s="241" t="s">
        <v>44</v>
      </c>
      <c r="O162" s="94"/>
      <c r="P162" s="242">
        <f>O162*H162</f>
        <v>0</v>
      </c>
      <c r="Q162" s="242">
        <v>0</v>
      </c>
      <c r="R162" s="242">
        <f>Q162*H162</f>
        <v>0</v>
      </c>
      <c r="S162" s="242">
        <v>0</v>
      </c>
      <c r="T162" s="243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4" t="s">
        <v>327</v>
      </c>
      <c r="AT162" s="244" t="s">
        <v>264</v>
      </c>
      <c r="AU162" s="244" t="s">
        <v>89</v>
      </c>
      <c r="AY162" s="14" t="s">
        <v>263</v>
      </c>
      <c r="BE162" s="245">
        <f>IF(N162="základná",J162,0)</f>
        <v>0</v>
      </c>
      <c r="BF162" s="245">
        <f>IF(N162="znížená",J162,0)</f>
        <v>0</v>
      </c>
      <c r="BG162" s="245">
        <f>IF(N162="zákl. prenesená",J162,0)</f>
        <v>0</v>
      </c>
      <c r="BH162" s="245">
        <f>IF(N162="zníž. prenesená",J162,0)</f>
        <v>0</v>
      </c>
      <c r="BI162" s="245">
        <f>IF(N162="nulová",J162,0)</f>
        <v>0</v>
      </c>
      <c r="BJ162" s="14" t="s">
        <v>89</v>
      </c>
      <c r="BK162" s="246">
        <f>ROUND(I162*H162,3)</f>
        <v>0</v>
      </c>
      <c r="BL162" s="14" t="s">
        <v>327</v>
      </c>
      <c r="BM162" s="244" t="s">
        <v>3765</v>
      </c>
    </row>
    <row r="163" s="2" customFormat="1" ht="21.75" customHeight="1">
      <c r="A163" s="35"/>
      <c r="B163" s="36"/>
      <c r="C163" s="233" t="s">
        <v>1482</v>
      </c>
      <c r="D163" s="233" t="s">
        <v>264</v>
      </c>
      <c r="E163" s="234" t="s">
        <v>2288</v>
      </c>
      <c r="F163" s="235" t="s">
        <v>2289</v>
      </c>
      <c r="G163" s="236" t="s">
        <v>1445</v>
      </c>
      <c r="H163" s="238"/>
      <c r="I163" s="238"/>
      <c r="J163" s="237">
        <f>ROUND(I163*H163,3)</f>
        <v>0</v>
      </c>
      <c r="K163" s="239"/>
      <c r="L163" s="41"/>
      <c r="M163" s="240" t="s">
        <v>1</v>
      </c>
      <c r="N163" s="241" t="s">
        <v>44</v>
      </c>
      <c r="O163" s="94"/>
      <c r="P163" s="242">
        <f>O163*H163</f>
        <v>0</v>
      </c>
      <c r="Q163" s="242">
        <v>0</v>
      </c>
      <c r="R163" s="242">
        <f>Q163*H163</f>
        <v>0</v>
      </c>
      <c r="S163" s="242">
        <v>0</v>
      </c>
      <c r="T163" s="243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4" t="s">
        <v>327</v>
      </c>
      <c r="AT163" s="244" t="s">
        <v>264</v>
      </c>
      <c r="AU163" s="244" t="s">
        <v>89</v>
      </c>
      <c r="AY163" s="14" t="s">
        <v>263</v>
      </c>
      <c r="BE163" s="245">
        <f>IF(N163="základná",J163,0)</f>
        <v>0</v>
      </c>
      <c r="BF163" s="245">
        <f>IF(N163="znížená",J163,0)</f>
        <v>0</v>
      </c>
      <c r="BG163" s="245">
        <f>IF(N163="zákl. prenesená",J163,0)</f>
        <v>0</v>
      </c>
      <c r="BH163" s="245">
        <f>IF(N163="zníž. prenesená",J163,0)</f>
        <v>0</v>
      </c>
      <c r="BI163" s="245">
        <f>IF(N163="nulová",J163,0)</f>
        <v>0</v>
      </c>
      <c r="BJ163" s="14" t="s">
        <v>89</v>
      </c>
      <c r="BK163" s="246">
        <f>ROUND(I163*H163,3)</f>
        <v>0</v>
      </c>
      <c r="BL163" s="14" t="s">
        <v>327</v>
      </c>
      <c r="BM163" s="244" t="s">
        <v>3766</v>
      </c>
    </row>
    <row r="164" s="2" customFormat="1" ht="24.15" customHeight="1">
      <c r="A164" s="35"/>
      <c r="B164" s="36"/>
      <c r="C164" s="233" t="s">
        <v>1486</v>
      </c>
      <c r="D164" s="233" t="s">
        <v>264</v>
      </c>
      <c r="E164" s="234" t="s">
        <v>2291</v>
      </c>
      <c r="F164" s="235" t="s">
        <v>2292</v>
      </c>
      <c r="G164" s="236" t="s">
        <v>1445</v>
      </c>
      <c r="H164" s="238"/>
      <c r="I164" s="238"/>
      <c r="J164" s="237">
        <f>ROUND(I164*H164,3)</f>
        <v>0</v>
      </c>
      <c r="K164" s="239"/>
      <c r="L164" s="41"/>
      <c r="M164" s="240" t="s">
        <v>1</v>
      </c>
      <c r="N164" s="241" t="s">
        <v>44</v>
      </c>
      <c r="O164" s="94"/>
      <c r="P164" s="242">
        <f>O164*H164</f>
        <v>0</v>
      </c>
      <c r="Q164" s="242">
        <v>0</v>
      </c>
      <c r="R164" s="242">
        <f>Q164*H164</f>
        <v>0</v>
      </c>
      <c r="S164" s="242">
        <v>0</v>
      </c>
      <c r="T164" s="243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4" t="s">
        <v>327</v>
      </c>
      <c r="AT164" s="244" t="s">
        <v>264</v>
      </c>
      <c r="AU164" s="244" t="s">
        <v>89</v>
      </c>
      <c r="AY164" s="14" t="s">
        <v>263</v>
      </c>
      <c r="BE164" s="245">
        <f>IF(N164="základná",J164,0)</f>
        <v>0</v>
      </c>
      <c r="BF164" s="245">
        <f>IF(N164="znížená",J164,0)</f>
        <v>0</v>
      </c>
      <c r="BG164" s="245">
        <f>IF(N164="zákl. prenesená",J164,0)</f>
        <v>0</v>
      </c>
      <c r="BH164" s="245">
        <f>IF(N164="zníž. prenesená",J164,0)</f>
        <v>0</v>
      </c>
      <c r="BI164" s="245">
        <f>IF(N164="nulová",J164,0)</f>
        <v>0</v>
      </c>
      <c r="BJ164" s="14" t="s">
        <v>89</v>
      </c>
      <c r="BK164" s="246">
        <f>ROUND(I164*H164,3)</f>
        <v>0</v>
      </c>
      <c r="BL164" s="14" t="s">
        <v>327</v>
      </c>
      <c r="BM164" s="244" t="s">
        <v>3767</v>
      </c>
    </row>
    <row r="165" s="12" customFormat="1" ht="22.8" customHeight="1">
      <c r="A165" s="12"/>
      <c r="B165" s="219"/>
      <c r="C165" s="220"/>
      <c r="D165" s="221" t="s">
        <v>77</v>
      </c>
      <c r="E165" s="247" t="s">
        <v>1908</v>
      </c>
      <c r="F165" s="247" t="s">
        <v>1909</v>
      </c>
      <c r="G165" s="220"/>
      <c r="H165" s="220"/>
      <c r="I165" s="223"/>
      <c r="J165" s="248">
        <f>BK165</f>
        <v>0</v>
      </c>
      <c r="K165" s="220"/>
      <c r="L165" s="225"/>
      <c r="M165" s="226"/>
      <c r="N165" s="227"/>
      <c r="O165" s="227"/>
      <c r="P165" s="228">
        <f>SUM(P166:P177)</f>
        <v>0</v>
      </c>
      <c r="Q165" s="227"/>
      <c r="R165" s="228">
        <f>SUM(R166:R177)</f>
        <v>0.012979999999999999</v>
      </c>
      <c r="S165" s="227"/>
      <c r="T165" s="229">
        <f>SUM(T166:T177)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30" t="s">
        <v>89</v>
      </c>
      <c r="AT165" s="231" t="s">
        <v>77</v>
      </c>
      <c r="AU165" s="231" t="s">
        <v>85</v>
      </c>
      <c r="AY165" s="230" t="s">
        <v>263</v>
      </c>
      <c r="BK165" s="232">
        <f>SUM(BK166:BK177)</f>
        <v>0</v>
      </c>
    </row>
    <row r="166" s="2" customFormat="1" ht="24.15" customHeight="1">
      <c r="A166" s="35"/>
      <c r="B166" s="36"/>
      <c r="C166" s="233" t="s">
        <v>390</v>
      </c>
      <c r="D166" s="233" t="s">
        <v>264</v>
      </c>
      <c r="E166" s="234" t="s">
        <v>3768</v>
      </c>
      <c r="F166" s="235" t="s">
        <v>3769</v>
      </c>
      <c r="G166" s="236" t="s">
        <v>410</v>
      </c>
      <c r="H166" s="237">
        <v>11</v>
      </c>
      <c r="I166" s="238"/>
      <c r="J166" s="237">
        <f>ROUND(I166*H166,3)</f>
        <v>0</v>
      </c>
      <c r="K166" s="239"/>
      <c r="L166" s="41"/>
      <c r="M166" s="240" t="s">
        <v>1</v>
      </c>
      <c r="N166" s="241" t="s">
        <v>44</v>
      </c>
      <c r="O166" s="94"/>
      <c r="P166" s="242">
        <f>O166*H166</f>
        <v>0</v>
      </c>
      <c r="Q166" s="242">
        <v>0</v>
      </c>
      <c r="R166" s="242">
        <f>Q166*H166</f>
        <v>0</v>
      </c>
      <c r="S166" s="242">
        <v>0</v>
      </c>
      <c r="T166" s="243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4" t="s">
        <v>327</v>
      </c>
      <c r="AT166" s="244" t="s">
        <v>264</v>
      </c>
      <c r="AU166" s="244" t="s">
        <v>89</v>
      </c>
      <c r="AY166" s="14" t="s">
        <v>263</v>
      </c>
      <c r="BE166" s="245">
        <f>IF(N166="základná",J166,0)</f>
        <v>0</v>
      </c>
      <c r="BF166" s="245">
        <f>IF(N166="znížená",J166,0)</f>
        <v>0</v>
      </c>
      <c r="BG166" s="245">
        <f>IF(N166="zákl. prenesená",J166,0)</f>
        <v>0</v>
      </c>
      <c r="BH166" s="245">
        <f>IF(N166="zníž. prenesená",J166,0)</f>
        <v>0</v>
      </c>
      <c r="BI166" s="245">
        <f>IF(N166="nulová",J166,0)</f>
        <v>0</v>
      </c>
      <c r="BJ166" s="14" t="s">
        <v>89</v>
      </c>
      <c r="BK166" s="246">
        <f>ROUND(I166*H166,3)</f>
        <v>0</v>
      </c>
      <c r="BL166" s="14" t="s">
        <v>327</v>
      </c>
      <c r="BM166" s="244" t="s">
        <v>3770</v>
      </c>
    </row>
    <row r="167" s="2" customFormat="1" ht="24.15" customHeight="1">
      <c r="A167" s="35"/>
      <c r="B167" s="36"/>
      <c r="C167" s="233" t="s">
        <v>403</v>
      </c>
      <c r="D167" s="233" t="s">
        <v>264</v>
      </c>
      <c r="E167" s="234" t="s">
        <v>3771</v>
      </c>
      <c r="F167" s="235" t="s">
        <v>3772</v>
      </c>
      <c r="G167" s="236" t="s">
        <v>410</v>
      </c>
      <c r="H167" s="237">
        <v>4</v>
      </c>
      <c r="I167" s="238"/>
      <c r="J167" s="237">
        <f>ROUND(I167*H167,3)</f>
        <v>0</v>
      </c>
      <c r="K167" s="239"/>
      <c r="L167" s="41"/>
      <c r="M167" s="240" t="s">
        <v>1</v>
      </c>
      <c r="N167" s="241" t="s">
        <v>44</v>
      </c>
      <c r="O167" s="94"/>
      <c r="P167" s="242">
        <f>O167*H167</f>
        <v>0</v>
      </c>
      <c r="Q167" s="242">
        <v>5.0000000000000002E-05</v>
      </c>
      <c r="R167" s="242">
        <f>Q167*H167</f>
        <v>0.00020000000000000001</v>
      </c>
      <c r="S167" s="242">
        <v>0</v>
      </c>
      <c r="T167" s="243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4" t="s">
        <v>327</v>
      </c>
      <c r="AT167" s="244" t="s">
        <v>264</v>
      </c>
      <c r="AU167" s="244" t="s">
        <v>89</v>
      </c>
      <c r="AY167" s="14" t="s">
        <v>263</v>
      </c>
      <c r="BE167" s="245">
        <f>IF(N167="základná",J167,0)</f>
        <v>0</v>
      </c>
      <c r="BF167" s="245">
        <f>IF(N167="znížená",J167,0)</f>
        <v>0</v>
      </c>
      <c r="BG167" s="245">
        <f>IF(N167="zákl. prenesená",J167,0)</f>
        <v>0</v>
      </c>
      <c r="BH167" s="245">
        <f>IF(N167="zníž. prenesená",J167,0)</f>
        <v>0</v>
      </c>
      <c r="BI167" s="245">
        <f>IF(N167="nulová",J167,0)</f>
        <v>0</v>
      </c>
      <c r="BJ167" s="14" t="s">
        <v>89</v>
      </c>
      <c r="BK167" s="246">
        <f>ROUND(I167*H167,3)</f>
        <v>0</v>
      </c>
      <c r="BL167" s="14" t="s">
        <v>327</v>
      </c>
      <c r="BM167" s="244" t="s">
        <v>3773</v>
      </c>
    </row>
    <row r="168" s="2" customFormat="1" ht="24.15" customHeight="1">
      <c r="A168" s="35"/>
      <c r="B168" s="36"/>
      <c r="C168" s="233" t="s">
        <v>1496</v>
      </c>
      <c r="D168" s="233" t="s">
        <v>264</v>
      </c>
      <c r="E168" s="234" t="s">
        <v>3774</v>
      </c>
      <c r="F168" s="235" t="s">
        <v>3775</v>
      </c>
      <c r="G168" s="236" t="s">
        <v>410</v>
      </c>
      <c r="H168" s="237">
        <v>5</v>
      </c>
      <c r="I168" s="238"/>
      <c r="J168" s="237">
        <f>ROUND(I168*H168,3)</f>
        <v>0</v>
      </c>
      <c r="K168" s="239"/>
      <c r="L168" s="41"/>
      <c r="M168" s="240" t="s">
        <v>1</v>
      </c>
      <c r="N168" s="241" t="s">
        <v>44</v>
      </c>
      <c r="O168" s="94"/>
      <c r="P168" s="242">
        <f>O168*H168</f>
        <v>0</v>
      </c>
      <c r="Q168" s="242">
        <v>8.0000000000000007E-05</v>
      </c>
      <c r="R168" s="242">
        <f>Q168*H168</f>
        <v>0.00040000000000000002</v>
      </c>
      <c r="S168" s="242">
        <v>0</v>
      </c>
      <c r="T168" s="243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4" t="s">
        <v>327</v>
      </c>
      <c r="AT168" s="244" t="s">
        <v>264</v>
      </c>
      <c r="AU168" s="244" t="s">
        <v>89</v>
      </c>
      <c r="AY168" s="14" t="s">
        <v>263</v>
      </c>
      <c r="BE168" s="245">
        <f>IF(N168="základná",J168,0)</f>
        <v>0</v>
      </c>
      <c r="BF168" s="245">
        <f>IF(N168="znížená",J168,0)</f>
        <v>0</v>
      </c>
      <c r="BG168" s="245">
        <f>IF(N168="zákl. prenesená",J168,0)</f>
        <v>0</v>
      </c>
      <c r="BH168" s="245">
        <f>IF(N168="zníž. prenesená",J168,0)</f>
        <v>0</v>
      </c>
      <c r="BI168" s="245">
        <f>IF(N168="nulová",J168,0)</f>
        <v>0</v>
      </c>
      <c r="BJ168" s="14" t="s">
        <v>89</v>
      </c>
      <c r="BK168" s="246">
        <f>ROUND(I168*H168,3)</f>
        <v>0</v>
      </c>
      <c r="BL168" s="14" t="s">
        <v>327</v>
      </c>
      <c r="BM168" s="244" t="s">
        <v>3776</v>
      </c>
    </row>
    <row r="169" s="2" customFormat="1" ht="24.15" customHeight="1">
      <c r="A169" s="35"/>
      <c r="B169" s="36"/>
      <c r="C169" s="233" t="s">
        <v>717</v>
      </c>
      <c r="D169" s="233" t="s">
        <v>264</v>
      </c>
      <c r="E169" s="234" t="s">
        <v>3777</v>
      </c>
      <c r="F169" s="235" t="s">
        <v>3778</v>
      </c>
      <c r="G169" s="236" t="s">
        <v>2043</v>
      </c>
      <c r="H169" s="237">
        <v>5</v>
      </c>
      <c r="I169" s="238"/>
      <c r="J169" s="237">
        <f>ROUND(I169*H169,3)</f>
        <v>0</v>
      </c>
      <c r="K169" s="239"/>
      <c r="L169" s="41"/>
      <c r="M169" s="240" t="s">
        <v>1</v>
      </c>
      <c r="N169" s="241" t="s">
        <v>44</v>
      </c>
      <c r="O169" s="94"/>
      <c r="P169" s="242">
        <f>O169*H169</f>
        <v>0</v>
      </c>
      <c r="Q169" s="242">
        <v>0.00198</v>
      </c>
      <c r="R169" s="242">
        <f>Q169*H169</f>
        <v>0.0098999999999999991</v>
      </c>
      <c r="S169" s="242">
        <v>0</v>
      </c>
      <c r="T169" s="243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4" t="s">
        <v>327</v>
      </c>
      <c r="AT169" s="244" t="s">
        <v>264</v>
      </c>
      <c r="AU169" s="244" t="s">
        <v>89</v>
      </c>
      <c r="AY169" s="14" t="s">
        <v>263</v>
      </c>
      <c r="BE169" s="245">
        <f>IF(N169="základná",J169,0)</f>
        <v>0</v>
      </c>
      <c r="BF169" s="245">
        <f>IF(N169="znížená",J169,0)</f>
        <v>0</v>
      </c>
      <c r="BG169" s="245">
        <f>IF(N169="zákl. prenesená",J169,0)</f>
        <v>0</v>
      </c>
      <c r="BH169" s="245">
        <f>IF(N169="zníž. prenesená",J169,0)</f>
        <v>0</v>
      </c>
      <c r="BI169" s="245">
        <f>IF(N169="nulová",J169,0)</f>
        <v>0</v>
      </c>
      <c r="BJ169" s="14" t="s">
        <v>89</v>
      </c>
      <c r="BK169" s="246">
        <f>ROUND(I169*H169,3)</f>
        <v>0</v>
      </c>
      <c r="BL169" s="14" t="s">
        <v>327</v>
      </c>
      <c r="BM169" s="244" t="s">
        <v>3779</v>
      </c>
    </row>
    <row r="170" s="2" customFormat="1" ht="16.5" customHeight="1">
      <c r="A170" s="35"/>
      <c r="B170" s="36"/>
      <c r="C170" s="249" t="s">
        <v>407</v>
      </c>
      <c r="D170" s="249" t="s">
        <v>612</v>
      </c>
      <c r="E170" s="250" t="s">
        <v>3780</v>
      </c>
      <c r="F170" s="251" t="s">
        <v>3781</v>
      </c>
      <c r="G170" s="252" t="s">
        <v>3782</v>
      </c>
      <c r="H170" s="253">
        <v>5</v>
      </c>
      <c r="I170" s="254"/>
      <c r="J170" s="253">
        <f>ROUND(I170*H170,3)</f>
        <v>0</v>
      </c>
      <c r="K170" s="255"/>
      <c r="L170" s="256"/>
      <c r="M170" s="257" t="s">
        <v>1</v>
      </c>
      <c r="N170" s="258" t="s">
        <v>44</v>
      </c>
      <c r="O170" s="94"/>
      <c r="P170" s="242">
        <f>O170*H170</f>
        <v>0</v>
      </c>
      <c r="Q170" s="242">
        <v>0.00023000000000000001</v>
      </c>
      <c r="R170" s="242">
        <f>Q170*H170</f>
        <v>0.00115</v>
      </c>
      <c r="S170" s="242">
        <v>0</v>
      </c>
      <c r="T170" s="243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4" t="s">
        <v>717</v>
      </c>
      <c r="AT170" s="244" t="s">
        <v>612</v>
      </c>
      <c r="AU170" s="244" t="s">
        <v>89</v>
      </c>
      <c r="AY170" s="14" t="s">
        <v>263</v>
      </c>
      <c r="BE170" s="245">
        <f>IF(N170="základná",J170,0)</f>
        <v>0</v>
      </c>
      <c r="BF170" s="245">
        <f>IF(N170="znížená",J170,0)</f>
        <v>0</v>
      </c>
      <c r="BG170" s="245">
        <f>IF(N170="zákl. prenesená",J170,0)</f>
        <v>0</v>
      </c>
      <c r="BH170" s="245">
        <f>IF(N170="zníž. prenesená",J170,0)</f>
        <v>0</v>
      </c>
      <c r="BI170" s="245">
        <f>IF(N170="nulová",J170,0)</f>
        <v>0</v>
      </c>
      <c r="BJ170" s="14" t="s">
        <v>89</v>
      </c>
      <c r="BK170" s="246">
        <f>ROUND(I170*H170,3)</f>
        <v>0</v>
      </c>
      <c r="BL170" s="14" t="s">
        <v>327</v>
      </c>
      <c r="BM170" s="244" t="s">
        <v>3783</v>
      </c>
    </row>
    <row r="171" s="2" customFormat="1" ht="24.15" customHeight="1">
      <c r="A171" s="35"/>
      <c r="B171" s="36"/>
      <c r="C171" s="249" t="s">
        <v>1506</v>
      </c>
      <c r="D171" s="249" t="s">
        <v>612</v>
      </c>
      <c r="E171" s="250" t="s">
        <v>3784</v>
      </c>
      <c r="F171" s="251" t="s">
        <v>3785</v>
      </c>
      <c r="G171" s="252" t="s">
        <v>3782</v>
      </c>
      <c r="H171" s="253">
        <v>5</v>
      </c>
      <c r="I171" s="254"/>
      <c r="J171" s="253">
        <f>ROUND(I171*H171,3)</f>
        <v>0</v>
      </c>
      <c r="K171" s="255"/>
      <c r="L171" s="256"/>
      <c r="M171" s="257" t="s">
        <v>1</v>
      </c>
      <c r="N171" s="258" t="s">
        <v>44</v>
      </c>
      <c r="O171" s="94"/>
      <c r="P171" s="242">
        <f>O171*H171</f>
        <v>0</v>
      </c>
      <c r="Q171" s="242">
        <v>0.00023000000000000001</v>
      </c>
      <c r="R171" s="242">
        <f>Q171*H171</f>
        <v>0.00115</v>
      </c>
      <c r="S171" s="242">
        <v>0</v>
      </c>
      <c r="T171" s="243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4" t="s">
        <v>717</v>
      </c>
      <c r="AT171" s="244" t="s">
        <v>612</v>
      </c>
      <c r="AU171" s="244" t="s">
        <v>89</v>
      </c>
      <c r="AY171" s="14" t="s">
        <v>263</v>
      </c>
      <c r="BE171" s="245">
        <f>IF(N171="základná",J171,0)</f>
        <v>0</v>
      </c>
      <c r="BF171" s="245">
        <f>IF(N171="znížená",J171,0)</f>
        <v>0</v>
      </c>
      <c r="BG171" s="245">
        <f>IF(N171="zákl. prenesená",J171,0)</f>
        <v>0</v>
      </c>
      <c r="BH171" s="245">
        <f>IF(N171="zníž. prenesená",J171,0)</f>
        <v>0</v>
      </c>
      <c r="BI171" s="245">
        <f>IF(N171="nulová",J171,0)</f>
        <v>0</v>
      </c>
      <c r="BJ171" s="14" t="s">
        <v>89</v>
      </c>
      <c r="BK171" s="246">
        <f>ROUND(I171*H171,3)</f>
        <v>0</v>
      </c>
      <c r="BL171" s="14" t="s">
        <v>327</v>
      </c>
      <c r="BM171" s="244" t="s">
        <v>3786</v>
      </c>
    </row>
    <row r="172" s="2" customFormat="1" ht="24.15" customHeight="1">
      <c r="A172" s="35"/>
      <c r="B172" s="36"/>
      <c r="C172" s="233" t="s">
        <v>416</v>
      </c>
      <c r="D172" s="233" t="s">
        <v>264</v>
      </c>
      <c r="E172" s="234" t="s">
        <v>3787</v>
      </c>
      <c r="F172" s="235" t="s">
        <v>3788</v>
      </c>
      <c r="G172" s="236" t="s">
        <v>322</v>
      </c>
      <c r="H172" s="237">
        <v>50</v>
      </c>
      <c r="I172" s="238"/>
      <c r="J172" s="237">
        <f>ROUND(I172*H172,3)</f>
        <v>0</v>
      </c>
      <c r="K172" s="239"/>
      <c r="L172" s="41"/>
      <c r="M172" s="240" t="s">
        <v>1</v>
      </c>
      <c r="N172" s="241" t="s">
        <v>44</v>
      </c>
      <c r="O172" s="94"/>
      <c r="P172" s="242">
        <f>O172*H172</f>
        <v>0</v>
      </c>
      <c r="Q172" s="242">
        <v>0</v>
      </c>
      <c r="R172" s="242">
        <f>Q172*H172</f>
        <v>0</v>
      </c>
      <c r="S172" s="242">
        <v>0</v>
      </c>
      <c r="T172" s="243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44" t="s">
        <v>327</v>
      </c>
      <c r="AT172" s="244" t="s">
        <v>264</v>
      </c>
      <c r="AU172" s="244" t="s">
        <v>89</v>
      </c>
      <c r="AY172" s="14" t="s">
        <v>263</v>
      </c>
      <c r="BE172" s="245">
        <f>IF(N172="základná",J172,0)</f>
        <v>0</v>
      </c>
      <c r="BF172" s="245">
        <f>IF(N172="znížená",J172,0)</f>
        <v>0</v>
      </c>
      <c r="BG172" s="245">
        <f>IF(N172="zákl. prenesená",J172,0)</f>
        <v>0</v>
      </c>
      <c r="BH172" s="245">
        <f>IF(N172="zníž. prenesená",J172,0)</f>
        <v>0</v>
      </c>
      <c r="BI172" s="245">
        <f>IF(N172="nulová",J172,0)</f>
        <v>0</v>
      </c>
      <c r="BJ172" s="14" t="s">
        <v>89</v>
      </c>
      <c r="BK172" s="246">
        <f>ROUND(I172*H172,3)</f>
        <v>0</v>
      </c>
      <c r="BL172" s="14" t="s">
        <v>327</v>
      </c>
      <c r="BM172" s="244" t="s">
        <v>3789</v>
      </c>
    </row>
    <row r="173" s="2" customFormat="1" ht="24.15" customHeight="1">
      <c r="A173" s="35"/>
      <c r="B173" s="36"/>
      <c r="C173" s="233" t="s">
        <v>420</v>
      </c>
      <c r="D173" s="233" t="s">
        <v>264</v>
      </c>
      <c r="E173" s="234" t="s">
        <v>3790</v>
      </c>
      <c r="F173" s="235" t="s">
        <v>3791</v>
      </c>
      <c r="G173" s="236" t="s">
        <v>410</v>
      </c>
      <c r="H173" s="237">
        <v>18</v>
      </c>
      <c r="I173" s="238"/>
      <c r="J173" s="237">
        <f>ROUND(I173*H173,3)</f>
        <v>0</v>
      </c>
      <c r="K173" s="239"/>
      <c r="L173" s="41"/>
      <c r="M173" s="240" t="s">
        <v>1</v>
      </c>
      <c r="N173" s="241" t="s">
        <v>44</v>
      </c>
      <c r="O173" s="94"/>
      <c r="P173" s="242">
        <f>O173*H173</f>
        <v>0</v>
      </c>
      <c r="Q173" s="242">
        <v>1.0000000000000001E-05</v>
      </c>
      <c r="R173" s="242">
        <f>Q173*H173</f>
        <v>0.00018000000000000001</v>
      </c>
      <c r="S173" s="242">
        <v>0</v>
      </c>
      <c r="T173" s="243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44" t="s">
        <v>327</v>
      </c>
      <c r="AT173" s="244" t="s">
        <v>264</v>
      </c>
      <c r="AU173" s="244" t="s">
        <v>89</v>
      </c>
      <c r="AY173" s="14" t="s">
        <v>263</v>
      </c>
      <c r="BE173" s="245">
        <f>IF(N173="základná",J173,0)</f>
        <v>0</v>
      </c>
      <c r="BF173" s="245">
        <f>IF(N173="znížená",J173,0)</f>
        <v>0</v>
      </c>
      <c r="BG173" s="245">
        <f>IF(N173="zákl. prenesená",J173,0)</f>
        <v>0</v>
      </c>
      <c r="BH173" s="245">
        <f>IF(N173="zníž. prenesená",J173,0)</f>
        <v>0</v>
      </c>
      <c r="BI173" s="245">
        <f>IF(N173="nulová",J173,0)</f>
        <v>0</v>
      </c>
      <c r="BJ173" s="14" t="s">
        <v>89</v>
      </c>
      <c r="BK173" s="246">
        <f>ROUND(I173*H173,3)</f>
        <v>0</v>
      </c>
      <c r="BL173" s="14" t="s">
        <v>327</v>
      </c>
      <c r="BM173" s="244" t="s">
        <v>3792</v>
      </c>
    </row>
    <row r="174" s="2" customFormat="1" ht="24.15" customHeight="1">
      <c r="A174" s="35"/>
      <c r="B174" s="36"/>
      <c r="C174" s="233" t="s">
        <v>424</v>
      </c>
      <c r="D174" s="233" t="s">
        <v>264</v>
      </c>
      <c r="E174" s="234" t="s">
        <v>3793</v>
      </c>
      <c r="F174" s="235" t="s">
        <v>3794</v>
      </c>
      <c r="G174" s="236" t="s">
        <v>322</v>
      </c>
      <c r="H174" s="237">
        <v>50</v>
      </c>
      <c r="I174" s="238"/>
      <c r="J174" s="237">
        <f>ROUND(I174*H174,3)</f>
        <v>0</v>
      </c>
      <c r="K174" s="239"/>
      <c r="L174" s="41"/>
      <c r="M174" s="240" t="s">
        <v>1</v>
      </c>
      <c r="N174" s="241" t="s">
        <v>44</v>
      </c>
      <c r="O174" s="94"/>
      <c r="P174" s="242">
        <f>O174*H174</f>
        <v>0</v>
      </c>
      <c r="Q174" s="242">
        <v>0</v>
      </c>
      <c r="R174" s="242">
        <f>Q174*H174</f>
        <v>0</v>
      </c>
      <c r="S174" s="242">
        <v>0</v>
      </c>
      <c r="T174" s="243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44" t="s">
        <v>327</v>
      </c>
      <c r="AT174" s="244" t="s">
        <v>264</v>
      </c>
      <c r="AU174" s="244" t="s">
        <v>89</v>
      </c>
      <c r="AY174" s="14" t="s">
        <v>263</v>
      </c>
      <c r="BE174" s="245">
        <f>IF(N174="základná",J174,0)</f>
        <v>0</v>
      </c>
      <c r="BF174" s="245">
        <f>IF(N174="znížená",J174,0)</f>
        <v>0</v>
      </c>
      <c r="BG174" s="245">
        <f>IF(N174="zákl. prenesená",J174,0)</f>
        <v>0</v>
      </c>
      <c r="BH174" s="245">
        <f>IF(N174="zníž. prenesená",J174,0)</f>
        <v>0</v>
      </c>
      <c r="BI174" s="245">
        <f>IF(N174="nulová",J174,0)</f>
        <v>0</v>
      </c>
      <c r="BJ174" s="14" t="s">
        <v>89</v>
      </c>
      <c r="BK174" s="246">
        <f>ROUND(I174*H174,3)</f>
        <v>0</v>
      </c>
      <c r="BL174" s="14" t="s">
        <v>327</v>
      </c>
      <c r="BM174" s="244" t="s">
        <v>3795</v>
      </c>
    </row>
    <row r="175" s="2" customFormat="1" ht="24.15" customHeight="1">
      <c r="A175" s="35"/>
      <c r="B175" s="36"/>
      <c r="C175" s="233" t="s">
        <v>1519</v>
      </c>
      <c r="D175" s="233" t="s">
        <v>264</v>
      </c>
      <c r="E175" s="234" t="s">
        <v>3796</v>
      </c>
      <c r="F175" s="235" t="s">
        <v>3797</v>
      </c>
      <c r="G175" s="236" t="s">
        <v>313</v>
      </c>
      <c r="H175" s="237">
        <v>0.17399999999999999</v>
      </c>
      <c r="I175" s="238"/>
      <c r="J175" s="237">
        <f>ROUND(I175*H175,3)</f>
        <v>0</v>
      </c>
      <c r="K175" s="239"/>
      <c r="L175" s="41"/>
      <c r="M175" s="240" t="s">
        <v>1</v>
      </c>
      <c r="N175" s="241" t="s">
        <v>44</v>
      </c>
      <c r="O175" s="94"/>
      <c r="P175" s="242">
        <f>O175*H175</f>
        <v>0</v>
      </c>
      <c r="Q175" s="242">
        <v>0</v>
      </c>
      <c r="R175" s="242">
        <f>Q175*H175</f>
        <v>0</v>
      </c>
      <c r="S175" s="242">
        <v>0</v>
      </c>
      <c r="T175" s="243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44" t="s">
        <v>327</v>
      </c>
      <c r="AT175" s="244" t="s">
        <v>264</v>
      </c>
      <c r="AU175" s="244" t="s">
        <v>89</v>
      </c>
      <c r="AY175" s="14" t="s">
        <v>263</v>
      </c>
      <c r="BE175" s="245">
        <f>IF(N175="základná",J175,0)</f>
        <v>0</v>
      </c>
      <c r="BF175" s="245">
        <f>IF(N175="znížená",J175,0)</f>
        <v>0</v>
      </c>
      <c r="BG175" s="245">
        <f>IF(N175="zákl. prenesená",J175,0)</f>
        <v>0</v>
      </c>
      <c r="BH175" s="245">
        <f>IF(N175="zníž. prenesená",J175,0)</f>
        <v>0</v>
      </c>
      <c r="BI175" s="245">
        <f>IF(N175="nulová",J175,0)</f>
        <v>0</v>
      </c>
      <c r="BJ175" s="14" t="s">
        <v>89</v>
      </c>
      <c r="BK175" s="246">
        <f>ROUND(I175*H175,3)</f>
        <v>0</v>
      </c>
      <c r="BL175" s="14" t="s">
        <v>327</v>
      </c>
      <c r="BM175" s="244" t="s">
        <v>3798</v>
      </c>
    </row>
    <row r="176" s="2" customFormat="1" ht="24.15" customHeight="1">
      <c r="A176" s="35"/>
      <c r="B176" s="36"/>
      <c r="C176" s="233" t="s">
        <v>432</v>
      </c>
      <c r="D176" s="233" t="s">
        <v>264</v>
      </c>
      <c r="E176" s="234" t="s">
        <v>2004</v>
      </c>
      <c r="F176" s="235" t="s">
        <v>2005</v>
      </c>
      <c r="G176" s="236" t="s">
        <v>1445</v>
      </c>
      <c r="H176" s="238"/>
      <c r="I176" s="238"/>
      <c r="J176" s="237">
        <f>ROUND(I176*H176,3)</f>
        <v>0</v>
      </c>
      <c r="K176" s="239"/>
      <c r="L176" s="41"/>
      <c r="M176" s="240" t="s">
        <v>1</v>
      </c>
      <c r="N176" s="241" t="s">
        <v>44</v>
      </c>
      <c r="O176" s="94"/>
      <c r="P176" s="242">
        <f>O176*H176</f>
        <v>0</v>
      </c>
      <c r="Q176" s="242">
        <v>0</v>
      </c>
      <c r="R176" s="242">
        <f>Q176*H176</f>
        <v>0</v>
      </c>
      <c r="S176" s="242">
        <v>0</v>
      </c>
      <c r="T176" s="243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44" t="s">
        <v>327</v>
      </c>
      <c r="AT176" s="244" t="s">
        <v>264</v>
      </c>
      <c r="AU176" s="244" t="s">
        <v>89</v>
      </c>
      <c r="AY176" s="14" t="s">
        <v>263</v>
      </c>
      <c r="BE176" s="245">
        <f>IF(N176="základná",J176,0)</f>
        <v>0</v>
      </c>
      <c r="BF176" s="245">
        <f>IF(N176="znížená",J176,0)</f>
        <v>0</v>
      </c>
      <c r="BG176" s="245">
        <f>IF(N176="zákl. prenesená",J176,0)</f>
        <v>0</v>
      </c>
      <c r="BH176" s="245">
        <f>IF(N176="zníž. prenesená",J176,0)</f>
        <v>0</v>
      </c>
      <c r="BI176" s="245">
        <f>IF(N176="nulová",J176,0)</f>
        <v>0</v>
      </c>
      <c r="BJ176" s="14" t="s">
        <v>89</v>
      </c>
      <c r="BK176" s="246">
        <f>ROUND(I176*H176,3)</f>
        <v>0</v>
      </c>
      <c r="BL176" s="14" t="s">
        <v>327</v>
      </c>
      <c r="BM176" s="244" t="s">
        <v>3799</v>
      </c>
    </row>
    <row r="177" s="2" customFormat="1" ht="24.15" customHeight="1">
      <c r="A177" s="35"/>
      <c r="B177" s="36"/>
      <c r="C177" s="233" t="s">
        <v>436</v>
      </c>
      <c r="D177" s="233" t="s">
        <v>264</v>
      </c>
      <c r="E177" s="234" t="s">
        <v>2007</v>
      </c>
      <c r="F177" s="235" t="s">
        <v>2008</v>
      </c>
      <c r="G177" s="236" t="s">
        <v>1445</v>
      </c>
      <c r="H177" s="238"/>
      <c r="I177" s="238"/>
      <c r="J177" s="237">
        <f>ROUND(I177*H177,3)</f>
        <v>0</v>
      </c>
      <c r="K177" s="239"/>
      <c r="L177" s="41"/>
      <c r="M177" s="240" t="s">
        <v>1</v>
      </c>
      <c r="N177" s="241" t="s">
        <v>44</v>
      </c>
      <c r="O177" s="94"/>
      <c r="P177" s="242">
        <f>O177*H177</f>
        <v>0</v>
      </c>
      <c r="Q177" s="242">
        <v>0</v>
      </c>
      <c r="R177" s="242">
        <f>Q177*H177</f>
        <v>0</v>
      </c>
      <c r="S177" s="242">
        <v>0</v>
      </c>
      <c r="T177" s="243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44" t="s">
        <v>327</v>
      </c>
      <c r="AT177" s="244" t="s">
        <v>264</v>
      </c>
      <c r="AU177" s="244" t="s">
        <v>89</v>
      </c>
      <c r="AY177" s="14" t="s">
        <v>263</v>
      </c>
      <c r="BE177" s="245">
        <f>IF(N177="základná",J177,0)</f>
        <v>0</v>
      </c>
      <c r="BF177" s="245">
        <f>IF(N177="znížená",J177,0)</f>
        <v>0</v>
      </c>
      <c r="BG177" s="245">
        <f>IF(N177="zákl. prenesená",J177,0)</f>
        <v>0</v>
      </c>
      <c r="BH177" s="245">
        <f>IF(N177="zníž. prenesená",J177,0)</f>
        <v>0</v>
      </c>
      <c r="BI177" s="245">
        <f>IF(N177="nulová",J177,0)</f>
        <v>0</v>
      </c>
      <c r="BJ177" s="14" t="s">
        <v>89</v>
      </c>
      <c r="BK177" s="246">
        <f>ROUND(I177*H177,3)</f>
        <v>0</v>
      </c>
      <c r="BL177" s="14" t="s">
        <v>327</v>
      </c>
      <c r="BM177" s="244" t="s">
        <v>3800</v>
      </c>
    </row>
    <row r="178" s="12" customFormat="1" ht="22.8" customHeight="1">
      <c r="A178" s="12"/>
      <c r="B178" s="219"/>
      <c r="C178" s="220"/>
      <c r="D178" s="221" t="s">
        <v>77</v>
      </c>
      <c r="E178" s="247" t="s">
        <v>1364</v>
      </c>
      <c r="F178" s="247" t="s">
        <v>2307</v>
      </c>
      <c r="G178" s="220"/>
      <c r="H178" s="220"/>
      <c r="I178" s="223"/>
      <c r="J178" s="248">
        <f>BK178</f>
        <v>0</v>
      </c>
      <c r="K178" s="220"/>
      <c r="L178" s="225"/>
      <c r="M178" s="226"/>
      <c r="N178" s="227"/>
      <c r="O178" s="227"/>
      <c r="P178" s="228">
        <f>P179</f>
        <v>0</v>
      </c>
      <c r="Q178" s="227"/>
      <c r="R178" s="228">
        <f>R179</f>
        <v>0.0022500000000000003</v>
      </c>
      <c r="S178" s="227"/>
      <c r="T178" s="229">
        <f>T179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30" t="s">
        <v>89</v>
      </c>
      <c r="AT178" s="231" t="s">
        <v>77</v>
      </c>
      <c r="AU178" s="231" t="s">
        <v>85</v>
      </c>
      <c r="AY178" s="230" t="s">
        <v>263</v>
      </c>
      <c r="BK178" s="232">
        <f>BK179</f>
        <v>0</v>
      </c>
    </row>
    <row r="179" s="2" customFormat="1" ht="24.15" customHeight="1">
      <c r="A179" s="35"/>
      <c r="B179" s="36"/>
      <c r="C179" s="233" t="s">
        <v>440</v>
      </c>
      <c r="D179" s="233" t="s">
        <v>264</v>
      </c>
      <c r="E179" s="234" t="s">
        <v>2308</v>
      </c>
      <c r="F179" s="235" t="s">
        <v>2309</v>
      </c>
      <c r="G179" s="236" t="s">
        <v>569</v>
      </c>
      <c r="H179" s="237">
        <v>25</v>
      </c>
      <c r="I179" s="238"/>
      <c r="J179" s="237">
        <f>ROUND(I179*H179,3)</f>
        <v>0</v>
      </c>
      <c r="K179" s="239"/>
      <c r="L179" s="41"/>
      <c r="M179" s="259" t="s">
        <v>1</v>
      </c>
      <c r="N179" s="260" t="s">
        <v>44</v>
      </c>
      <c r="O179" s="261"/>
      <c r="P179" s="262">
        <f>O179*H179</f>
        <v>0</v>
      </c>
      <c r="Q179" s="262">
        <v>9.0000000000000006E-05</v>
      </c>
      <c r="R179" s="262">
        <f>Q179*H179</f>
        <v>0.0022500000000000003</v>
      </c>
      <c r="S179" s="262">
        <v>0</v>
      </c>
      <c r="T179" s="263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44" t="s">
        <v>327</v>
      </c>
      <c r="AT179" s="244" t="s">
        <v>264</v>
      </c>
      <c r="AU179" s="244" t="s">
        <v>89</v>
      </c>
      <c r="AY179" s="14" t="s">
        <v>263</v>
      </c>
      <c r="BE179" s="245">
        <f>IF(N179="základná",J179,0)</f>
        <v>0</v>
      </c>
      <c r="BF179" s="245">
        <f>IF(N179="znížená",J179,0)</f>
        <v>0</v>
      </c>
      <c r="BG179" s="245">
        <f>IF(N179="zákl. prenesená",J179,0)</f>
        <v>0</v>
      </c>
      <c r="BH179" s="245">
        <f>IF(N179="zníž. prenesená",J179,0)</f>
        <v>0</v>
      </c>
      <c r="BI179" s="245">
        <f>IF(N179="nulová",J179,0)</f>
        <v>0</v>
      </c>
      <c r="BJ179" s="14" t="s">
        <v>89</v>
      </c>
      <c r="BK179" s="246">
        <f>ROUND(I179*H179,3)</f>
        <v>0</v>
      </c>
      <c r="BL179" s="14" t="s">
        <v>327</v>
      </c>
      <c r="BM179" s="244" t="s">
        <v>3801</v>
      </c>
    </row>
    <row r="180" s="2" customFormat="1" ht="6.96" customHeight="1">
      <c r="A180" s="35"/>
      <c r="B180" s="69"/>
      <c r="C180" s="70"/>
      <c r="D180" s="70"/>
      <c r="E180" s="70"/>
      <c r="F180" s="70"/>
      <c r="G180" s="70"/>
      <c r="H180" s="70"/>
      <c r="I180" s="70"/>
      <c r="J180" s="70"/>
      <c r="K180" s="70"/>
      <c r="L180" s="41"/>
      <c r="M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</row>
  </sheetData>
  <sheetProtection sheet="1" autoFilter="0" formatColumns="0" formatRows="0" objects="1" scenarios="1" spinCount="100000" saltValue="gKSZ8Q3DbRnnamsUxI/TlZQta0VAorQx+dApQeswCi4/3jNpoaQuTjMS8dj8xpCVSj9Rt07HGUTAqVG0NbOkKg==" hashValue="yjLKAuP0gvmbqXnMLbU4/LO4bR78buATpXw1DaIsosxPKXzW5QrdLiwRGCFSSp2FNIIkMK3H2xGjZrVKq2Sfzg==" algorithmName="SHA-512" password="CC35"/>
  <autoFilter ref="C130:K179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7:H117"/>
    <mergeCell ref="E121:H121"/>
    <mergeCell ref="E119:H119"/>
    <mergeCell ref="E123:H12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168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>
      <c r="B8" s="17"/>
      <c r="D8" s="154" t="s">
        <v>221</v>
      </c>
      <c r="L8" s="17"/>
    </row>
    <row r="9" s="1" customFormat="1" ht="16.5" customHeight="1">
      <c r="B9" s="17"/>
      <c r="E9" s="155" t="s">
        <v>3269</v>
      </c>
      <c r="F9" s="1"/>
      <c r="G9" s="1"/>
      <c r="H9" s="1"/>
      <c r="L9" s="17"/>
    </row>
    <row r="10" s="1" customFormat="1" ht="12" customHeight="1">
      <c r="B10" s="17"/>
      <c r="D10" s="154" t="s">
        <v>1380</v>
      </c>
      <c r="L10" s="17"/>
    </row>
    <row r="11" s="2" customFormat="1" ht="16.5" customHeight="1">
      <c r="A11" s="35"/>
      <c r="B11" s="41"/>
      <c r="C11" s="35"/>
      <c r="D11" s="35"/>
      <c r="E11" s="166" t="s">
        <v>3569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2016</v>
      </c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6" t="s">
        <v>3802</v>
      </c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54" t="s">
        <v>16</v>
      </c>
      <c r="E15" s="35"/>
      <c r="F15" s="144" t="s">
        <v>1</v>
      </c>
      <c r="G15" s="35"/>
      <c r="H15" s="35"/>
      <c r="I15" s="154" t="s">
        <v>17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4" t="s">
        <v>18</v>
      </c>
      <c r="E16" s="35"/>
      <c r="F16" s="144" t="s">
        <v>19</v>
      </c>
      <c r="G16" s="35"/>
      <c r="H16" s="35"/>
      <c r="I16" s="154" t="s">
        <v>20</v>
      </c>
      <c r="J16" s="157" t="str">
        <f>'Rekapitulácia stavby'!AN8</f>
        <v>20. 7. 2022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54" t="s">
        <v>22</v>
      </c>
      <c r="E18" s="35"/>
      <c r="F18" s="35"/>
      <c r="G18" s="35"/>
      <c r="H18" s="35"/>
      <c r="I18" s="154" t="s">
        <v>23</v>
      </c>
      <c r="J18" s="144" t="s">
        <v>24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44" t="s">
        <v>25</v>
      </c>
      <c r="F19" s="35"/>
      <c r="G19" s="35"/>
      <c r="H19" s="35"/>
      <c r="I19" s="154" t="s">
        <v>26</v>
      </c>
      <c r="J19" s="144" t="s">
        <v>1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54" t="s">
        <v>27</v>
      </c>
      <c r="E21" s="35"/>
      <c r="F21" s="35"/>
      <c r="G21" s="35"/>
      <c r="H21" s="35"/>
      <c r="I21" s="154" t="s">
        <v>23</v>
      </c>
      <c r="J21" s="30" t="str">
        <f>'Rekapitulácia stavby'!AN13</f>
        <v>Vyplň údaj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'Rekapitulácia stavby'!E14</f>
        <v>Vyplň údaj</v>
      </c>
      <c r="F22" s="144"/>
      <c r="G22" s="144"/>
      <c r="H22" s="144"/>
      <c r="I22" s="154" t="s">
        <v>26</v>
      </c>
      <c r="J22" s="30" t="str">
        <f>'Rekapitulácia stavby'!AN14</f>
        <v>Vyplň údaj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54" t="s">
        <v>29</v>
      </c>
      <c r="E24" s="35"/>
      <c r="F24" s="35"/>
      <c r="G24" s="35"/>
      <c r="H24" s="35"/>
      <c r="I24" s="154" t="s">
        <v>23</v>
      </c>
      <c r="J24" s="144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44" t="s">
        <v>30</v>
      </c>
      <c r="F25" s="35"/>
      <c r="G25" s="35"/>
      <c r="H25" s="35"/>
      <c r="I25" s="154" t="s">
        <v>26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54" t="s">
        <v>33</v>
      </c>
      <c r="E27" s="35"/>
      <c r="F27" s="35"/>
      <c r="G27" s="35"/>
      <c r="H27" s="35"/>
      <c r="I27" s="154" t="s">
        <v>23</v>
      </c>
      <c r="J27" s="144" t="s">
        <v>34</v>
      </c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44" t="s">
        <v>35</v>
      </c>
      <c r="F28" s="35"/>
      <c r="G28" s="35"/>
      <c r="H28" s="35"/>
      <c r="I28" s="154" t="s">
        <v>26</v>
      </c>
      <c r="J28" s="144" t="s">
        <v>36</v>
      </c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54" t="s">
        <v>37</v>
      </c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8"/>
      <c r="B31" s="159"/>
      <c r="C31" s="158"/>
      <c r="D31" s="158"/>
      <c r="E31" s="160" t="s">
        <v>1</v>
      </c>
      <c r="F31" s="160"/>
      <c r="G31" s="160"/>
      <c r="H31" s="160"/>
      <c r="I31" s="158"/>
      <c r="J31" s="158"/>
      <c r="K31" s="158"/>
      <c r="L31" s="161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2"/>
      <c r="E33" s="162"/>
      <c r="F33" s="162"/>
      <c r="G33" s="162"/>
      <c r="H33" s="162"/>
      <c r="I33" s="162"/>
      <c r="J33" s="162"/>
      <c r="K33" s="162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63" t="s">
        <v>38</v>
      </c>
      <c r="E34" s="35"/>
      <c r="F34" s="35"/>
      <c r="G34" s="35"/>
      <c r="H34" s="35"/>
      <c r="I34" s="35"/>
      <c r="J34" s="164">
        <f>ROUND(J126,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62"/>
      <c r="E35" s="162"/>
      <c r="F35" s="162"/>
      <c r="G35" s="162"/>
      <c r="H35" s="162"/>
      <c r="I35" s="162"/>
      <c r="J35" s="162"/>
      <c r="K35" s="162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5" t="s">
        <v>40</v>
      </c>
      <c r="G36" s="35"/>
      <c r="H36" s="35"/>
      <c r="I36" s="165" t="s">
        <v>39</v>
      </c>
      <c r="J36" s="165" t="s">
        <v>41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6" t="s">
        <v>42</v>
      </c>
      <c r="E37" s="167" t="s">
        <v>43</v>
      </c>
      <c r="F37" s="168">
        <f>ROUND((SUM(BE126:BE155)),  2)</f>
        <v>0</v>
      </c>
      <c r="G37" s="169"/>
      <c r="H37" s="169"/>
      <c r="I37" s="170">
        <v>0.20000000000000001</v>
      </c>
      <c r="J37" s="168">
        <f>ROUND(((SUM(BE126:BE155))*I37),  2)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67" t="s">
        <v>44</v>
      </c>
      <c r="F38" s="168">
        <f>ROUND((SUM(BF126:BF155)),  2)</f>
        <v>0</v>
      </c>
      <c r="G38" s="169"/>
      <c r="H38" s="169"/>
      <c r="I38" s="170">
        <v>0.20000000000000001</v>
      </c>
      <c r="J38" s="168">
        <f>ROUND(((SUM(BF126:BF155))*I38),  2)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54" t="s">
        <v>45</v>
      </c>
      <c r="F39" s="171">
        <f>ROUND((SUM(BG126:BG155)),  2)</f>
        <v>0</v>
      </c>
      <c r="G39" s="35"/>
      <c r="H39" s="35"/>
      <c r="I39" s="172">
        <v>0.20000000000000001</v>
      </c>
      <c r="J39" s="171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54" t="s">
        <v>46</v>
      </c>
      <c r="F40" s="171">
        <f>ROUND((SUM(BH126:BH155)),  2)</f>
        <v>0</v>
      </c>
      <c r="G40" s="35"/>
      <c r="H40" s="35"/>
      <c r="I40" s="172">
        <v>0.20000000000000001</v>
      </c>
      <c r="J40" s="171">
        <f>0</f>
        <v>0</v>
      </c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67" t="s">
        <v>47</v>
      </c>
      <c r="F41" s="168">
        <f>ROUND((SUM(BI126:BI155)),  2)</f>
        <v>0</v>
      </c>
      <c r="G41" s="169"/>
      <c r="H41" s="169"/>
      <c r="I41" s="170">
        <v>0</v>
      </c>
      <c r="J41" s="168">
        <f>0</f>
        <v>0</v>
      </c>
      <c r="K41" s="35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73"/>
      <c r="D43" s="174" t="s">
        <v>48</v>
      </c>
      <c r="E43" s="175"/>
      <c r="F43" s="175"/>
      <c r="G43" s="176" t="s">
        <v>49</v>
      </c>
      <c r="H43" s="177" t="s">
        <v>50</v>
      </c>
      <c r="I43" s="175"/>
      <c r="J43" s="178">
        <f>SUM(J34:J41)</f>
        <v>0</v>
      </c>
      <c r="K43" s="179"/>
      <c r="L43" s="66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221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91" t="s">
        <v>3269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1380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264" t="s">
        <v>3569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2016</v>
      </c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9" t="str">
        <f>E13</f>
        <v>SO-1.2.1.3.1 - Vetranie kuchyne</v>
      </c>
      <c r="F91" s="37"/>
      <c r="G91" s="37"/>
      <c r="H91" s="37"/>
      <c r="I91" s="37"/>
      <c r="J91" s="37"/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18</v>
      </c>
      <c r="D93" s="37"/>
      <c r="E93" s="37"/>
      <c r="F93" s="24" t="str">
        <f>F16</f>
        <v>Svit</v>
      </c>
      <c r="G93" s="37"/>
      <c r="H93" s="37"/>
      <c r="I93" s="29" t="s">
        <v>20</v>
      </c>
      <c r="J93" s="82" t="str">
        <f>IF(J16="","",J16)</f>
        <v>20. 7. 2022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22</v>
      </c>
      <c r="D95" s="37"/>
      <c r="E95" s="37"/>
      <c r="F95" s="24" t="str">
        <f>E19</f>
        <v>Mesto Svit</v>
      </c>
      <c r="G95" s="37"/>
      <c r="H95" s="37"/>
      <c r="I95" s="29" t="s">
        <v>29</v>
      </c>
      <c r="J95" s="33" t="str">
        <f>E25</f>
        <v>Ing. arch. Martin Baloga, PhD. a kolektív EnviArch</v>
      </c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33</v>
      </c>
      <c r="J96" s="33" t="str">
        <f>E28</f>
        <v>Structures, s.r.o.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92" t="s">
        <v>224</v>
      </c>
      <c r="D98" s="193"/>
      <c r="E98" s="193"/>
      <c r="F98" s="193"/>
      <c r="G98" s="193"/>
      <c r="H98" s="193"/>
      <c r="I98" s="193"/>
      <c r="J98" s="194" t="s">
        <v>225</v>
      </c>
      <c r="K98" s="193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95" t="s">
        <v>226</v>
      </c>
      <c r="D100" s="37"/>
      <c r="E100" s="37"/>
      <c r="F100" s="37"/>
      <c r="G100" s="37"/>
      <c r="H100" s="37"/>
      <c r="I100" s="37"/>
      <c r="J100" s="113">
        <f>J126</f>
        <v>0</v>
      </c>
      <c r="K100" s="37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227</v>
      </c>
    </row>
    <row r="101" s="9" customFormat="1" ht="24.96" customHeight="1">
      <c r="A101" s="9"/>
      <c r="B101" s="196"/>
      <c r="C101" s="197"/>
      <c r="D101" s="198" t="s">
        <v>236</v>
      </c>
      <c r="E101" s="199"/>
      <c r="F101" s="199"/>
      <c r="G101" s="199"/>
      <c r="H101" s="199"/>
      <c r="I101" s="199"/>
      <c r="J101" s="200">
        <f>J127</f>
        <v>0</v>
      </c>
      <c r="K101" s="197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202"/>
      <c r="C102" s="136"/>
      <c r="D102" s="203" t="s">
        <v>2484</v>
      </c>
      <c r="E102" s="204"/>
      <c r="F102" s="204"/>
      <c r="G102" s="204"/>
      <c r="H102" s="204"/>
      <c r="I102" s="204"/>
      <c r="J102" s="205">
        <f>J128</f>
        <v>0</v>
      </c>
      <c r="K102" s="136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66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="2" customFormat="1" ht="6.96" customHeight="1">
      <c r="A104" s="35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="2" customFormat="1" ht="6.96" customHeight="1">
      <c r="A108" s="35"/>
      <c r="B108" s="71"/>
      <c r="C108" s="72"/>
      <c r="D108" s="72"/>
      <c r="E108" s="72"/>
      <c r="F108" s="72"/>
      <c r="G108" s="72"/>
      <c r="H108" s="72"/>
      <c r="I108" s="72"/>
      <c r="J108" s="72"/>
      <c r="K108" s="72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24.96" customHeight="1">
      <c r="A109" s="35"/>
      <c r="B109" s="36"/>
      <c r="C109" s="20" t="s">
        <v>250</v>
      </c>
      <c r="D109" s="37"/>
      <c r="E109" s="37"/>
      <c r="F109" s="37"/>
      <c r="G109" s="37"/>
      <c r="H109" s="37"/>
      <c r="I109" s="37"/>
      <c r="J109" s="37"/>
      <c r="K109" s="37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6.96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2" customHeight="1">
      <c r="A111" s="35"/>
      <c r="B111" s="36"/>
      <c r="C111" s="29" t="s">
        <v>14</v>
      </c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6.5" customHeight="1">
      <c r="A112" s="35"/>
      <c r="B112" s="36"/>
      <c r="C112" s="37"/>
      <c r="D112" s="37"/>
      <c r="E112" s="191" t="str">
        <f>E7</f>
        <v>Materská škola Svit - ZMNENA</v>
      </c>
      <c r="F112" s="29"/>
      <c r="G112" s="29"/>
      <c r="H112" s="29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1" customFormat="1" ht="12" customHeight="1">
      <c r="B113" s="18"/>
      <c r="C113" s="29" t="s">
        <v>221</v>
      </c>
      <c r="D113" s="19"/>
      <c r="E113" s="19"/>
      <c r="F113" s="19"/>
      <c r="G113" s="19"/>
      <c r="H113" s="19"/>
      <c r="I113" s="19"/>
      <c r="J113" s="19"/>
      <c r="K113" s="19"/>
      <c r="L113" s="17"/>
    </row>
    <row r="114" s="1" customFormat="1" ht="16.5" customHeight="1">
      <c r="B114" s="18"/>
      <c r="C114" s="19"/>
      <c r="D114" s="19"/>
      <c r="E114" s="191" t="s">
        <v>3269</v>
      </c>
      <c r="F114" s="19"/>
      <c r="G114" s="19"/>
      <c r="H114" s="19"/>
      <c r="I114" s="19"/>
      <c r="J114" s="19"/>
      <c r="K114" s="19"/>
      <c r="L114" s="17"/>
    </row>
    <row r="115" s="1" customFormat="1" ht="12" customHeight="1">
      <c r="B115" s="18"/>
      <c r="C115" s="29" t="s">
        <v>1380</v>
      </c>
      <c r="D115" s="19"/>
      <c r="E115" s="19"/>
      <c r="F115" s="19"/>
      <c r="G115" s="19"/>
      <c r="H115" s="19"/>
      <c r="I115" s="19"/>
      <c r="J115" s="19"/>
      <c r="K115" s="19"/>
      <c r="L115" s="17"/>
    </row>
    <row r="116" s="2" customFormat="1" ht="16.5" customHeight="1">
      <c r="A116" s="35"/>
      <c r="B116" s="36"/>
      <c r="C116" s="37"/>
      <c r="D116" s="37"/>
      <c r="E116" s="264" t="s">
        <v>3569</v>
      </c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2" customHeight="1">
      <c r="A117" s="35"/>
      <c r="B117" s="36"/>
      <c r="C117" s="29" t="s">
        <v>2016</v>
      </c>
      <c r="D117" s="37"/>
      <c r="E117" s="37"/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6.5" customHeight="1">
      <c r="A118" s="35"/>
      <c r="B118" s="36"/>
      <c r="C118" s="37"/>
      <c r="D118" s="37"/>
      <c r="E118" s="79" t="str">
        <f>E13</f>
        <v>SO-1.2.1.3.1 - Vetranie kuchyne</v>
      </c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6.96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2" customHeight="1">
      <c r="A120" s="35"/>
      <c r="B120" s="36"/>
      <c r="C120" s="29" t="s">
        <v>18</v>
      </c>
      <c r="D120" s="37"/>
      <c r="E120" s="37"/>
      <c r="F120" s="24" t="str">
        <f>F16</f>
        <v>Svit</v>
      </c>
      <c r="G120" s="37"/>
      <c r="H120" s="37"/>
      <c r="I120" s="29" t="s">
        <v>20</v>
      </c>
      <c r="J120" s="82" t="str">
        <f>IF(J16="","",J16)</f>
        <v>20. 7. 2022</v>
      </c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6.96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40.05" customHeight="1">
      <c r="A122" s="35"/>
      <c r="B122" s="36"/>
      <c r="C122" s="29" t="s">
        <v>22</v>
      </c>
      <c r="D122" s="37"/>
      <c r="E122" s="37"/>
      <c r="F122" s="24" t="str">
        <f>E19</f>
        <v>Mesto Svit</v>
      </c>
      <c r="G122" s="37"/>
      <c r="H122" s="37"/>
      <c r="I122" s="29" t="s">
        <v>29</v>
      </c>
      <c r="J122" s="33" t="str">
        <f>E25</f>
        <v>Ing. arch. Martin Baloga, PhD. a kolektív EnviArch</v>
      </c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5.15" customHeight="1">
      <c r="A123" s="35"/>
      <c r="B123" s="36"/>
      <c r="C123" s="29" t="s">
        <v>27</v>
      </c>
      <c r="D123" s="37"/>
      <c r="E123" s="37"/>
      <c r="F123" s="24" t="str">
        <f>IF(E22="","",E22)</f>
        <v>Vyplň údaj</v>
      </c>
      <c r="G123" s="37"/>
      <c r="H123" s="37"/>
      <c r="I123" s="29" t="s">
        <v>33</v>
      </c>
      <c r="J123" s="33" t="str">
        <f>E28</f>
        <v>Structures, s.r.o.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0.32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11" customFormat="1" ht="29.28" customHeight="1">
      <c r="A125" s="207"/>
      <c r="B125" s="208"/>
      <c r="C125" s="209" t="s">
        <v>251</v>
      </c>
      <c r="D125" s="210" t="s">
        <v>63</v>
      </c>
      <c r="E125" s="210" t="s">
        <v>59</v>
      </c>
      <c r="F125" s="210" t="s">
        <v>60</v>
      </c>
      <c r="G125" s="210" t="s">
        <v>252</v>
      </c>
      <c r="H125" s="210" t="s">
        <v>253</v>
      </c>
      <c r="I125" s="210" t="s">
        <v>254</v>
      </c>
      <c r="J125" s="211" t="s">
        <v>225</v>
      </c>
      <c r="K125" s="212" t="s">
        <v>255</v>
      </c>
      <c r="L125" s="213"/>
      <c r="M125" s="103" t="s">
        <v>1</v>
      </c>
      <c r="N125" s="104" t="s">
        <v>42</v>
      </c>
      <c r="O125" s="104" t="s">
        <v>256</v>
      </c>
      <c r="P125" s="104" t="s">
        <v>257</v>
      </c>
      <c r="Q125" s="104" t="s">
        <v>258</v>
      </c>
      <c r="R125" s="104" t="s">
        <v>259</v>
      </c>
      <c r="S125" s="104" t="s">
        <v>260</v>
      </c>
      <c r="T125" s="105" t="s">
        <v>261</v>
      </c>
      <c r="U125" s="207"/>
      <c r="V125" s="207"/>
      <c r="W125" s="207"/>
      <c r="X125" s="207"/>
      <c r="Y125" s="207"/>
      <c r="Z125" s="207"/>
      <c r="AA125" s="207"/>
      <c r="AB125" s="207"/>
      <c r="AC125" s="207"/>
      <c r="AD125" s="207"/>
      <c r="AE125" s="207"/>
    </row>
    <row r="126" s="2" customFormat="1" ht="22.8" customHeight="1">
      <c r="A126" s="35"/>
      <c r="B126" s="36"/>
      <c r="C126" s="110" t="s">
        <v>226</v>
      </c>
      <c r="D126" s="37"/>
      <c r="E126" s="37"/>
      <c r="F126" s="37"/>
      <c r="G126" s="37"/>
      <c r="H126" s="37"/>
      <c r="I126" s="37"/>
      <c r="J126" s="214">
        <f>BK126</f>
        <v>0</v>
      </c>
      <c r="K126" s="37"/>
      <c r="L126" s="41"/>
      <c r="M126" s="106"/>
      <c r="N126" s="215"/>
      <c r="O126" s="107"/>
      <c r="P126" s="216">
        <f>P127</f>
        <v>0</v>
      </c>
      <c r="Q126" s="107"/>
      <c r="R126" s="216">
        <f>R127</f>
        <v>0</v>
      </c>
      <c r="S126" s="107"/>
      <c r="T126" s="217">
        <f>T127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77</v>
      </c>
      <c r="AU126" s="14" t="s">
        <v>227</v>
      </c>
      <c r="BK126" s="218">
        <f>BK127</f>
        <v>0</v>
      </c>
    </row>
    <row r="127" s="12" customFormat="1" ht="25.92" customHeight="1">
      <c r="A127" s="12"/>
      <c r="B127" s="219"/>
      <c r="C127" s="220"/>
      <c r="D127" s="221" t="s">
        <v>77</v>
      </c>
      <c r="E127" s="222" t="s">
        <v>706</v>
      </c>
      <c r="F127" s="222" t="s">
        <v>707</v>
      </c>
      <c r="G127" s="220"/>
      <c r="H127" s="220"/>
      <c r="I127" s="223"/>
      <c r="J127" s="224">
        <f>BK127</f>
        <v>0</v>
      </c>
      <c r="K127" s="220"/>
      <c r="L127" s="225"/>
      <c r="M127" s="226"/>
      <c r="N127" s="227"/>
      <c r="O127" s="227"/>
      <c r="P127" s="228">
        <f>P128</f>
        <v>0</v>
      </c>
      <c r="Q127" s="227"/>
      <c r="R127" s="228">
        <f>R128</f>
        <v>0</v>
      </c>
      <c r="S127" s="227"/>
      <c r="T127" s="229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0" t="s">
        <v>89</v>
      </c>
      <c r="AT127" s="231" t="s">
        <v>77</v>
      </c>
      <c r="AU127" s="231" t="s">
        <v>78</v>
      </c>
      <c r="AY127" s="230" t="s">
        <v>263</v>
      </c>
      <c r="BK127" s="232">
        <f>BK128</f>
        <v>0</v>
      </c>
    </row>
    <row r="128" s="12" customFormat="1" ht="22.8" customHeight="1">
      <c r="A128" s="12"/>
      <c r="B128" s="219"/>
      <c r="C128" s="220"/>
      <c r="D128" s="221" t="s">
        <v>77</v>
      </c>
      <c r="E128" s="247" t="s">
        <v>2485</v>
      </c>
      <c r="F128" s="247" t="s">
        <v>2486</v>
      </c>
      <c r="G128" s="220"/>
      <c r="H128" s="220"/>
      <c r="I128" s="223"/>
      <c r="J128" s="248">
        <f>BK128</f>
        <v>0</v>
      </c>
      <c r="K128" s="220"/>
      <c r="L128" s="225"/>
      <c r="M128" s="226"/>
      <c r="N128" s="227"/>
      <c r="O128" s="227"/>
      <c r="P128" s="228">
        <f>SUM(P129:P155)</f>
        <v>0</v>
      </c>
      <c r="Q128" s="227"/>
      <c r="R128" s="228">
        <f>SUM(R129:R155)</f>
        <v>0</v>
      </c>
      <c r="S128" s="227"/>
      <c r="T128" s="229">
        <f>SUM(T129:T155)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0" t="s">
        <v>89</v>
      </c>
      <c r="AT128" s="231" t="s">
        <v>77</v>
      </c>
      <c r="AU128" s="231" t="s">
        <v>85</v>
      </c>
      <c r="AY128" s="230" t="s">
        <v>263</v>
      </c>
      <c r="BK128" s="232">
        <f>SUM(BK129:BK155)</f>
        <v>0</v>
      </c>
    </row>
    <row r="129" s="2" customFormat="1" ht="49.05" customHeight="1">
      <c r="A129" s="35"/>
      <c r="B129" s="36"/>
      <c r="C129" s="249" t="s">
        <v>85</v>
      </c>
      <c r="D129" s="249" t="s">
        <v>612</v>
      </c>
      <c r="E129" s="250" t="s">
        <v>2487</v>
      </c>
      <c r="F129" s="251" t="s">
        <v>3803</v>
      </c>
      <c r="G129" s="252" t="s">
        <v>2489</v>
      </c>
      <c r="H129" s="253">
        <v>1</v>
      </c>
      <c r="I129" s="254"/>
      <c r="J129" s="253">
        <f>ROUND(I129*H129,3)</f>
        <v>0</v>
      </c>
      <c r="K129" s="255"/>
      <c r="L129" s="256"/>
      <c r="M129" s="257" t="s">
        <v>1</v>
      </c>
      <c r="N129" s="258" t="s">
        <v>44</v>
      </c>
      <c r="O129" s="94"/>
      <c r="P129" s="242">
        <f>O129*H129</f>
        <v>0</v>
      </c>
      <c r="Q129" s="242">
        <v>0</v>
      </c>
      <c r="R129" s="242">
        <f>Q129*H129</f>
        <v>0</v>
      </c>
      <c r="S129" s="242">
        <v>0</v>
      </c>
      <c r="T129" s="243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4" t="s">
        <v>717</v>
      </c>
      <c r="AT129" s="244" t="s">
        <v>612</v>
      </c>
      <c r="AU129" s="244" t="s">
        <v>89</v>
      </c>
      <c r="AY129" s="14" t="s">
        <v>263</v>
      </c>
      <c r="BE129" s="245">
        <f>IF(N129="základná",J129,0)</f>
        <v>0</v>
      </c>
      <c r="BF129" s="245">
        <f>IF(N129="znížená",J129,0)</f>
        <v>0</v>
      </c>
      <c r="BG129" s="245">
        <f>IF(N129="zákl. prenesená",J129,0)</f>
        <v>0</v>
      </c>
      <c r="BH129" s="245">
        <f>IF(N129="zníž. prenesená",J129,0)</f>
        <v>0</v>
      </c>
      <c r="BI129" s="245">
        <f>IF(N129="nulová",J129,0)</f>
        <v>0</v>
      </c>
      <c r="BJ129" s="14" t="s">
        <v>89</v>
      </c>
      <c r="BK129" s="246">
        <f>ROUND(I129*H129,3)</f>
        <v>0</v>
      </c>
      <c r="BL129" s="14" t="s">
        <v>327</v>
      </c>
      <c r="BM129" s="244" t="s">
        <v>3804</v>
      </c>
    </row>
    <row r="130" s="2" customFormat="1" ht="16.5" customHeight="1">
      <c r="A130" s="35"/>
      <c r="B130" s="36"/>
      <c r="C130" s="249" t="s">
        <v>298</v>
      </c>
      <c r="D130" s="249" t="s">
        <v>612</v>
      </c>
      <c r="E130" s="250" t="s">
        <v>3805</v>
      </c>
      <c r="F130" s="251" t="s">
        <v>3806</v>
      </c>
      <c r="G130" s="252" t="s">
        <v>410</v>
      </c>
      <c r="H130" s="253">
        <v>1</v>
      </c>
      <c r="I130" s="254"/>
      <c r="J130" s="253">
        <f>ROUND(I130*H130,3)</f>
        <v>0</v>
      </c>
      <c r="K130" s="255"/>
      <c r="L130" s="256"/>
      <c r="M130" s="257" t="s">
        <v>1</v>
      </c>
      <c r="N130" s="258" t="s">
        <v>44</v>
      </c>
      <c r="O130" s="94"/>
      <c r="P130" s="242">
        <f>O130*H130</f>
        <v>0</v>
      </c>
      <c r="Q130" s="242">
        <v>0</v>
      </c>
      <c r="R130" s="242">
        <f>Q130*H130</f>
        <v>0</v>
      </c>
      <c r="S130" s="242">
        <v>0</v>
      </c>
      <c r="T130" s="243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4" t="s">
        <v>717</v>
      </c>
      <c r="AT130" s="244" t="s">
        <v>612</v>
      </c>
      <c r="AU130" s="244" t="s">
        <v>89</v>
      </c>
      <c r="AY130" s="14" t="s">
        <v>263</v>
      </c>
      <c r="BE130" s="245">
        <f>IF(N130="základná",J130,0)</f>
        <v>0</v>
      </c>
      <c r="BF130" s="245">
        <f>IF(N130="znížená",J130,0)</f>
        <v>0</v>
      </c>
      <c r="BG130" s="245">
        <f>IF(N130="zákl. prenesená",J130,0)</f>
        <v>0</v>
      </c>
      <c r="BH130" s="245">
        <f>IF(N130="zníž. prenesená",J130,0)</f>
        <v>0</v>
      </c>
      <c r="BI130" s="245">
        <f>IF(N130="nulová",J130,0)</f>
        <v>0</v>
      </c>
      <c r="BJ130" s="14" t="s">
        <v>89</v>
      </c>
      <c r="BK130" s="246">
        <f>ROUND(I130*H130,3)</f>
        <v>0</v>
      </c>
      <c r="BL130" s="14" t="s">
        <v>327</v>
      </c>
      <c r="BM130" s="244" t="s">
        <v>3807</v>
      </c>
    </row>
    <row r="131" s="2" customFormat="1" ht="16.5" customHeight="1">
      <c r="A131" s="35"/>
      <c r="B131" s="36"/>
      <c r="C131" s="249" t="s">
        <v>302</v>
      </c>
      <c r="D131" s="249" t="s">
        <v>612</v>
      </c>
      <c r="E131" s="250" t="s">
        <v>3808</v>
      </c>
      <c r="F131" s="251" t="s">
        <v>3809</v>
      </c>
      <c r="G131" s="252" t="s">
        <v>410</v>
      </c>
      <c r="H131" s="253">
        <v>3</v>
      </c>
      <c r="I131" s="254"/>
      <c r="J131" s="253">
        <f>ROUND(I131*H131,3)</f>
        <v>0</v>
      </c>
      <c r="K131" s="255"/>
      <c r="L131" s="256"/>
      <c r="M131" s="257" t="s">
        <v>1</v>
      </c>
      <c r="N131" s="258" t="s">
        <v>44</v>
      </c>
      <c r="O131" s="94"/>
      <c r="P131" s="242">
        <f>O131*H131</f>
        <v>0</v>
      </c>
      <c r="Q131" s="242">
        <v>0</v>
      </c>
      <c r="R131" s="242">
        <f>Q131*H131</f>
        <v>0</v>
      </c>
      <c r="S131" s="242">
        <v>0</v>
      </c>
      <c r="T131" s="24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4" t="s">
        <v>717</v>
      </c>
      <c r="AT131" s="244" t="s">
        <v>612</v>
      </c>
      <c r="AU131" s="244" t="s">
        <v>89</v>
      </c>
      <c r="AY131" s="14" t="s">
        <v>263</v>
      </c>
      <c r="BE131" s="245">
        <f>IF(N131="základná",J131,0)</f>
        <v>0</v>
      </c>
      <c r="BF131" s="245">
        <f>IF(N131="znížená",J131,0)</f>
        <v>0</v>
      </c>
      <c r="BG131" s="245">
        <f>IF(N131="zákl. prenesená",J131,0)</f>
        <v>0</v>
      </c>
      <c r="BH131" s="245">
        <f>IF(N131="zníž. prenesená",J131,0)</f>
        <v>0</v>
      </c>
      <c r="BI131" s="245">
        <f>IF(N131="nulová",J131,0)</f>
        <v>0</v>
      </c>
      <c r="BJ131" s="14" t="s">
        <v>89</v>
      </c>
      <c r="BK131" s="246">
        <f>ROUND(I131*H131,3)</f>
        <v>0</v>
      </c>
      <c r="BL131" s="14" t="s">
        <v>327</v>
      </c>
      <c r="BM131" s="244" t="s">
        <v>3810</v>
      </c>
    </row>
    <row r="132" s="2" customFormat="1" ht="16.5" customHeight="1">
      <c r="A132" s="35"/>
      <c r="B132" s="36"/>
      <c r="C132" s="249" t="s">
        <v>306</v>
      </c>
      <c r="D132" s="249" t="s">
        <v>612</v>
      </c>
      <c r="E132" s="250" t="s">
        <v>3811</v>
      </c>
      <c r="F132" s="251" t="s">
        <v>2547</v>
      </c>
      <c r="G132" s="252" t="s">
        <v>410</v>
      </c>
      <c r="H132" s="253">
        <v>2</v>
      </c>
      <c r="I132" s="254"/>
      <c r="J132" s="253">
        <f>ROUND(I132*H132,3)</f>
        <v>0</v>
      </c>
      <c r="K132" s="255"/>
      <c r="L132" s="256"/>
      <c r="M132" s="257" t="s">
        <v>1</v>
      </c>
      <c r="N132" s="258" t="s">
        <v>44</v>
      </c>
      <c r="O132" s="94"/>
      <c r="P132" s="242">
        <f>O132*H132</f>
        <v>0</v>
      </c>
      <c r="Q132" s="242">
        <v>0</v>
      </c>
      <c r="R132" s="242">
        <f>Q132*H132</f>
        <v>0</v>
      </c>
      <c r="S132" s="242">
        <v>0</v>
      </c>
      <c r="T132" s="24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4" t="s">
        <v>717</v>
      </c>
      <c r="AT132" s="244" t="s">
        <v>612</v>
      </c>
      <c r="AU132" s="244" t="s">
        <v>89</v>
      </c>
      <c r="AY132" s="14" t="s">
        <v>263</v>
      </c>
      <c r="BE132" s="245">
        <f>IF(N132="základná",J132,0)</f>
        <v>0</v>
      </c>
      <c r="BF132" s="245">
        <f>IF(N132="znížená",J132,0)</f>
        <v>0</v>
      </c>
      <c r="BG132" s="245">
        <f>IF(N132="zákl. prenesená",J132,0)</f>
        <v>0</v>
      </c>
      <c r="BH132" s="245">
        <f>IF(N132="zníž. prenesená",J132,0)</f>
        <v>0</v>
      </c>
      <c r="BI132" s="245">
        <f>IF(N132="nulová",J132,0)</f>
        <v>0</v>
      </c>
      <c r="BJ132" s="14" t="s">
        <v>89</v>
      </c>
      <c r="BK132" s="246">
        <f>ROUND(I132*H132,3)</f>
        <v>0</v>
      </c>
      <c r="BL132" s="14" t="s">
        <v>327</v>
      </c>
      <c r="BM132" s="244" t="s">
        <v>3812</v>
      </c>
    </row>
    <row r="133" s="2" customFormat="1" ht="16.5" customHeight="1">
      <c r="A133" s="35"/>
      <c r="B133" s="36"/>
      <c r="C133" s="249" t="s">
        <v>310</v>
      </c>
      <c r="D133" s="249" t="s">
        <v>612</v>
      </c>
      <c r="E133" s="250" t="s">
        <v>3813</v>
      </c>
      <c r="F133" s="251" t="s">
        <v>2544</v>
      </c>
      <c r="G133" s="252" t="s">
        <v>410</v>
      </c>
      <c r="H133" s="253">
        <v>2</v>
      </c>
      <c r="I133" s="254"/>
      <c r="J133" s="253">
        <f>ROUND(I133*H133,3)</f>
        <v>0</v>
      </c>
      <c r="K133" s="255"/>
      <c r="L133" s="256"/>
      <c r="M133" s="257" t="s">
        <v>1</v>
      </c>
      <c r="N133" s="258" t="s">
        <v>44</v>
      </c>
      <c r="O133" s="94"/>
      <c r="P133" s="242">
        <f>O133*H133</f>
        <v>0</v>
      </c>
      <c r="Q133" s="242">
        <v>0</v>
      </c>
      <c r="R133" s="242">
        <f>Q133*H133</f>
        <v>0</v>
      </c>
      <c r="S133" s="242">
        <v>0</v>
      </c>
      <c r="T133" s="24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4" t="s">
        <v>717</v>
      </c>
      <c r="AT133" s="244" t="s">
        <v>612</v>
      </c>
      <c r="AU133" s="244" t="s">
        <v>89</v>
      </c>
      <c r="AY133" s="14" t="s">
        <v>263</v>
      </c>
      <c r="BE133" s="245">
        <f>IF(N133="základná",J133,0)</f>
        <v>0</v>
      </c>
      <c r="BF133" s="245">
        <f>IF(N133="znížená",J133,0)</f>
        <v>0</v>
      </c>
      <c r="BG133" s="245">
        <f>IF(N133="zákl. prenesená",J133,0)</f>
        <v>0</v>
      </c>
      <c r="BH133" s="245">
        <f>IF(N133="zníž. prenesená",J133,0)</f>
        <v>0</v>
      </c>
      <c r="BI133" s="245">
        <f>IF(N133="nulová",J133,0)</f>
        <v>0</v>
      </c>
      <c r="BJ133" s="14" t="s">
        <v>89</v>
      </c>
      <c r="BK133" s="246">
        <f>ROUND(I133*H133,3)</f>
        <v>0</v>
      </c>
      <c r="BL133" s="14" t="s">
        <v>327</v>
      </c>
      <c r="BM133" s="244" t="s">
        <v>3814</v>
      </c>
    </row>
    <row r="134" s="2" customFormat="1" ht="16.5" customHeight="1">
      <c r="A134" s="35"/>
      <c r="B134" s="36"/>
      <c r="C134" s="249" t="s">
        <v>315</v>
      </c>
      <c r="D134" s="249" t="s">
        <v>612</v>
      </c>
      <c r="E134" s="250" t="s">
        <v>3815</v>
      </c>
      <c r="F134" s="251" t="s">
        <v>3816</v>
      </c>
      <c r="G134" s="252" t="s">
        <v>410</v>
      </c>
      <c r="H134" s="253">
        <v>2</v>
      </c>
      <c r="I134" s="254"/>
      <c r="J134" s="253">
        <f>ROUND(I134*H134,3)</f>
        <v>0</v>
      </c>
      <c r="K134" s="255"/>
      <c r="L134" s="256"/>
      <c r="M134" s="257" t="s">
        <v>1</v>
      </c>
      <c r="N134" s="258" t="s">
        <v>44</v>
      </c>
      <c r="O134" s="94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717</v>
      </c>
      <c r="AT134" s="244" t="s">
        <v>612</v>
      </c>
      <c r="AU134" s="244" t="s">
        <v>89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327</v>
      </c>
      <c r="BM134" s="244" t="s">
        <v>3817</v>
      </c>
    </row>
    <row r="135" s="2" customFormat="1" ht="24.15" customHeight="1">
      <c r="A135" s="35"/>
      <c r="B135" s="36"/>
      <c r="C135" s="249" t="s">
        <v>319</v>
      </c>
      <c r="D135" s="249" t="s">
        <v>612</v>
      </c>
      <c r="E135" s="250" t="s">
        <v>2500</v>
      </c>
      <c r="F135" s="251" t="s">
        <v>3818</v>
      </c>
      <c r="G135" s="252" t="s">
        <v>322</v>
      </c>
      <c r="H135" s="253">
        <v>22</v>
      </c>
      <c r="I135" s="254"/>
      <c r="J135" s="253">
        <f>ROUND(I135*H135,3)</f>
        <v>0</v>
      </c>
      <c r="K135" s="255"/>
      <c r="L135" s="256"/>
      <c r="M135" s="257" t="s">
        <v>1</v>
      </c>
      <c r="N135" s="258" t="s">
        <v>44</v>
      </c>
      <c r="O135" s="94"/>
      <c r="P135" s="242">
        <f>O135*H135</f>
        <v>0</v>
      </c>
      <c r="Q135" s="242">
        <v>0</v>
      </c>
      <c r="R135" s="242">
        <f>Q135*H135</f>
        <v>0</v>
      </c>
      <c r="S135" s="242">
        <v>0</v>
      </c>
      <c r="T135" s="24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4" t="s">
        <v>717</v>
      </c>
      <c r="AT135" s="244" t="s">
        <v>612</v>
      </c>
      <c r="AU135" s="244" t="s">
        <v>89</v>
      </c>
      <c r="AY135" s="14" t="s">
        <v>263</v>
      </c>
      <c r="BE135" s="245">
        <f>IF(N135="základná",J135,0)</f>
        <v>0</v>
      </c>
      <c r="BF135" s="245">
        <f>IF(N135="znížená",J135,0)</f>
        <v>0</v>
      </c>
      <c r="BG135" s="245">
        <f>IF(N135="zákl. prenesená",J135,0)</f>
        <v>0</v>
      </c>
      <c r="BH135" s="245">
        <f>IF(N135="zníž. prenesená",J135,0)</f>
        <v>0</v>
      </c>
      <c r="BI135" s="245">
        <f>IF(N135="nulová",J135,0)</f>
        <v>0</v>
      </c>
      <c r="BJ135" s="14" t="s">
        <v>89</v>
      </c>
      <c r="BK135" s="246">
        <f>ROUND(I135*H135,3)</f>
        <v>0</v>
      </c>
      <c r="BL135" s="14" t="s">
        <v>327</v>
      </c>
      <c r="BM135" s="244" t="s">
        <v>3819</v>
      </c>
    </row>
    <row r="136" s="2" customFormat="1" ht="24.15" customHeight="1">
      <c r="A136" s="35"/>
      <c r="B136" s="36"/>
      <c r="C136" s="249" t="s">
        <v>327</v>
      </c>
      <c r="D136" s="249" t="s">
        <v>612</v>
      </c>
      <c r="E136" s="250" t="s">
        <v>2503</v>
      </c>
      <c r="F136" s="251" t="s">
        <v>3820</v>
      </c>
      <c r="G136" s="252" t="s">
        <v>322</v>
      </c>
      <c r="H136" s="253">
        <v>95</v>
      </c>
      <c r="I136" s="254"/>
      <c r="J136" s="253">
        <f>ROUND(I136*H136,3)</f>
        <v>0</v>
      </c>
      <c r="K136" s="255"/>
      <c r="L136" s="256"/>
      <c r="M136" s="257" t="s">
        <v>1</v>
      </c>
      <c r="N136" s="258" t="s">
        <v>44</v>
      </c>
      <c r="O136" s="94"/>
      <c r="P136" s="242">
        <f>O136*H136</f>
        <v>0</v>
      </c>
      <c r="Q136" s="242">
        <v>0</v>
      </c>
      <c r="R136" s="242">
        <f>Q136*H136</f>
        <v>0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717</v>
      </c>
      <c r="AT136" s="244" t="s">
        <v>612</v>
      </c>
      <c r="AU136" s="244" t="s">
        <v>89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327</v>
      </c>
      <c r="BM136" s="244" t="s">
        <v>3821</v>
      </c>
    </row>
    <row r="137" s="2" customFormat="1" ht="16.5" customHeight="1">
      <c r="A137" s="35"/>
      <c r="B137" s="36"/>
      <c r="C137" s="249" t="s">
        <v>331</v>
      </c>
      <c r="D137" s="249" t="s">
        <v>612</v>
      </c>
      <c r="E137" s="250" t="s">
        <v>3822</v>
      </c>
      <c r="F137" s="251" t="s">
        <v>3823</v>
      </c>
      <c r="G137" s="252" t="s">
        <v>2551</v>
      </c>
      <c r="H137" s="253">
        <v>2</v>
      </c>
      <c r="I137" s="254"/>
      <c r="J137" s="253">
        <f>ROUND(I137*H137,3)</f>
        <v>0</v>
      </c>
      <c r="K137" s="255"/>
      <c r="L137" s="256"/>
      <c r="M137" s="257" t="s">
        <v>1</v>
      </c>
      <c r="N137" s="258" t="s">
        <v>44</v>
      </c>
      <c r="O137" s="94"/>
      <c r="P137" s="242">
        <f>O137*H137</f>
        <v>0</v>
      </c>
      <c r="Q137" s="242">
        <v>0</v>
      </c>
      <c r="R137" s="242">
        <f>Q137*H137</f>
        <v>0</v>
      </c>
      <c r="S137" s="242">
        <v>0</v>
      </c>
      <c r="T137" s="24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4" t="s">
        <v>717</v>
      </c>
      <c r="AT137" s="244" t="s">
        <v>612</v>
      </c>
      <c r="AU137" s="244" t="s">
        <v>89</v>
      </c>
      <c r="AY137" s="14" t="s">
        <v>263</v>
      </c>
      <c r="BE137" s="245">
        <f>IF(N137="základná",J137,0)</f>
        <v>0</v>
      </c>
      <c r="BF137" s="245">
        <f>IF(N137="znížená",J137,0)</f>
        <v>0</v>
      </c>
      <c r="BG137" s="245">
        <f>IF(N137="zákl. prenesená",J137,0)</f>
        <v>0</v>
      </c>
      <c r="BH137" s="245">
        <f>IF(N137="zníž. prenesená",J137,0)</f>
        <v>0</v>
      </c>
      <c r="BI137" s="245">
        <f>IF(N137="nulová",J137,0)</f>
        <v>0</v>
      </c>
      <c r="BJ137" s="14" t="s">
        <v>89</v>
      </c>
      <c r="BK137" s="246">
        <f>ROUND(I137*H137,3)</f>
        <v>0</v>
      </c>
      <c r="BL137" s="14" t="s">
        <v>327</v>
      </c>
      <c r="BM137" s="244" t="s">
        <v>3824</v>
      </c>
    </row>
    <row r="138" s="2" customFormat="1" ht="16.5" customHeight="1">
      <c r="A138" s="35"/>
      <c r="B138" s="36"/>
      <c r="C138" s="249" t="s">
        <v>1455</v>
      </c>
      <c r="D138" s="249" t="s">
        <v>612</v>
      </c>
      <c r="E138" s="250" t="s">
        <v>3825</v>
      </c>
      <c r="F138" s="251" t="s">
        <v>3826</v>
      </c>
      <c r="G138" s="252" t="s">
        <v>2551</v>
      </c>
      <c r="H138" s="253">
        <v>3</v>
      </c>
      <c r="I138" s="254"/>
      <c r="J138" s="253">
        <f>ROUND(I138*H138,3)</f>
        <v>0</v>
      </c>
      <c r="K138" s="255"/>
      <c r="L138" s="256"/>
      <c r="M138" s="257" t="s">
        <v>1</v>
      </c>
      <c r="N138" s="258" t="s">
        <v>44</v>
      </c>
      <c r="O138" s="94"/>
      <c r="P138" s="242">
        <f>O138*H138</f>
        <v>0</v>
      </c>
      <c r="Q138" s="242">
        <v>0</v>
      </c>
      <c r="R138" s="242">
        <f>Q138*H138</f>
        <v>0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717</v>
      </c>
      <c r="AT138" s="244" t="s">
        <v>612</v>
      </c>
      <c r="AU138" s="244" t="s">
        <v>89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327</v>
      </c>
      <c r="BM138" s="244" t="s">
        <v>3827</v>
      </c>
    </row>
    <row r="139" s="2" customFormat="1" ht="16.5" customHeight="1">
      <c r="A139" s="35"/>
      <c r="B139" s="36"/>
      <c r="C139" s="249" t="s">
        <v>339</v>
      </c>
      <c r="D139" s="249" t="s">
        <v>612</v>
      </c>
      <c r="E139" s="250" t="s">
        <v>3828</v>
      </c>
      <c r="F139" s="251" t="s">
        <v>3829</v>
      </c>
      <c r="G139" s="252" t="s">
        <v>2551</v>
      </c>
      <c r="H139" s="253">
        <v>4</v>
      </c>
      <c r="I139" s="254"/>
      <c r="J139" s="253">
        <f>ROUND(I139*H139,3)</f>
        <v>0</v>
      </c>
      <c r="K139" s="255"/>
      <c r="L139" s="256"/>
      <c r="M139" s="257" t="s">
        <v>1</v>
      </c>
      <c r="N139" s="258" t="s">
        <v>44</v>
      </c>
      <c r="O139" s="94"/>
      <c r="P139" s="242">
        <f>O139*H139</f>
        <v>0</v>
      </c>
      <c r="Q139" s="242">
        <v>0</v>
      </c>
      <c r="R139" s="242">
        <f>Q139*H139</f>
        <v>0</v>
      </c>
      <c r="S139" s="242">
        <v>0</v>
      </c>
      <c r="T139" s="24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4" t="s">
        <v>717</v>
      </c>
      <c r="AT139" s="244" t="s">
        <v>612</v>
      </c>
      <c r="AU139" s="244" t="s">
        <v>89</v>
      </c>
      <c r="AY139" s="14" t="s">
        <v>263</v>
      </c>
      <c r="BE139" s="245">
        <f>IF(N139="základná",J139,0)</f>
        <v>0</v>
      </c>
      <c r="BF139" s="245">
        <f>IF(N139="znížená",J139,0)</f>
        <v>0</v>
      </c>
      <c r="BG139" s="245">
        <f>IF(N139="zákl. prenesená",J139,0)</f>
        <v>0</v>
      </c>
      <c r="BH139" s="245">
        <f>IF(N139="zníž. prenesená",J139,0)</f>
        <v>0</v>
      </c>
      <c r="BI139" s="245">
        <f>IF(N139="nulová",J139,0)</f>
        <v>0</v>
      </c>
      <c r="BJ139" s="14" t="s">
        <v>89</v>
      </c>
      <c r="BK139" s="246">
        <f>ROUND(I139*H139,3)</f>
        <v>0</v>
      </c>
      <c r="BL139" s="14" t="s">
        <v>327</v>
      </c>
      <c r="BM139" s="244" t="s">
        <v>3830</v>
      </c>
    </row>
    <row r="140" s="2" customFormat="1" ht="16.5" customHeight="1">
      <c r="A140" s="35"/>
      <c r="B140" s="36"/>
      <c r="C140" s="249" t="s">
        <v>7</v>
      </c>
      <c r="D140" s="249" t="s">
        <v>612</v>
      </c>
      <c r="E140" s="250" t="s">
        <v>3831</v>
      </c>
      <c r="F140" s="251" t="s">
        <v>3832</v>
      </c>
      <c r="G140" s="252" t="s">
        <v>2551</v>
      </c>
      <c r="H140" s="253">
        <v>4</v>
      </c>
      <c r="I140" s="254"/>
      <c r="J140" s="253">
        <f>ROUND(I140*H140,3)</f>
        <v>0</v>
      </c>
      <c r="K140" s="255"/>
      <c r="L140" s="256"/>
      <c r="M140" s="257" t="s">
        <v>1</v>
      </c>
      <c r="N140" s="258" t="s">
        <v>44</v>
      </c>
      <c r="O140" s="94"/>
      <c r="P140" s="242">
        <f>O140*H140</f>
        <v>0</v>
      </c>
      <c r="Q140" s="242">
        <v>0</v>
      </c>
      <c r="R140" s="242">
        <f>Q140*H140</f>
        <v>0</v>
      </c>
      <c r="S140" s="242">
        <v>0</v>
      </c>
      <c r="T140" s="24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4" t="s">
        <v>717</v>
      </c>
      <c r="AT140" s="244" t="s">
        <v>612</v>
      </c>
      <c r="AU140" s="244" t="s">
        <v>89</v>
      </c>
      <c r="AY140" s="14" t="s">
        <v>263</v>
      </c>
      <c r="BE140" s="245">
        <f>IF(N140="základná",J140,0)</f>
        <v>0</v>
      </c>
      <c r="BF140" s="245">
        <f>IF(N140="znížená",J140,0)</f>
        <v>0</v>
      </c>
      <c r="BG140" s="245">
        <f>IF(N140="zákl. prenesená",J140,0)</f>
        <v>0</v>
      </c>
      <c r="BH140" s="245">
        <f>IF(N140="zníž. prenesená",J140,0)</f>
        <v>0</v>
      </c>
      <c r="BI140" s="245">
        <f>IF(N140="nulová",J140,0)</f>
        <v>0</v>
      </c>
      <c r="BJ140" s="14" t="s">
        <v>89</v>
      </c>
      <c r="BK140" s="246">
        <f>ROUND(I140*H140,3)</f>
        <v>0</v>
      </c>
      <c r="BL140" s="14" t="s">
        <v>327</v>
      </c>
      <c r="BM140" s="244" t="s">
        <v>3833</v>
      </c>
    </row>
    <row r="141" s="2" customFormat="1" ht="16.5" customHeight="1">
      <c r="A141" s="35"/>
      <c r="B141" s="36"/>
      <c r="C141" s="249" t="s">
        <v>350</v>
      </c>
      <c r="D141" s="249" t="s">
        <v>612</v>
      </c>
      <c r="E141" s="250" t="s">
        <v>3834</v>
      </c>
      <c r="F141" s="251" t="s">
        <v>3835</v>
      </c>
      <c r="G141" s="252" t="s">
        <v>2551</v>
      </c>
      <c r="H141" s="253">
        <v>5</v>
      </c>
      <c r="I141" s="254"/>
      <c r="J141" s="253">
        <f>ROUND(I141*H141,3)</f>
        <v>0</v>
      </c>
      <c r="K141" s="255"/>
      <c r="L141" s="256"/>
      <c r="M141" s="257" t="s">
        <v>1</v>
      </c>
      <c r="N141" s="258" t="s">
        <v>44</v>
      </c>
      <c r="O141" s="94"/>
      <c r="P141" s="242">
        <f>O141*H141</f>
        <v>0</v>
      </c>
      <c r="Q141" s="242">
        <v>0</v>
      </c>
      <c r="R141" s="242">
        <f>Q141*H141</f>
        <v>0</v>
      </c>
      <c r="S141" s="242">
        <v>0</v>
      </c>
      <c r="T141" s="24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4" t="s">
        <v>717</v>
      </c>
      <c r="AT141" s="244" t="s">
        <v>612</v>
      </c>
      <c r="AU141" s="244" t="s">
        <v>89</v>
      </c>
      <c r="AY141" s="14" t="s">
        <v>263</v>
      </c>
      <c r="BE141" s="245">
        <f>IF(N141="základná",J141,0)</f>
        <v>0</v>
      </c>
      <c r="BF141" s="245">
        <f>IF(N141="znížená",J141,0)</f>
        <v>0</v>
      </c>
      <c r="BG141" s="245">
        <f>IF(N141="zákl. prenesená",J141,0)</f>
        <v>0</v>
      </c>
      <c r="BH141" s="245">
        <f>IF(N141="zníž. prenesená",J141,0)</f>
        <v>0</v>
      </c>
      <c r="BI141" s="245">
        <f>IF(N141="nulová",J141,0)</f>
        <v>0</v>
      </c>
      <c r="BJ141" s="14" t="s">
        <v>89</v>
      </c>
      <c r="BK141" s="246">
        <f>ROUND(I141*H141,3)</f>
        <v>0</v>
      </c>
      <c r="BL141" s="14" t="s">
        <v>327</v>
      </c>
      <c r="BM141" s="244" t="s">
        <v>3836</v>
      </c>
    </row>
    <row r="142" s="2" customFormat="1" ht="16.5" customHeight="1">
      <c r="A142" s="35"/>
      <c r="B142" s="36"/>
      <c r="C142" s="249" t="s">
        <v>1468</v>
      </c>
      <c r="D142" s="249" t="s">
        <v>612</v>
      </c>
      <c r="E142" s="250" t="s">
        <v>3837</v>
      </c>
      <c r="F142" s="251" t="s">
        <v>3838</v>
      </c>
      <c r="G142" s="252" t="s">
        <v>2551</v>
      </c>
      <c r="H142" s="253">
        <v>5</v>
      </c>
      <c r="I142" s="254"/>
      <c r="J142" s="253">
        <f>ROUND(I142*H142,3)</f>
        <v>0</v>
      </c>
      <c r="K142" s="255"/>
      <c r="L142" s="256"/>
      <c r="M142" s="257" t="s">
        <v>1</v>
      </c>
      <c r="N142" s="258" t="s">
        <v>44</v>
      </c>
      <c r="O142" s="94"/>
      <c r="P142" s="242">
        <f>O142*H142</f>
        <v>0</v>
      </c>
      <c r="Q142" s="242">
        <v>0</v>
      </c>
      <c r="R142" s="242">
        <f>Q142*H142</f>
        <v>0</v>
      </c>
      <c r="S142" s="242">
        <v>0</v>
      </c>
      <c r="T142" s="24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4" t="s">
        <v>717</v>
      </c>
      <c r="AT142" s="244" t="s">
        <v>612</v>
      </c>
      <c r="AU142" s="244" t="s">
        <v>89</v>
      </c>
      <c r="AY142" s="14" t="s">
        <v>263</v>
      </c>
      <c r="BE142" s="245">
        <f>IF(N142="základná",J142,0)</f>
        <v>0</v>
      </c>
      <c r="BF142" s="245">
        <f>IF(N142="znížená",J142,0)</f>
        <v>0</v>
      </c>
      <c r="BG142" s="245">
        <f>IF(N142="zákl. prenesená",J142,0)</f>
        <v>0</v>
      </c>
      <c r="BH142" s="245">
        <f>IF(N142="zníž. prenesená",J142,0)</f>
        <v>0</v>
      </c>
      <c r="BI142" s="245">
        <f>IF(N142="nulová",J142,0)</f>
        <v>0</v>
      </c>
      <c r="BJ142" s="14" t="s">
        <v>89</v>
      </c>
      <c r="BK142" s="246">
        <f>ROUND(I142*H142,3)</f>
        <v>0</v>
      </c>
      <c r="BL142" s="14" t="s">
        <v>327</v>
      </c>
      <c r="BM142" s="244" t="s">
        <v>3839</v>
      </c>
    </row>
    <row r="143" s="2" customFormat="1" ht="16.5" customHeight="1">
      <c r="A143" s="35"/>
      <c r="B143" s="36"/>
      <c r="C143" s="249" t="s">
        <v>1472</v>
      </c>
      <c r="D143" s="249" t="s">
        <v>612</v>
      </c>
      <c r="E143" s="250" t="s">
        <v>2506</v>
      </c>
      <c r="F143" s="251" t="s">
        <v>3840</v>
      </c>
      <c r="G143" s="252" t="s">
        <v>322</v>
      </c>
      <c r="H143" s="253">
        <v>40</v>
      </c>
      <c r="I143" s="254"/>
      <c r="J143" s="253">
        <f>ROUND(I143*H143,3)</f>
        <v>0</v>
      </c>
      <c r="K143" s="255"/>
      <c r="L143" s="256"/>
      <c r="M143" s="257" t="s">
        <v>1</v>
      </c>
      <c r="N143" s="258" t="s">
        <v>44</v>
      </c>
      <c r="O143" s="94"/>
      <c r="P143" s="242">
        <f>O143*H143</f>
        <v>0</v>
      </c>
      <c r="Q143" s="242">
        <v>0</v>
      </c>
      <c r="R143" s="242">
        <f>Q143*H143</f>
        <v>0</v>
      </c>
      <c r="S143" s="242">
        <v>0</v>
      </c>
      <c r="T143" s="24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4" t="s">
        <v>717</v>
      </c>
      <c r="AT143" s="244" t="s">
        <v>612</v>
      </c>
      <c r="AU143" s="244" t="s">
        <v>89</v>
      </c>
      <c r="AY143" s="14" t="s">
        <v>263</v>
      </c>
      <c r="BE143" s="245">
        <f>IF(N143="základná",J143,0)</f>
        <v>0</v>
      </c>
      <c r="BF143" s="245">
        <f>IF(N143="znížená",J143,0)</f>
        <v>0</v>
      </c>
      <c r="BG143" s="245">
        <f>IF(N143="zákl. prenesená",J143,0)</f>
        <v>0</v>
      </c>
      <c r="BH143" s="245">
        <f>IF(N143="zníž. prenesená",J143,0)</f>
        <v>0</v>
      </c>
      <c r="BI143" s="245">
        <f>IF(N143="nulová",J143,0)</f>
        <v>0</v>
      </c>
      <c r="BJ143" s="14" t="s">
        <v>89</v>
      </c>
      <c r="BK143" s="246">
        <f>ROUND(I143*H143,3)</f>
        <v>0</v>
      </c>
      <c r="BL143" s="14" t="s">
        <v>327</v>
      </c>
      <c r="BM143" s="244" t="s">
        <v>3841</v>
      </c>
    </row>
    <row r="144" s="2" customFormat="1" ht="16.5" customHeight="1">
      <c r="A144" s="35"/>
      <c r="B144" s="36"/>
      <c r="C144" s="249" t="s">
        <v>366</v>
      </c>
      <c r="D144" s="249" t="s">
        <v>612</v>
      </c>
      <c r="E144" s="250" t="s">
        <v>2509</v>
      </c>
      <c r="F144" s="251" t="s">
        <v>2510</v>
      </c>
      <c r="G144" s="252" t="s">
        <v>2489</v>
      </c>
      <c r="H144" s="253">
        <v>1</v>
      </c>
      <c r="I144" s="254"/>
      <c r="J144" s="253">
        <f>ROUND(I144*H144,3)</f>
        <v>0</v>
      </c>
      <c r="K144" s="255"/>
      <c r="L144" s="256"/>
      <c r="M144" s="257" t="s">
        <v>1</v>
      </c>
      <c r="N144" s="258" t="s">
        <v>44</v>
      </c>
      <c r="O144" s="94"/>
      <c r="P144" s="242">
        <f>O144*H144</f>
        <v>0</v>
      </c>
      <c r="Q144" s="242">
        <v>0</v>
      </c>
      <c r="R144" s="242">
        <f>Q144*H144</f>
        <v>0</v>
      </c>
      <c r="S144" s="242">
        <v>0</v>
      </c>
      <c r="T144" s="24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4" t="s">
        <v>717</v>
      </c>
      <c r="AT144" s="244" t="s">
        <v>612</v>
      </c>
      <c r="AU144" s="244" t="s">
        <v>89</v>
      </c>
      <c r="AY144" s="14" t="s">
        <v>263</v>
      </c>
      <c r="BE144" s="245">
        <f>IF(N144="základná",J144,0)</f>
        <v>0</v>
      </c>
      <c r="BF144" s="245">
        <f>IF(N144="znížená",J144,0)</f>
        <v>0</v>
      </c>
      <c r="BG144" s="245">
        <f>IF(N144="zákl. prenesená",J144,0)</f>
        <v>0</v>
      </c>
      <c r="BH144" s="245">
        <f>IF(N144="zníž. prenesená",J144,0)</f>
        <v>0</v>
      </c>
      <c r="BI144" s="245">
        <f>IF(N144="nulová",J144,0)</f>
        <v>0</v>
      </c>
      <c r="BJ144" s="14" t="s">
        <v>89</v>
      </c>
      <c r="BK144" s="246">
        <f>ROUND(I144*H144,3)</f>
        <v>0</v>
      </c>
      <c r="BL144" s="14" t="s">
        <v>327</v>
      </c>
      <c r="BM144" s="244" t="s">
        <v>3842</v>
      </c>
    </row>
    <row r="145" s="2" customFormat="1" ht="16.5" customHeight="1">
      <c r="A145" s="35"/>
      <c r="B145" s="36"/>
      <c r="C145" s="249" t="s">
        <v>370</v>
      </c>
      <c r="D145" s="249" t="s">
        <v>612</v>
      </c>
      <c r="E145" s="250" t="s">
        <v>2512</v>
      </c>
      <c r="F145" s="251" t="s">
        <v>2513</v>
      </c>
      <c r="G145" s="252" t="s">
        <v>2489</v>
      </c>
      <c r="H145" s="253">
        <v>1</v>
      </c>
      <c r="I145" s="254"/>
      <c r="J145" s="253">
        <f>ROUND(I145*H145,3)</f>
        <v>0</v>
      </c>
      <c r="K145" s="255"/>
      <c r="L145" s="256"/>
      <c r="M145" s="257" t="s">
        <v>1</v>
      </c>
      <c r="N145" s="258" t="s">
        <v>44</v>
      </c>
      <c r="O145" s="94"/>
      <c r="P145" s="242">
        <f>O145*H145</f>
        <v>0</v>
      </c>
      <c r="Q145" s="242">
        <v>0</v>
      </c>
      <c r="R145" s="242">
        <f>Q145*H145</f>
        <v>0</v>
      </c>
      <c r="S145" s="242">
        <v>0</v>
      </c>
      <c r="T145" s="24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4" t="s">
        <v>717</v>
      </c>
      <c r="AT145" s="244" t="s">
        <v>612</v>
      </c>
      <c r="AU145" s="244" t="s">
        <v>89</v>
      </c>
      <c r="AY145" s="14" t="s">
        <v>263</v>
      </c>
      <c r="BE145" s="245">
        <f>IF(N145="základná",J145,0)</f>
        <v>0</v>
      </c>
      <c r="BF145" s="245">
        <f>IF(N145="znížená",J145,0)</f>
        <v>0</v>
      </c>
      <c r="BG145" s="245">
        <f>IF(N145="zákl. prenesená",J145,0)</f>
        <v>0</v>
      </c>
      <c r="BH145" s="245">
        <f>IF(N145="zníž. prenesená",J145,0)</f>
        <v>0</v>
      </c>
      <c r="BI145" s="245">
        <f>IF(N145="nulová",J145,0)</f>
        <v>0</v>
      </c>
      <c r="BJ145" s="14" t="s">
        <v>89</v>
      </c>
      <c r="BK145" s="246">
        <f>ROUND(I145*H145,3)</f>
        <v>0</v>
      </c>
      <c r="BL145" s="14" t="s">
        <v>327</v>
      </c>
      <c r="BM145" s="244" t="s">
        <v>3843</v>
      </c>
    </row>
    <row r="146" s="2" customFormat="1" ht="16.5" customHeight="1">
      <c r="A146" s="35"/>
      <c r="B146" s="36"/>
      <c r="C146" s="249" t="s">
        <v>374</v>
      </c>
      <c r="D146" s="249" t="s">
        <v>612</v>
      </c>
      <c r="E146" s="250" t="s">
        <v>2515</v>
      </c>
      <c r="F146" s="251" t="s">
        <v>2516</v>
      </c>
      <c r="G146" s="252" t="s">
        <v>2489</v>
      </c>
      <c r="H146" s="253">
        <v>1</v>
      </c>
      <c r="I146" s="254"/>
      <c r="J146" s="253">
        <f>ROUND(I146*H146,3)</f>
        <v>0</v>
      </c>
      <c r="K146" s="255"/>
      <c r="L146" s="256"/>
      <c r="M146" s="257" t="s">
        <v>1</v>
      </c>
      <c r="N146" s="258" t="s">
        <v>44</v>
      </c>
      <c r="O146" s="94"/>
      <c r="P146" s="242">
        <f>O146*H146</f>
        <v>0</v>
      </c>
      <c r="Q146" s="242">
        <v>0</v>
      </c>
      <c r="R146" s="242">
        <f>Q146*H146</f>
        <v>0</v>
      </c>
      <c r="S146" s="242">
        <v>0</v>
      </c>
      <c r="T146" s="24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4" t="s">
        <v>717</v>
      </c>
      <c r="AT146" s="244" t="s">
        <v>612</v>
      </c>
      <c r="AU146" s="244" t="s">
        <v>89</v>
      </c>
      <c r="AY146" s="14" t="s">
        <v>263</v>
      </c>
      <c r="BE146" s="245">
        <f>IF(N146="základná",J146,0)</f>
        <v>0</v>
      </c>
      <c r="BF146" s="245">
        <f>IF(N146="znížená",J146,0)</f>
        <v>0</v>
      </c>
      <c r="BG146" s="245">
        <f>IF(N146="zákl. prenesená",J146,0)</f>
        <v>0</v>
      </c>
      <c r="BH146" s="245">
        <f>IF(N146="zníž. prenesená",J146,0)</f>
        <v>0</v>
      </c>
      <c r="BI146" s="245">
        <f>IF(N146="nulová",J146,0)</f>
        <v>0</v>
      </c>
      <c r="BJ146" s="14" t="s">
        <v>89</v>
      </c>
      <c r="BK146" s="246">
        <f>ROUND(I146*H146,3)</f>
        <v>0</v>
      </c>
      <c r="BL146" s="14" t="s">
        <v>327</v>
      </c>
      <c r="BM146" s="244" t="s">
        <v>3844</v>
      </c>
    </row>
    <row r="147" s="2" customFormat="1" ht="16.5" customHeight="1">
      <c r="A147" s="35"/>
      <c r="B147" s="36"/>
      <c r="C147" s="249" t="s">
        <v>1482</v>
      </c>
      <c r="D147" s="249" t="s">
        <v>612</v>
      </c>
      <c r="E147" s="250" t="s">
        <v>2518</v>
      </c>
      <c r="F147" s="251" t="s">
        <v>2519</v>
      </c>
      <c r="G147" s="252" t="s">
        <v>2489</v>
      </c>
      <c r="H147" s="253">
        <v>1</v>
      </c>
      <c r="I147" s="254"/>
      <c r="J147" s="253">
        <f>ROUND(I147*H147,3)</f>
        <v>0</v>
      </c>
      <c r="K147" s="255"/>
      <c r="L147" s="256"/>
      <c r="M147" s="257" t="s">
        <v>1</v>
      </c>
      <c r="N147" s="258" t="s">
        <v>44</v>
      </c>
      <c r="O147" s="94"/>
      <c r="P147" s="242">
        <f>O147*H147</f>
        <v>0</v>
      </c>
      <c r="Q147" s="242">
        <v>0</v>
      </c>
      <c r="R147" s="242">
        <f>Q147*H147</f>
        <v>0</v>
      </c>
      <c r="S147" s="242">
        <v>0</v>
      </c>
      <c r="T147" s="24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4" t="s">
        <v>717</v>
      </c>
      <c r="AT147" s="244" t="s">
        <v>612</v>
      </c>
      <c r="AU147" s="244" t="s">
        <v>89</v>
      </c>
      <c r="AY147" s="14" t="s">
        <v>263</v>
      </c>
      <c r="BE147" s="245">
        <f>IF(N147="základná",J147,0)</f>
        <v>0</v>
      </c>
      <c r="BF147" s="245">
        <f>IF(N147="znížená",J147,0)</f>
        <v>0</v>
      </c>
      <c r="BG147" s="245">
        <f>IF(N147="zákl. prenesená",J147,0)</f>
        <v>0</v>
      </c>
      <c r="BH147" s="245">
        <f>IF(N147="zníž. prenesená",J147,0)</f>
        <v>0</v>
      </c>
      <c r="BI147" s="245">
        <f>IF(N147="nulová",J147,0)</f>
        <v>0</v>
      </c>
      <c r="BJ147" s="14" t="s">
        <v>89</v>
      </c>
      <c r="BK147" s="246">
        <f>ROUND(I147*H147,3)</f>
        <v>0</v>
      </c>
      <c r="BL147" s="14" t="s">
        <v>327</v>
      </c>
      <c r="BM147" s="244" t="s">
        <v>3845</v>
      </c>
    </row>
    <row r="148" s="2" customFormat="1" ht="21.75" customHeight="1">
      <c r="A148" s="35"/>
      <c r="B148" s="36"/>
      <c r="C148" s="249" t="s">
        <v>89</v>
      </c>
      <c r="D148" s="249" t="s">
        <v>612</v>
      </c>
      <c r="E148" s="250" t="s">
        <v>2491</v>
      </c>
      <c r="F148" s="251" t="s">
        <v>3846</v>
      </c>
      <c r="G148" s="252" t="s">
        <v>410</v>
      </c>
      <c r="H148" s="253">
        <v>2</v>
      </c>
      <c r="I148" s="254"/>
      <c r="J148" s="253">
        <f>ROUND(I148*H148,3)</f>
        <v>0</v>
      </c>
      <c r="K148" s="255"/>
      <c r="L148" s="256"/>
      <c r="M148" s="257" t="s">
        <v>1</v>
      </c>
      <c r="N148" s="258" t="s">
        <v>44</v>
      </c>
      <c r="O148" s="94"/>
      <c r="P148" s="242">
        <f>O148*H148</f>
        <v>0</v>
      </c>
      <c r="Q148" s="242">
        <v>0</v>
      </c>
      <c r="R148" s="242">
        <f>Q148*H148</f>
        <v>0</v>
      </c>
      <c r="S148" s="242">
        <v>0</v>
      </c>
      <c r="T148" s="24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4" t="s">
        <v>717</v>
      </c>
      <c r="AT148" s="244" t="s">
        <v>612</v>
      </c>
      <c r="AU148" s="244" t="s">
        <v>89</v>
      </c>
      <c r="AY148" s="14" t="s">
        <v>263</v>
      </c>
      <c r="BE148" s="245">
        <f>IF(N148="základná",J148,0)</f>
        <v>0</v>
      </c>
      <c r="BF148" s="245">
        <f>IF(N148="znížená",J148,0)</f>
        <v>0</v>
      </c>
      <c r="BG148" s="245">
        <f>IF(N148="zákl. prenesená",J148,0)</f>
        <v>0</v>
      </c>
      <c r="BH148" s="245">
        <f>IF(N148="zníž. prenesená",J148,0)</f>
        <v>0</v>
      </c>
      <c r="BI148" s="245">
        <f>IF(N148="nulová",J148,0)</f>
        <v>0</v>
      </c>
      <c r="BJ148" s="14" t="s">
        <v>89</v>
      </c>
      <c r="BK148" s="246">
        <f>ROUND(I148*H148,3)</f>
        <v>0</v>
      </c>
      <c r="BL148" s="14" t="s">
        <v>327</v>
      </c>
      <c r="BM148" s="244" t="s">
        <v>3847</v>
      </c>
    </row>
    <row r="149" s="2" customFormat="1" ht="24.15" customHeight="1">
      <c r="A149" s="35"/>
      <c r="B149" s="36"/>
      <c r="C149" s="249" t="s">
        <v>96</v>
      </c>
      <c r="D149" s="249" t="s">
        <v>612</v>
      </c>
      <c r="E149" s="250" t="s">
        <v>2494</v>
      </c>
      <c r="F149" s="251" t="s">
        <v>3848</v>
      </c>
      <c r="G149" s="252" t="s">
        <v>410</v>
      </c>
      <c r="H149" s="253">
        <v>1</v>
      </c>
      <c r="I149" s="254"/>
      <c r="J149" s="253">
        <f>ROUND(I149*H149,3)</f>
        <v>0</v>
      </c>
      <c r="K149" s="255"/>
      <c r="L149" s="256"/>
      <c r="M149" s="257" t="s">
        <v>1</v>
      </c>
      <c r="N149" s="258" t="s">
        <v>44</v>
      </c>
      <c r="O149" s="94"/>
      <c r="P149" s="242">
        <f>O149*H149</f>
        <v>0</v>
      </c>
      <c r="Q149" s="242">
        <v>0</v>
      </c>
      <c r="R149" s="242">
        <f>Q149*H149</f>
        <v>0</v>
      </c>
      <c r="S149" s="242">
        <v>0</v>
      </c>
      <c r="T149" s="24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4" t="s">
        <v>717</v>
      </c>
      <c r="AT149" s="244" t="s">
        <v>612</v>
      </c>
      <c r="AU149" s="244" t="s">
        <v>89</v>
      </c>
      <c r="AY149" s="14" t="s">
        <v>263</v>
      </c>
      <c r="BE149" s="245">
        <f>IF(N149="základná",J149,0)</f>
        <v>0</v>
      </c>
      <c r="BF149" s="245">
        <f>IF(N149="znížená",J149,0)</f>
        <v>0</v>
      </c>
      <c r="BG149" s="245">
        <f>IF(N149="zákl. prenesená",J149,0)</f>
        <v>0</v>
      </c>
      <c r="BH149" s="245">
        <f>IF(N149="zníž. prenesená",J149,0)</f>
        <v>0</v>
      </c>
      <c r="BI149" s="245">
        <f>IF(N149="nulová",J149,0)</f>
        <v>0</v>
      </c>
      <c r="BJ149" s="14" t="s">
        <v>89</v>
      </c>
      <c r="BK149" s="246">
        <f>ROUND(I149*H149,3)</f>
        <v>0</v>
      </c>
      <c r="BL149" s="14" t="s">
        <v>327</v>
      </c>
      <c r="BM149" s="244" t="s">
        <v>3849</v>
      </c>
    </row>
    <row r="150" s="2" customFormat="1" ht="16.5" customHeight="1">
      <c r="A150" s="35"/>
      <c r="B150" s="36"/>
      <c r="C150" s="249" t="s">
        <v>101</v>
      </c>
      <c r="D150" s="249" t="s">
        <v>612</v>
      </c>
      <c r="E150" s="250" t="s">
        <v>2497</v>
      </c>
      <c r="F150" s="251" t="s">
        <v>3850</v>
      </c>
      <c r="G150" s="252" t="s">
        <v>410</v>
      </c>
      <c r="H150" s="253">
        <v>1</v>
      </c>
      <c r="I150" s="254"/>
      <c r="J150" s="253">
        <f>ROUND(I150*H150,3)</f>
        <v>0</v>
      </c>
      <c r="K150" s="255"/>
      <c r="L150" s="256"/>
      <c r="M150" s="257" t="s">
        <v>1</v>
      </c>
      <c r="N150" s="258" t="s">
        <v>44</v>
      </c>
      <c r="O150" s="94"/>
      <c r="P150" s="242">
        <f>O150*H150</f>
        <v>0</v>
      </c>
      <c r="Q150" s="242">
        <v>0</v>
      </c>
      <c r="R150" s="242">
        <f>Q150*H150</f>
        <v>0</v>
      </c>
      <c r="S150" s="242">
        <v>0</v>
      </c>
      <c r="T150" s="24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4" t="s">
        <v>717</v>
      </c>
      <c r="AT150" s="244" t="s">
        <v>612</v>
      </c>
      <c r="AU150" s="244" t="s">
        <v>89</v>
      </c>
      <c r="AY150" s="14" t="s">
        <v>263</v>
      </c>
      <c r="BE150" s="245">
        <f>IF(N150="základná",J150,0)</f>
        <v>0</v>
      </c>
      <c r="BF150" s="245">
        <f>IF(N150="znížená",J150,0)</f>
        <v>0</v>
      </c>
      <c r="BG150" s="245">
        <f>IF(N150="zákl. prenesená",J150,0)</f>
        <v>0</v>
      </c>
      <c r="BH150" s="245">
        <f>IF(N150="zníž. prenesená",J150,0)</f>
        <v>0</v>
      </c>
      <c r="BI150" s="245">
        <f>IF(N150="nulová",J150,0)</f>
        <v>0</v>
      </c>
      <c r="BJ150" s="14" t="s">
        <v>89</v>
      </c>
      <c r="BK150" s="246">
        <f>ROUND(I150*H150,3)</f>
        <v>0</v>
      </c>
      <c r="BL150" s="14" t="s">
        <v>327</v>
      </c>
      <c r="BM150" s="244" t="s">
        <v>3851</v>
      </c>
    </row>
    <row r="151" s="2" customFormat="1" ht="16.5" customHeight="1">
      <c r="A151" s="35"/>
      <c r="B151" s="36"/>
      <c r="C151" s="249" t="s">
        <v>278</v>
      </c>
      <c r="D151" s="249" t="s">
        <v>612</v>
      </c>
      <c r="E151" s="250" t="s">
        <v>3852</v>
      </c>
      <c r="F151" s="251" t="s">
        <v>3853</v>
      </c>
      <c r="G151" s="252" t="s">
        <v>410</v>
      </c>
      <c r="H151" s="253">
        <v>1</v>
      </c>
      <c r="I151" s="254"/>
      <c r="J151" s="253">
        <f>ROUND(I151*H151,3)</f>
        <v>0</v>
      </c>
      <c r="K151" s="255"/>
      <c r="L151" s="256"/>
      <c r="M151" s="257" t="s">
        <v>1</v>
      </c>
      <c r="N151" s="258" t="s">
        <v>44</v>
      </c>
      <c r="O151" s="94"/>
      <c r="P151" s="242">
        <f>O151*H151</f>
        <v>0</v>
      </c>
      <c r="Q151" s="242">
        <v>0</v>
      </c>
      <c r="R151" s="242">
        <f>Q151*H151</f>
        <v>0</v>
      </c>
      <c r="S151" s="242">
        <v>0</v>
      </c>
      <c r="T151" s="24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4" t="s">
        <v>717</v>
      </c>
      <c r="AT151" s="244" t="s">
        <v>612</v>
      </c>
      <c r="AU151" s="244" t="s">
        <v>89</v>
      </c>
      <c r="AY151" s="14" t="s">
        <v>263</v>
      </c>
      <c r="BE151" s="245">
        <f>IF(N151="základná",J151,0)</f>
        <v>0</v>
      </c>
      <c r="BF151" s="245">
        <f>IF(N151="znížená",J151,0)</f>
        <v>0</v>
      </c>
      <c r="BG151" s="245">
        <f>IF(N151="zákl. prenesená",J151,0)</f>
        <v>0</v>
      </c>
      <c r="BH151" s="245">
        <f>IF(N151="zníž. prenesená",J151,0)</f>
        <v>0</v>
      </c>
      <c r="BI151" s="245">
        <f>IF(N151="nulová",J151,0)</f>
        <v>0</v>
      </c>
      <c r="BJ151" s="14" t="s">
        <v>89</v>
      </c>
      <c r="BK151" s="246">
        <f>ROUND(I151*H151,3)</f>
        <v>0</v>
      </c>
      <c r="BL151" s="14" t="s">
        <v>327</v>
      </c>
      <c r="BM151" s="244" t="s">
        <v>3854</v>
      </c>
    </row>
    <row r="152" s="2" customFormat="1" ht="16.5" customHeight="1">
      <c r="A152" s="35"/>
      <c r="B152" s="36"/>
      <c r="C152" s="249" t="s">
        <v>282</v>
      </c>
      <c r="D152" s="249" t="s">
        <v>612</v>
      </c>
      <c r="E152" s="250" t="s">
        <v>3855</v>
      </c>
      <c r="F152" s="251" t="s">
        <v>3856</v>
      </c>
      <c r="G152" s="252" t="s">
        <v>410</v>
      </c>
      <c r="H152" s="253">
        <v>1</v>
      </c>
      <c r="I152" s="254"/>
      <c r="J152" s="253">
        <f>ROUND(I152*H152,3)</f>
        <v>0</v>
      </c>
      <c r="K152" s="255"/>
      <c r="L152" s="256"/>
      <c r="M152" s="257" t="s">
        <v>1</v>
      </c>
      <c r="N152" s="258" t="s">
        <v>44</v>
      </c>
      <c r="O152" s="94"/>
      <c r="P152" s="242">
        <f>O152*H152</f>
        <v>0</v>
      </c>
      <c r="Q152" s="242">
        <v>0</v>
      </c>
      <c r="R152" s="242">
        <f>Q152*H152</f>
        <v>0</v>
      </c>
      <c r="S152" s="242">
        <v>0</v>
      </c>
      <c r="T152" s="24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4" t="s">
        <v>717</v>
      </c>
      <c r="AT152" s="244" t="s">
        <v>612</v>
      </c>
      <c r="AU152" s="244" t="s">
        <v>89</v>
      </c>
      <c r="AY152" s="14" t="s">
        <v>263</v>
      </c>
      <c r="BE152" s="245">
        <f>IF(N152="základná",J152,0)</f>
        <v>0</v>
      </c>
      <c r="BF152" s="245">
        <f>IF(N152="znížená",J152,0)</f>
        <v>0</v>
      </c>
      <c r="BG152" s="245">
        <f>IF(N152="zákl. prenesená",J152,0)</f>
        <v>0</v>
      </c>
      <c r="BH152" s="245">
        <f>IF(N152="zníž. prenesená",J152,0)</f>
        <v>0</v>
      </c>
      <c r="BI152" s="245">
        <f>IF(N152="nulová",J152,0)</f>
        <v>0</v>
      </c>
      <c r="BJ152" s="14" t="s">
        <v>89</v>
      </c>
      <c r="BK152" s="246">
        <f>ROUND(I152*H152,3)</f>
        <v>0</v>
      </c>
      <c r="BL152" s="14" t="s">
        <v>327</v>
      </c>
      <c r="BM152" s="244" t="s">
        <v>3857</v>
      </c>
    </row>
    <row r="153" s="2" customFormat="1" ht="16.5" customHeight="1">
      <c r="A153" s="35"/>
      <c r="B153" s="36"/>
      <c r="C153" s="249" t="s">
        <v>286</v>
      </c>
      <c r="D153" s="249" t="s">
        <v>612</v>
      </c>
      <c r="E153" s="250" t="s">
        <v>3858</v>
      </c>
      <c r="F153" s="251" t="s">
        <v>3859</v>
      </c>
      <c r="G153" s="252" t="s">
        <v>410</v>
      </c>
      <c r="H153" s="253">
        <v>1</v>
      </c>
      <c r="I153" s="254"/>
      <c r="J153" s="253">
        <f>ROUND(I153*H153,3)</f>
        <v>0</v>
      </c>
      <c r="K153" s="255"/>
      <c r="L153" s="256"/>
      <c r="M153" s="257" t="s">
        <v>1</v>
      </c>
      <c r="N153" s="258" t="s">
        <v>44</v>
      </c>
      <c r="O153" s="94"/>
      <c r="P153" s="242">
        <f>O153*H153</f>
        <v>0</v>
      </c>
      <c r="Q153" s="242">
        <v>0</v>
      </c>
      <c r="R153" s="242">
        <f>Q153*H153</f>
        <v>0</v>
      </c>
      <c r="S153" s="242">
        <v>0</v>
      </c>
      <c r="T153" s="24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4" t="s">
        <v>717</v>
      </c>
      <c r="AT153" s="244" t="s">
        <v>612</v>
      </c>
      <c r="AU153" s="244" t="s">
        <v>89</v>
      </c>
      <c r="AY153" s="14" t="s">
        <v>263</v>
      </c>
      <c r="BE153" s="245">
        <f>IF(N153="základná",J153,0)</f>
        <v>0</v>
      </c>
      <c r="BF153" s="245">
        <f>IF(N153="znížená",J153,0)</f>
        <v>0</v>
      </c>
      <c r="BG153" s="245">
        <f>IF(N153="zákl. prenesená",J153,0)</f>
        <v>0</v>
      </c>
      <c r="BH153" s="245">
        <f>IF(N153="zníž. prenesená",J153,0)</f>
        <v>0</v>
      </c>
      <c r="BI153" s="245">
        <f>IF(N153="nulová",J153,0)</f>
        <v>0</v>
      </c>
      <c r="BJ153" s="14" t="s">
        <v>89</v>
      </c>
      <c r="BK153" s="246">
        <f>ROUND(I153*H153,3)</f>
        <v>0</v>
      </c>
      <c r="BL153" s="14" t="s">
        <v>327</v>
      </c>
      <c r="BM153" s="244" t="s">
        <v>3860</v>
      </c>
    </row>
    <row r="154" s="2" customFormat="1" ht="16.5" customHeight="1">
      <c r="A154" s="35"/>
      <c r="B154" s="36"/>
      <c r="C154" s="249" t="s">
        <v>290</v>
      </c>
      <c r="D154" s="249" t="s">
        <v>612</v>
      </c>
      <c r="E154" s="250" t="s">
        <v>3861</v>
      </c>
      <c r="F154" s="251" t="s">
        <v>3862</v>
      </c>
      <c r="G154" s="252" t="s">
        <v>410</v>
      </c>
      <c r="H154" s="253">
        <v>2</v>
      </c>
      <c r="I154" s="254"/>
      <c r="J154" s="253">
        <f>ROUND(I154*H154,3)</f>
        <v>0</v>
      </c>
      <c r="K154" s="255"/>
      <c r="L154" s="256"/>
      <c r="M154" s="257" t="s">
        <v>1</v>
      </c>
      <c r="N154" s="258" t="s">
        <v>44</v>
      </c>
      <c r="O154" s="94"/>
      <c r="P154" s="242">
        <f>O154*H154</f>
        <v>0</v>
      </c>
      <c r="Q154" s="242">
        <v>0</v>
      </c>
      <c r="R154" s="242">
        <f>Q154*H154</f>
        <v>0</v>
      </c>
      <c r="S154" s="242">
        <v>0</v>
      </c>
      <c r="T154" s="243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4" t="s">
        <v>717</v>
      </c>
      <c r="AT154" s="244" t="s">
        <v>612</v>
      </c>
      <c r="AU154" s="244" t="s">
        <v>89</v>
      </c>
      <c r="AY154" s="14" t="s">
        <v>263</v>
      </c>
      <c r="BE154" s="245">
        <f>IF(N154="základná",J154,0)</f>
        <v>0</v>
      </c>
      <c r="BF154" s="245">
        <f>IF(N154="znížená",J154,0)</f>
        <v>0</v>
      </c>
      <c r="BG154" s="245">
        <f>IF(N154="zákl. prenesená",J154,0)</f>
        <v>0</v>
      </c>
      <c r="BH154" s="245">
        <f>IF(N154="zníž. prenesená",J154,0)</f>
        <v>0</v>
      </c>
      <c r="BI154" s="245">
        <f>IF(N154="nulová",J154,0)</f>
        <v>0</v>
      </c>
      <c r="BJ154" s="14" t="s">
        <v>89</v>
      </c>
      <c r="BK154" s="246">
        <f>ROUND(I154*H154,3)</f>
        <v>0</v>
      </c>
      <c r="BL154" s="14" t="s">
        <v>327</v>
      </c>
      <c r="BM154" s="244" t="s">
        <v>3863</v>
      </c>
    </row>
    <row r="155" s="2" customFormat="1" ht="16.5" customHeight="1">
      <c r="A155" s="35"/>
      <c r="B155" s="36"/>
      <c r="C155" s="249" t="s">
        <v>294</v>
      </c>
      <c r="D155" s="249" t="s">
        <v>612</v>
      </c>
      <c r="E155" s="250" t="s">
        <v>3864</v>
      </c>
      <c r="F155" s="251" t="s">
        <v>3865</v>
      </c>
      <c r="G155" s="252" t="s">
        <v>410</v>
      </c>
      <c r="H155" s="253">
        <v>1</v>
      </c>
      <c r="I155" s="254"/>
      <c r="J155" s="253">
        <f>ROUND(I155*H155,3)</f>
        <v>0</v>
      </c>
      <c r="K155" s="255"/>
      <c r="L155" s="256"/>
      <c r="M155" s="265" t="s">
        <v>1</v>
      </c>
      <c r="N155" s="266" t="s">
        <v>44</v>
      </c>
      <c r="O155" s="261"/>
      <c r="P155" s="262">
        <f>O155*H155</f>
        <v>0</v>
      </c>
      <c r="Q155" s="262">
        <v>0</v>
      </c>
      <c r="R155" s="262">
        <f>Q155*H155</f>
        <v>0</v>
      </c>
      <c r="S155" s="262">
        <v>0</v>
      </c>
      <c r="T155" s="263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4" t="s">
        <v>717</v>
      </c>
      <c r="AT155" s="244" t="s">
        <v>612</v>
      </c>
      <c r="AU155" s="244" t="s">
        <v>89</v>
      </c>
      <c r="AY155" s="14" t="s">
        <v>263</v>
      </c>
      <c r="BE155" s="245">
        <f>IF(N155="základná",J155,0)</f>
        <v>0</v>
      </c>
      <c r="BF155" s="245">
        <f>IF(N155="znížená",J155,0)</f>
        <v>0</v>
      </c>
      <c r="BG155" s="245">
        <f>IF(N155="zákl. prenesená",J155,0)</f>
        <v>0</v>
      </c>
      <c r="BH155" s="245">
        <f>IF(N155="zníž. prenesená",J155,0)</f>
        <v>0</v>
      </c>
      <c r="BI155" s="245">
        <f>IF(N155="nulová",J155,0)</f>
        <v>0</v>
      </c>
      <c r="BJ155" s="14" t="s">
        <v>89</v>
      </c>
      <c r="BK155" s="246">
        <f>ROUND(I155*H155,3)</f>
        <v>0</v>
      </c>
      <c r="BL155" s="14" t="s">
        <v>327</v>
      </c>
      <c r="BM155" s="244" t="s">
        <v>3866</v>
      </c>
    </row>
    <row r="156" s="2" customFormat="1" ht="6.96" customHeight="1">
      <c r="A156" s="35"/>
      <c r="B156" s="69"/>
      <c r="C156" s="70"/>
      <c r="D156" s="70"/>
      <c r="E156" s="70"/>
      <c r="F156" s="70"/>
      <c r="G156" s="70"/>
      <c r="H156" s="70"/>
      <c r="I156" s="70"/>
      <c r="J156" s="70"/>
      <c r="K156" s="70"/>
      <c r="L156" s="41"/>
      <c r="M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</row>
  </sheetData>
  <sheetProtection sheet="1" autoFilter="0" formatColumns="0" formatRows="0" objects="1" scenarios="1" spinCount="100000" saltValue="gfZ4mmlqF897zrGJSQPOYE87/a82JNKEbPLU5NSUcVQTwt3LIPaRjIovtWaOSQcckAplNmOZwCXJam57R+8ncg==" hashValue="xIEYYyjRvNyf1JUzh8rQYN+/BwyVtd7Pcz5CQPITH/BSB/FSe2uX0edWJQoNkEuDg8WCSeDS7sQpaBfWpf1BHg==" algorithmName="SHA-512" password="CC35"/>
  <autoFilter ref="C125:K155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2:H112"/>
    <mergeCell ref="E116:H116"/>
    <mergeCell ref="E114:H114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170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>
      <c r="B8" s="17"/>
      <c r="D8" s="154" t="s">
        <v>221</v>
      </c>
      <c r="L8" s="17"/>
    </row>
    <row r="9" s="1" customFormat="1" ht="16.5" customHeight="1">
      <c r="B9" s="17"/>
      <c r="E9" s="155" t="s">
        <v>3269</v>
      </c>
      <c r="F9" s="1"/>
      <c r="G9" s="1"/>
      <c r="H9" s="1"/>
      <c r="L9" s="17"/>
    </row>
    <row r="10" s="1" customFormat="1" ht="12" customHeight="1">
      <c r="B10" s="17"/>
      <c r="D10" s="154" t="s">
        <v>1380</v>
      </c>
      <c r="L10" s="17"/>
    </row>
    <row r="11" s="2" customFormat="1" ht="16.5" customHeight="1">
      <c r="A11" s="35"/>
      <c r="B11" s="41"/>
      <c r="C11" s="35"/>
      <c r="D11" s="35"/>
      <c r="E11" s="166" t="s">
        <v>3569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2016</v>
      </c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6" t="s">
        <v>3867</v>
      </c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54" t="s">
        <v>16</v>
      </c>
      <c r="E15" s="35"/>
      <c r="F15" s="144" t="s">
        <v>1</v>
      </c>
      <c r="G15" s="35"/>
      <c r="H15" s="35"/>
      <c r="I15" s="154" t="s">
        <v>17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4" t="s">
        <v>18</v>
      </c>
      <c r="E16" s="35"/>
      <c r="F16" s="144" t="s">
        <v>19</v>
      </c>
      <c r="G16" s="35"/>
      <c r="H16" s="35"/>
      <c r="I16" s="154" t="s">
        <v>20</v>
      </c>
      <c r="J16" s="157" t="str">
        <f>'Rekapitulácia stavby'!AN8</f>
        <v>20. 7. 2022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54" t="s">
        <v>22</v>
      </c>
      <c r="E18" s="35"/>
      <c r="F18" s="35"/>
      <c r="G18" s="35"/>
      <c r="H18" s="35"/>
      <c r="I18" s="154" t="s">
        <v>23</v>
      </c>
      <c r="J18" s="144" t="s">
        <v>24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44" t="s">
        <v>25</v>
      </c>
      <c r="F19" s="35"/>
      <c r="G19" s="35"/>
      <c r="H19" s="35"/>
      <c r="I19" s="154" t="s">
        <v>26</v>
      </c>
      <c r="J19" s="144" t="s">
        <v>1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54" t="s">
        <v>27</v>
      </c>
      <c r="E21" s="35"/>
      <c r="F21" s="35"/>
      <c r="G21" s="35"/>
      <c r="H21" s="35"/>
      <c r="I21" s="154" t="s">
        <v>23</v>
      </c>
      <c r="J21" s="30" t="str">
        <f>'Rekapitulácia stavby'!AN13</f>
        <v>Vyplň údaj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'Rekapitulácia stavby'!E14</f>
        <v>Vyplň údaj</v>
      </c>
      <c r="F22" s="144"/>
      <c r="G22" s="144"/>
      <c r="H22" s="144"/>
      <c r="I22" s="154" t="s">
        <v>26</v>
      </c>
      <c r="J22" s="30" t="str">
        <f>'Rekapitulácia stavby'!AN14</f>
        <v>Vyplň údaj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54" t="s">
        <v>29</v>
      </c>
      <c r="E24" s="35"/>
      <c r="F24" s="35"/>
      <c r="G24" s="35"/>
      <c r="H24" s="35"/>
      <c r="I24" s="154" t="s">
        <v>23</v>
      </c>
      <c r="J24" s="144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44" t="s">
        <v>30</v>
      </c>
      <c r="F25" s="35"/>
      <c r="G25" s="35"/>
      <c r="H25" s="35"/>
      <c r="I25" s="154" t="s">
        <v>26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54" t="s">
        <v>33</v>
      </c>
      <c r="E27" s="35"/>
      <c r="F27" s="35"/>
      <c r="G27" s="35"/>
      <c r="H27" s="35"/>
      <c r="I27" s="154" t="s">
        <v>23</v>
      </c>
      <c r="J27" s="144" t="s">
        <v>34</v>
      </c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44" t="s">
        <v>35</v>
      </c>
      <c r="F28" s="35"/>
      <c r="G28" s="35"/>
      <c r="H28" s="35"/>
      <c r="I28" s="154" t="s">
        <v>26</v>
      </c>
      <c r="J28" s="144" t="s">
        <v>36</v>
      </c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54" t="s">
        <v>37</v>
      </c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8"/>
      <c r="B31" s="159"/>
      <c r="C31" s="158"/>
      <c r="D31" s="158"/>
      <c r="E31" s="160" t="s">
        <v>1</v>
      </c>
      <c r="F31" s="160"/>
      <c r="G31" s="160"/>
      <c r="H31" s="160"/>
      <c r="I31" s="158"/>
      <c r="J31" s="158"/>
      <c r="K31" s="158"/>
      <c r="L31" s="161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2"/>
      <c r="E33" s="162"/>
      <c r="F33" s="162"/>
      <c r="G33" s="162"/>
      <c r="H33" s="162"/>
      <c r="I33" s="162"/>
      <c r="J33" s="162"/>
      <c r="K33" s="162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63" t="s">
        <v>38</v>
      </c>
      <c r="E34" s="35"/>
      <c r="F34" s="35"/>
      <c r="G34" s="35"/>
      <c r="H34" s="35"/>
      <c r="I34" s="35"/>
      <c r="J34" s="164">
        <f>ROUND(J126,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62"/>
      <c r="E35" s="162"/>
      <c r="F35" s="162"/>
      <c r="G35" s="162"/>
      <c r="H35" s="162"/>
      <c r="I35" s="162"/>
      <c r="J35" s="162"/>
      <c r="K35" s="162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5" t="s">
        <v>40</v>
      </c>
      <c r="G36" s="35"/>
      <c r="H36" s="35"/>
      <c r="I36" s="165" t="s">
        <v>39</v>
      </c>
      <c r="J36" s="165" t="s">
        <v>41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6" t="s">
        <v>42</v>
      </c>
      <c r="E37" s="167" t="s">
        <v>43</v>
      </c>
      <c r="F37" s="168">
        <f>ROUND((SUM(BE126:BE146)),  2)</f>
        <v>0</v>
      </c>
      <c r="G37" s="169"/>
      <c r="H37" s="169"/>
      <c r="I37" s="170">
        <v>0.20000000000000001</v>
      </c>
      <c r="J37" s="168">
        <f>ROUND(((SUM(BE126:BE146))*I37),  2)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67" t="s">
        <v>44</v>
      </c>
      <c r="F38" s="168">
        <f>ROUND((SUM(BF126:BF146)),  2)</f>
        <v>0</v>
      </c>
      <c r="G38" s="169"/>
      <c r="H38" s="169"/>
      <c r="I38" s="170">
        <v>0.20000000000000001</v>
      </c>
      <c r="J38" s="168">
        <f>ROUND(((SUM(BF126:BF146))*I38),  2)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54" t="s">
        <v>45</v>
      </c>
      <c r="F39" s="171">
        <f>ROUND((SUM(BG126:BG146)),  2)</f>
        <v>0</v>
      </c>
      <c r="G39" s="35"/>
      <c r="H39" s="35"/>
      <c r="I39" s="172">
        <v>0.20000000000000001</v>
      </c>
      <c r="J39" s="171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54" t="s">
        <v>46</v>
      </c>
      <c r="F40" s="171">
        <f>ROUND((SUM(BH126:BH146)),  2)</f>
        <v>0</v>
      </c>
      <c r="G40" s="35"/>
      <c r="H40" s="35"/>
      <c r="I40" s="172">
        <v>0.20000000000000001</v>
      </c>
      <c r="J40" s="171">
        <f>0</f>
        <v>0</v>
      </c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67" t="s">
        <v>47</v>
      </c>
      <c r="F41" s="168">
        <f>ROUND((SUM(BI126:BI146)),  2)</f>
        <v>0</v>
      </c>
      <c r="G41" s="169"/>
      <c r="H41" s="169"/>
      <c r="I41" s="170">
        <v>0</v>
      </c>
      <c r="J41" s="168">
        <f>0</f>
        <v>0</v>
      </c>
      <c r="K41" s="35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73"/>
      <c r="D43" s="174" t="s">
        <v>48</v>
      </c>
      <c r="E43" s="175"/>
      <c r="F43" s="175"/>
      <c r="G43" s="176" t="s">
        <v>49</v>
      </c>
      <c r="H43" s="177" t="s">
        <v>50</v>
      </c>
      <c r="I43" s="175"/>
      <c r="J43" s="178">
        <f>SUM(J34:J41)</f>
        <v>0</v>
      </c>
      <c r="K43" s="179"/>
      <c r="L43" s="66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221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91" t="s">
        <v>3269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1380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264" t="s">
        <v>3569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2016</v>
      </c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9" t="str">
        <f>E13</f>
        <v>SO-1.2.1.3.2 - Vetranie hygienických priestorov</v>
      </c>
      <c r="F91" s="37"/>
      <c r="G91" s="37"/>
      <c r="H91" s="37"/>
      <c r="I91" s="37"/>
      <c r="J91" s="37"/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18</v>
      </c>
      <c r="D93" s="37"/>
      <c r="E93" s="37"/>
      <c r="F93" s="24" t="str">
        <f>F16</f>
        <v>Svit</v>
      </c>
      <c r="G93" s="37"/>
      <c r="H93" s="37"/>
      <c r="I93" s="29" t="s">
        <v>20</v>
      </c>
      <c r="J93" s="82" t="str">
        <f>IF(J16="","",J16)</f>
        <v>20. 7. 2022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22</v>
      </c>
      <c r="D95" s="37"/>
      <c r="E95" s="37"/>
      <c r="F95" s="24" t="str">
        <f>E19</f>
        <v>Mesto Svit</v>
      </c>
      <c r="G95" s="37"/>
      <c r="H95" s="37"/>
      <c r="I95" s="29" t="s">
        <v>29</v>
      </c>
      <c r="J95" s="33" t="str">
        <f>E25</f>
        <v>Ing. arch. Martin Baloga, PhD. a kolektív EnviArch</v>
      </c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33</v>
      </c>
      <c r="J96" s="33" t="str">
        <f>E28</f>
        <v>Structures, s.r.o.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92" t="s">
        <v>224</v>
      </c>
      <c r="D98" s="193"/>
      <c r="E98" s="193"/>
      <c r="F98" s="193"/>
      <c r="G98" s="193"/>
      <c r="H98" s="193"/>
      <c r="I98" s="193"/>
      <c r="J98" s="194" t="s">
        <v>225</v>
      </c>
      <c r="K98" s="193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95" t="s">
        <v>226</v>
      </c>
      <c r="D100" s="37"/>
      <c r="E100" s="37"/>
      <c r="F100" s="37"/>
      <c r="G100" s="37"/>
      <c r="H100" s="37"/>
      <c r="I100" s="37"/>
      <c r="J100" s="113">
        <f>J126</f>
        <v>0</v>
      </c>
      <c r="K100" s="37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227</v>
      </c>
    </row>
    <row r="101" s="9" customFormat="1" ht="24.96" customHeight="1">
      <c r="A101" s="9"/>
      <c r="B101" s="196"/>
      <c r="C101" s="197"/>
      <c r="D101" s="198" t="s">
        <v>236</v>
      </c>
      <c r="E101" s="199"/>
      <c r="F101" s="199"/>
      <c r="G101" s="199"/>
      <c r="H101" s="199"/>
      <c r="I101" s="199"/>
      <c r="J101" s="200">
        <f>J127</f>
        <v>0</v>
      </c>
      <c r="K101" s="197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202"/>
      <c r="C102" s="136"/>
      <c r="D102" s="203" t="s">
        <v>2484</v>
      </c>
      <c r="E102" s="204"/>
      <c r="F102" s="204"/>
      <c r="G102" s="204"/>
      <c r="H102" s="204"/>
      <c r="I102" s="204"/>
      <c r="J102" s="205">
        <f>J128</f>
        <v>0</v>
      </c>
      <c r="K102" s="136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66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="2" customFormat="1" ht="6.96" customHeight="1">
      <c r="A104" s="35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="2" customFormat="1" ht="6.96" customHeight="1">
      <c r="A108" s="35"/>
      <c r="B108" s="71"/>
      <c r="C108" s="72"/>
      <c r="D108" s="72"/>
      <c r="E108" s="72"/>
      <c r="F108" s="72"/>
      <c r="G108" s="72"/>
      <c r="H108" s="72"/>
      <c r="I108" s="72"/>
      <c r="J108" s="72"/>
      <c r="K108" s="72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24.96" customHeight="1">
      <c r="A109" s="35"/>
      <c r="B109" s="36"/>
      <c r="C109" s="20" t="s">
        <v>250</v>
      </c>
      <c r="D109" s="37"/>
      <c r="E109" s="37"/>
      <c r="F109" s="37"/>
      <c r="G109" s="37"/>
      <c r="H109" s="37"/>
      <c r="I109" s="37"/>
      <c r="J109" s="37"/>
      <c r="K109" s="37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6.96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2" customHeight="1">
      <c r="A111" s="35"/>
      <c r="B111" s="36"/>
      <c r="C111" s="29" t="s">
        <v>14</v>
      </c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6.5" customHeight="1">
      <c r="A112" s="35"/>
      <c r="B112" s="36"/>
      <c r="C112" s="37"/>
      <c r="D112" s="37"/>
      <c r="E112" s="191" t="str">
        <f>E7</f>
        <v>Materská škola Svit - ZMNENA</v>
      </c>
      <c r="F112" s="29"/>
      <c r="G112" s="29"/>
      <c r="H112" s="29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1" customFormat="1" ht="12" customHeight="1">
      <c r="B113" s="18"/>
      <c r="C113" s="29" t="s">
        <v>221</v>
      </c>
      <c r="D113" s="19"/>
      <c r="E113" s="19"/>
      <c r="F113" s="19"/>
      <c r="G113" s="19"/>
      <c r="H113" s="19"/>
      <c r="I113" s="19"/>
      <c r="J113" s="19"/>
      <c r="K113" s="19"/>
      <c r="L113" s="17"/>
    </row>
    <row r="114" s="1" customFormat="1" ht="16.5" customHeight="1">
      <c r="B114" s="18"/>
      <c r="C114" s="19"/>
      <c r="D114" s="19"/>
      <c r="E114" s="191" t="s">
        <v>3269</v>
      </c>
      <c r="F114" s="19"/>
      <c r="G114" s="19"/>
      <c r="H114" s="19"/>
      <c r="I114" s="19"/>
      <c r="J114" s="19"/>
      <c r="K114" s="19"/>
      <c r="L114" s="17"/>
    </row>
    <row r="115" s="1" customFormat="1" ht="12" customHeight="1">
      <c r="B115" s="18"/>
      <c r="C115" s="29" t="s">
        <v>1380</v>
      </c>
      <c r="D115" s="19"/>
      <c r="E115" s="19"/>
      <c r="F115" s="19"/>
      <c r="G115" s="19"/>
      <c r="H115" s="19"/>
      <c r="I115" s="19"/>
      <c r="J115" s="19"/>
      <c r="K115" s="19"/>
      <c r="L115" s="17"/>
    </row>
    <row r="116" s="2" customFormat="1" ht="16.5" customHeight="1">
      <c r="A116" s="35"/>
      <c r="B116" s="36"/>
      <c r="C116" s="37"/>
      <c r="D116" s="37"/>
      <c r="E116" s="264" t="s">
        <v>3569</v>
      </c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2" customHeight="1">
      <c r="A117" s="35"/>
      <c r="B117" s="36"/>
      <c r="C117" s="29" t="s">
        <v>2016</v>
      </c>
      <c r="D117" s="37"/>
      <c r="E117" s="37"/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6.5" customHeight="1">
      <c r="A118" s="35"/>
      <c r="B118" s="36"/>
      <c r="C118" s="37"/>
      <c r="D118" s="37"/>
      <c r="E118" s="79" t="str">
        <f>E13</f>
        <v>SO-1.2.1.3.2 - Vetranie hygienických priestorov</v>
      </c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6.96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2" customHeight="1">
      <c r="A120" s="35"/>
      <c r="B120" s="36"/>
      <c r="C120" s="29" t="s">
        <v>18</v>
      </c>
      <c r="D120" s="37"/>
      <c r="E120" s="37"/>
      <c r="F120" s="24" t="str">
        <f>F16</f>
        <v>Svit</v>
      </c>
      <c r="G120" s="37"/>
      <c r="H120" s="37"/>
      <c r="I120" s="29" t="s">
        <v>20</v>
      </c>
      <c r="J120" s="82" t="str">
        <f>IF(J16="","",J16)</f>
        <v>20. 7. 2022</v>
      </c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6.96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40.05" customHeight="1">
      <c r="A122" s="35"/>
      <c r="B122" s="36"/>
      <c r="C122" s="29" t="s">
        <v>22</v>
      </c>
      <c r="D122" s="37"/>
      <c r="E122" s="37"/>
      <c r="F122" s="24" t="str">
        <f>E19</f>
        <v>Mesto Svit</v>
      </c>
      <c r="G122" s="37"/>
      <c r="H122" s="37"/>
      <c r="I122" s="29" t="s">
        <v>29</v>
      </c>
      <c r="J122" s="33" t="str">
        <f>E25</f>
        <v>Ing. arch. Martin Baloga, PhD. a kolektív EnviArch</v>
      </c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5.15" customHeight="1">
      <c r="A123" s="35"/>
      <c r="B123" s="36"/>
      <c r="C123" s="29" t="s">
        <v>27</v>
      </c>
      <c r="D123" s="37"/>
      <c r="E123" s="37"/>
      <c r="F123" s="24" t="str">
        <f>IF(E22="","",E22)</f>
        <v>Vyplň údaj</v>
      </c>
      <c r="G123" s="37"/>
      <c r="H123" s="37"/>
      <c r="I123" s="29" t="s">
        <v>33</v>
      </c>
      <c r="J123" s="33" t="str">
        <f>E28</f>
        <v>Structures, s.r.o.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0.32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11" customFormat="1" ht="29.28" customHeight="1">
      <c r="A125" s="207"/>
      <c r="B125" s="208"/>
      <c r="C125" s="209" t="s">
        <v>251</v>
      </c>
      <c r="D125" s="210" t="s">
        <v>63</v>
      </c>
      <c r="E125" s="210" t="s">
        <v>59</v>
      </c>
      <c r="F125" s="210" t="s">
        <v>60</v>
      </c>
      <c r="G125" s="210" t="s">
        <v>252</v>
      </c>
      <c r="H125" s="210" t="s">
        <v>253</v>
      </c>
      <c r="I125" s="210" t="s">
        <v>254</v>
      </c>
      <c r="J125" s="211" t="s">
        <v>225</v>
      </c>
      <c r="K125" s="212" t="s">
        <v>255</v>
      </c>
      <c r="L125" s="213"/>
      <c r="M125" s="103" t="s">
        <v>1</v>
      </c>
      <c r="N125" s="104" t="s">
        <v>42</v>
      </c>
      <c r="O125" s="104" t="s">
        <v>256</v>
      </c>
      <c r="P125" s="104" t="s">
        <v>257</v>
      </c>
      <c r="Q125" s="104" t="s">
        <v>258</v>
      </c>
      <c r="R125" s="104" t="s">
        <v>259</v>
      </c>
      <c r="S125" s="104" t="s">
        <v>260</v>
      </c>
      <c r="T125" s="105" t="s">
        <v>261</v>
      </c>
      <c r="U125" s="207"/>
      <c r="V125" s="207"/>
      <c r="W125" s="207"/>
      <c r="X125" s="207"/>
      <c r="Y125" s="207"/>
      <c r="Z125" s="207"/>
      <c r="AA125" s="207"/>
      <c r="AB125" s="207"/>
      <c r="AC125" s="207"/>
      <c r="AD125" s="207"/>
      <c r="AE125" s="207"/>
    </row>
    <row r="126" s="2" customFormat="1" ht="22.8" customHeight="1">
      <c r="A126" s="35"/>
      <c r="B126" s="36"/>
      <c r="C126" s="110" t="s">
        <v>226</v>
      </c>
      <c r="D126" s="37"/>
      <c r="E126" s="37"/>
      <c r="F126" s="37"/>
      <c r="G126" s="37"/>
      <c r="H126" s="37"/>
      <c r="I126" s="37"/>
      <c r="J126" s="214">
        <f>BK126</f>
        <v>0</v>
      </c>
      <c r="K126" s="37"/>
      <c r="L126" s="41"/>
      <c r="M126" s="106"/>
      <c r="N126" s="215"/>
      <c r="O126" s="107"/>
      <c r="P126" s="216">
        <f>P127</f>
        <v>0</v>
      </c>
      <c r="Q126" s="107"/>
      <c r="R126" s="216">
        <f>R127</f>
        <v>0</v>
      </c>
      <c r="S126" s="107"/>
      <c r="T126" s="217">
        <f>T127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77</v>
      </c>
      <c r="AU126" s="14" t="s">
        <v>227</v>
      </c>
      <c r="BK126" s="218">
        <f>BK127</f>
        <v>0</v>
      </c>
    </row>
    <row r="127" s="12" customFormat="1" ht="25.92" customHeight="1">
      <c r="A127" s="12"/>
      <c r="B127" s="219"/>
      <c r="C127" s="220"/>
      <c r="D127" s="221" t="s">
        <v>77</v>
      </c>
      <c r="E127" s="222" t="s">
        <v>706</v>
      </c>
      <c r="F127" s="222" t="s">
        <v>707</v>
      </c>
      <c r="G127" s="220"/>
      <c r="H127" s="220"/>
      <c r="I127" s="223"/>
      <c r="J127" s="224">
        <f>BK127</f>
        <v>0</v>
      </c>
      <c r="K127" s="220"/>
      <c r="L127" s="225"/>
      <c r="M127" s="226"/>
      <c r="N127" s="227"/>
      <c r="O127" s="227"/>
      <c r="P127" s="228">
        <f>P128</f>
        <v>0</v>
      </c>
      <c r="Q127" s="227"/>
      <c r="R127" s="228">
        <f>R128</f>
        <v>0</v>
      </c>
      <c r="S127" s="227"/>
      <c r="T127" s="229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0" t="s">
        <v>89</v>
      </c>
      <c r="AT127" s="231" t="s">
        <v>77</v>
      </c>
      <c r="AU127" s="231" t="s">
        <v>78</v>
      </c>
      <c r="AY127" s="230" t="s">
        <v>263</v>
      </c>
      <c r="BK127" s="232">
        <f>BK128</f>
        <v>0</v>
      </c>
    </row>
    <row r="128" s="12" customFormat="1" ht="22.8" customHeight="1">
      <c r="A128" s="12"/>
      <c r="B128" s="219"/>
      <c r="C128" s="220"/>
      <c r="D128" s="221" t="s">
        <v>77</v>
      </c>
      <c r="E128" s="247" t="s">
        <v>2485</v>
      </c>
      <c r="F128" s="247" t="s">
        <v>2486</v>
      </c>
      <c r="G128" s="220"/>
      <c r="H128" s="220"/>
      <c r="I128" s="223"/>
      <c r="J128" s="248">
        <f>BK128</f>
        <v>0</v>
      </c>
      <c r="K128" s="220"/>
      <c r="L128" s="225"/>
      <c r="M128" s="226"/>
      <c r="N128" s="227"/>
      <c r="O128" s="227"/>
      <c r="P128" s="228">
        <f>SUM(P129:P146)</f>
        <v>0</v>
      </c>
      <c r="Q128" s="227"/>
      <c r="R128" s="228">
        <f>SUM(R129:R146)</f>
        <v>0</v>
      </c>
      <c r="S128" s="227"/>
      <c r="T128" s="229">
        <f>SUM(T129:T146)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0" t="s">
        <v>89</v>
      </c>
      <c r="AT128" s="231" t="s">
        <v>77</v>
      </c>
      <c r="AU128" s="231" t="s">
        <v>85</v>
      </c>
      <c r="AY128" s="230" t="s">
        <v>263</v>
      </c>
      <c r="BK128" s="232">
        <f>SUM(BK129:BK146)</f>
        <v>0</v>
      </c>
    </row>
    <row r="129" s="2" customFormat="1" ht="16.5" customHeight="1">
      <c r="A129" s="35"/>
      <c r="B129" s="36"/>
      <c r="C129" s="249" t="s">
        <v>85</v>
      </c>
      <c r="D129" s="249" t="s">
        <v>612</v>
      </c>
      <c r="E129" s="250" t="s">
        <v>2522</v>
      </c>
      <c r="F129" s="251" t="s">
        <v>3868</v>
      </c>
      <c r="G129" s="252" t="s">
        <v>410</v>
      </c>
      <c r="H129" s="253">
        <v>1</v>
      </c>
      <c r="I129" s="254"/>
      <c r="J129" s="253">
        <f>ROUND(I129*H129,3)</f>
        <v>0</v>
      </c>
      <c r="K129" s="255"/>
      <c r="L129" s="256"/>
      <c r="M129" s="257" t="s">
        <v>1</v>
      </c>
      <c r="N129" s="258" t="s">
        <v>44</v>
      </c>
      <c r="O129" s="94"/>
      <c r="P129" s="242">
        <f>O129*H129</f>
        <v>0</v>
      </c>
      <c r="Q129" s="242">
        <v>0</v>
      </c>
      <c r="R129" s="242">
        <f>Q129*H129</f>
        <v>0</v>
      </c>
      <c r="S129" s="242">
        <v>0</v>
      </c>
      <c r="T129" s="243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4" t="s">
        <v>717</v>
      </c>
      <c r="AT129" s="244" t="s">
        <v>612</v>
      </c>
      <c r="AU129" s="244" t="s">
        <v>89</v>
      </c>
      <c r="AY129" s="14" t="s">
        <v>263</v>
      </c>
      <c r="BE129" s="245">
        <f>IF(N129="základná",J129,0)</f>
        <v>0</v>
      </c>
      <c r="BF129" s="245">
        <f>IF(N129="znížená",J129,0)</f>
        <v>0</v>
      </c>
      <c r="BG129" s="245">
        <f>IF(N129="zákl. prenesená",J129,0)</f>
        <v>0</v>
      </c>
      <c r="BH129" s="245">
        <f>IF(N129="zníž. prenesená",J129,0)</f>
        <v>0</v>
      </c>
      <c r="BI129" s="245">
        <f>IF(N129="nulová",J129,0)</f>
        <v>0</v>
      </c>
      <c r="BJ129" s="14" t="s">
        <v>89</v>
      </c>
      <c r="BK129" s="246">
        <f>ROUND(I129*H129,3)</f>
        <v>0</v>
      </c>
      <c r="BL129" s="14" t="s">
        <v>327</v>
      </c>
      <c r="BM129" s="244" t="s">
        <v>3869</v>
      </c>
    </row>
    <row r="130" s="2" customFormat="1" ht="16.5" customHeight="1">
      <c r="A130" s="35"/>
      <c r="B130" s="36"/>
      <c r="C130" s="249" t="s">
        <v>89</v>
      </c>
      <c r="D130" s="249" t="s">
        <v>612</v>
      </c>
      <c r="E130" s="250" t="s">
        <v>2525</v>
      </c>
      <c r="F130" s="251" t="s">
        <v>3870</v>
      </c>
      <c r="G130" s="252" t="s">
        <v>410</v>
      </c>
      <c r="H130" s="253">
        <v>2</v>
      </c>
      <c r="I130" s="254"/>
      <c r="J130" s="253">
        <f>ROUND(I130*H130,3)</f>
        <v>0</v>
      </c>
      <c r="K130" s="255"/>
      <c r="L130" s="256"/>
      <c r="M130" s="257" t="s">
        <v>1</v>
      </c>
      <c r="N130" s="258" t="s">
        <v>44</v>
      </c>
      <c r="O130" s="94"/>
      <c r="P130" s="242">
        <f>O130*H130</f>
        <v>0</v>
      </c>
      <c r="Q130" s="242">
        <v>0</v>
      </c>
      <c r="R130" s="242">
        <f>Q130*H130</f>
        <v>0</v>
      </c>
      <c r="S130" s="242">
        <v>0</v>
      </c>
      <c r="T130" s="243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4" t="s">
        <v>717</v>
      </c>
      <c r="AT130" s="244" t="s">
        <v>612</v>
      </c>
      <c r="AU130" s="244" t="s">
        <v>89</v>
      </c>
      <c r="AY130" s="14" t="s">
        <v>263</v>
      </c>
      <c r="BE130" s="245">
        <f>IF(N130="základná",J130,0)</f>
        <v>0</v>
      </c>
      <c r="BF130" s="245">
        <f>IF(N130="znížená",J130,0)</f>
        <v>0</v>
      </c>
      <c r="BG130" s="245">
        <f>IF(N130="zákl. prenesená",J130,0)</f>
        <v>0</v>
      </c>
      <c r="BH130" s="245">
        <f>IF(N130="zníž. prenesená",J130,0)</f>
        <v>0</v>
      </c>
      <c r="BI130" s="245">
        <f>IF(N130="nulová",J130,0)</f>
        <v>0</v>
      </c>
      <c r="BJ130" s="14" t="s">
        <v>89</v>
      </c>
      <c r="BK130" s="246">
        <f>ROUND(I130*H130,3)</f>
        <v>0</v>
      </c>
      <c r="BL130" s="14" t="s">
        <v>327</v>
      </c>
      <c r="BM130" s="244" t="s">
        <v>3871</v>
      </c>
    </row>
    <row r="131" s="2" customFormat="1" ht="16.5" customHeight="1">
      <c r="A131" s="35"/>
      <c r="B131" s="36"/>
      <c r="C131" s="249" t="s">
        <v>96</v>
      </c>
      <c r="D131" s="249" t="s">
        <v>612</v>
      </c>
      <c r="E131" s="250" t="s">
        <v>2528</v>
      </c>
      <c r="F131" s="251" t="s">
        <v>3872</v>
      </c>
      <c r="G131" s="252" t="s">
        <v>410</v>
      </c>
      <c r="H131" s="253">
        <v>1</v>
      </c>
      <c r="I131" s="254"/>
      <c r="J131" s="253">
        <f>ROUND(I131*H131,3)</f>
        <v>0</v>
      </c>
      <c r="K131" s="255"/>
      <c r="L131" s="256"/>
      <c r="M131" s="257" t="s">
        <v>1</v>
      </c>
      <c r="N131" s="258" t="s">
        <v>44</v>
      </c>
      <c r="O131" s="94"/>
      <c r="P131" s="242">
        <f>O131*H131</f>
        <v>0</v>
      </c>
      <c r="Q131" s="242">
        <v>0</v>
      </c>
      <c r="R131" s="242">
        <f>Q131*H131</f>
        <v>0</v>
      </c>
      <c r="S131" s="242">
        <v>0</v>
      </c>
      <c r="T131" s="24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4" t="s">
        <v>717</v>
      </c>
      <c r="AT131" s="244" t="s">
        <v>612</v>
      </c>
      <c r="AU131" s="244" t="s">
        <v>89</v>
      </c>
      <c r="AY131" s="14" t="s">
        <v>263</v>
      </c>
      <c r="BE131" s="245">
        <f>IF(N131="základná",J131,0)</f>
        <v>0</v>
      </c>
      <c r="BF131" s="245">
        <f>IF(N131="znížená",J131,0)</f>
        <v>0</v>
      </c>
      <c r="BG131" s="245">
        <f>IF(N131="zákl. prenesená",J131,0)</f>
        <v>0</v>
      </c>
      <c r="BH131" s="245">
        <f>IF(N131="zníž. prenesená",J131,0)</f>
        <v>0</v>
      </c>
      <c r="BI131" s="245">
        <f>IF(N131="nulová",J131,0)</f>
        <v>0</v>
      </c>
      <c r="BJ131" s="14" t="s">
        <v>89</v>
      </c>
      <c r="BK131" s="246">
        <f>ROUND(I131*H131,3)</f>
        <v>0</v>
      </c>
      <c r="BL131" s="14" t="s">
        <v>327</v>
      </c>
      <c r="BM131" s="244" t="s">
        <v>3873</v>
      </c>
    </row>
    <row r="132" s="2" customFormat="1" ht="16.5" customHeight="1">
      <c r="A132" s="35"/>
      <c r="B132" s="36"/>
      <c r="C132" s="249" t="s">
        <v>101</v>
      </c>
      <c r="D132" s="249" t="s">
        <v>612</v>
      </c>
      <c r="E132" s="250" t="s">
        <v>2531</v>
      </c>
      <c r="F132" s="251" t="s">
        <v>3874</v>
      </c>
      <c r="G132" s="252" t="s">
        <v>410</v>
      </c>
      <c r="H132" s="253">
        <v>2</v>
      </c>
      <c r="I132" s="254"/>
      <c r="J132" s="253">
        <f>ROUND(I132*H132,3)</f>
        <v>0</v>
      </c>
      <c r="K132" s="255"/>
      <c r="L132" s="256"/>
      <c r="M132" s="257" t="s">
        <v>1</v>
      </c>
      <c r="N132" s="258" t="s">
        <v>44</v>
      </c>
      <c r="O132" s="94"/>
      <c r="P132" s="242">
        <f>O132*H132</f>
        <v>0</v>
      </c>
      <c r="Q132" s="242">
        <v>0</v>
      </c>
      <c r="R132" s="242">
        <f>Q132*H132</f>
        <v>0</v>
      </c>
      <c r="S132" s="242">
        <v>0</v>
      </c>
      <c r="T132" s="24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4" t="s">
        <v>717</v>
      </c>
      <c r="AT132" s="244" t="s">
        <v>612</v>
      </c>
      <c r="AU132" s="244" t="s">
        <v>89</v>
      </c>
      <c r="AY132" s="14" t="s">
        <v>263</v>
      </c>
      <c r="BE132" s="245">
        <f>IF(N132="základná",J132,0)</f>
        <v>0</v>
      </c>
      <c r="BF132" s="245">
        <f>IF(N132="znížená",J132,0)</f>
        <v>0</v>
      </c>
      <c r="BG132" s="245">
        <f>IF(N132="zákl. prenesená",J132,0)</f>
        <v>0</v>
      </c>
      <c r="BH132" s="245">
        <f>IF(N132="zníž. prenesená",J132,0)</f>
        <v>0</v>
      </c>
      <c r="BI132" s="245">
        <f>IF(N132="nulová",J132,0)</f>
        <v>0</v>
      </c>
      <c r="BJ132" s="14" t="s">
        <v>89</v>
      </c>
      <c r="BK132" s="246">
        <f>ROUND(I132*H132,3)</f>
        <v>0</v>
      </c>
      <c r="BL132" s="14" t="s">
        <v>327</v>
      </c>
      <c r="BM132" s="244" t="s">
        <v>3875</v>
      </c>
    </row>
    <row r="133" s="2" customFormat="1" ht="16.5" customHeight="1">
      <c r="A133" s="35"/>
      <c r="B133" s="36"/>
      <c r="C133" s="249" t="s">
        <v>278</v>
      </c>
      <c r="D133" s="249" t="s">
        <v>612</v>
      </c>
      <c r="E133" s="250" t="s">
        <v>2534</v>
      </c>
      <c r="F133" s="251" t="s">
        <v>2535</v>
      </c>
      <c r="G133" s="252" t="s">
        <v>410</v>
      </c>
      <c r="H133" s="253">
        <v>2</v>
      </c>
      <c r="I133" s="254"/>
      <c r="J133" s="253">
        <f>ROUND(I133*H133,3)</f>
        <v>0</v>
      </c>
      <c r="K133" s="255"/>
      <c r="L133" s="256"/>
      <c r="M133" s="257" t="s">
        <v>1</v>
      </c>
      <c r="N133" s="258" t="s">
        <v>44</v>
      </c>
      <c r="O133" s="94"/>
      <c r="P133" s="242">
        <f>O133*H133</f>
        <v>0</v>
      </c>
      <c r="Q133" s="242">
        <v>0</v>
      </c>
      <c r="R133" s="242">
        <f>Q133*H133</f>
        <v>0</v>
      </c>
      <c r="S133" s="242">
        <v>0</v>
      </c>
      <c r="T133" s="24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4" t="s">
        <v>717</v>
      </c>
      <c r="AT133" s="244" t="s">
        <v>612</v>
      </c>
      <c r="AU133" s="244" t="s">
        <v>89</v>
      </c>
      <c r="AY133" s="14" t="s">
        <v>263</v>
      </c>
      <c r="BE133" s="245">
        <f>IF(N133="základná",J133,0)</f>
        <v>0</v>
      </c>
      <c r="BF133" s="245">
        <f>IF(N133="znížená",J133,0)</f>
        <v>0</v>
      </c>
      <c r="BG133" s="245">
        <f>IF(N133="zákl. prenesená",J133,0)</f>
        <v>0</v>
      </c>
      <c r="BH133" s="245">
        <f>IF(N133="zníž. prenesená",J133,0)</f>
        <v>0</v>
      </c>
      <c r="BI133" s="245">
        <f>IF(N133="nulová",J133,0)</f>
        <v>0</v>
      </c>
      <c r="BJ133" s="14" t="s">
        <v>89</v>
      </c>
      <c r="BK133" s="246">
        <f>ROUND(I133*H133,3)</f>
        <v>0</v>
      </c>
      <c r="BL133" s="14" t="s">
        <v>327</v>
      </c>
      <c r="BM133" s="244" t="s">
        <v>3876</v>
      </c>
    </row>
    <row r="134" s="2" customFormat="1" ht="24.15" customHeight="1">
      <c r="A134" s="35"/>
      <c r="B134" s="36"/>
      <c r="C134" s="249" t="s">
        <v>282</v>
      </c>
      <c r="D134" s="249" t="s">
        <v>612</v>
      </c>
      <c r="E134" s="250" t="s">
        <v>2537</v>
      </c>
      <c r="F134" s="251" t="s">
        <v>3877</v>
      </c>
      <c r="G134" s="252" t="s">
        <v>410</v>
      </c>
      <c r="H134" s="253">
        <v>1</v>
      </c>
      <c r="I134" s="254"/>
      <c r="J134" s="253">
        <f>ROUND(I134*H134,3)</f>
        <v>0</v>
      </c>
      <c r="K134" s="255"/>
      <c r="L134" s="256"/>
      <c r="M134" s="257" t="s">
        <v>1</v>
      </c>
      <c r="N134" s="258" t="s">
        <v>44</v>
      </c>
      <c r="O134" s="94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717</v>
      </c>
      <c r="AT134" s="244" t="s">
        <v>612</v>
      </c>
      <c r="AU134" s="244" t="s">
        <v>89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327</v>
      </c>
      <c r="BM134" s="244" t="s">
        <v>3878</v>
      </c>
    </row>
    <row r="135" s="2" customFormat="1" ht="16.5" customHeight="1">
      <c r="A135" s="35"/>
      <c r="B135" s="36"/>
      <c r="C135" s="249" t="s">
        <v>286</v>
      </c>
      <c r="D135" s="249" t="s">
        <v>612</v>
      </c>
      <c r="E135" s="250" t="s">
        <v>2540</v>
      </c>
      <c r="F135" s="251" t="s">
        <v>2544</v>
      </c>
      <c r="G135" s="252" t="s">
        <v>410</v>
      </c>
      <c r="H135" s="253">
        <v>9</v>
      </c>
      <c r="I135" s="254"/>
      <c r="J135" s="253">
        <f>ROUND(I135*H135,3)</f>
        <v>0</v>
      </c>
      <c r="K135" s="255"/>
      <c r="L135" s="256"/>
      <c r="M135" s="257" t="s">
        <v>1</v>
      </c>
      <c r="N135" s="258" t="s">
        <v>44</v>
      </c>
      <c r="O135" s="94"/>
      <c r="P135" s="242">
        <f>O135*H135</f>
        <v>0</v>
      </c>
      <c r="Q135" s="242">
        <v>0</v>
      </c>
      <c r="R135" s="242">
        <f>Q135*H135</f>
        <v>0</v>
      </c>
      <c r="S135" s="242">
        <v>0</v>
      </c>
      <c r="T135" s="24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4" t="s">
        <v>717</v>
      </c>
      <c r="AT135" s="244" t="s">
        <v>612</v>
      </c>
      <c r="AU135" s="244" t="s">
        <v>89</v>
      </c>
      <c r="AY135" s="14" t="s">
        <v>263</v>
      </c>
      <c r="BE135" s="245">
        <f>IF(N135="základná",J135,0)</f>
        <v>0</v>
      </c>
      <c r="BF135" s="245">
        <f>IF(N135="znížená",J135,0)</f>
        <v>0</v>
      </c>
      <c r="BG135" s="245">
        <f>IF(N135="zákl. prenesená",J135,0)</f>
        <v>0</v>
      </c>
      <c r="BH135" s="245">
        <f>IF(N135="zníž. prenesená",J135,0)</f>
        <v>0</v>
      </c>
      <c r="BI135" s="245">
        <f>IF(N135="nulová",J135,0)</f>
        <v>0</v>
      </c>
      <c r="BJ135" s="14" t="s">
        <v>89</v>
      </c>
      <c r="BK135" s="246">
        <f>ROUND(I135*H135,3)</f>
        <v>0</v>
      </c>
      <c r="BL135" s="14" t="s">
        <v>327</v>
      </c>
      <c r="BM135" s="244" t="s">
        <v>3879</v>
      </c>
    </row>
    <row r="136" s="2" customFormat="1" ht="16.5" customHeight="1">
      <c r="A136" s="35"/>
      <c r="B136" s="36"/>
      <c r="C136" s="249" t="s">
        <v>290</v>
      </c>
      <c r="D136" s="249" t="s">
        <v>612</v>
      </c>
      <c r="E136" s="250" t="s">
        <v>2543</v>
      </c>
      <c r="F136" s="251" t="s">
        <v>2547</v>
      </c>
      <c r="G136" s="252" t="s">
        <v>410</v>
      </c>
      <c r="H136" s="253">
        <v>2</v>
      </c>
      <c r="I136" s="254"/>
      <c r="J136" s="253">
        <f>ROUND(I136*H136,3)</f>
        <v>0</v>
      </c>
      <c r="K136" s="255"/>
      <c r="L136" s="256"/>
      <c r="M136" s="257" t="s">
        <v>1</v>
      </c>
      <c r="N136" s="258" t="s">
        <v>44</v>
      </c>
      <c r="O136" s="94"/>
      <c r="P136" s="242">
        <f>O136*H136</f>
        <v>0</v>
      </c>
      <c r="Q136" s="242">
        <v>0</v>
      </c>
      <c r="R136" s="242">
        <f>Q136*H136</f>
        <v>0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717</v>
      </c>
      <c r="AT136" s="244" t="s">
        <v>612</v>
      </c>
      <c r="AU136" s="244" t="s">
        <v>89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327</v>
      </c>
      <c r="BM136" s="244" t="s">
        <v>3880</v>
      </c>
    </row>
    <row r="137" s="2" customFormat="1" ht="16.5" customHeight="1">
      <c r="A137" s="35"/>
      <c r="B137" s="36"/>
      <c r="C137" s="249" t="s">
        <v>294</v>
      </c>
      <c r="D137" s="249" t="s">
        <v>612</v>
      </c>
      <c r="E137" s="250" t="s">
        <v>2546</v>
      </c>
      <c r="F137" s="251" t="s">
        <v>2550</v>
      </c>
      <c r="G137" s="252" t="s">
        <v>2551</v>
      </c>
      <c r="H137" s="253">
        <v>1</v>
      </c>
      <c r="I137" s="254"/>
      <c r="J137" s="253">
        <f>ROUND(I137*H137,3)</f>
        <v>0</v>
      </c>
      <c r="K137" s="255"/>
      <c r="L137" s="256"/>
      <c r="M137" s="257" t="s">
        <v>1</v>
      </c>
      <c r="N137" s="258" t="s">
        <v>44</v>
      </c>
      <c r="O137" s="94"/>
      <c r="P137" s="242">
        <f>O137*H137</f>
        <v>0</v>
      </c>
      <c r="Q137" s="242">
        <v>0</v>
      </c>
      <c r="R137" s="242">
        <f>Q137*H137</f>
        <v>0</v>
      </c>
      <c r="S137" s="242">
        <v>0</v>
      </c>
      <c r="T137" s="24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4" t="s">
        <v>717</v>
      </c>
      <c r="AT137" s="244" t="s">
        <v>612</v>
      </c>
      <c r="AU137" s="244" t="s">
        <v>89</v>
      </c>
      <c r="AY137" s="14" t="s">
        <v>263</v>
      </c>
      <c r="BE137" s="245">
        <f>IF(N137="základná",J137,0)</f>
        <v>0</v>
      </c>
      <c r="BF137" s="245">
        <f>IF(N137="znížená",J137,0)</f>
        <v>0</v>
      </c>
      <c r="BG137" s="245">
        <f>IF(N137="zákl. prenesená",J137,0)</f>
        <v>0</v>
      </c>
      <c r="BH137" s="245">
        <f>IF(N137="zníž. prenesená",J137,0)</f>
        <v>0</v>
      </c>
      <c r="BI137" s="245">
        <f>IF(N137="nulová",J137,0)</f>
        <v>0</v>
      </c>
      <c r="BJ137" s="14" t="s">
        <v>89</v>
      </c>
      <c r="BK137" s="246">
        <f>ROUND(I137*H137,3)</f>
        <v>0</v>
      </c>
      <c r="BL137" s="14" t="s">
        <v>327</v>
      </c>
      <c r="BM137" s="244" t="s">
        <v>3881</v>
      </c>
    </row>
    <row r="138" s="2" customFormat="1" ht="16.5" customHeight="1">
      <c r="A138" s="35"/>
      <c r="B138" s="36"/>
      <c r="C138" s="249" t="s">
        <v>298</v>
      </c>
      <c r="D138" s="249" t="s">
        <v>612</v>
      </c>
      <c r="E138" s="250" t="s">
        <v>2549</v>
      </c>
      <c r="F138" s="251" t="s">
        <v>2554</v>
      </c>
      <c r="G138" s="252" t="s">
        <v>2551</v>
      </c>
      <c r="H138" s="253">
        <v>5</v>
      </c>
      <c r="I138" s="254"/>
      <c r="J138" s="253">
        <f>ROUND(I138*H138,3)</f>
        <v>0</v>
      </c>
      <c r="K138" s="255"/>
      <c r="L138" s="256"/>
      <c r="M138" s="257" t="s">
        <v>1</v>
      </c>
      <c r="N138" s="258" t="s">
        <v>44</v>
      </c>
      <c r="O138" s="94"/>
      <c r="P138" s="242">
        <f>O138*H138</f>
        <v>0</v>
      </c>
      <c r="Q138" s="242">
        <v>0</v>
      </c>
      <c r="R138" s="242">
        <f>Q138*H138</f>
        <v>0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717</v>
      </c>
      <c r="AT138" s="244" t="s">
        <v>612</v>
      </c>
      <c r="AU138" s="244" t="s">
        <v>89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327</v>
      </c>
      <c r="BM138" s="244" t="s">
        <v>3882</v>
      </c>
    </row>
    <row r="139" s="2" customFormat="1" ht="16.5" customHeight="1">
      <c r="A139" s="35"/>
      <c r="B139" s="36"/>
      <c r="C139" s="249" t="s">
        <v>302</v>
      </c>
      <c r="D139" s="249" t="s">
        <v>612</v>
      </c>
      <c r="E139" s="250" t="s">
        <v>3883</v>
      </c>
      <c r="F139" s="251" t="s">
        <v>3884</v>
      </c>
      <c r="G139" s="252" t="s">
        <v>2551</v>
      </c>
      <c r="H139" s="253">
        <v>2</v>
      </c>
      <c r="I139" s="254"/>
      <c r="J139" s="253">
        <f>ROUND(I139*H139,3)</f>
        <v>0</v>
      </c>
      <c r="K139" s="255"/>
      <c r="L139" s="256"/>
      <c r="M139" s="257" t="s">
        <v>1</v>
      </c>
      <c r="N139" s="258" t="s">
        <v>44</v>
      </c>
      <c r="O139" s="94"/>
      <c r="P139" s="242">
        <f>O139*H139</f>
        <v>0</v>
      </c>
      <c r="Q139" s="242">
        <v>0</v>
      </c>
      <c r="R139" s="242">
        <f>Q139*H139</f>
        <v>0</v>
      </c>
      <c r="S139" s="242">
        <v>0</v>
      </c>
      <c r="T139" s="24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4" t="s">
        <v>717</v>
      </c>
      <c r="AT139" s="244" t="s">
        <v>612</v>
      </c>
      <c r="AU139" s="244" t="s">
        <v>89</v>
      </c>
      <c r="AY139" s="14" t="s">
        <v>263</v>
      </c>
      <c r="BE139" s="245">
        <f>IF(N139="základná",J139,0)</f>
        <v>0</v>
      </c>
      <c r="BF139" s="245">
        <f>IF(N139="znížená",J139,0)</f>
        <v>0</v>
      </c>
      <c r="BG139" s="245">
        <f>IF(N139="zákl. prenesená",J139,0)</f>
        <v>0</v>
      </c>
      <c r="BH139" s="245">
        <f>IF(N139="zníž. prenesená",J139,0)</f>
        <v>0</v>
      </c>
      <c r="BI139" s="245">
        <f>IF(N139="nulová",J139,0)</f>
        <v>0</v>
      </c>
      <c r="BJ139" s="14" t="s">
        <v>89</v>
      </c>
      <c r="BK139" s="246">
        <f>ROUND(I139*H139,3)</f>
        <v>0</v>
      </c>
      <c r="BL139" s="14" t="s">
        <v>327</v>
      </c>
      <c r="BM139" s="244" t="s">
        <v>3885</v>
      </c>
    </row>
    <row r="140" s="2" customFormat="1" ht="16.5" customHeight="1">
      <c r="A140" s="35"/>
      <c r="B140" s="36"/>
      <c r="C140" s="249" t="s">
        <v>306</v>
      </c>
      <c r="D140" s="249" t="s">
        <v>612</v>
      </c>
      <c r="E140" s="250" t="s">
        <v>3886</v>
      </c>
      <c r="F140" s="251" t="s">
        <v>3887</v>
      </c>
      <c r="G140" s="252" t="s">
        <v>2551</v>
      </c>
      <c r="H140" s="253">
        <v>8</v>
      </c>
      <c r="I140" s="254"/>
      <c r="J140" s="253">
        <f>ROUND(I140*H140,3)</f>
        <v>0</v>
      </c>
      <c r="K140" s="255"/>
      <c r="L140" s="256"/>
      <c r="M140" s="257" t="s">
        <v>1</v>
      </c>
      <c r="N140" s="258" t="s">
        <v>44</v>
      </c>
      <c r="O140" s="94"/>
      <c r="P140" s="242">
        <f>O140*H140</f>
        <v>0</v>
      </c>
      <c r="Q140" s="242">
        <v>0</v>
      </c>
      <c r="R140" s="242">
        <f>Q140*H140</f>
        <v>0</v>
      </c>
      <c r="S140" s="242">
        <v>0</v>
      </c>
      <c r="T140" s="24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4" t="s">
        <v>717</v>
      </c>
      <c r="AT140" s="244" t="s">
        <v>612</v>
      </c>
      <c r="AU140" s="244" t="s">
        <v>89</v>
      </c>
      <c r="AY140" s="14" t="s">
        <v>263</v>
      </c>
      <c r="BE140" s="245">
        <f>IF(N140="základná",J140,0)</f>
        <v>0</v>
      </c>
      <c r="BF140" s="245">
        <f>IF(N140="znížená",J140,0)</f>
        <v>0</v>
      </c>
      <c r="BG140" s="245">
        <f>IF(N140="zákl. prenesená",J140,0)</f>
        <v>0</v>
      </c>
      <c r="BH140" s="245">
        <f>IF(N140="zníž. prenesená",J140,0)</f>
        <v>0</v>
      </c>
      <c r="BI140" s="245">
        <f>IF(N140="nulová",J140,0)</f>
        <v>0</v>
      </c>
      <c r="BJ140" s="14" t="s">
        <v>89</v>
      </c>
      <c r="BK140" s="246">
        <f>ROUND(I140*H140,3)</f>
        <v>0</v>
      </c>
      <c r="BL140" s="14" t="s">
        <v>327</v>
      </c>
      <c r="BM140" s="244" t="s">
        <v>3888</v>
      </c>
    </row>
    <row r="141" s="2" customFormat="1" ht="16.5" customHeight="1">
      <c r="A141" s="35"/>
      <c r="B141" s="36"/>
      <c r="C141" s="249" t="s">
        <v>310</v>
      </c>
      <c r="D141" s="249" t="s">
        <v>612</v>
      </c>
      <c r="E141" s="250" t="s">
        <v>3889</v>
      </c>
      <c r="F141" s="251" t="s">
        <v>3890</v>
      </c>
      <c r="G141" s="252" t="s">
        <v>2551</v>
      </c>
      <c r="H141" s="253">
        <v>11</v>
      </c>
      <c r="I141" s="254"/>
      <c r="J141" s="253">
        <f>ROUND(I141*H141,3)</f>
        <v>0</v>
      </c>
      <c r="K141" s="255"/>
      <c r="L141" s="256"/>
      <c r="M141" s="257" t="s">
        <v>1</v>
      </c>
      <c r="N141" s="258" t="s">
        <v>44</v>
      </c>
      <c r="O141" s="94"/>
      <c r="P141" s="242">
        <f>O141*H141</f>
        <v>0</v>
      </c>
      <c r="Q141" s="242">
        <v>0</v>
      </c>
      <c r="R141" s="242">
        <f>Q141*H141</f>
        <v>0</v>
      </c>
      <c r="S141" s="242">
        <v>0</v>
      </c>
      <c r="T141" s="24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4" t="s">
        <v>717</v>
      </c>
      <c r="AT141" s="244" t="s">
        <v>612</v>
      </c>
      <c r="AU141" s="244" t="s">
        <v>89</v>
      </c>
      <c r="AY141" s="14" t="s">
        <v>263</v>
      </c>
      <c r="BE141" s="245">
        <f>IF(N141="základná",J141,0)</f>
        <v>0</v>
      </c>
      <c r="BF141" s="245">
        <f>IF(N141="znížená",J141,0)</f>
        <v>0</v>
      </c>
      <c r="BG141" s="245">
        <f>IF(N141="zákl. prenesená",J141,0)</f>
        <v>0</v>
      </c>
      <c r="BH141" s="245">
        <f>IF(N141="zníž. prenesená",J141,0)</f>
        <v>0</v>
      </c>
      <c r="BI141" s="245">
        <f>IF(N141="nulová",J141,0)</f>
        <v>0</v>
      </c>
      <c r="BJ141" s="14" t="s">
        <v>89</v>
      </c>
      <c r="BK141" s="246">
        <f>ROUND(I141*H141,3)</f>
        <v>0</v>
      </c>
      <c r="BL141" s="14" t="s">
        <v>327</v>
      </c>
      <c r="BM141" s="244" t="s">
        <v>3891</v>
      </c>
    </row>
    <row r="142" s="2" customFormat="1" ht="16.5" customHeight="1">
      <c r="A142" s="35"/>
      <c r="B142" s="36"/>
      <c r="C142" s="249" t="s">
        <v>315</v>
      </c>
      <c r="D142" s="249" t="s">
        <v>612</v>
      </c>
      <c r="E142" s="250" t="s">
        <v>3892</v>
      </c>
      <c r="F142" s="251" t="s">
        <v>3893</v>
      </c>
      <c r="G142" s="252" t="s">
        <v>2551</v>
      </c>
      <c r="H142" s="253">
        <v>6</v>
      </c>
      <c r="I142" s="254"/>
      <c r="J142" s="253">
        <f>ROUND(I142*H142,3)</f>
        <v>0</v>
      </c>
      <c r="K142" s="255"/>
      <c r="L142" s="256"/>
      <c r="M142" s="257" t="s">
        <v>1</v>
      </c>
      <c r="N142" s="258" t="s">
        <v>44</v>
      </c>
      <c r="O142" s="94"/>
      <c r="P142" s="242">
        <f>O142*H142</f>
        <v>0</v>
      </c>
      <c r="Q142" s="242">
        <v>0</v>
      </c>
      <c r="R142" s="242">
        <f>Q142*H142</f>
        <v>0</v>
      </c>
      <c r="S142" s="242">
        <v>0</v>
      </c>
      <c r="T142" s="24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4" t="s">
        <v>717</v>
      </c>
      <c r="AT142" s="244" t="s">
        <v>612</v>
      </c>
      <c r="AU142" s="244" t="s">
        <v>89</v>
      </c>
      <c r="AY142" s="14" t="s">
        <v>263</v>
      </c>
      <c r="BE142" s="245">
        <f>IF(N142="základná",J142,0)</f>
        <v>0</v>
      </c>
      <c r="BF142" s="245">
        <f>IF(N142="znížená",J142,0)</f>
        <v>0</v>
      </c>
      <c r="BG142" s="245">
        <f>IF(N142="zákl. prenesená",J142,0)</f>
        <v>0</v>
      </c>
      <c r="BH142" s="245">
        <f>IF(N142="zníž. prenesená",J142,0)</f>
        <v>0</v>
      </c>
      <c r="BI142" s="245">
        <f>IF(N142="nulová",J142,0)</f>
        <v>0</v>
      </c>
      <c r="BJ142" s="14" t="s">
        <v>89</v>
      </c>
      <c r="BK142" s="246">
        <f>ROUND(I142*H142,3)</f>
        <v>0</v>
      </c>
      <c r="BL142" s="14" t="s">
        <v>327</v>
      </c>
      <c r="BM142" s="244" t="s">
        <v>3894</v>
      </c>
    </row>
    <row r="143" s="2" customFormat="1" ht="16.5" customHeight="1">
      <c r="A143" s="35"/>
      <c r="B143" s="36"/>
      <c r="C143" s="249" t="s">
        <v>319</v>
      </c>
      <c r="D143" s="249" t="s">
        <v>612</v>
      </c>
      <c r="E143" s="250" t="s">
        <v>3895</v>
      </c>
      <c r="F143" s="251" t="s">
        <v>2510</v>
      </c>
      <c r="G143" s="252" t="s">
        <v>2489</v>
      </c>
      <c r="H143" s="253">
        <v>1</v>
      </c>
      <c r="I143" s="254"/>
      <c r="J143" s="253">
        <f>ROUND(I143*H143,3)</f>
        <v>0</v>
      </c>
      <c r="K143" s="255"/>
      <c r="L143" s="256"/>
      <c r="M143" s="257" t="s">
        <v>1</v>
      </c>
      <c r="N143" s="258" t="s">
        <v>44</v>
      </c>
      <c r="O143" s="94"/>
      <c r="P143" s="242">
        <f>O143*H143</f>
        <v>0</v>
      </c>
      <c r="Q143" s="242">
        <v>0</v>
      </c>
      <c r="R143" s="242">
        <f>Q143*H143</f>
        <v>0</v>
      </c>
      <c r="S143" s="242">
        <v>0</v>
      </c>
      <c r="T143" s="24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4" t="s">
        <v>717</v>
      </c>
      <c r="AT143" s="244" t="s">
        <v>612</v>
      </c>
      <c r="AU143" s="244" t="s">
        <v>89</v>
      </c>
      <c r="AY143" s="14" t="s">
        <v>263</v>
      </c>
      <c r="BE143" s="245">
        <f>IF(N143="základná",J143,0)</f>
        <v>0</v>
      </c>
      <c r="BF143" s="245">
        <f>IF(N143="znížená",J143,0)</f>
        <v>0</v>
      </c>
      <c r="BG143" s="245">
        <f>IF(N143="zákl. prenesená",J143,0)</f>
        <v>0</v>
      </c>
      <c r="BH143" s="245">
        <f>IF(N143="zníž. prenesená",J143,0)</f>
        <v>0</v>
      </c>
      <c r="BI143" s="245">
        <f>IF(N143="nulová",J143,0)</f>
        <v>0</v>
      </c>
      <c r="BJ143" s="14" t="s">
        <v>89</v>
      </c>
      <c r="BK143" s="246">
        <f>ROUND(I143*H143,3)</f>
        <v>0</v>
      </c>
      <c r="BL143" s="14" t="s">
        <v>327</v>
      </c>
      <c r="BM143" s="244" t="s">
        <v>3896</v>
      </c>
    </row>
    <row r="144" s="2" customFormat="1" ht="16.5" customHeight="1">
      <c r="A144" s="35"/>
      <c r="B144" s="36"/>
      <c r="C144" s="249" t="s">
        <v>327</v>
      </c>
      <c r="D144" s="249" t="s">
        <v>612</v>
      </c>
      <c r="E144" s="250" t="s">
        <v>2568</v>
      </c>
      <c r="F144" s="251" t="s">
        <v>2513</v>
      </c>
      <c r="G144" s="252" t="s">
        <v>2489</v>
      </c>
      <c r="H144" s="253">
        <v>1</v>
      </c>
      <c r="I144" s="254"/>
      <c r="J144" s="253">
        <f>ROUND(I144*H144,3)</f>
        <v>0</v>
      </c>
      <c r="K144" s="255"/>
      <c r="L144" s="256"/>
      <c r="M144" s="257" t="s">
        <v>1</v>
      </c>
      <c r="N144" s="258" t="s">
        <v>44</v>
      </c>
      <c r="O144" s="94"/>
      <c r="P144" s="242">
        <f>O144*H144</f>
        <v>0</v>
      </c>
      <c r="Q144" s="242">
        <v>0</v>
      </c>
      <c r="R144" s="242">
        <f>Q144*H144</f>
        <v>0</v>
      </c>
      <c r="S144" s="242">
        <v>0</v>
      </c>
      <c r="T144" s="24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4" t="s">
        <v>717</v>
      </c>
      <c r="AT144" s="244" t="s">
        <v>612</v>
      </c>
      <c r="AU144" s="244" t="s">
        <v>89</v>
      </c>
      <c r="AY144" s="14" t="s">
        <v>263</v>
      </c>
      <c r="BE144" s="245">
        <f>IF(N144="základná",J144,0)</f>
        <v>0</v>
      </c>
      <c r="BF144" s="245">
        <f>IF(N144="znížená",J144,0)</f>
        <v>0</v>
      </c>
      <c r="BG144" s="245">
        <f>IF(N144="zákl. prenesená",J144,0)</f>
        <v>0</v>
      </c>
      <c r="BH144" s="245">
        <f>IF(N144="zníž. prenesená",J144,0)</f>
        <v>0</v>
      </c>
      <c r="BI144" s="245">
        <f>IF(N144="nulová",J144,0)</f>
        <v>0</v>
      </c>
      <c r="BJ144" s="14" t="s">
        <v>89</v>
      </c>
      <c r="BK144" s="246">
        <f>ROUND(I144*H144,3)</f>
        <v>0</v>
      </c>
      <c r="BL144" s="14" t="s">
        <v>327</v>
      </c>
      <c r="BM144" s="244" t="s">
        <v>3897</v>
      </c>
    </row>
    <row r="145" s="2" customFormat="1" ht="16.5" customHeight="1">
      <c r="A145" s="35"/>
      <c r="B145" s="36"/>
      <c r="C145" s="249" t="s">
        <v>331</v>
      </c>
      <c r="D145" s="249" t="s">
        <v>612</v>
      </c>
      <c r="E145" s="250" t="s">
        <v>2570</v>
      </c>
      <c r="F145" s="251" t="s">
        <v>2516</v>
      </c>
      <c r="G145" s="252" t="s">
        <v>2489</v>
      </c>
      <c r="H145" s="253">
        <v>1</v>
      </c>
      <c r="I145" s="254"/>
      <c r="J145" s="253">
        <f>ROUND(I145*H145,3)</f>
        <v>0</v>
      </c>
      <c r="K145" s="255"/>
      <c r="L145" s="256"/>
      <c r="M145" s="257" t="s">
        <v>1</v>
      </c>
      <c r="N145" s="258" t="s">
        <v>44</v>
      </c>
      <c r="O145" s="94"/>
      <c r="P145" s="242">
        <f>O145*H145</f>
        <v>0</v>
      </c>
      <c r="Q145" s="242">
        <v>0</v>
      </c>
      <c r="R145" s="242">
        <f>Q145*H145</f>
        <v>0</v>
      </c>
      <c r="S145" s="242">
        <v>0</v>
      </c>
      <c r="T145" s="24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4" t="s">
        <v>717</v>
      </c>
      <c r="AT145" s="244" t="s">
        <v>612</v>
      </c>
      <c r="AU145" s="244" t="s">
        <v>89</v>
      </c>
      <c r="AY145" s="14" t="s">
        <v>263</v>
      </c>
      <c r="BE145" s="245">
        <f>IF(N145="základná",J145,0)</f>
        <v>0</v>
      </c>
      <c r="BF145" s="245">
        <f>IF(N145="znížená",J145,0)</f>
        <v>0</v>
      </c>
      <c r="BG145" s="245">
        <f>IF(N145="zákl. prenesená",J145,0)</f>
        <v>0</v>
      </c>
      <c r="BH145" s="245">
        <f>IF(N145="zníž. prenesená",J145,0)</f>
        <v>0</v>
      </c>
      <c r="BI145" s="245">
        <f>IF(N145="nulová",J145,0)</f>
        <v>0</v>
      </c>
      <c r="BJ145" s="14" t="s">
        <v>89</v>
      </c>
      <c r="BK145" s="246">
        <f>ROUND(I145*H145,3)</f>
        <v>0</v>
      </c>
      <c r="BL145" s="14" t="s">
        <v>327</v>
      </c>
      <c r="BM145" s="244" t="s">
        <v>3898</v>
      </c>
    </row>
    <row r="146" s="2" customFormat="1" ht="16.5" customHeight="1">
      <c r="A146" s="35"/>
      <c r="B146" s="36"/>
      <c r="C146" s="249" t="s">
        <v>1455</v>
      </c>
      <c r="D146" s="249" t="s">
        <v>612</v>
      </c>
      <c r="E146" s="250" t="s">
        <v>2572</v>
      </c>
      <c r="F146" s="251" t="s">
        <v>3899</v>
      </c>
      <c r="G146" s="252" t="s">
        <v>2489</v>
      </c>
      <c r="H146" s="253">
        <v>1</v>
      </c>
      <c r="I146" s="254"/>
      <c r="J146" s="253">
        <f>ROUND(I146*H146,3)</f>
        <v>0</v>
      </c>
      <c r="K146" s="255"/>
      <c r="L146" s="256"/>
      <c r="M146" s="265" t="s">
        <v>1</v>
      </c>
      <c r="N146" s="266" t="s">
        <v>44</v>
      </c>
      <c r="O146" s="261"/>
      <c r="P146" s="262">
        <f>O146*H146</f>
        <v>0</v>
      </c>
      <c r="Q146" s="262">
        <v>0</v>
      </c>
      <c r="R146" s="262">
        <f>Q146*H146</f>
        <v>0</v>
      </c>
      <c r="S146" s="262">
        <v>0</v>
      </c>
      <c r="T146" s="26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4" t="s">
        <v>717</v>
      </c>
      <c r="AT146" s="244" t="s">
        <v>612</v>
      </c>
      <c r="AU146" s="244" t="s">
        <v>89</v>
      </c>
      <c r="AY146" s="14" t="s">
        <v>263</v>
      </c>
      <c r="BE146" s="245">
        <f>IF(N146="základná",J146,0)</f>
        <v>0</v>
      </c>
      <c r="BF146" s="245">
        <f>IF(N146="znížená",J146,0)</f>
        <v>0</v>
      </c>
      <c r="BG146" s="245">
        <f>IF(N146="zákl. prenesená",J146,0)</f>
        <v>0</v>
      </c>
      <c r="BH146" s="245">
        <f>IF(N146="zníž. prenesená",J146,0)</f>
        <v>0</v>
      </c>
      <c r="BI146" s="245">
        <f>IF(N146="nulová",J146,0)</f>
        <v>0</v>
      </c>
      <c r="BJ146" s="14" t="s">
        <v>89</v>
      </c>
      <c r="BK146" s="246">
        <f>ROUND(I146*H146,3)</f>
        <v>0</v>
      </c>
      <c r="BL146" s="14" t="s">
        <v>327</v>
      </c>
      <c r="BM146" s="244" t="s">
        <v>3900</v>
      </c>
    </row>
    <row r="147" s="2" customFormat="1" ht="6.96" customHeight="1">
      <c r="A147" s="35"/>
      <c r="B147" s="69"/>
      <c r="C147" s="70"/>
      <c r="D147" s="70"/>
      <c r="E147" s="70"/>
      <c r="F147" s="70"/>
      <c r="G147" s="70"/>
      <c r="H147" s="70"/>
      <c r="I147" s="70"/>
      <c r="J147" s="70"/>
      <c r="K147" s="70"/>
      <c r="L147" s="41"/>
      <c r="M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</row>
  </sheetData>
  <sheetProtection sheet="1" autoFilter="0" formatColumns="0" formatRows="0" objects="1" scenarios="1" spinCount="100000" saltValue="/kOEHtNPveFMWYhOUaPMb1WAd6BIutxBZn7bNQ468Y2BkKesrz1tmNQUDMRmfkBd6R79swPmZuERqakX46F57g==" hashValue="DDDuclyQKDdID2K6fOwjw8AShZN+I01SiXIicFGay4zpeYpSSwL47Rd5YKWd6U/eJJJjttiuhBdeGViCgAzrDw==" algorithmName="SHA-512" password="CC35"/>
  <autoFilter ref="C125:K146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2:H112"/>
    <mergeCell ref="E116:H116"/>
    <mergeCell ref="E114:H114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174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>
      <c r="B8" s="17"/>
      <c r="D8" s="154" t="s">
        <v>221</v>
      </c>
      <c r="L8" s="17"/>
    </row>
    <row r="9" s="1" customFormat="1" ht="16.5" customHeight="1">
      <c r="B9" s="17"/>
      <c r="E9" s="155" t="s">
        <v>3269</v>
      </c>
      <c r="F9" s="1"/>
      <c r="G9" s="1"/>
      <c r="H9" s="1"/>
      <c r="L9" s="17"/>
    </row>
    <row r="10" s="1" customFormat="1" ht="12" customHeight="1">
      <c r="B10" s="17"/>
      <c r="D10" s="154" t="s">
        <v>1380</v>
      </c>
      <c r="L10" s="17"/>
    </row>
    <row r="11" s="2" customFormat="1" ht="16.5" customHeight="1">
      <c r="A11" s="35"/>
      <c r="B11" s="41"/>
      <c r="C11" s="35"/>
      <c r="D11" s="35"/>
      <c r="E11" s="166" t="s">
        <v>3901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1382</v>
      </c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6" t="s">
        <v>3902</v>
      </c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54" t="s">
        <v>16</v>
      </c>
      <c r="E15" s="35"/>
      <c r="F15" s="144" t="s">
        <v>1</v>
      </c>
      <c r="G15" s="35"/>
      <c r="H15" s="35"/>
      <c r="I15" s="154" t="s">
        <v>17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4" t="s">
        <v>18</v>
      </c>
      <c r="E16" s="35"/>
      <c r="F16" s="144" t="s">
        <v>19</v>
      </c>
      <c r="G16" s="35"/>
      <c r="H16" s="35"/>
      <c r="I16" s="154" t="s">
        <v>20</v>
      </c>
      <c r="J16" s="157" t="str">
        <f>'Rekapitulácia stavby'!AN8</f>
        <v>20. 7. 2022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54" t="s">
        <v>22</v>
      </c>
      <c r="E18" s="35"/>
      <c r="F18" s="35"/>
      <c r="G18" s="35"/>
      <c r="H18" s="35"/>
      <c r="I18" s="154" t="s">
        <v>23</v>
      </c>
      <c r="J18" s="144" t="s">
        <v>24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44" t="s">
        <v>25</v>
      </c>
      <c r="F19" s="35"/>
      <c r="G19" s="35"/>
      <c r="H19" s="35"/>
      <c r="I19" s="154" t="s">
        <v>26</v>
      </c>
      <c r="J19" s="144" t="s">
        <v>1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54" t="s">
        <v>27</v>
      </c>
      <c r="E21" s="35"/>
      <c r="F21" s="35"/>
      <c r="G21" s="35"/>
      <c r="H21" s="35"/>
      <c r="I21" s="154" t="s">
        <v>23</v>
      </c>
      <c r="J21" s="30" t="str">
        <f>'Rekapitulácia stavby'!AN13</f>
        <v>Vyplň údaj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'Rekapitulácia stavby'!E14</f>
        <v>Vyplň údaj</v>
      </c>
      <c r="F22" s="144"/>
      <c r="G22" s="144"/>
      <c r="H22" s="144"/>
      <c r="I22" s="154" t="s">
        <v>26</v>
      </c>
      <c r="J22" s="30" t="str">
        <f>'Rekapitulácia stavby'!AN14</f>
        <v>Vyplň údaj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54" t="s">
        <v>29</v>
      </c>
      <c r="E24" s="35"/>
      <c r="F24" s="35"/>
      <c r="G24" s="35"/>
      <c r="H24" s="35"/>
      <c r="I24" s="154" t="s">
        <v>23</v>
      </c>
      <c r="J24" s="144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44" t="s">
        <v>30</v>
      </c>
      <c r="F25" s="35"/>
      <c r="G25" s="35"/>
      <c r="H25" s="35"/>
      <c r="I25" s="154" t="s">
        <v>26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54" t="s">
        <v>33</v>
      </c>
      <c r="E27" s="35"/>
      <c r="F27" s="35"/>
      <c r="G27" s="35"/>
      <c r="H27" s="35"/>
      <c r="I27" s="154" t="s">
        <v>23</v>
      </c>
      <c r="J27" s="144" t="s">
        <v>34</v>
      </c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44" t="s">
        <v>35</v>
      </c>
      <c r="F28" s="35"/>
      <c r="G28" s="35"/>
      <c r="H28" s="35"/>
      <c r="I28" s="154" t="s">
        <v>26</v>
      </c>
      <c r="J28" s="144" t="s">
        <v>36</v>
      </c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54" t="s">
        <v>37</v>
      </c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8"/>
      <c r="B31" s="159"/>
      <c r="C31" s="158"/>
      <c r="D31" s="158"/>
      <c r="E31" s="160" t="s">
        <v>1</v>
      </c>
      <c r="F31" s="160"/>
      <c r="G31" s="160"/>
      <c r="H31" s="160"/>
      <c r="I31" s="158"/>
      <c r="J31" s="158"/>
      <c r="K31" s="158"/>
      <c r="L31" s="161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2"/>
      <c r="E33" s="162"/>
      <c r="F33" s="162"/>
      <c r="G33" s="162"/>
      <c r="H33" s="162"/>
      <c r="I33" s="162"/>
      <c r="J33" s="162"/>
      <c r="K33" s="162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63" t="s">
        <v>38</v>
      </c>
      <c r="E34" s="35"/>
      <c r="F34" s="35"/>
      <c r="G34" s="35"/>
      <c r="H34" s="35"/>
      <c r="I34" s="35"/>
      <c r="J34" s="164">
        <f>ROUND(J127,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62"/>
      <c r="E35" s="162"/>
      <c r="F35" s="162"/>
      <c r="G35" s="162"/>
      <c r="H35" s="162"/>
      <c r="I35" s="162"/>
      <c r="J35" s="162"/>
      <c r="K35" s="162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5" t="s">
        <v>40</v>
      </c>
      <c r="G36" s="35"/>
      <c r="H36" s="35"/>
      <c r="I36" s="165" t="s">
        <v>39</v>
      </c>
      <c r="J36" s="165" t="s">
        <v>41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6" t="s">
        <v>42</v>
      </c>
      <c r="E37" s="167" t="s">
        <v>43</v>
      </c>
      <c r="F37" s="168">
        <f>ROUND((SUM(BE127:BE180)),  2)</f>
        <v>0</v>
      </c>
      <c r="G37" s="169"/>
      <c r="H37" s="169"/>
      <c r="I37" s="170">
        <v>0.20000000000000001</v>
      </c>
      <c r="J37" s="168">
        <f>ROUND(((SUM(BE127:BE180))*I37),  2)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67" t="s">
        <v>44</v>
      </c>
      <c r="F38" s="168">
        <f>ROUND((SUM(BF127:BF180)),  2)</f>
        <v>0</v>
      </c>
      <c r="G38" s="169"/>
      <c r="H38" s="169"/>
      <c r="I38" s="170">
        <v>0.20000000000000001</v>
      </c>
      <c r="J38" s="168">
        <f>ROUND(((SUM(BF127:BF180))*I38),  2)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54" t="s">
        <v>45</v>
      </c>
      <c r="F39" s="171">
        <f>ROUND((SUM(BG127:BG180)),  2)</f>
        <v>0</v>
      </c>
      <c r="G39" s="35"/>
      <c r="H39" s="35"/>
      <c r="I39" s="172">
        <v>0.20000000000000001</v>
      </c>
      <c r="J39" s="171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54" t="s">
        <v>46</v>
      </c>
      <c r="F40" s="171">
        <f>ROUND((SUM(BH127:BH180)),  2)</f>
        <v>0</v>
      </c>
      <c r="G40" s="35"/>
      <c r="H40" s="35"/>
      <c r="I40" s="172">
        <v>0.20000000000000001</v>
      </c>
      <c r="J40" s="171">
        <f>0</f>
        <v>0</v>
      </c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67" t="s">
        <v>47</v>
      </c>
      <c r="F41" s="168">
        <f>ROUND((SUM(BI127:BI180)),  2)</f>
        <v>0</v>
      </c>
      <c r="G41" s="169"/>
      <c r="H41" s="169"/>
      <c r="I41" s="170">
        <v>0</v>
      </c>
      <c r="J41" s="168">
        <f>0</f>
        <v>0</v>
      </c>
      <c r="K41" s="35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73"/>
      <c r="D43" s="174" t="s">
        <v>48</v>
      </c>
      <c r="E43" s="175"/>
      <c r="F43" s="175"/>
      <c r="G43" s="176" t="s">
        <v>49</v>
      </c>
      <c r="H43" s="177" t="s">
        <v>50</v>
      </c>
      <c r="I43" s="175"/>
      <c r="J43" s="178">
        <f>SUM(J34:J41)</f>
        <v>0</v>
      </c>
      <c r="K43" s="179"/>
      <c r="L43" s="66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221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91" t="s">
        <v>3269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1380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264" t="s">
        <v>3901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1382</v>
      </c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9" t="str">
        <f>E13</f>
        <v>SO-1.2.2.1 - Bleskozvod</v>
      </c>
      <c r="F91" s="37"/>
      <c r="G91" s="37"/>
      <c r="H91" s="37"/>
      <c r="I91" s="37"/>
      <c r="J91" s="37"/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18</v>
      </c>
      <c r="D93" s="37"/>
      <c r="E93" s="37"/>
      <c r="F93" s="24" t="str">
        <f>F16</f>
        <v>Svit</v>
      </c>
      <c r="G93" s="37"/>
      <c r="H93" s="37"/>
      <c r="I93" s="29" t="s">
        <v>20</v>
      </c>
      <c r="J93" s="82" t="str">
        <f>IF(J16="","",J16)</f>
        <v>20. 7. 2022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22</v>
      </c>
      <c r="D95" s="37"/>
      <c r="E95" s="37"/>
      <c r="F95" s="24" t="str">
        <f>E19</f>
        <v>Mesto Svit</v>
      </c>
      <c r="G95" s="37"/>
      <c r="H95" s="37"/>
      <c r="I95" s="29" t="s">
        <v>29</v>
      </c>
      <c r="J95" s="33" t="str">
        <f>E25</f>
        <v>Ing. arch. Martin Baloga, PhD. a kolektív EnviArch</v>
      </c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33</v>
      </c>
      <c r="J96" s="33" t="str">
        <f>E28</f>
        <v>Structures, s.r.o.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92" t="s">
        <v>224</v>
      </c>
      <c r="D98" s="193"/>
      <c r="E98" s="193"/>
      <c r="F98" s="193"/>
      <c r="G98" s="193"/>
      <c r="H98" s="193"/>
      <c r="I98" s="193"/>
      <c r="J98" s="194" t="s">
        <v>225</v>
      </c>
      <c r="K98" s="193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95" t="s">
        <v>226</v>
      </c>
      <c r="D100" s="37"/>
      <c r="E100" s="37"/>
      <c r="F100" s="37"/>
      <c r="G100" s="37"/>
      <c r="H100" s="37"/>
      <c r="I100" s="37"/>
      <c r="J100" s="113">
        <f>J127</f>
        <v>0</v>
      </c>
      <c r="K100" s="37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227</v>
      </c>
    </row>
    <row r="101" s="9" customFormat="1" ht="24.96" customHeight="1">
      <c r="A101" s="9"/>
      <c r="B101" s="196"/>
      <c r="C101" s="197"/>
      <c r="D101" s="198" t="s">
        <v>2578</v>
      </c>
      <c r="E101" s="199"/>
      <c r="F101" s="199"/>
      <c r="G101" s="199"/>
      <c r="H101" s="199"/>
      <c r="I101" s="199"/>
      <c r="J101" s="200">
        <f>J128</f>
        <v>0</v>
      </c>
      <c r="K101" s="197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202"/>
      <c r="C102" s="136"/>
      <c r="D102" s="203" t="s">
        <v>2579</v>
      </c>
      <c r="E102" s="204"/>
      <c r="F102" s="204"/>
      <c r="G102" s="204"/>
      <c r="H102" s="204"/>
      <c r="I102" s="204"/>
      <c r="J102" s="205">
        <f>J129</f>
        <v>0</v>
      </c>
      <c r="K102" s="136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2"/>
      <c r="C103" s="136"/>
      <c r="D103" s="203" t="s">
        <v>3903</v>
      </c>
      <c r="E103" s="204"/>
      <c r="F103" s="204"/>
      <c r="G103" s="204"/>
      <c r="H103" s="204"/>
      <c r="I103" s="204"/>
      <c r="J103" s="205">
        <f>J176</f>
        <v>0</v>
      </c>
      <c r="K103" s="136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2" customFormat="1" ht="21.84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="2" customFormat="1" ht="6.96" customHeight="1">
      <c r="A105" s="35"/>
      <c r="B105" s="69"/>
      <c r="C105" s="70"/>
      <c r="D105" s="70"/>
      <c r="E105" s="70"/>
      <c r="F105" s="70"/>
      <c r="G105" s="70"/>
      <c r="H105" s="70"/>
      <c r="I105" s="70"/>
      <c r="J105" s="70"/>
      <c r="K105" s="70"/>
      <c r="L105" s="66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="2" customFormat="1" ht="6.96" customHeight="1">
      <c r="A109" s="35"/>
      <c r="B109" s="71"/>
      <c r="C109" s="72"/>
      <c r="D109" s="72"/>
      <c r="E109" s="72"/>
      <c r="F109" s="72"/>
      <c r="G109" s="72"/>
      <c r="H109" s="72"/>
      <c r="I109" s="72"/>
      <c r="J109" s="72"/>
      <c r="K109" s="72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24.96" customHeight="1">
      <c r="A110" s="35"/>
      <c r="B110" s="36"/>
      <c r="C110" s="20" t="s">
        <v>250</v>
      </c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6.96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2" customHeight="1">
      <c r="A112" s="35"/>
      <c r="B112" s="36"/>
      <c r="C112" s="29" t="s">
        <v>14</v>
      </c>
      <c r="D112" s="37"/>
      <c r="E112" s="37"/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6.5" customHeight="1">
      <c r="A113" s="35"/>
      <c r="B113" s="36"/>
      <c r="C113" s="37"/>
      <c r="D113" s="37"/>
      <c r="E113" s="191" t="str">
        <f>E7</f>
        <v>Materská škola Svit - ZMNENA</v>
      </c>
      <c r="F113" s="29"/>
      <c r="G113" s="29"/>
      <c r="H113" s="29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1" customFormat="1" ht="12" customHeight="1">
      <c r="B114" s="18"/>
      <c r="C114" s="29" t="s">
        <v>221</v>
      </c>
      <c r="D114" s="19"/>
      <c r="E114" s="19"/>
      <c r="F114" s="19"/>
      <c r="G114" s="19"/>
      <c r="H114" s="19"/>
      <c r="I114" s="19"/>
      <c r="J114" s="19"/>
      <c r="K114" s="19"/>
      <c r="L114" s="17"/>
    </row>
    <row r="115" s="1" customFormat="1" ht="16.5" customHeight="1">
      <c r="B115" s="18"/>
      <c r="C115" s="19"/>
      <c r="D115" s="19"/>
      <c r="E115" s="191" t="s">
        <v>3269</v>
      </c>
      <c r="F115" s="19"/>
      <c r="G115" s="19"/>
      <c r="H115" s="19"/>
      <c r="I115" s="19"/>
      <c r="J115" s="19"/>
      <c r="K115" s="19"/>
      <c r="L115" s="17"/>
    </row>
    <row r="116" s="1" customFormat="1" ht="12" customHeight="1">
      <c r="B116" s="18"/>
      <c r="C116" s="29" t="s">
        <v>1380</v>
      </c>
      <c r="D116" s="19"/>
      <c r="E116" s="19"/>
      <c r="F116" s="19"/>
      <c r="G116" s="19"/>
      <c r="H116" s="19"/>
      <c r="I116" s="19"/>
      <c r="J116" s="19"/>
      <c r="K116" s="19"/>
      <c r="L116" s="17"/>
    </row>
    <row r="117" s="2" customFormat="1" ht="16.5" customHeight="1">
      <c r="A117" s="35"/>
      <c r="B117" s="36"/>
      <c r="C117" s="37"/>
      <c r="D117" s="37"/>
      <c r="E117" s="264" t="s">
        <v>3901</v>
      </c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2" customHeight="1">
      <c r="A118" s="35"/>
      <c r="B118" s="36"/>
      <c r="C118" s="29" t="s">
        <v>1382</v>
      </c>
      <c r="D118" s="37"/>
      <c r="E118" s="37"/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6.5" customHeight="1">
      <c r="A119" s="35"/>
      <c r="B119" s="36"/>
      <c r="C119" s="37"/>
      <c r="D119" s="37"/>
      <c r="E119" s="79" t="str">
        <f>E13</f>
        <v>SO-1.2.2.1 - Bleskozvod</v>
      </c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6.96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2" customHeight="1">
      <c r="A121" s="35"/>
      <c r="B121" s="36"/>
      <c r="C121" s="29" t="s">
        <v>18</v>
      </c>
      <c r="D121" s="37"/>
      <c r="E121" s="37"/>
      <c r="F121" s="24" t="str">
        <f>F16</f>
        <v>Svit</v>
      </c>
      <c r="G121" s="37"/>
      <c r="H121" s="37"/>
      <c r="I121" s="29" t="s">
        <v>20</v>
      </c>
      <c r="J121" s="82" t="str">
        <f>IF(J16="","",J16)</f>
        <v>20. 7. 2022</v>
      </c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6.96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40.05" customHeight="1">
      <c r="A123" s="35"/>
      <c r="B123" s="36"/>
      <c r="C123" s="29" t="s">
        <v>22</v>
      </c>
      <c r="D123" s="37"/>
      <c r="E123" s="37"/>
      <c r="F123" s="24" t="str">
        <f>E19</f>
        <v>Mesto Svit</v>
      </c>
      <c r="G123" s="37"/>
      <c r="H123" s="37"/>
      <c r="I123" s="29" t="s">
        <v>29</v>
      </c>
      <c r="J123" s="33" t="str">
        <f>E25</f>
        <v>Ing. arch. Martin Baloga, PhD. a kolektív EnviArch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5.15" customHeight="1">
      <c r="A124" s="35"/>
      <c r="B124" s="36"/>
      <c r="C124" s="29" t="s">
        <v>27</v>
      </c>
      <c r="D124" s="37"/>
      <c r="E124" s="37"/>
      <c r="F124" s="24" t="str">
        <f>IF(E22="","",E22)</f>
        <v>Vyplň údaj</v>
      </c>
      <c r="G124" s="37"/>
      <c r="H124" s="37"/>
      <c r="I124" s="29" t="s">
        <v>33</v>
      </c>
      <c r="J124" s="33" t="str">
        <f>E28</f>
        <v>Structures, s.r.o.</v>
      </c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0.32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11" customFormat="1" ht="29.28" customHeight="1">
      <c r="A126" s="207"/>
      <c r="B126" s="208"/>
      <c r="C126" s="209" t="s">
        <v>251</v>
      </c>
      <c r="D126" s="210" t="s">
        <v>63</v>
      </c>
      <c r="E126" s="210" t="s">
        <v>59</v>
      </c>
      <c r="F126" s="210" t="s">
        <v>60</v>
      </c>
      <c r="G126" s="210" t="s">
        <v>252</v>
      </c>
      <c r="H126" s="210" t="s">
        <v>253</v>
      </c>
      <c r="I126" s="210" t="s">
        <v>254</v>
      </c>
      <c r="J126" s="211" t="s">
        <v>225</v>
      </c>
      <c r="K126" s="212" t="s">
        <v>255</v>
      </c>
      <c r="L126" s="213"/>
      <c r="M126" s="103" t="s">
        <v>1</v>
      </c>
      <c r="N126" s="104" t="s">
        <v>42</v>
      </c>
      <c r="O126" s="104" t="s">
        <v>256</v>
      </c>
      <c r="P126" s="104" t="s">
        <v>257</v>
      </c>
      <c r="Q126" s="104" t="s">
        <v>258</v>
      </c>
      <c r="R126" s="104" t="s">
        <v>259</v>
      </c>
      <c r="S126" s="104" t="s">
        <v>260</v>
      </c>
      <c r="T126" s="105" t="s">
        <v>261</v>
      </c>
      <c r="U126" s="207"/>
      <c r="V126" s="207"/>
      <c r="W126" s="207"/>
      <c r="X126" s="207"/>
      <c r="Y126" s="207"/>
      <c r="Z126" s="207"/>
      <c r="AA126" s="207"/>
      <c r="AB126" s="207"/>
      <c r="AC126" s="207"/>
      <c r="AD126" s="207"/>
      <c r="AE126" s="207"/>
    </row>
    <row r="127" s="2" customFormat="1" ht="22.8" customHeight="1">
      <c r="A127" s="35"/>
      <c r="B127" s="36"/>
      <c r="C127" s="110" t="s">
        <v>226</v>
      </c>
      <c r="D127" s="37"/>
      <c r="E127" s="37"/>
      <c r="F127" s="37"/>
      <c r="G127" s="37"/>
      <c r="H127" s="37"/>
      <c r="I127" s="37"/>
      <c r="J127" s="214">
        <f>BK127</f>
        <v>0</v>
      </c>
      <c r="K127" s="37"/>
      <c r="L127" s="41"/>
      <c r="M127" s="106"/>
      <c r="N127" s="215"/>
      <c r="O127" s="107"/>
      <c r="P127" s="216">
        <f>P128</f>
        <v>0</v>
      </c>
      <c r="Q127" s="107"/>
      <c r="R127" s="216">
        <f>R128</f>
        <v>84.210879999999989</v>
      </c>
      <c r="S127" s="107"/>
      <c r="T127" s="217">
        <f>T128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4" t="s">
        <v>77</v>
      </c>
      <c r="AU127" s="14" t="s">
        <v>227</v>
      </c>
      <c r="BK127" s="218">
        <f>BK128</f>
        <v>0</v>
      </c>
    </row>
    <row r="128" s="12" customFormat="1" ht="25.92" customHeight="1">
      <c r="A128" s="12"/>
      <c r="B128" s="219"/>
      <c r="C128" s="220"/>
      <c r="D128" s="221" t="s">
        <v>77</v>
      </c>
      <c r="E128" s="222" t="s">
        <v>2580</v>
      </c>
      <c r="F128" s="222" t="s">
        <v>2581</v>
      </c>
      <c r="G128" s="220"/>
      <c r="H128" s="220"/>
      <c r="I128" s="223"/>
      <c r="J128" s="224">
        <f>BK128</f>
        <v>0</v>
      </c>
      <c r="K128" s="220"/>
      <c r="L128" s="225"/>
      <c r="M128" s="226"/>
      <c r="N128" s="227"/>
      <c r="O128" s="227"/>
      <c r="P128" s="228">
        <f>P129+P176</f>
        <v>0</v>
      </c>
      <c r="Q128" s="227"/>
      <c r="R128" s="228">
        <f>R129+R176</f>
        <v>84.210879999999989</v>
      </c>
      <c r="S128" s="227"/>
      <c r="T128" s="229">
        <f>T129+T176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0" t="s">
        <v>85</v>
      </c>
      <c r="AT128" s="231" t="s">
        <v>77</v>
      </c>
      <c r="AU128" s="231" t="s">
        <v>78</v>
      </c>
      <c r="AY128" s="230" t="s">
        <v>263</v>
      </c>
      <c r="BK128" s="232">
        <f>BK129+BK176</f>
        <v>0</v>
      </c>
    </row>
    <row r="129" s="12" customFormat="1" ht="22.8" customHeight="1">
      <c r="A129" s="12"/>
      <c r="B129" s="219"/>
      <c r="C129" s="220"/>
      <c r="D129" s="221" t="s">
        <v>77</v>
      </c>
      <c r="E129" s="247" t="s">
        <v>2582</v>
      </c>
      <c r="F129" s="247" t="s">
        <v>2583</v>
      </c>
      <c r="G129" s="220"/>
      <c r="H129" s="220"/>
      <c r="I129" s="223"/>
      <c r="J129" s="248">
        <f>BK129</f>
        <v>0</v>
      </c>
      <c r="K129" s="220"/>
      <c r="L129" s="225"/>
      <c r="M129" s="226"/>
      <c r="N129" s="227"/>
      <c r="O129" s="227"/>
      <c r="P129" s="228">
        <f>SUM(P130:P175)</f>
        <v>0</v>
      </c>
      <c r="Q129" s="227"/>
      <c r="R129" s="228">
        <f>SUM(R130:R175)</f>
        <v>84.210879999999989</v>
      </c>
      <c r="S129" s="227"/>
      <c r="T129" s="229">
        <f>SUM(T130:T175)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30" t="s">
        <v>85</v>
      </c>
      <c r="AT129" s="231" t="s">
        <v>77</v>
      </c>
      <c r="AU129" s="231" t="s">
        <v>85</v>
      </c>
      <c r="AY129" s="230" t="s">
        <v>263</v>
      </c>
      <c r="BK129" s="232">
        <f>SUM(BK130:BK175)</f>
        <v>0</v>
      </c>
    </row>
    <row r="130" s="2" customFormat="1" ht="24.15" customHeight="1">
      <c r="A130" s="35"/>
      <c r="B130" s="36"/>
      <c r="C130" s="233" t="s">
        <v>85</v>
      </c>
      <c r="D130" s="233" t="s">
        <v>264</v>
      </c>
      <c r="E130" s="234" t="s">
        <v>2584</v>
      </c>
      <c r="F130" s="235" t="s">
        <v>2585</v>
      </c>
      <c r="G130" s="236" t="s">
        <v>569</v>
      </c>
      <c r="H130" s="237">
        <v>66</v>
      </c>
      <c r="I130" s="238"/>
      <c r="J130" s="237">
        <f>ROUND(I130*H130,3)</f>
        <v>0</v>
      </c>
      <c r="K130" s="239"/>
      <c r="L130" s="41"/>
      <c r="M130" s="240" t="s">
        <v>1</v>
      </c>
      <c r="N130" s="241" t="s">
        <v>44</v>
      </c>
      <c r="O130" s="94"/>
      <c r="P130" s="242">
        <f>O130*H130</f>
        <v>0</v>
      </c>
      <c r="Q130" s="242">
        <v>0</v>
      </c>
      <c r="R130" s="242">
        <f>Q130*H130</f>
        <v>0</v>
      </c>
      <c r="S130" s="242">
        <v>0</v>
      </c>
      <c r="T130" s="243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4" t="s">
        <v>101</v>
      </c>
      <c r="AT130" s="244" t="s">
        <v>264</v>
      </c>
      <c r="AU130" s="244" t="s">
        <v>89</v>
      </c>
      <c r="AY130" s="14" t="s">
        <v>263</v>
      </c>
      <c r="BE130" s="245">
        <f>IF(N130="základná",J130,0)</f>
        <v>0</v>
      </c>
      <c r="BF130" s="245">
        <f>IF(N130="znížená",J130,0)</f>
        <v>0</v>
      </c>
      <c r="BG130" s="245">
        <f>IF(N130="zákl. prenesená",J130,0)</f>
        <v>0</v>
      </c>
      <c r="BH130" s="245">
        <f>IF(N130="zníž. prenesená",J130,0)</f>
        <v>0</v>
      </c>
      <c r="BI130" s="245">
        <f>IF(N130="nulová",J130,0)</f>
        <v>0</v>
      </c>
      <c r="BJ130" s="14" t="s">
        <v>89</v>
      </c>
      <c r="BK130" s="246">
        <f>ROUND(I130*H130,3)</f>
        <v>0</v>
      </c>
      <c r="BL130" s="14" t="s">
        <v>101</v>
      </c>
      <c r="BM130" s="244" t="s">
        <v>3904</v>
      </c>
    </row>
    <row r="131" s="2" customFormat="1" ht="24.15" customHeight="1">
      <c r="A131" s="35"/>
      <c r="B131" s="36"/>
      <c r="C131" s="249" t="s">
        <v>89</v>
      </c>
      <c r="D131" s="249" t="s">
        <v>612</v>
      </c>
      <c r="E131" s="250" t="s">
        <v>2587</v>
      </c>
      <c r="F131" s="251" t="s">
        <v>2588</v>
      </c>
      <c r="G131" s="252" t="s">
        <v>746</v>
      </c>
      <c r="H131" s="253">
        <v>40.920000000000002</v>
      </c>
      <c r="I131" s="254"/>
      <c r="J131" s="253">
        <f>ROUND(I131*H131,3)</f>
        <v>0</v>
      </c>
      <c r="K131" s="255"/>
      <c r="L131" s="256"/>
      <c r="M131" s="257" t="s">
        <v>1</v>
      </c>
      <c r="N131" s="258" t="s">
        <v>44</v>
      </c>
      <c r="O131" s="94"/>
      <c r="P131" s="242">
        <f>O131*H131</f>
        <v>0</v>
      </c>
      <c r="Q131" s="242">
        <v>0</v>
      </c>
      <c r="R131" s="242">
        <f>Q131*H131</f>
        <v>0</v>
      </c>
      <c r="S131" s="242">
        <v>0</v>
      </c>
      <c r="T131" s="24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4" t="s">
        <v>290</v>
      </c>
      <c r="AT131" s="244" t="s">
        <v>612</v>
      </c>
      <c r="AU131" s="244" t="s">
        <v>89</v>
      </c>
      <c r="AY131" s="14" t="s">
        <v>263</v>
      </c>
      <c r="BE131" s="245">
        <f>IF(N131="základná",J131,0)</f>
        <v>0</v>
      </c>
      <c r="BF131" s="245">
        <f>IF(N131="znížená",J131,0)</f>
        <v>0</v>
      </c>
      <c r="BG131" s="245">
        <f>IF(N131="zákl. prenesená",J131,0)</f>
        <v>0</v>
      </c>
      <c r="BH131" s="245">
        <f>IF(N131="zníž. prenesená",J131,0)</f>
        <v>0</v>
      </c>
      <c r="BI131" s="245">
        <f>IF(N131="nulová",J131,0)</f>
        <v>0</v>
      </c>
      <c r="BJ131" s="14" t="s">
        <v>89</v>
      </c>
      <c r="BK131" s="246">
        <f>ROUND(I131*H131,3)</f>
        <v>0</v>
      </c>
      <c r="BL131" s="14" t="s">
        <v>101</v>
      </c>
      <c r="BM131" s="244" t="s">
        <v>3905</v>
      </c>
    </row>
    <row r="132" s="2" customFormat="1" ht="24.15" customHeight="1">
      <c r="A132" s="35"/>
      <c r="B132" s="36"/>
      <c r="C132" s="233" t="s">
        <v>96</v>
      </c>
      <c r="D132" s="233" t="s">
        <v>264</v>
      </c>
      <c r="E132" s="234" t="s">
        <v>2590</v>
      </c>
      <c r="F132" s="235" t="s">
        <v>2591</v>
      </c>
      <c r="G132" s="236" t="s">
        <v>569</v>
      </c>
      <c r="H132" s="237">
        <v>114.87000000000001</v>
      </c>
      <c r="I132" s="238"/>
      <c r="J132" s="237">
        <f>ROUND(I132*H132,3)</f>
        <v>0</v>
      </c>
      <c r="K132" s="239"/>
      <c r="L132" s="41"/>
      <c r="M132" s="240" t="s">
        <v>1</v>
      </c>
      <c r="N132" s="241" t="s">
        <v>44</v>
      </c>
      <c r="O132" s="94"/>
      <c r="P132" s="242">
        <f>O132*H132</f>
        <v>0</v>
      </c>
      <c r="Q132" s="242">
        <v>0</v>
      </c>
      <c r="R132" s="242">
        <f>Q132*H132</f>
        <v>0</v>
      </c>
      <c r="S132" s="242">
        <v>0</v>
      </c>
      <c r="T132" s="24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4" t="s">
        <v>101</v>
      </c>
      <c r="AT132" s="244" t="s">
        <v>264</v>
      </c>
      <c r="AU132" s="244" t="s">
        <v>89</v>
      </c>
      <c r="AY132" s="14" t="s">
        <v>263</v>
      </c>
      <c r="BE132" s="245">
        <f>IF(N132="základná",J132,0)</f>
        <v>0</v>
      </c>
      <c r="BF132" s="245">
        <f>IF(N132="znížená",J132,0)</f>
        <v>0</v>
      </c>
      <c r="BG132" s="245">
        <f>IF(N132="zákl. prenesená",J132,0)</f>
        <v>0</v>
      </c>
      <c r="BH132" s="245">
        <f>IF(N132="zníž. prenesená",J132,0)</f>
        <v>0</v>
      </c>
      <c r="BI132" s="245">
        <f>IF(N132="nulová",J132,0)</f>
        <v>0</v>
      </c>
      <c r="BJ132" s="14" t="s">
        <v>89</v>
      </c>
      <c r="BK132" s="246">
        <f>ROUND(I132*H132,3)</f>
        <v>0</v>
      </c>
      <c r="BL132" s="14" t="s">
        <v>101</v>
      </c>
      <c r="BM132" s="244" t="s">
        <v>3906</v>
      </c>
    </row>
    <row r="133" s="2" customFormat="1" ht="21.75" customHeight="1">
      <c r="A133" s="35"/>
      <c r="B133" s="36"/>
      <c r="C133" s="249" t="s">
        <v>101</v>
      </c>
      <c r="D133" s="249" t="s">
        <v>612</v>
      </c>
      <c r="E133" s="250" t="s">
        <v>2593</v>
      </c>
      <c r="F133" s="251" t="s">
        <v>2594</v>
      </c>
      <c r="G133" s="252" t="s">
        <v>746</v>
      </c>
      <c r="H133" s="253">
        <v>109.13</v>
      </c>
      <c r="I133" s="254"/>
      <c r="J133" s="253">
        <f>ROUND(I133*H133,3)</f>
        <v>0</v>
      </c>
      <c r="K133" s="255"/>
      <c r="L133" s="256"/>
      <c r="M133" s="257" t="s">
        <v>1</v>
      </c>
      <c r="N133" s="258" t="s">
        <v>44</v>
      </c>
      <c r="O133" s="94"/>
      <c r="P133" s="242">
        <f>O133*H133</f>
        <v>0</v>
      </c>
      <c r="Q133" s="242">
        <v>0</v>
      </c>
      <c r="R133" s="242">
        <f>Q133*H133</f>
        <v>0</v>
      </c>
      <c r="S133" s="242">
        <v>0</v>
      </c>
      <c r="T133" s="24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4" t="s">
        <v>290</v>
      </c>
      <c r="AT133" s="244" t="s">
        <v>612</v>
      </c>
      <c r="AU133" s="244" t="s">
        <v>89</v>
      </c>
      <c r="AY133" s="14" t="s">
        <v>263</v>
      </c>
      <c r="BE133" s="245">
        <f>IF(N133="základná",J133,0)</f>
        <v>0</v>
      </c>
      <c r="BF133" s="245">
        <f>IF(N133="znížená",J133,0)</f>
        <v>0</v>
      </c>
      <c r="BG133" s="245">
        <f>IF(N133="zákl. prenesená",J133,0)</f>
        <v>0</v>
      </c>
      <c r="BH133" s="245">
        <f>IF(N133="zníž. prenesená",J133,0)</f>
        <v>0</v>
      </c>
      <c r="BI133" s="245">
        <f>IF(N133="nulová",J133,0)</f>
        <v>0</v>
      </c>
      <c r="BJ133" s="14" t="s">
        <v>89</v>
      </c>
      <c r="BK133" s="246">
        <f>ROUND(I133*H133,3)</f>
        <v>0</v>
      </c>
      <c r="BL133" s="14" t="s">
        <v>101</v>
      </c>
      <c r="BM133" s="244" t="s">
        <v>3907</v>
      </c>
    </row>
    <row r="134" s="2" customFormat="1" ht="24.15" customHeight="1">
      <c r="A134" s="35"/>
      <c r="B134" s="36"/>
      <c r="C134" s="249" t="s">
        <v>278</v>
      </c>
      <c r="D134" s="249" t="s">
        <v>612</v>
      </c>
      <c r="E134" s="250" t="s">
        <v>3908</v>
      </c>
      <c r="F134" s="251" t="s">
        <v>3909</v>
      </c>
      <c r="G134" s="252" t="s">
        <v>2598</v>
      </c>
      <c r="H134" s="253">
        <v>168</v>
      </c>
      <c r="I134" s="254"/>
      <c r="J134" s="253">
        <f>ROUND(I134*H134,3)</f>
        <v>0</v>
      </c>
      <c r="K134" s="255"/>
      <c r="L134" s="256"/>
      <c r="M134" s="257" t="s">
        <v>1</v>
      </c>
      <c r="N134" s="258" t="s">
        <v>44</v>
      </c>
      <c r="O134" s="94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290</v>
      </c>
      <c r="AT134" s="244" t="s">
        <v>612</v>
      </c>
      <c r="AU134" s="244" t="s">
        <v>89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101</v>
      </c>
      <c r="BM134" s="244" t="s">
        <v>3910</v>
      </c>
    </row>
    <row r="135" s="2" customFormat="1" ht="16.5" customHeight="1">
      <c r="A135" s="35"/>
      <c r="B135" s="36"/>
      <c r="C135" s="249" t="s">
        <v>282</v>
      </c>
      <c r="D135" s="249" t="s">
        <v>612</v>
      </c>
      <c r="E135" s="250" t="s">
        <v>2596</v>
      </c>
      <c r="F135" s="251" t="s">
        <v>2597</v>
      </c>
      <c r="G135" s="252" t="s">
        <v>2598</v>
      </c>
      <c r="H135" s="253">
        <v>58</v>
      </c>
      <c r="I135" s="254"/>
      <c r="J135" s="253">
        <f>ROUND(I135*H135,3)</f>
        <v>0</v>
      </c>
      <c r="K135" s="255"/>
      <c r="L135" s="256"/>
      <c r="M135" s="257" t="s">
        <v>1</v>
      </c>
      <c r="N135" s="258" t="s">
        <v>44</v>
      </c>
      <c r="O135" s="94"/>
      <c r="P135" s="242">
        <f>O135*H135</f>
        <v>0</v>
      </c>
      <c r="Q135" s="242">
        <v>0</v>
      </c>
      <c r="R135" s="242">
        <f>Q135*H135</f>
        <v>0</v>
      </c>
      <c r="S135" s="242">
        <v>0</v>
      </c>
      <c r="T135" s="24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4" t="s">
        <v>290</v>
      </c>
      <c r="AT135" s="244" t="s">
        <v>612</v>
      </c>
      <c r="AU135" s="244" t="s">
        <v>89</v>
      </c>
      <c r="AY135" s="14" t="s">
        <v>263</v>
      </c>
      <c r="BE135" s="245">
        <f>IF(N135="základná",J135,0)</f>
        <v>0</v>
      </c>
      <c r="BF135" s="245">
        <f>IF(N135="znížená",J135,0)</f>
        <v>0</v>
      </c>
      <c r="BG135" s="245">
        <f>IF(N135="zákl. prenesená",J135,0)</f>
        <v>0</v>
      </c>
      <c r="BH135" s="245">
        <f>IF(N135="zníž. prenesená",J135,0)</f>
        <v>0</v>
      </c>
      <c r="BI135" s="245">
        <f>IF(N135="nulová",J135,0)</f>
        <v>0</v>
      </c>
      <c r="BJ135" s="14" t="s">
        <v>89</v>
      </c>
      <c r="BK135" s="246">
        <f>ROUND(I135*H135,3)</f>
        <v>0</v>
      </c>
      <c r="BL135" s="14" t="s">
        <v>101</v>
      </c>
      <c r="BM135" s="244" t="s">
        <v>3911</v>
      </c>
    </row>
    <row r="136" s="2" customFormat="1" ht="21.75" customHeight="1">
      <c r="A136" s="35"/>
      <c r="B136" s="36"/>
      <c r="C136" s="249" t="s">
        <v>286</v>
      </c>
      <c r="D136" s="249" t="s">
        <v>612</v>
      </c>
      <c r="E136" s="250" t="s">
        <v>2600</v>
      </c>
      <c r="F136" s="251" t="s">
        <v>2601</v>
      </c>
      <c r="G136" s="252" t="s">
        <v>2598</v>
      </c>
      <c r="H136" s="253">
        <v>58</v>
      </c>
      <c r="I136" s="254"/>
      <c r="J136" s="253">
        <f>ROUND(I136*H136,3)</f>
        <v>0</v>
      </c>
      <c r="K136" s="255"/>
      <c r="L136" s="256"/>
      <c r="M136" s="257" t="s">
        <v>1</v>
      </c>
      <c r="N136" s="258" t="s">
        <v>44</v>
      </c>
      <c r="O136" s="94"/>
      <c r="P136" s="242">
        <f>O136*H136</f>
        <v>0</v>
      </c>
      <c r="Q136" s="242">
        <v>0.0010399999999999999</v>
      </c>
      <c r="R136" s="242">
        <f>Q136*H136</f>
        <v>0.060319999999999992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290</v>
      </c>
      <c r="AT136" s="244" t="s">
        <v>612</v>
      </c>
      <c r="AU136" s="244" t="s">
        <v>89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101</v>
      </c>
      <c r="BM136" s="244" t="s">
        <v>3912</v>
      </c>
    </row>
    <row r="137" s="2" customFormat="1" ht="24.15" customHeight="1">
      <c r="A137" s="35"/>
      <c r="B137" s="36"/>
      <c r="C137" s="249" t="s">
        <v>290</v>
      </c>
      <c r="D137" s="249" t="s">
        <v>612</v>
      </c>
      <c r="E137" s="250" t="s">
        <v>3913</v>
      </c>
      <c r="F137" s="251" t="s">
        <v>3914</v>
      </c>
      <c r="G137" s="252" t="s">
        <v>2598</v>
      </c>
      <c r="H137" s="253">
        <v>96</v>
      </c>
      <c r="I137" s="254"/>
      <c r="J137" s="253">
        <f>ROUND(I137*H137,3)</f>
        <v>0</v>
      </c>
      <c r="K137" s="255"/>
      <c r="L137" s="256"/>
      <c r="M137" s="257" t="s">
        <v>1</v>
      </c>
      <c r="N137" s="258" t="s">
        <v>44</v>
      </c>
      <c r="O137" s="94"/>
      <c r="P137" s="242">
        <f>O137*H137</f>
        <v>0</v>
      </c>
      <c r="Q137" s="242">
        <v>0</v>
      </c>
      <c r="R137" s="242">
        <f>Q137*H137</f>
        <v>0</v>
      </c>
      <c r="S137" s="242">
        <v>0</v>
      </c>
      <c r="T137" s="24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4" t="s">
        <v>290</v>
      </c>
      <c r="AT137" s="244" t="s">
        <v>612</v>
      </c>
      <c r="AU137" s="244" t="s">
        <v>89</v>
      </c>
      <c r="AY137" s="14" t="s">
        <v>263</v>
      </c>
      <c r="BE137" s="245">
        <f>IF(N137="základná",J137,0)</f>
        <v>0</v>
      </c>
      <c r="BF137" s="245">
        <f>IF(N137="znížená",J137,0)</f>
        <v>0</v>
      </c>
      <c r="BG137" s="245">
        <f>IF(N137="zákl. prenesená",J137,0)</f>
        <v>0</v>
      </c>
      <c r="BH137" s="245">
        <f>IF(N137="zníž. prenesená",J137,0)</f>
        <v>0</v>
      </c>
      <c r="BI137" s="245">
        <f>IF(N137="nulová",J137,0)</f>
        <v>0</v>
      </c>
      <c r="BJ137" s="14" t="s">
        <v>89</v>
      </c>
      <c r="BK137" s="246">
        <f>ROUND(I137*H137,3)</f>
        <v>0</v>
      </c>
      <c r="BL137" s="14" t="s">
        <v>101</v>
      </c>
      <c r="BM137" s="244" t="s">
        <v>3915</v>
      </c>
    </row>
    <row r="138" s="2" customFormat="1" ht="24.15" customHeight="1">
      <c r="A138" s="35"/>
      <c r="B138" s="36"/>
      <c r="C138" s="249" t="s">
        <v>294</v>
      </c>
      <c r="D138" s="249" t="s">
        <v>612</v>
      </c>
      <c r="E138" s="250" t="s">
        <v>3916</v>
      </c>
      <c r="F138" s="251" t="s">
        <v>3917</v>
      </c>
      <c r="G138" s="252" t="s">
        <v>2598</v>
      </c>
      <c r="H138" s="253">
        <v>81</v>
      </c>
      <c r="I138" s="254"/>
      <c r="J138" s="253">
        <f>ROUND(I138*H138,3)</f>
        <v>0</v>
      </c>
      <c r="K138" s="255"/>
      <c r="L138" s="256"/>
      <c r="M138" s="257" t="s">
        <v>1</v>
      </c>
      <c r="N138" s="258" t="s">
        <v>44</v>
      </c>
      <c r="O138" s="94"/>
      <c r="P138" s="242">
        <f>O138*H138</f>
        <v>0</v>
      </c>
      <c r="Q138" s="242">
        <v>0</v>
      </c>
      <c r="R138" s="242">
        <f>Q138*H138</f>
        <v>0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290</v>
      </c>
      <c r="AT138" s="244" t="s">
        <v>612</v>
      </c>
      <c r="AU138" s="244" t="s">
        <v>89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101</v>
      </c>
      <c r="BM138" s="244" t="s">
        <v>3918</v>
      </c>
    </row>
    <row r="139" s="2" customFormat="1" ht="37.8" customHeight="1">
      <c r="A139" s="35"/>
      <c r="B139" s="36"/>
      <c r="C139" s="249" t="s">
        <v>298</v>
      </c>
      <c r="D139" s="249" t="s">
        <v>612</v>
      </c>
      <c r="E139" s="250" t="s">
        <v>2603</v>
      </c>
      <c r="F139" s="251" t="s">
        <v>2604</v>
      </c>
      <c r="G139" s="252" t="s">
        <v>2598</v>
      </c>
      <c r="H139" s="253">
        <v>56</v>
      </c>
      <c r="I139" s="254"/>
      <c r="J139" s="253">
        <f>ROUND(I139*H139,3)</f>
        <v>0</v>
      </c>
      <c r="K139" s="255"/>
      <c r="L139" s="256"/>
      <c r="M139" s="257" t="s">
        <v>1</v>
      </c>
      <c r="N139" s="258" t="s">
        <v>44</v>
      </c>
      <c r="O139" s="94"/>
      <c r="P139" s="242">
        <f>O139*H139</f>
        <v>0</v>
      </c>
      <c r="Q139" s="242">
        <v>0</v>
      </c>
      <c r="R139" s="242">
        <f>Q139*H139</f>
        <v>0</v>
      </c>
      <c r="S139" s="242">
        <v>0</v>
      </c>
      <c r="T139" s="24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4" t="s">
        <v>290</v>
      </c>
      <c r="AT139" s="244" t="s">
        <v>612</v>
      </c>
      <c r="AU139" s="244" t="s">
        <v>89</v>
      </c>
      <c r="AY139" s="14" t="s">
        <v>263</v>
      </c>
      <c r="BE139" s="245">
        <f>IF(N139="základná",J139,0)</f>
        <v>0</v>
      </c>
      <c r="BF139" s="245">
        <f>IF(N139="znížená",J139,0)</f>
        <v>0</v>
      </c>
      <c r="BG139" s="245">
        <f>IF(N139="zákl. prenesená",J139,0)</f>
        <v>0</v>
      </c>
      <c r="BH139" s="245">
        <f>IF(N139="zníž. prenesená",J139,0)</f>
        <v>0</v>
      </c>
      <c r="BI139" s="245">
        <f>IF(N139="nulová",J139,0)</f>
        <v>0</v>
      </c>
      <c r="BJ139" s="14" t="s">
        <v>89</v>
      </c>
      <c r="BK139" s="246">
        <f>ROUND(I139*H139,3)</f>
        <v>0</v>
      </c>
      <c r="BL139" s="14" t="s">
        <v>101</v>
      </c>
      <c r="BM139" s="244" t="s">
        <v>3919</v>
      </c>
    </row>
    <row r="140" s="2" customFormat="1" ht="16.5" customHeight="1">
      <c r="A140" s="35"/>
      <c r="B140" s="36"/>
      <c r="C140" s="249" t="s">
        <v>302</v>
      </c>
      <c r="D140" s="249" t="s">
        <v>612</v>
      </c>
      <c r="E140" s="250" t="s">
        <v>2606</v>
      </c>
      <c r="F140" s="251" t="s">
        <v>2607</v>
      </c>
      <c r="G140" s="252" t="s">
        <v>2598</v>
      </c>
      <c r="H140" s="253">
        <v>112</v>
      </c>
      <c r="I140" s="254"/>
      <c r="J140" s="253">
        <f>ROUND(I140*H140,3)</f>
        <v>0</v>
      </c>
      <c r="K140" s="255"/>
      <c r="L140" s="256"/>
      <c r="M140" s="257" t="s">
        <v>1</v>
      </c>
      <c r="N140" s="258" t="s">
        <v>44</v>
      </c>
      <c r="O140" s="94"/>
      <c r="P140" s="242">
        <f>O140*H140</f>
        <v>0</v>
      </c>
      <c r="Q140" s="242">
        <v>0</v>
      </c>
      <c r="R140" s="242">
        <f>Q140*H140</f>
        <v>0</v>
      </c>
      <c r="S140" s="242">
        <v>0</v>
      </c>
      <c r="T140" s="24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4" t="s">
        <v>290</v>
      </c>
      <c r="AT140" s="244" t="s">
        <v>612</v>
      </c>
      <c r="AU140" s="244" t="s">
        <v>89</v>
      </c>
      <c r="AY140" s="14" t="s">
        <v>263</v>
      </c>
      <c r="BE140" s="245">
        <f>IF(N140="základná",J140,0)</f>
        <v>0</v>
      </c>
      <c r="BF140" s="245">
        <f>IF(N140="znížená",J140,0)</f>
        <v>0</v>
      </c>
      <c r="BG140" s="245">
        <f>IF(N140="zákl. prenesená",J140,0)</f>
        <v>0</v>
      </c>
      <c r="BH140" s="245">
        <f>IF(N140="zníž. prenesená",J140,0)</f>
        <v>0</v>
      </c>
      <c r="BI140" s="245">
        <f>IF(N140="nulová",J140,0)</f>
        <v>0</v>
      </c>
      <c r="BJ140" s="14" t="s">
        <v>89</v>
      </c>
      <c r="BK140" s="246">
        <f>ROUND(I140*H140,3)</f>
        <v>0</v>
      </c>
      <c r="BL140" s="14" t="s">
        <v>101</v>
      </c>
      <c r="BM140" s="244" t="s">
        <v>3920</v>
      </c>
    </row>
    <row r="141" s="2" customFormat="1" ht="16.5" customHeight="1">
      <c r="A141" s="35"/>
      <c r="B141" s="36"/>
      <c r="C141" s="249" t="s">
        <v>306</v>
      </c>
      <c r="D141" s="249" t="s">
        <v>612</v>
      </c>
      <c r="E141" s="250" t="s">
        <v>2609</v>
      </c>
      <c r="F141" s="251" t="s">
        <v>2610</v>
      </c>
      <c r="G141" s="252" t="s">
        <v>2598</v>
      </c>
      <c r="H141" s="253">
        <v>14</v>
      </c>
      <c r="I141" s="254"/>
      <c r="J141" s="253">
        <f>ROUND(I141*H141,3)</f>
        <v>0</v>
      </c>
      <c r="K141" s="255"/>
      <c r="L141" s="256"/>
      <c r="M141" s="257" t="s">
        <v>1</v>
      </c>
      <c r="N141" s="258" t="s">
        <v>44</v>
      </c>
      <c r="O141" s="94"/>
      <c r="P141" s="242">
        <f>O141*H141</f>
        <v>0</v>
      </c>
      <c r="Q141" s="242">
        <v>0.00183</v>
      </c>
      <c r="R141" s="242">
        <f>Q141*H141</f>
        <v>0.02562</v>
      </c>
      <c r="S141" s="242">
        <v>0</v>
      </c>
      <c r="T141" s="24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4" t="s">
        <v>290</v>
      </c>
      <c r="AT141" s="244" t="s">
        <v>612</v>
      </c>
      <c r="AU141" s="244" t="s">
        <v>89</v>
      </c>
      <c r="AY141" s="14" t="s">
        <v>263</v>
      </c>
      <c r="BE141" s="245">
        <f>IF(N141="základná",J141,0)</f>
        <v>0</v>
      </c>
      <c r="BF141" s="245">
        <f>IF(N141="znížená",J141,0)</f>
        <v>0</v>
      </c>
      <c r="BG141" s="245">
        <f>IF(N141="zákl. prenesená",J141,0)</f>
        <v>0</v>
      </c>
      <c r="BH141" s="245">
        <f>IF(N141="zníž. prenesená",J141,0)</f>
        <v>0</v>
      </c>
      <c r="BI141" s="245">
        <f>IF(N141="nulová",J141,0)</f>
        <v>0</v>
      </c>
      <c r="BJ141" s="14" t="s">
        <v>89</v>
      </c>
      <c r="BK141" s="246">
        <f>ROUND(I141*H141,3)</f>
        <v>0</v>
      </c>
      <c r="BL141" s="14" t="s">
        <v>101</v>
      </c>
      <c r="BM141" s="244" t="s">
        <v>3921</v>
      </c>
    </row>
    <row r="142" s="2" customFormat="1" ht="16.5" customHeight="1">
      <c r="A142" s="35"/>
      <c r="B142" s="36"/>
      <c r="C142" s="249" t="s">
        <v>310</v>
      </c>
      <c r="D142" s="249" t="s">
        <v>612</v>
      </c>
      <c r="E142" s="250" t="s">
        <v>2612</v>
      </c>
      <c r="F142" s="251" t="s">
        <v>2613</v>
      </c>
      <c r="G142" s="252" t="s">
        <v>2598</v>
      </c>
      <c r="H142" s="253">
        <v>30</v>
      </c>
      <c r="I142" s="254"/>
      <c r="J142" s="253">
        <f>ROUND(I142*H142,3)</f>
        <v>0</v>
      </c>
      <c r="K142" s="255"/>
      <c r="L142" s="256"/>
      <c r="M142" s="257" t="s">
        <v>1</v>
      </c>
      <c r="N142" s="258" t="s">
        <v>44</v>
      </c>
      <c r="O142" s="94"/>
      <c r="P142" s="242">
        <f>O142*H142</f>
        <v>0</v>
      </c>
      <c r="Q142" s="242">
        <v>0.00029999999999999997</v>
      </c>
      <c r="R142" s="242">
        <f>Q142*H142</f>
        <v>0.0089999999999999993</v>
      </c>
      <c r="S142" s="242">
        <v>0</v>
      </c>
      <c r="T142" s="24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4" t="s">
        <v>290</v>
      </c>
      <c r="AT142" s="244" t="s">
        <v>612</v>
      </c>
      <c r="AU142" s="244" t="s">
        <v>89</v>
      </c>
      <c r="AY142" s="14" t="s">
        <v>263</v>
      </c>
      <c r="BE142" s="245">
        <f>IF(N142="základná",J142,0)</f>
        <v>0</v>
      </c>
      <c r="BF142" s="245">
        <f>IF(N142="znížená",J142,0)</f>
        <v>0</v>
      </c>
      <c r="BG142" s="245">
        <f>IF(N142="zákl. prenesená",J142,0)</f>
        <v>0</v>
      </c>
      <c r="BH142" s="245">
        <f>IF(N142="zníž. prenesená",J142,0)</f>
        <v>0</v>
      </c>
      <c r="BI142" s="245">
        <f>IF(N142="nulová",J142,0)</f>
        <v>0</v>
      </c>
      <c r="BJ142" s="14" t="s">
        <v>89</v>
      </c>
      <c r="BK142" s="246">
        <f>ROUND(I142*H142,3)</f>
        <v>0</v>
      </c>
      <c r="BL142" s="14" t="s">
        <v>101</v>
      </c>
      <c r="BM142" s="244" t="s">
        <v>3922</v>
      </c>
    </row>
    <row r="143" s="2" customFormat="1" ht="24.15" customHeight="1">
      <c r="A143" s="35"/>
      <c r="B143" s="36"/>
      <c r="C143" s="233" t="s">
        <v>315</v>
      </c>
      <c r="D143" s="233" t="s">
        <v>264</v>
      </c>
      <c r="E143" s="234" t="s">
        <v>2615</v>
      </c>
      <c r="F143" s="235" t="s">
        <v>2616</v>
      </c>
      <c r="G143" s="236" t="s">
        <v>569</v>
      </c>
      <c r="H143" s="237">
        <v>132.80000000000001</v>
      </c>
      <c r="I143" s="238"/>
      <c r="J143" s="237">
        <f>ROUND(I143*H143,3)</f>
        <v>0</v>
      </c>
      <c r="K143" s="239"/>
      <c r="L143" s="41"/>
      <c r="M143" s="240" t="s">
        <v>1</v>
      </c>
      <c r="N143" s="241" t="s">
        <v>44</v>
      </c>
      <c r="O143" s="94"/>
      <c r="P143" s="242">
        <f>O143*H143</f>
        <v>0</v>
      </c>
      <c r="Q143" s="242">
        <v>0</v>
      </c>
      <c r="R143" s="242">
        <f>Q143*H143</f>
        <v>0</v>
      </c>
      <c r="S143" s="242">
        <v>0</v>
      </c>
      <c r="T143" s="24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4" t="s">
        <v>101</v>
      </c>
      <c r="AT143" s="244" t="s">
        <v>264</v>
      </c>
      <c r="AU143" s="244" t="s">
        <v>89</v>
      </c>
      <c r="AY143" s="14" t="s">
        <v>263</v>
      </c>
      <c r="BE143" s="245">
        <f>IF(N143="základná",J143,0)</f>
        <v>0</v>
      </c>
      <c r="BF143" s="245">
        <f>IF(N143="znížená",J143,0)</f>
        <v>0</v>
      </c>
      <c r="BG143" s="245">
        <f>IF(N143="zákl. prenesená",J143,0)</f>
        <v>0</v>
      </c>
      <c r="BH143" s="245">
        <f>IF(N143="zníž. prenesená",J143,0)</f>
        <v>0</v>
      </c>
      <c r="BI143" s="245">
        <f>IF(N143="nulová",J143,0)</f>
        <v>0</v>
      </c>
      <c r="BJ143" s="14" t="s">
        <v>89</v>
      </c>
      <c r="BK143" s="246">
        <f>ROUND(I143*H143,3)</f>
        <v>0</v>
      </c>
      <c r="BL143" s="14" t="s">
        <v>101</v>
      </c>
      <c r="BM143" s="244" t="s">
        <v>3923</v>
      </c>
    </row>
    <row r="144" s="2" customFormat="1" ht="21.75" customHeight="1">
      <c r="A144" s="35"/>
      <c r="B144" s="36"/>
      <c r="C144" s="249" t="s">
        <v>319</v>
      </c>
      <c r="D144" s="249" t="s">
        <v>612</v>
      </c>
      <c r="E144" s="250" t="s">
        <v>2618</v>
      </c>
      <c r="F144" s="251" t="s">
        <v>2619</v>
      </c>
      <c r="G144" s="252" t="s">
        <v>746</v>
      </c>
      <c r="H144" s="253">
        <v>17.940000000000001</v>
      </c>
      <c r="I144" s="254"/>
      <c r="J144" s="253">
        <f>ROUND(I144*H144,3)</f>
        <v>0</v>
      </c>
      <c r="K144" s="255"/>
      <c r="L144" s="256"/>
      <c r="M144" s="257" t="s">
        <v>1</v>
      </c>
      <c r="N144" s="258" t="s">
        <v>44</v>
      </c>
      <c r="O144" s="94"/>
      <c r="P144" s="242">
        <f>O144*H144</f>
        <v>0</v>
      </c>
      <c r="Q144" s="242">
        <v>0.001</v>
      </c>
      <c r="R144" s="242">
        <f>Q144*H144</f>
        <v>0.017940000000000001</v>
      </c>
      <c r="S144" s="242">
        <v>0</v>
      </c>
      <c r="T144" s="24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4" t="s">
        <v>290</v>
      </c>
      <c r="AT144" s="244" t="s">
        <v>612</v>
      </c>
      <c r="AU144" s="244" t="s">
        <v>89</v>
      </c>
      <c r="AY144" s="14" t="s">
        <v>263</v>
      </c>
      <c r="BE144" s="245">
        <f>IF(N144="základná",J144,0)</f>
        <v>0</v>
      </c>
      <c r="BF144" s="245">
        <f>IF(N144="znížená",J144,0)</f>
        <v>0</v>
      </c>
      <c r="BG144" s="245">
        <f>IF(N144="zákl. prenesená",J144,0)</f>
        <v>0</v>
      </c>
      <c r="BH144" s="245">
        <f>IF(N144="zníž. prenesená",J144,0)</f>
        <v>0</v>
      </c>
      <c r="BI144" s="245">
        <f>IF(N144="nulová",J144,0)</f>
        <v>0</v>
      </c>
      <c r="BJ144" s="14" t="s">
        <v>89</v>
      </c>
      <c r="BK144" s="246">
        <f>ROUND(I144*H144,3)</f>
        <v>0</v>
      </c>
      <c r="BL144" s="14" t="s">
        <v>101</v>
      </c>
      <c r="BM144" s="244" t="s">
        <v>3924</v>
      </c>
    </row>
    <row r="145" s="2" customFormat="1" ht="24.15" customHeight="1">
      <c r="A145" s="35"/>
      <c r="B145" s="36"/>
      <c r="C145" s="249" t="s">
        <v>327</v>
      </c>
      <c r="D145" s="249" t="s">
        <v>612</v>
      </c>
      <c r="E145" s="250" t="s">
        <v>2621</v>
      </c>
      <c r="F145" s="251" t="s">
        <v>2622</v>
      </c>
      <c r="G145" s="252" t="s">
        <v>2598</v>
      </c>
      <c r="H145" s="253">
        <v>14</v>
      </c>
      <c r="I145" s="254"/>
      <c r="J145" s="253">
        <f>ROUND(I145*H145,3)</f>
        <v>0</v>
      </c>
      <c r="K145" s="255"/>
      <c r="L145" s="256"/>
      <c r="M145" s="257" t="s">
        <v>1</v>
      </c>
      <c r="N145" s="258" t="s">
        <v>44</v>
      </c>
      <c r="O145" s="94"/>
      <c r="P145" s="242">
        <f>O145*H145</f>
        <v>0</v>
      </c>
      <c r="Q145" s="242">
        <v>0</v>
      </c>
      <c r="R145" s="242">
        <f>Q145*H145</f>
        <v>0</v>
      </c>
      <c r="S145" s="242">
        <v>0</v>
      </c>
      <c r="T145" s="24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4" t="s">
        <v>290</v>
      </c>
      <c r="AT145" s="244" t="s">
        <v>612</v>
      </c>
      <c r="AU145" s="244" t="s">
        <v>89</v>
      </c>
      <c r="AY145" s="14" t="s">
        <v>263</v>
      </c>
      <c r="BE145" s="245">
        <f>IF(N145="základná",J145,0)</f>
        <v>0</v>
      </c>
      <c r="BF145" s="245">
        <f>IF(N145="znížená",J145,0)</f>
        <v>0</v>
      </c>
      <c r="BG145" s="245">
        <f>IF(N145="zákl. prenesená",J145,0)</f>
        <v>0</v>
      </c>
      <c r="BH145" s="245">
        <f>IF(N145="zníž. prenesená",J145,0)</f>
        <v>0</v>
      </c>
      <c r="BI145" s="245">
        <f>IF(N145="nulová",J145,0)</f>
        <v>0</v>
      </c>
      <c r="BJ145" s="14" t="s">
        <v>89</v>
      </c>
      <c r="BK145" s="246">
        <f>ROUND(I145*H145,3)</f>
        <v>0</v>
      </c>
      <c r="BL145" s="14" t="s">
        <v>101</v>
      </c>
      <c r="BM145" s="244" t="s">
        <v>3925</v>
      </c>
    </row>
    <row r="146" s="2" customFormat="1" ht="33" customHeight="1">
      <c r="A146" s="35"/>
      <c r="B146" s="36"/>
      <c r="C146" s="233" t="s">
        <v>331</v>
      </c>
      <c r="D146" s="233" t="s">
        <v>264</v>
      </c>
      <c r="E146" s="234" t="s">
        <v>2624</v>
      </c>
      <c r="F146" s="235" t="s">
        <v>2625</v>
      </c>
      <c r="G146" s="236" t="s">
        <v>569</v>
      </c>
      <c r="H146" s="237">
        <v>11.818</v>
      </c>
      <c r="I146" s="238"/>
      <c r="J146" s="237">
        <f>ROUND(I146*H146,3)</f>
        <v>0</v>
      </c>
      <c r="K146" s="239"/>
      <c r="L146" s="41"/>
      <c r="M146" s="240" t="s">
        <v>1</v>
      </c>
      <c r="N146" s="241" t="s">
        <v>44</v>
      </c>
      <c r="O146" s="94"/>
      <c r="P146" s="242">
        <f>O146*H146</f>
        <v>0</v>
      </c>
      <c r="Q146" s="242">
        <v>0</v>
      </c>
      <c r="R146" s="242">
        <f>Q146*H146</f>
        <v>0</v>
      </c>
      <c r="S146" s="242">
        <v>0</v>
      </c>
      <c r="T146" s="24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4" t="s">
        <v>101</v>
      </c>
      <c r="AT146" s="244" t="s">
        <v>264</v>
      </c>
      <c r="AU146" s="244" t="s">
        <v>89</v>
      </c>
      <c r="AY146" s="14" t="s">
        <v>263</v>
      </c>
      <c r="BE146" s="245">
        <f>IF(N146="základná",J146,0)</f>
        <v>0</v>
      </c>
      <c r="BF146" s="245">
        <f>IF(N146="znížená",J146,0)</f>
        <v>0</v>
      </c>
      <c r="BG146" s="245">
        <f>IF(N146="zákl. prenesená",J146,0)</f>
        <v>0</v>
      </c>
      <c r="BH146" s="245">
        <f>IF(N146="zníž. prenesená",J146,0)</f>
        <v>0</v>
      </c>
      <c r="BI146" s="245">
        <f>IF(N146="nulová",J146,0)</f>
        <v>0</v>
      </c>
      <c r="BJ146" s="14" t="s">
        <v>89</v>
      </c>
      <c r="BK146" s="246">
        <f>ROUND(I146*H146,3)</f>
        <v>0</v>
      </c>
      <c r="BL146" s="14" t="s">
        <v>101</v>
      </c>
      <c r="BM146" s="244" t="s">
        <v>3926</v>
      </c>
    </row>
    <row r="147" s="2" customFormat="1" ht="24.15" customHeight="1">
      <c r="A147" s="35"/>
      <c r="B147" s="36"/>
      <c r="C147" s="249" t="s">
        <v>1455</v>
      </c>
      <c r="D147" s="249" t="s">
        <v>612</v>
      </c>
      <c r="E147" s="250" t="s">
        <v>2627</v>
      </c>
      <c r="F147" s="251" t="s">
        <v>2628</v>
      </c>
      <c r="G147" s="252" t="s">
        <v>746</v>
      </c>
      <c r="H147" s="253">
        <v>11.818</v>
      </c>
      <c r="I147" s="254"/>
      <c r="J147" s="253">
        <f>ROUND(I147*H147,3)</f>
        <v>0</v>
      </c>
      <c r="K147" s="255"/>
      <c r="L147" s="256"/>
      <c r="M147" s="257" t="s">
        <v>1</v>
      </c>
      <c r="N147" s="258" t="s">
        <v>44</v>
      </c>
      <c r="O147" s="94"/>
      <c r="P147" s="242">
        <f>O147*H147</f>
        <v>0</v>
      </c>
      <c r="Q147" s="242">
        <v>0</v>
      </c>
      <c r="R147" s="242">
        <f>Q147*H147</f>
        <v>0</v>
      </c>
      <c r="S147" s="242">
        <v>0</v>
      </c>
      <c r="T147" s="24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4" t="s">
        <v>290</v>
      </c>
      <c r="AT147" s="244" t="s">
        <v>612</v>
      </c>
      <c r="AU147" s="244" t="s">
        <v>89</v>
      </c>
      <c r="AY147" s="14" t="s">
        <v>263</v>
      </c>
      <c r="BE147" s="245">
        <f>IF(N147="základná",J147,0)</f>
        <v>0</v>
      </c>
      <c r="BF147" s="245">
        <f>IF(N147="znížená",J147,0)</f>
        <v>0</v>
      </c>
      <c r="BG147" s="245">
        <f>IF(N147="zákl. prenesená",J147,0)</f>
        <v>0</v>
      </c>
      <c r="BH147" s="245">
        <f>IF(N147="zníž. prenesená",J147,0)</f>
        <v>0</v>
      </c>
      <c r="BI147" s="245">
        <f>IF(N147="nulová",J147,0)</f>
        <v>0</v>
      </c>
      <c r="BJ147" s="14" t="s">
        <v>89</v>
      </c>
      <c r="BK147" s="246">
        <f>ROUND(I147*H147,3)</f>
        <v>0</v>
      </c>
      <c r="BL147" s="14" t="s">
        <v>101</v>
      </c>
      <c r="BM147" s="244" t="s">
        <v>3927</v>
      </c>
    </row>
    <row r="148" s="2" customFormat="1" ht="24.15" customHeight="1">
      <c r="A148" s="35"/>
      <c r="B148" s="36"/>
      <c r="C148" s="233" t="s">
        <v>339</v>
      </c>
      <c r="D148" s="233" t="s">
        <v>264</v>
      </c>
      <c r="E148" s="234" t="s">
        <v>2630</v>
      </c>
      <c r="F148" s="235" t="s">
        <v>2631</v>
      </c>
      <c r="G148" s="236" t="s">
        <v>2598</v>
      </c>
      <c r="H148" s="237">
        <v>10</v>
      </c>
      <c r="I148" s="238"/>
      <c r="J148" s="237">
        <f>ROUND(I148*H148,3)</f>
        <v>0</v>
      </c>
      <c r="K148" s="239"/>
      <c r="L148" s="41"/>
      <c r="M148" s="240" t="s">
        <v>1</v>
      </c>
      <c r="N148" s="241" t="s">
        <v>44</v>
      </c>
      <c r="O148" s="94"/>
      <c r="P148" s="242">
        <f>O148*H148</f>
        <v>0</v>
      </c>
      <c r="Q148" s="242">
        <v>0</v>
      </c>
      <c r="R148" s="242">
        <f>Q148*H148</f>
        <v>0</v>
      </c>
      <c r="S148" s="242">
        <v>0</v>
      </c>
      <c r="T148" s="24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4" t="s">
        <v>101</v>
      </c>
      <c r="AT148" s="244" t="s">
        <v>264</v>
      </c>
      <c r="AU148" s="244" t="s">
        <v>89</v>
      </c>
      <c r="AY148" s="14" t="s">
        <v>263</v>
      </c>
      <c r="BE148" s="245">
        <f>IF(N148="základná",J148,0)</f>
        <v>0</v>
      </c>
      <c r="BF148" s="245">
        <f>IF(N148="znížená",J148,0)</f>
        <v>0</v>
      </c>
      <c r="BG148" s="245">
        <f>IF(N148="zákl. prenesená",J148,0)</f>
        <v>0</v>
      </c>
      <c r="BH148" s="245">
        <f>IF(N148="zníž. prenesená",J148,0)</f>
        <v>0</v>
      </c>
      <c r="BI148" s="245">
        <f>IF(N148="nulová",J148,0)</f>
        <v>0</v>
      </c>
      <c r="BJ148" s="14" t="s">
        <v>89</v>
      </c>
      <c r="BK148" s="246">
        <f>ROUND(I148*H148,3)</f>
        <v>0</v>
      </c>
      <c r="BL148" s="14" t="s">
        <v>101</v>
      </c>
      <c r="BM148" s="244" t="s">
        <v>3928</v>
      </c>
    </row>
    <row r="149" s="2" customFormat="1" ht="24.15" customHeight="1">
      <c r="A149" s="35"/>
      <c r="B149" s="36"/>
      <c r="C149" s="249" t="s">
        <v>7</v>
      </c>
      <c r="D149" s="249" t="s">
        <v>612</v>
      </c>
      <c r="E149" s="250" t="s">
        <v>2633</v>
      </c>
      <c r="F149" s="251" t="s">
        <v>2634</v>
      </c>
      <c r="G149" s="252" t="s">
        <v>2598</v>
      </c>
      <c r="H149" s="253">
        <v>6</v>
      </c>
      <c r="I149" s="254"/>
      <c r="J149" s="253">
        <f>ROUND(I149*H149,3)</f>
        <v>0</v>
      </c>
      <c r="K149" s="255"/>
      <c r="L149" s="256"/>
      <c r="M149" s="257" t="s">
        <v>1</v>
      </c>
      <c r="N149" s="258" t="s">
        <v>44</v>
      </c>
      <c r="O149" s="94"/>
      <c r="P149" s="242">
        <f>O149*H149</f>
        <v>0</v>
      </c>
      <c r="Q149" s="242">
        <v>0.0024399999999999999</v>
      </c>
      <c r="R149" s="242">
        <f>Q149*H149</f>
        <v>0.01464</v>
      </c>
      <c r="S149" s="242">
        <v>0</v>
      </c>
      <c r="T149" s="24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4" t="s">
        <v>290</v>
      </c>
      <c r="AT149" s="244" t="s">
        <v>612</v>
      </c>
      <c r="AU149" s="244" t="s">
        <v>89</v>
      </c>
      <c r="AY149" s="14" t="s">
        <v>263</v>
      </c>
      <c r="BE149" s="245">
        <f>IF(N149="základná",J149,0)</f>
        <v>0</v>
      </c>
      <c r="BF149" s="245">
        <f>IF(N149="znížená",J149,0)</f>
        <v>0</v>
      </c>
      <c r="BG149" s="245">
        <f>IF(N149="zákl. prenesená",J149,0)</f>
        <v>0</v>
      </c>
      <c r="BH149" s="245">
        <f>IF(N149="zníž. prenesená",J149,0)</f>
        <v>0</v>
      </c>
      <c r="BI149" s="245">
        <f>IF(N149="nulová",J149,0)</f>
        <v>0</v>
      </c>
      <c r="BJ149" s="14" t="s">
        <v>89</v>
      </c>
      <c r="BK149" s="246">
        <f>ROUND(I149*H149,3)</f>
        <v>0</v>
      </c>
      <c r="BL149" s="14" t="s">
        <v>101</v>
      </c>
      <c r="BM149" s="244" t="s">
        <v>3929</v>
      </c>
    </row>
    <row r="150" s="2" customFormat="1" ht="24.15" customHeight="1">
      <c r="A150" s="35"/>
      <c r="B150" s="36"/>
      <c r="C150" s="249" t="s">
        <v>350</v>
      </c>
      <c r="D150" s="249" t="s">
        <v>612</v>
      </c>
      <c r="E150" s="250" t="s">
        <v>3930</v>
      </c>
      <c r="F150" s="251" t="s">
        <v>3931</v>
      </c>
      <c r="G150" s="252" t="s">
        <v>2598</v>
      </c>
      <c r="H150" s="253">
        <v>4</v>
      </c>
      <c r="I150" s="254"/>
      <c r="J150" s="253">
        <f>ROUND(I150*H150,3)</f>
        <v>0</v>
      </c>
      <c r="K150" s="255"/>
      <c r="L150" s="256"/>
      <c r="M150" s="257" t="s">
        <v>1</v>
      </c>
      <c r="N150" s="258" t="s">
        <v>44</v>
      </c>
      <c r="O150" s="94"/>
      <c r="P150" s="242">
        <f>O150*H150</f>
        <v>0</v>
      </c>
      <c r="Q150" s="242">
        <v>0.0050099999999999997</v>
      </c>
      <c r="R150" s="242">
        <f>Q150*H150</f>
        <v>0.020039999999999999</v>
      </c>
      <c r="S150" s="242">
        <v>0</v>
      </c>
      <c r="T150" s="24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4" t="s">
        <v>290</v>
      </c>
      <c r="AT150" s="244" t="s">
        <v>612</v>
      </c>
      <c r="AU150" s="244" t="s">
        <v>89</v>
      </c>
      <c r="AY150" s="14" t="s">
        <v>263</v>
      </c>
      <c r="BE150" s="245">
        <f>IF(N150="základná",J150,0)</f>
        <v>0</v>
      </c>
      <c r="BF150" s="245">
        <f>IF(N150="znížená",J150,0)</f>
        <v>0</v>
      </c>
      <c r="BG150" s="245">
        <f>IF(N150="zákl. prenesená",J150,0)</f>
        <v>0</v>
      </c>
      <c r="BH150" s="245">
        <f>IF(N150="zníž. prenesená",J150,0)</f>
        <v>0</v>
      </c>
      <c r="BI150" s="245">
        <f>IF(N150="nulová",J150,0)</f>
        <v>0</v>
      </c>
      <c r="BJ150" s="14" t="s">
        <v>89</v>
      </c>
      <c r="BK150" s="246">
        <f>ROUND(I150*H150,3)</f>
        <v>0</v>
      </c>
      <c r="BL150" s="14" t="s">
        <v>101</v>
      </c>
      <c r="BM150" s="244" t="s">
        <v>3932</v>
      </c>
    </row>
    <row r="151" s="2" customFormat="1" ht="24.15" customHeight="1">
      <c r="A151" s="35"/>
      <c r="B151" s="36"/>
      <c r="C151" s="249" t="s">
        <v>1468</v>
      </c>
      <c r="D151" s="249" t="s">
        <v>612</v>
      </c>
      <c r="E151" s="250" t="s">
        <v>2639</v>
      </c>
      <c r="F151" s="251" t="s">
        <v>2640</v>
      </c>
      <c r="G151" s="252" t="s">
        <v>2598</v>
      </c>
      <c r="H151" s="253">
        <v>6</v>
      </c>
      <c r="I151" s="254"/>
      <c r="J151" s="253">
        <f>ROUND(I151*H151,3)</f>
        <v>0</v>
      </c>
      <c r="K151" s="255"/>
      <c r="L151" s="256"/>
      <c r="M151" s="257" t="s">
        <v>1</v>
      </c>
      <c r="N151" s="258" t="s">
        <v>44</v>
      </c>
      <c r="O151" s="94"/>
      <c r="P151" s="242">
        <f>O151*H151</f>
        <v>0</v>
      </c>
      <c r="Q151" s="242">
        <v>14</v>
      </c>
      <c r="R151" s="242">
        <f>Q151*H151</f>
        <v>84</v>
      </c>
      <c r="S151" s="242">
        <v>0</v>
      </c>
      <c r="T151" s="24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4" t="s">
        <v>290</v>
      </c>
      <c r="AT151" s="244" t="s">
        <v>612</v>
      </c>
      <c r="AU151" s="244" t="s">
        <v>89</v>
      </c>
      <c r="AY151" s="14" t="s">
        <v>263</v>
      </c>
      <c r="BE151" s="245">
        <f>IF(N151="základná",J151,0)</f>
        <v>0</v>
      </c>
      <c r="BF151" s="245">
        <f>IF(N151="znížená",J151,0)</f>
        <v>0</v>
      </c>
      <c r="BG151" s="245">
        <f>IF(N151="zákl. prenesená",J151,0)</f>
        <v>0</v>
      </c>
      <c r="BH151" s="245">
        <f>IF(N151="zníž. prenesená",J151,0)</f>
        <v>0</v>
      </c>
      <c r="BI151" s="245">
        <f>IF(N151="nulová",J151,0)</f>
        <v>0</v>
      </c>
      <c r="BJ151" s="14" t="s">
        <v>89</v>
      </c>
      <c r="BK151" s="246">
        <f>ROUND(I151*H151,3)</f>
        <v>0</v>
      </c>
      <c r="BL151" s="14" t="s">
        <v>101</v>
      </c>
      <c r="BM151" s="244" t="s">
        <v>3933</v>
      </c>
    </row>
    <row r="152" s="2" customFormat="1" ht="24.15" customHeight="1">
      <c r="A152" s="35"/>
      <c r="B152" s="36"/>
      <c r="C152" s="249" t="s">
        <v>1472</v>
      </c>
      <c r="D152" s="249" t="s">
        <v>612</v>
      </c>
      <c r="E152" s="250" t="s">
        <v>3934</v>
      </c>
      <c r="F152" s="251" t="s">
        <v>3935</v>
      </c>
      <c r="G152" s="252" t="s">
        <v>2598</v>
      </c>
      <c r="H152" s="253">
        <v>4</v>
      </c>
      <c r="I152" s="254"/>
      <c r="J152" s="253">
        <f>ROUND(I152*H152,3)</f>
        <v>0</v>
      </c>
      <c r="K152" s="255"/>
      <c r="L152" s="256"/>
      <c r="M152" s="257" t="s">
        <v>1</v>
      </c>
      <c r="N152" s="258" t="s">
        <v>44</v>
      </c>
      <c r="O152" s="94"/>
      <c r="P152" s="242">
        <f>O152*H152</f>
        <v>0</v>
      </c>
      <c r="Q152" s="242">
        <v>0.0023900000000000002</v>
      </c>
      <c r="R152" s="242">
        <f>Q152*H152</f>
        <v>0.0095600000000000008</v>
      </c>
      <c r="S152" s="242">
        <v>0</v>
      </c>
      <c r="T152" s="24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4" t="s">
        <v>290</v>
      </c>
      <c r="AT152" s="244" t="s">
        <v>612</v>
      </c>
      <c r="AU152" s="244" t="s">
        <v>89</v>
      </c>
      <c r="AY152" s="14" t="s">
        <v>263</v>
      </c>
      <c r="BE152" s="245">
        <f>IF(N152="základná",J152,0)</f>
        <v>0</v>
      </c>
      <c r="BF152" s="245">
        <f>IF(N152="znížená",J152,0)</f>
        <v>0</v>
      </c>
      <c r="BG152" s="245">
        <f>IF(N152="zákl. prenesená",J152,0)</f>
        <v>0</v>
      </c>
      <c r="BH152" s="245">
        <f>IF(N152="zníž. prenesená",J152,0)</f>
        <v>0</v>
      </c>
      <c r="BI152" s="245">
        <f>IF(N152="nulová",J152,0)</f>
        <v>0</v>
      </c>
      <c r="BJ152" s="14" t="s">
        <v>89</v>
      </c>
      <c r="BK152" s="246">
        <f>ROUND(I152*H152,3)</f>
        <v>0</v>
      </c>
      <c r="BL152" s="14" t="s">
        <v>101</v>
      </c>
      <c r="BM152" s="244" t="s">
        <v>3936</v>
      </c>
    </row>
    <row r="153" s="2" customFormat="1" ht="24.15" customHeight="1">
      <c r="A153" s="35"/>
      <c r="B153" s="36"/>
      <c r="C153" s="249" t="s">
        <v>366</v>
      </c>
      <c r="D153" s="249" t="s">
        <v>612</v>
      </c>
      <c r="E153" s="250" t="s">
        <v>3937</v>
      </c>
      <c r="F153" s="251" t="s">
        <v>3938</v>
      </c>
      <c r="G153" s="252" t="s">
        <v>2598</v>
      </c>
      <c r="H153" s="253">
        <v>4</v>
      </c>
      <c r="I153" s="254"/>
      <c r="J153" s="253">
        <f>ROUND(I153*H153,3)</f>
        <v>0</v>
      </c>
      <c r="K153" s="255"/>
      <c r="L153" s="256"/>
      <c r="M153" s="257" t="s">
        <v>1</v>
      </c>
      <c r="N153" s="258" t="s">
        <v>44</v>
      </c>
      <c r="O153" s="94"/>
      <c r="P153" s="242">
        <f>O153*H153</f>
        <v>0</v>
      </c>
      <c r="Q153" s="242">
        <v>0.00149</v>
      </c>
      <c r="R153" s="242">
        <f>Q153*H153</f>
        <v>0.00596</v>
      </c>
      <c r="S153" s="242">
        <v>0</v>
      </c>
      <c r="T153" s="24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4" t="s">
        <v>290</v>
      </c>
      <c r="AT153" s="244" t="s">
        <v>612</v>
      </c>
      <c r="AU153" s="244" t="s">
        <v>89</v>
      </c>
      <c r="AY153" s="14" t="s">
        <v>263</v>
      </c>
      <c r="BE153" s="245">
        <f>IF(N153="základná",J153,0)</f>
        <v>0</v>
      </c>
      <c r="BF153" s="245">
        <f>IF(N153="znížená",J153,0)</f>
        <v>0</v>
      </c>
      <c r="BG153" s="245">
        <f>IF(N153="zákl. prenesená",J153,0)</f>
        <v>0</v>
      </c>
      <c r="BH153" s="245">
        <f>IF(N153="zníž. prenesená",J153,0)</f>
        <v>0</v>
      </c>
      <c r="BI153" s="245">
        <f>IF(N153="nulová",J153,0)</f>
        <v>0</v>
      </c>
      <c r="BJ153" s="14" t="s">
        <v>89</v>
      </c>
      <c r="BK153" s="246">
        <f>ROUND(I153*H153,3)</f>
        <v>0</v>
      </c>
      <c r="BL153" s="14" t="s">
        <v>101</v>
      </c>
      <c r="BM153" s="244" t="s">
        <v>3939</v>
      </c>
    </row>
    <row r="154" s="2" customFormat="1" ht="24.15" customHeight="1">
      <c r="A154" s="35"/>
      <c r="B154" s="36"/>
      <c r="C154" s="249" t="s">
        <v>370</v>
      </c>
      <c r="D154" s="249" t="s">
        <v>612</v>
      </c>
      <c r="E154" s="250" t="s">
        <v>3940</v>
      </c>
      <c r="F154" s="251" t="s">
        <v>3941</v>
      </c>
      <c r="G154" s="252" t="s">
        <v>2598</v>
      </c>
      <c r="H154" s="253">
        <v>4</v>
      </c>
      <c r="I154" s="254"/>
      <c r="J154" s="253">
        <f>ROUND(I154*H154,3)</f>
        <v>0</v>
      </c>
      <c r="K154" s="255"/>
      <c r="L154" s="256"/>
      <c r="M154" s="257" t="s">
        <v>1</v>
      </c>
      <c r="N154" s="258" t="s">
        <v>44</v>
      </c>
      <c r="O154" s="94"/>
      <c r="P154" s="242">
        <f>O154*H154</f>
        <v>0</v>
      </c>
      <c r="Q154" s="242">
        <v>0.00032000000000000003</v>
      </c>
      <c r="R154" s="242">
        <f>Q154*H154</f>
        <v>0.0012800000000000001</v>
      </c>
      <c r="S154" s="242">
        <v>0</v>
      </c>
      <c r="T154" s="243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4" t="s">
        <v>290</v>
      </c>
      <c r="AT154" s="244" t="s">
        <v>612</v>
      </c>
      <c r="AU154" s="244" t="s">
        <v>89</v>
      </c>
      <c r="AY154" s="14" t="s">
        <v>263</v>
      </c>
      <c r="BE154" s="245">
        <f>IF(N154="základná",J154,0)</f>
        <v>0</v>
      </c>
      <c r="BF154" s="245">
        <f>IF(N154="znížená",J154,0)</f>
        <v>0</v>
      </c>
      <c r="BG154" s="245">
        <f>IF(N154="zákl. prenesená",J154,0)</f>
        <v>0</v>
      </c>
      <c r="BH154" s="245">
        <f>IF(N154="zníž. prenesená",J154,0)</f>
        <v>0</v>
      </c>
      <c r="BI154" s="245">
        <f>IF(N154="nulová",J154,0)</f>
        <v>0</v>
      </c>
      <c r="BJ154" s="14" t="s">
        <v>89</v>
      </c>
      <c r="BK154" s="246">
        <f>ROUND(I154*H154,3)</f>
        <v>0</v>
      </c>
      <c r="BL154" s="14" t="s">
        <v>101</v>
      </c>
      <c r="BM154" s="244" t="s">
        <v>3942</v>
      </c>
    </row>
    <row r="155" s="2" customFormat="1" ht="24.15" customHeight="1">
      <c r="A155" s="35"/>
      <c r="B155" s="36"/>
      <c r="C155" s="233" t="s">
        <v>374</v>
      </c>
      <c r="D155" s="233" t="s">
        <v>264</v>
      </c>
      <c r="E155" s="234" t="s">
        <v>3943</v>
      </c>
      <c r="F155" s="235" t="s">
        <v>3944</v>
      </c>
      <c r="G155" s="236" t="s">
        <v>2598</v>
      </c>
      <c r="H155" s="237">
        <v>12</v>
      </c>
      <c r="I155" s="238"/>
      <c r="J155" s="237">
        <f>ROUND(I155*H155,3)</f>
        <v>0</v>
      </c>
      <c r="K155" s="239"/>
      <c r="L155" s="41"/>
      <c r="M155" s="240" t="s">
        <v>1</v>
      </c>
      <c r="N155" s="241" t="s">
        <v>44</v>
      </c>
      <c r="O155" s="94"/>
      <c r="P155" s="242">
        <f>O155*H155</f>
        <v>0</v>
      </c>
      <c r="Q155" s="242">
        <v>0</v>
      </c>
      <c r="R155" s="242">
        <f>Q155*H155</f>
        <v>0</v>
      </c>
      <c r="S155" s="242">
        <v>0</v>
      </c>
      <c r="T155" s="243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4" t="s">
        <v>101</v>
      </c>
      <c r="AT155" s="244" t="s">
        <v>264</v>
      </c>
      <c r="AU155" s="244" t="s">
        <v>89</v>
      </c>
      <c r="AY155" s="14" t="s">
        <v>263</v>
      </c>
      <c r="BE155" s="245">
        <f>IF(N155="základná",J155,0)</f>
        <v>0</v>
      </c>
      <c r="BF155" s="245">
        <f>IF(N155="znížená",J155,0)</f>
        <v>0</v>
      </c>
      <c r="BG155" s="245">
        <f>IF(N155="zákl. prenesená",J155,0)</f>
        <v>0</v>
      </c>
      <c r="BH155" s="245">
        <f>IF(N155="zníž. prenesená",J155,0)</f>
        <v>0</v>
      </c>
      <c r="BI155" s="245">
        <f>IF(N155="nulová",J155,0)</f>
        <v>0</v>
      </c>
      <c r="BJ155" s="14" t="s">
        <v>89</v>
      </c>
      <c r="BK155" s="246">
        <f>ROUND(I155*H155,3)</f>
        <v>0</v>
      </c>
      <c r="BL155" s="14" t="s">
        <v>101</v>
      </c>
      <c r="BM155" s="244" t="s">
        <v>3945</v>
      </c>
    </row>
    <row r="156" s="2" customFormat="1" ht="24.15" customHeight="1">
      <c r="A156" s="35"/>
      <c r="B156" s="36"/>
      <c r="C156" s="233" t="s">
        <v>1482</v>
      </c>
      <c r="D156" s="233" t="s">
        <v>264</v>
      </c>
      <c r="E156" s="234" t="s">
        <v>2645</v>
      </c>
      <c r="F156" s="235" t="s">
        <v>2646</v>
      </c>
      <c r="G156" s="236" t="s">
        <v>2598</v>
      </c>
      <c r="H156" s="237">
        <v>282</v>
      </c>
      <c r="I156" s="238"/>
      <c r="J156" s="237">
        <f>ROUND(I156*H156,3)</f>
        <v>0</v>
      </c>
      <c r="K156" s="239"/>
      <c r="L156" s="41"/>
      <c r="M156" s="240" t="s">
        <v>1</v>
      </c>
      <c r="N156" s="241" t="s">
        <v>44</v>
      </c>
      <c r="O156" s="94"/>
      <c r="P156" s="242">
        <f>O156*H156</f>
        <v>0</v>
      </c>
      <c r="Q156" s="242">
        <v>0</v>
      </c>
      <c r="R156" s="242">
        <f>Q156*H156</f>
        <v>0</v>
      </c>
      <c r="S156" s="242">
        <v>0</v>
      </c>
      <c r="T156" s="243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4" t="s">
        <v>101</v>
      </c>
      <c r="AT156" s="244" t="s">
        <v>264</v>
      </c>
      <c r="AU156" s="244" t="s">
        <v>89</v>
      </c>
      <c r="AY156" s="14" t="s">
        <v>263</v>
      </c>
      <c r="BE156" s="245">
        <f>IF(N156="základná",J156,0)</f>
        <v>0</v>
      </c>
      <c r="BF156" s="245">
        <f>IF(N156="znížená",J156,0)</f>
        <v>0</v>
      </c>
      <c r="BG156" s="245">
        <f>IF(N156="zákl. prenesená",J156,0)</f>
        <v>0</v>
      </c>
      <c r="BH156" s="245">
        <f>IF(N156="zníž. prenesená",J156,0)</f>
        <v>0</v>
      </c>
      <c r="BI156" s="245">
        <f>IF(N156="nulová",J156,0)</f>
        <v>0</v>
      </c>
      <c r="BJ156" s="14" t="s">
        <v>89</v>
      </c>
      <c r="BK156" s="246">
        <f>ROUND(I156*H156,3)</f>
        <v>0</v>
      </c>
      <c r="BL156" s="14" t="s">
        <v>101</v>
      </c>
      <c r="BM156" s="244" t="s">
        <v>3946</v>
      </c>
    </row>
    <row r="157" s="2" customFormat="1" ht="21.75" customHeight="1">
      <c r="A157" s="35"/>
      <c r="B157" s="36"/>
      <c r="C157" s="249" t="s">
        <v>1486</v>
      </c>
      <c r="D157" s="249" t="s">
        <v>612</v>
      </c>
      <c r="E157" s="250" t="s">
        <v>2648</v>
      </c>
      <c r="F157" s="251" t="s">
        <v>2649</v>
      </c>
      <c r="G157" s="252" t="s">
        <v>2598</v>
      </c>
      <c r="H157" s="253">
        <v>232</v>
      </c>
      <c r="I157" s="254"/>
      <c r="J157" s="253">
        <f>ROUND(I157*H157,3)</f>
        <v>0</v>
      </c>
      <c r="K157" s="255"/>
      <c r="L157" s="256"/>
      <c r="M157" s="257" t="s">
        <v>1</v>
      </c>
      <c r="N157" s="258" t="s">
        <v>44</v>
      </c>
      <c r="O157" s="94"/>
      <c r="P157" s="242">
        <f>O157*H157</f>
        <v>0</v>
      </c>
      <c r="Q157" s="242">
        <v>0.00016000000000000001</v>
      </c>
      <c r="R157" s="242">
        <f>Q157*H157</f>
        <v>0.03712</v>
      </c>
      <c r="S157" s="242">
        <v>0</v>
      </c>
      <c r="T157" s="24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4" t="s">
        <v>290</v>
      </c>
      <c r="AT157" s="244" t="s">
        <v>612</v>
      </c>
      <c r="AU157" s="244" t="s">
        <v>89</v>
      </c>
      <c r="AY157" s="14" t="s">
        <v>263</v>
      </c>
      <c r="BE157" s="245">
        <f>IF(N157="základná",J157,0)</f>
        <v>0</v>
      </c>
      <c r="BF157" s="245">
        <f>IF(N157="znížená",J157,0)</f>
        <v>0</v>
      </c>
      <c r="BG157" s="245">
        <f>IF(N157="zákl. prenesená",J157,0)</f>
        <v>0</v>
      </c>
      <c r="BH157" s="245">
        <f>IF(N157="zníž. prenesená",J157,0)</f>
        <v>0</v>
      </c>
      <c r="BI157" s="245">
        <f>IF(N157="nulová",J157,0)</f>
        <v>0</v>
      </c>
      <c r="BJ157" s="14" t="s">
        <v>89</v>
      </c>
      <c r="BK157" s="246">
        <f>ROUND(I157*H157,3)</f>
        <v>0</v>
      </c>
      <c r="BL157" s="14" t="s">
        <v>101</v>
      </c>
      <c r="BM157" s="244" t="s">
        <v>3947</v>
      </c>
    </row>
    <row r="158" s="2" customFormat="1" ht="24.15" customHeight="1">
      <c r="A158" s="35"/>
      <c r="B158" s="36"/>
      <c r="C158" s="249" t="s">
        <v>390</v>
      </c>
      <c r="D158" s="249" t="s">
        <v>612</v>
      </c>
      <c r="E158" s="250" t="s">
        <v>2651</v>
      </c>
      <c r="F158" s="251" t="s">
        <v>2652</v>
      </c>
      <c r="G158" s="252" t="s">
        <v>2598</v>
      </c>
      <c r="H158" s="253">
        <v>40</v>
      </c>
      <c r="I158" s="254"/>
      <c r="J158" s="253">
        <f>ROUND(I158*H158,3)</f>
        <v>0</v>
      </c>
      <c r="K158" s="255"/>
      <c r="L158" s="256"/>
      <c r="M158" s="257" t="s">
        <v>1</v>
      </c>
      <c r="N158" s="258" t="s">
        <v>44</v>
      </c>
      <c r="O158" s="94"/>
      <c r="P158" s="242">
        <f>O158*H158</f>
        <v>0</v>
      </c>
      <c r="Q158" s="242">
        <v>0</v>
      </c>
      <c r="R158" s="242">
        <f>Q158*H158</f>
        <v>0</v>
      </c>
      <c r="S158" s="242">
        <v>0</v>
      </c>
      <c r="T158" s="243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4" t="s">
        <v>290</v>
      </c>
      <c r="AT158" s="244" t="s">
        <v>612</v>
      </c>
      <c r="AU158" s="244" t="s">
        <v>89</v>
      </c>
      <c r="AY158" s="14" t="s">
        <v>263</v>
      </c>
      <c r="BE158" s="245">
        <f>IF(N158="základná",J158,0)</f>
        <v>0</v>
      </c>
      <c r="BF158" s="245">
        <f>IF(N158="znížená",J158,0)</f>
        <v>0</v>
      </c>
      <c r="BG158" s="245">
        <f>IF(N158="zákl. prenesená",J158,0)</f>
        <v>0</v>
      </c>
      <c r="BH158" s="245">
        <f>IF(N158="zníž. prenesená",J158,0)</f>
        <v>0</v>
      </c>
      <c r="BI158" s="245">
        <f>IF(N158="nulová",J158,0)</f>
        <v>0</v>
      </c>
      <c r="BJ158" s="14" t="s">
        <v>89</v>
      </c>
      <c r="BK158" s="246">
        <f>ROUND(I158*H158,3)</f>
        <v>0</v>
      </c>
      <c r="BL158" s="14" t="s">
        <v>101</v>
      </c>
      <c r="BM158" s="244" t="s">
        <v>3948</v>
      </c>
    </row>
    <row r="159" s="2" customFormat="1" ht="21.75" customHeight="1">
      <c r="A159" s="35"/>
      <c r="B159" s="36"/>
      <c r="C159" s="249" t="s">
        <v>403</v>
      </c>
      <c r="D159" s="249" t="s">
        <v>612</v>
      </c>
      <c r="E159" s="250" t="s">
        <v>2654</v>
      </c>
      <c r="F159" s="251" t="s">
        <v>2655</v>
      </c>
      <c r="G159" s="252" t="s">
        <v>2598</v>
      </c>
      <c r="H159" s="253">
        <v>10</v>
      </c>
      <c r="I159" s="254"/>
      <c r="J159" s="253">
        <f>ROUND(I159*H159,3)</f>
        <v>0</v>
      </c>
      <c r="K159" s="255"/>
      <c r="L159" s="256"/>
      <c r="M159" s="257" t="s">
        <v>1</v>
      </c>
      <c r="N159" s="258" t="s">
        <v>44</v>
      </c>
      <c r="O159" s="94"/>
      <c r="P159" s="242">
        <f>O159*H159</f>
        <v>0</v>
      </c>
      <c r="Q159" s="242">
        <v>0.00012999999999999999</v>
      </c>
      <c r="R159" s="242">
        <f>Q159*H159</f>
        <v>0.0012999999999999999</v>
      </c>
      <c r="S159" s="242">
        <v>0</v>
      </c>
      <c r="T159" s="243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4" t="s">
        <v>290</v>
      </c>
      <c r="AT159" s="244" t="s">
        <v>612</v>
      </c>
      <c r="AU159" s="244" t="s">
        <v>89</v>
      </c>
      <c r="AY159" s="14" t="s">
        <v>263</v>
      </c>
      <c r="BE159" s="245">
        <f>IF(N159="základná",J159,0)</f>
        <v>0</v>
      </c>
      <c r="BF159" s="245">
        <f>IF(N159="znížená",J159,0)</f>
        <v>0</v>
      </c>
      <c r="BG159" s="245">
        <f>IF(N159="zákl. prenesená",J159,0)</f>
        <v>0</v>
      </c>
      <c r="BH159" s="245">
        <f>IF(N159="zníž. prenesená",J159,0)</f>
        <v>0</v>
      </c>
      <c r="BI159" s="245">
        <f>IF(N159="nulová",J159,0)</f>
        <v>0</v>
      </c>
      <c r="BJ159" s="14" t="s">
        <v>89</v>
      </c>
      <c r="BK159" s="246">
        <f>ROUND(I159*H159,3)</f>
        <v>0</v>
      </c>
      <c r="BL159" s="14" t="s">
        <v>101</v>
      </c>
      <c r="BM159" s="244" t="s">
        <v>3949</v>
      </c>
    </row>
    <row r="160" s="2" customFormat="1" ht="24.15" customHeight="1">
      <c r="A160" s="35"/>
      <c r="B160" s="36"/>
      <c r="C160" s="233" t="s">
        <v>1496</v>
      </c>
      <c r="D160" s="233" t="s">
        <v>264</v>
      </c>
      <c r="E160" s="234" t="s">
        <v>2657</v>
      </c>
      <c r="F160" s="235" t="s">
        <v>2658</v>
      </c>
      <c r="G160" s="236" t="s">
        <v>2598</v>
      </c>
      <c r="H160" s="237">
        <v>64</v>
      </c>
      <c r="I160" s="238"/>
      <c r="J160" s="237">
        <f>ROUND(I160*H160,3)</f>
        <v>0</v>
      </c>
      <c r="K160" s="239"/>
      <c r="L160" s="41"/>
      <c r="M160" s="240" t="s">
        <v>1</v>
      </c>
      <c r="N160" s="241" t="s">
        <v>44</v>
      </c>
      <c r="O160" s="94"/>
      <c r="P160" s="242">
        <f>O160*H160</f>
        <v>0</v>
      </c>
      <c r="Q160" s="242">
        <v>0</v>
      </c>
      <c r="R160" s="242">
        <f>Q160*H160</f>
        <v>0</v>
      </c>
      <c r="S160" s="242">
        <v>0</v>
      </c>
      <c r="T160" s="243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4" t="s">
        <v>101</v>
      </c>
      <c r="AT160" s="244" t="s">
        <v>264</v>
      </c>
      <c r="AU160" s="244" t="s">
        <v>89</v>
      </c>
      <c r="AY160" s="14" t="s">
        <v>263</v>
      </c>
      <c r="BE160" s="245">
        <f>IF(N160="základná",J160,0)</f>
        <v>0</v>
      </c>
      <c r="BF160" s="245">
        <f>IF(N160="znížená",J160,0)</f>
        <v>0</v>
      </c>
      <c r="BG160" s="245">
        <f>IF(N160="zákl. prenesená",J160,0)</f>
        <v>0</v>
      </c>
      <c r="BH160" s="245">
        <f>IF(N160="zníž. prenesená",J160,0)</f>
        <v>0</v>
      </c>
      <c r="BI160" s="245">
        <f>IF(N160="nulová",J160,0)</f>
        <v>0</v>
      </c>
      <c r="BJ160" s="14" t="s">
        <v>89</v>
      </c>
      <c r="BK160" s="246">
        <f>ROUND(I160*H160,3)</f>
        <v>0</v>
      </c>
      <c r="BL160" s="14" t="s">
        <v>101</v>
      </c>
      <c r="BM160" s="244" t="s">
        <v>3950</v>
      </c>
    </row>
    <row r="161" s="2" customFormat="1" ht="24.15" customHeight="1">
      <c r="A161" s="35"/>
      <c r="B161" s="36"/>
      <c r="C161" s="249" t="s">
        <v>717</v>
      </c>
      <c r="D161" s="249" t="s">
        <v>612</v>
      </c>
      <c r="E161" s="250" t="s">
        <v>2660</v>
      </c>
      <c r="F161" s="251" t="s">
        <v>2661</v>
      </c>
      <c r="G161" s="252" t="s">
        <v>2598</v>
      </c>
      <c r="H161" s="253">
        <v>18</v>
      </c>
      <c r="I161" s="254"/>
      <c r="J161" s="253">
        <f>ROUND(I161*H161,3)</f>
        <v>0</v>
      </c>
      <c r="K161" s="255"/>
      <c r="L161" s="256"/>
      <c r="M161" s="257" t="s">
        <v>1</v>
      </c>
      <c r="N161" s="258" t="s">
        <v>44</v>
      </c>
      <c r="O161" s="94"/>
      <c r="P161" s="242">
        <f>O161*H161</f>
        <v>0</v>
      </c>
      <c r="Q161" s="242">
        <v>0.00031</v>
      </c>
      <c r="R161" s="242">
        <f>Q161*H161</f>
        <v>0.0055799999999999999</v>
      </c>
      <c r="S161" s="242">
        <v>0</v>
      </c>
      <c r="T161" s="243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4" t="s">
        <v>290</v>
      </c>
      <c r="AT161" s="244" t="s">
        <v>612</v>
      </c>
      <c r="AU161" s="244" t="s">
        <v>89</v>
      </c>
      <c r="AY161" s="14" t="s">
        <v>263</v>
      </c>
      <c r="BE161" s="245">
        <f>IF(N161="základná",J161,0)</f>
        <v>0</v>
      </c>
      <c r="BF161" s="245">
        <f>IF(N161="znížená",J161,0)</f>
        <v>0</v>
      </c>
      <c r="BG161" s="245">
        <f>IF(N161="zákl. prenesená",J161,0)</f>
        <v>0</v>
      </c>
      <c r="BH161" s="245">
        <f>IF(N161="zníž. prenesená",J161,0)</f>
        <v>0</v>
      </c>
      <c r="BI161" s="245">
        <f>IF(N161="nulová",J161,0)</f>
        <v>0</v>
      </c>
      <c r="BJ161" s="14" t="s">
        <v>89</v>
      </c>
      <c r="BK161" s="246">
        <f>ROUND(I161*H161,3)</f>
        <v>0</v>
      </c>
      <c r="BL161" s="14" t="s">
        <v>101</v>
      </c>
      <c r="BM161" s="244" t="s">
        <v>3951</v>
      </c>
    </row>
    <row r="162" s="2" customFormat="1" ht="16.5" customHeight="1">
      <c r="A162" s="35"/>
      <c r="B162" s="36"/>
      <c r="C162" s="249" t="s">
        <v>407</v>
      </c>
      <c r="D162" s="249" t="s">
        <v>612</v>
      </c>
      <c r="E162" s="250" t="s">
        <v>2663</v>
      </c>
      <c r="F162" s="251" t="s">
        <v>2664</v>
      </c>
      <c r="G162" s="252" t="s">
        <v>2598</v>
      </c>
      <c r="H162" s="253">
        <v>14</v>
      </c>
      <c r="I162" s="254"/>
      <c r="J162" s="253">
        <f>ROUND(I162*H162,3)</f>
        <v>0</v>
      </c>
      <c r="K162" s="255"/>
      <c r="L162" s="256"/>
      <c r="M162" s="257" t="s">
        <v>1</v>
      </c>
      <c r="N162" s="258" t="s">
        <v>44</v>
      </c>
      <c r="O162" s="94"/>
      <c r="P162" s="242">
        <f>O162*H162</f>
        <v>0</v>
      </c>
      <c r="Q162" s="242">
        <v>0.00018000000000000001</v>
      </c>
      <c r="R162" s="242">
        <f>Q162*H162</f>
        <v>0.0025200000000000001</v>
      </c>
      <c r="S162" s="242">
        <v>0</v>
      </c>
      <c r="T162" s="243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4" t="s">
        <v>290</v>
      </c>
      <c r="AT162" s="244" t="s">
        <v>612</v>
      </c>
      <c r="AU162" s="244" t="s">
        <v>89</v>
      </c>
      <c r="AY162" s="14" t="s">
        <v>263</v>
      </c>
      <c r="BE162" s="245">
        <f>IF(N162="základná",J162,0)</f>
        <v>0</v>
      </c>
      <c r="BF162" s="245">
        <f>IF(N162="znížená",J162,0)</f>
        <v>0</v>
      </c>
      <c r="BG162" s="245">
        <f>IF(N162="zákl. prenesená",J162,0)</f>
        <v>0</v>
      </c>
      <c r="BH162" s="245">
        <f>IF(N162="zníž. prenesená",J162,0)</f>
        <v>0</v>
      </c>
      <c r="BI162" s="245">
        <f>IF(N162="nulová",J162,0)</f>
        <v>0</v>
      </c>
      <c r="BJ162" s="14" t="s">
        <v>89</v>
      </c>
      <c r="BK162" s="246">
        <f>ROUND(I162*H162,3)</f>
        <v>0</v>
      </c>
      <c r="BL162" s="14" t="s">
        <v>101</v>
      </c>
      <c r="BM162" s="244" t="s">
        <v>3952</v>
      </c>
    </row>
    <row r="163" s="2" customFormat="1" ht="24.15" customHeight="1">
      <c r="A163" s="35"/>
      <c r="B163" s="36"/>
      <c r="C163" s="249" t="s">
        <v>1506</v>
      </c>
      <c r="D163" s="249" t="s">
        <v>612</v>
      </c>
      <c r="E163" s="250" t="s">
        <v>2666</v>
      </c>
      <c r="F163" s="251" t="s">
        <v>2667</v>
      </c>
      <c r="G163" s="252" t="s">
        <v>2598</v>
      </c>
      <c r="H163" s="253">
        <v>32</v>
      </c>
      <c r="I163" s="254"/>
      <c r="J163" s="253">
        <f>ROUND(I163*H163,3)</f>
        <v>0</v>
      </c>
      <c r="K163" s="255"/>
      <c r="L163" s="256"/>
      <c r="M163" s="257" t="s">
        <v>1</v>
      </c>
      <c r="N163" s="258" t="s">
        <v>44</v>
      </c>
      <c r="O163" s="94"/>
      <c r="P163" s="242">
        <f>O163*H163</f>
        <v>0</v>
      </c>
      <c r="Q163" s="242">
        <v>0</v>
      </c>
      <c r="R163" s="242">
        <f>Q163*H163</f>
        <v>0</v>
      </c>
      <c r="S163" s="242">
        <v>0</v>
      </c>
      <c r="T163" s="243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4" t="s">
        <v>290</v>
      </c>
      <c r="AT163" s="244" t="s">
        <v>612</v>
      </c>
      <c r="AU163" s="244" t="s">
        <v>89</v>
      </c>
      <c r="AY163" s="14" t="s">
        <v>263</v>
      </c>
      <c r="BE163" s="245">
        <f>IF(N163="základná",J163,0)</f>
        <v>0</v>
      </c>
      <c r="BF163" s="245">
        <f>IF(N163="znížená",J163,0)</f>
        <v>0</v>
      </c>
      <c r="BG163" s="245">
        <f>IF(N163="zákl. prenesená",J163,0)</f>
        <v>0</v>
      </c>
      <c r="BH163" s="245">
        <f>IF(N163="zníž. prenesená",J163,0)</f>
        <v>0</v>
      </c>
      <c r="BI163" s="245">
        <f>IF(N163="nulová",J163,0)</f>
        <v>0</v>
      </c>
      <c r="BJ163" s="14" t="s">
        <v>89</v>
      </c>
      <c r="BK163" s="246">
        <f>ROUND(I163*H163,3)</f>
        <v>0</v>
      </c>
      <c r="BL163" s="14" t="s">
        <v>101</v>
      </c>
      <c r="BM163" s="244" t="s">
        <v>3953</v>
      </c>
    </row>
    <row r="164" s="2" customFormat="1" ht="16.5" customHeight="1">
      <c r="A164" s="35"/>
      <c r="B164" s="36"/>
      <c r="C164" s="233" t="s">
        <v>416</v>
      </c>
      <c r="D164" s="233" t="s">
        <v>264</v>
      </c>
      <c r="E164" s="234" t="s">
        <v>2669</v>
      </c>
      <c r="F164" s="235" t="s">
        <v>2670</v>
      </c>
      <c r="G164" s="236" t="s">
        <v>2598</v>
      </c>
      <c r="H164" s="237">
        <v>2</v>
      </c>
      <c r="I164" s="238"/>
      <c r="J164" s="237">
        <f>ROUND(I164*H164,3)</f>
        <v>0</v>
      </c>
      <c r="K164" s="239"/>
      <c r="L164" s="41"/>
      <c r="M164" s="240" t="s">
        <v>1</v>
      </c>
      <c r="N164" s="241" t="s">
        <v>44</v>
      </c>
      <c r="O164" s="94"/>
      <c r="P164" s="242">
        <f>O164*H164</f>
        <v>0</v>
      </c>
      <c r="Q164" s="242">
        <v>0</v>
      </c>
      <c r="R164" s="242">
        <f>Q164*H164</f>
        <v>0</v>
      </c>
      <c r="S164" s="242">
        <v>0</v>
      </c>
      <c r="T164" s="243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4" t="s">
        <v>101</v>
      </c>
      <c r="AT164" s="244" t="s">
        <v>264</v>
      </c>
      <c r="AU164" s="244" t="s">
        <v>89</v>
      </c>
      <c r="AY164" s="14" t="s">
        <v>263</v>
      </c>
      <c r="BE164" s="245">
        <f>IF(N164="základná",J164,0)</f>
        <v>0</v>
      </c>
      <c r="BF164" s="245">
        <f>IF(N164="znížená",J164,0)</f>
        <v>0</v>
      </c>
      <c r="BG164" s="245">
        <f>IF(N164="zákl. prenesená",J164,0)</f>
        <v>0</v>
      </c>
      <c r="BH164" s="245">
        <f>IF(N164="zníž. prenesená",J164,0)</f>
        <v>0</v>
      </c>
      <c r="BI164" s="245">
        <f>IF(N164="nulová",J164,0)</f>
        <v>0</v>
      </c>
      <c r="BJ164" s="14" t="s">
        <v>89</v>
      </c>
      <c r="BK164" s="246">
        <f>ROUND(I164*H164,3)</f>
        <v>0</v>
      </c>
      <c r="BL164" s="14" t="s">
        <v>101</v>
      </c>
      <c r="BM164" s="244" t="s">
        <v>3954</v>
      </c>
    </row>
    <row r="165" s="2" customFormat="1" ht="24.15" customHeight="1">
      <c r="A165" s="35"/>
      <c r="B165" s="36"/>
      <c r="C165" s="249" t="s">
        <v>420</v>
      </c>
      <c r="D165" s="249" t="s">
        <v>612</v>
      </c>
      <c r="E165" s="250" t="s">
        <v>2672</v>
      </c>
      <c r="F165" s="251" t="s">
        <v>2673</v>
      </c>
      <c r="G165" s="252" t="s">
        <v>2598</v>
      </c>
      <c r="H165" s="253">
        <v>2</v>
      </c>
      <c r="I165" s="254"/>
      <c r="J165" s="253">
        <f>ROUND(I165*H165,3)</f>
        <v>0</v>
      </c>
      <c r="K165" s="255"/>
      <c r="L165" s="256"/>
      <c r="M165" s="257" t="s">
        <v>1</v>
      </c>
      <c r="N165" s="258" t="s">
        <v>44</v>
      </c>
      <c r="O165" s="94"/>
      <c r="P165" s="242">
        <f>O165*H165</f>
        <v>0</v>
      </c>
      <c r="Q165" s="242">
        <v>0</v>
      </c>
      <c r="R165" s="242">
        <f>Q165*H165</f>
        <v>0</v>
      </c>
      <c r="S165" s="242">
        <v>0</v>
      </c>
      <c r="T165" s="243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4" t="s">
        <v>290</v>
      </c>
      <c r="AT165" s="244" t="s">
        <v>612</v>
      </c>
      <c r="AU165" s="244" t="s">
        <v>89</v>
      </c>
      <c r="AY165" s="14" t="s">
        <v>263</v>
      </c>
      <c r="BE165" s="245">
        <f>IF(N165="základná",J165,0)</f>
        <v>0</v>
      </c>
      <c r="BF165" s="245">
        <f>IF(N165="znížená",J165,0)</f>
        <v>0</v>
      </c>
      <c r="BG165" s="245">
        <f>IF(N165="zákl. prenesená",J165,0)</f>
        <v>0</v>
      </c>
      <c r="BH165" s="245">
        <f>IF(N165="zníž. prenesená",J165,0)</f>
        <v>0</v>
      </c>
      <c r="BI165" s="245">
        <f>IF(N165="nulová",J165,0)</f>
        <v>0</v>
      </c>
      <c r="BJ165" s="14" t="s">
        <v>89</v>
      </c>
      <c r="BK165" s="246">
        <f>ROUND(I165*H165,3)</f>
        <v>0</v>
      </c>
      <c r="BL165" s="14" t="s">
        <v>101</v>
      </c>
      <c r="BM165" s="244" t="s">
        <v>3955</v>
      </c>
    </row>
    <row r="166" s="2" customFormat="1" ht="16.5" customHeight="1">
      <c r="A166" s="35"/>
      <c r="B166" s="36"/>
      <c r="C166" s="233" t="s">
        <v>424</v>
      </c>
      <c r="D166" s="233" t="s">
        <v>264</v>
      </c>
      <c r="E166" s="234" t="s">
        <v>2675</v>
      </c>
      <c r="F166" s="235" t="s">
        <v>2676</v>
      </c>
      <c r="G166" s="236" t="s">
        <v>2598</v>
      </c>
      <c r="H166" s="237">
        <v>14</v>
      </c>
      <c r="I166" s="238"/>
      <c r="J166" s="237">
        <f>ROUND(I166*H166,3)</f>
        <v>0</v>
      </c>
      <c r="K166" s="239"/>
      <c r="L166" s="41"/>
      <c r="M166" s="240" t="s">
        <v>1</v>
      </c>
      <c r="N166" s="241" t="s">
        <v>44</v>
      </c>
      <c r="O166" s="94"/>
      <c r="P166" s="242">
        <f>O166*H166</f>
        <v>0</v>
      </c>
      <c r="Q166" s="242">
        <v>0</v>
      </c>
      <c r="R166" s="242">
        <f>Q166*H166</f>
        <v>0</v>
      </c>
      <c r="S166" s="242">
        <v>0</v>
      </c>
      <c r="T166" s="243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4" t="s">
        <v>101</v>
      </c>
      <c r="AT166" s="244" t="s">
        <v>264</v>
      </c>
      <c r="AU166" s="244" t="s">
        <v>89</v>
      </c>
      <c r="AY166" s="14" t="s">
        <v>263</v>
      </c>
      <c r="BE166" s="245">
        <f>IF(N166="základná",J166,0)</f>
        <v>0</v>
      </c>
      <c r="BF166" s="245">
        <f>IF(N166="znížená",J166,0)</f>
        <v>0</v>
      </c>
      <c r="BG166" s="245">
        <f>IF(N166="zákl. prenesená",J166,0)</f>
        <v>0</v>
      </c>
      <c r="BH166" s="245">
        <f>IF(N166="zníž. prenesená",J166,0)</f>
        <v>0</v>
      </c>
      <c r="BI166" s="245">
        <f>IF(N166="nulová",J166,0)</f>
        <v>0</v>
      </c>
      <c r="BJ166" s="14" t="s">
        <v>89</v>
      </c>
      <c r="BK166" s="246">
        <f>ROUND(I166*H166,3)</f>
        <v>0</v>
      </c>
      <c r="BL166" s="14" t="s">
        <v>101</v>
      </c>
      <c r="BM166" s="244" t="s">
        <v>3956</v>
      </c>
    </row>
    <row r="167" s="2" customFormat="1" ht="16.5" customHeight="1">
      <c r="A167" s="35"/>
      <c r="B167" s="36"/>
      <c r="C167" s="249" t="s">
        <v>1519</v>
      </c>
      <c r="D167" s="249" t="s">
        <v>612</v>
      </c>
      <c r="E167" s="250" t="s">
        <v>2678</v>
      </c>
      <c r="F167" s="251" t="s">
        <v>2679</v>
      </c>
      <c r="G167" s="252" t="s">
        <v>2598</v>
      </c>
      <c r="H167" s="253">
        <v>14</v>
      </c>
      <c r="I167" s="254"/>
      <c r="J167" s="253">
        <f>ROUND(I167*H167,3)</f>
        <v>0</v>
      </c>
      <c r="K167" s="255"/>
      <c r="L167" s="256"/>
      <c r="M167" s="257" t="s">
        <v>1</v>
      </c>
      <c r="N167" s="258" t="s">
        <v>44</v>
      </c>
      <c r="O167" s="94"/>
      <c r="P167" s="242">
        <f>O167*H167</f>
        <v>0</v>
      </c>
      <c r="Q167" s="242">
        <v>0</v>
      </c>
      <c r="R167" s="242">
        <f>Q167*H167</f>
        <v>0</v>
      </c>
      <c r="S167" s="242">
        <v>0</v>
      </c>
      <c r="T167" s="243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4" t="s">
        <v>290</v>
      </c>
      <c r="AT167" s="244" t="s">
        <v>612</v>
      </c>
      <c r="AU167" s="244" t="s">
        <v>89</v>
      </c>
      <c r="AY167" s="14" t="s">
        <v>263</v>
      </c>
      <c r="BE167" s="245">
        <f>IF(N167="základná",J167,0)</f>
        <v>0</v>
      </c>
      <c r="BF167" s="245">
        <f>IF(N167="znížená",J167,0)</f>
        <v>0</v>
      </c>
      <c r="BG167" s="245">
        <f>IF(N167="zákl. prenesená",J167,0)</f>
        <v>0</v>
      </c>
      <c r="BH167" s="245">
        <f>IF(N167="zníž. prenesená",J167,0)</f>
        <v>0</v>
      </c>
      <c r="BI167" s="245">
        <f>IF(N167="nulová",J167,0)</f>
        <v>0</v>
      </c>
      <c r="BJ167" s="14" t="s">
        <v>89</v>
      </c>
      <c r="BK167" s="246">
        <f>ROUND(I167*H167,3)</f>
        <v>0</v>
      </c>
      <c r="BL167" s="14" t="s">
        <v>101</v>
      </c>
      <c r="BM167" s="244" t="s">
        <v>3957</v>
      </c>
    </row>
    <row r="168" s="2" customFormat="1" ht="21.75" customHeight="1">
      <c r="A168" s="35"/>
      <c r="B168" s="36"/>
      <c r="C168" s="249" t="s">
        <v>432</v>
      </c>
      <c r="D168" s="249" t="s">
        <v>612</v>
      </c>
      <c r="E168" s="250" t="s">
        <v>2681</v>
      </c>
      <c r="F168" s="251" t="s">
        <v>2682</v>
      </c>
      <c r="G168" s="252" t="s">
        <v>2598</v>
      </c>
      <c r="H168" s="253">
        <v>14</v>
      </c>
      <c r="I168" s="254"/>
      <c r="J168" s="253">
        <f>ROUND(I168*H168,3)</f>
        <v>0</v>
      </c>
      <c r="K168" s="255"/>
      <c r="L168" s="256"/>
      <c r="M168" s="257" t="s">
        <v>1</v>
      </c>
      <c r="N168" s="258" t="s">
        <v>44</v>
      </c>
      <c r="O168" s="94"/>
      <c r="P168" s="242">
        <f>O168*H168</f>
        <v>0</v>
      </c>
      <c r="Q168" s="242">
        <v>0</v>
      </c>
      <c r="R168" s="242">
        <f>Q168*H168</f>
        <v>0</v>
      </c>
      <c r="S168" s="242">
        <v>0</v>
      </c>
      <c r="T168" s="243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4" t="s">
        <v>290</v>
      </c>
      <c r="AT168" s="244" t="s">
        <v>612</v>
      </c>
      <c r="AU168" s="244" t="s">
        <v>89</v>
      </c>
      <c r="AY168" s="14" t="s">
        <v>263</v>
      </c>
      <c r="BE168" s="245">
        <f>IF(N168="základná",J168,0)</f>
        <v>0</v>
      </c>
      <c r="BF168" s="245">
        <f>IF(N168="znížená",J168,0)</f>
        <v>0</v>
      </c>
      <c r="BG168" s="245">
        <f>IF(N168="zákl. prenesená",J168,0)</f>
        <v>0</v>
      </c>
      <c r="BH168" s="245">
        <f>IF(N168="zníž. prenesená",J168,0)</f>
        <v>0</v>
      </c>
      <c r="BI168" s="245">
        <f>IF(N168="nulová",J168,0)</f>
        <v>0</v>
      </c>
      <c r="BJ168" s="14" t="s">
        <v>89</v>
      </c>
      <c r="BK168" s="246">
        <f>ROUND(I168*H168,3)</f>
        <v>0</v>
      </c>
      <c r="BL168" s="14" t="s">
        <v>101</v>
      </c>
      <c r="BM168" s="244" t="s">
        <v>3958</v>
      </c>
    </row>
    <row r="169" s="2" customFormat="1" ht="24.15" customHeight="1">
      <c r="A169" s="35"/>
      <c r="B169" s="36"/>
      <c r="C169" s="249" t="s">
        <v>436</v>
      </c>
      <c r="D169" s="249" t="s">
        <v>612</v>
      </c>
      <c r="E169" s="250" t="s">
        <v>3959</v>
      </c>
      <c r="F169" s="251" t="s">
        <v>3960</v>
      </c>
      <c r="G169" s="252" t="s">
        <v>2598</v>
      </c>
      <c r="H169" s="253">
        <v>2</v>
      </c>
      <c r="I169" s="254"/>
      <c r="J169" s="253">
        <f>ROUND(I169*H169,3)</f>
        <v>0</v>
      </c>
      <c r="K169" s="255"/>
      <c r="L169" s="256"/>
      <c r="M169" s="257" t="s">
        <v>1</v>
      </c>
      <c r="N169" s="258" t="s">
        <v>44</v>
      </c>
      <c r="O169" s="94"/>
      <c r="P169" s="242">
        <f>O169*H169</f>
        <v>0</v>
      </c>
      <c r="Q169" s="242">
        <v>0</v>
      </c>
      <c r="R169" s="242">
        <f>Q169*H169</f>
        <v>0</v>
      </c>
      <c r="S169" s="242">
        <v>0</v>
      </c>
      <c r="T169" s="243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4" t="s">
        <v>290</v>
      </c>
      <c r="AT169" s="244" t="s">
        <v>612</v>
      </c>
      <c r="AU169" s="244" t="s">
        <v>89</v>
      </c>
      <c r="AY169" s="14" t="s">
        <v>263</v>
      </c>
      <c r="BE169" s="245">
        <f>IF(N169="základná",J169,0)</f>
        <v>0</v>
      </c>
      <c r="BF169" s="245">
        <f>IF(N169="znížená",J169,0)</f>
        <v>0</v>
      </c>
      <c r="BG169" s="245">
        <f>IF(N169="zákl. prenesená",J169,0)</f>
        <v>0</v>
      </c>
      <c r="BH169" s="245">
        <f>IF(N169="zníž. prenesená",J169,0)</f>
        <v>0</v>
      </c>
      <c r="BI169" s="245">
        <f>IF(N169="nulová",J169,0)</f>
        <v>0</v>
      </c>
      <c r="BJ169" s="14" t="s">
        <v>89</v>
      </c>
      <c r="BK169" s="246">
        <f>ROUND(I169*H169,3)</f>
        <v>0</v>
      </c>
      <c r="BL169" s="14" t="s">
        <v>101</v>
      </c>
      <c r="BM169" s="244" t="s">
        <v>3961</v>
      </c>
    </row>
    <row r="170" s="2" customFormat="1" ht="24.15" customHeight="1">
      <c r="A170" s="35"/>
      <c r="B170" s="36"/>
      <c r="C170" s="233" t="s">
        <v>440</v>
      </c>
      <c r="D170" s="233" t="s">
        <v>264</v>
      </c>
      <c r="E170" s="234" t="s">
        <v>2684</v>
      </c>
      <c r="F170" s="235" t="s">
        <v>2685</v>
      </c>
      <c r="G170" s="236" t="s">
        <v>2598</v>
      </c>
      <c r="H170" s="237">
        <v>1</v>
      </c>
      <c r="I170" s="238"/>
      <c r="J170" s="237">
        <f>ROUND(I170*H170,3)</f>
        <v>0</v>
      </c>
      <c r="K170" s="239"/>
      <c r="L170" s="41"/>
      <c r="M170" s="240" t="s">
        <v>1</v>
      </c>
      <c r="N170" s="241" t="s">
        <v>44</v>
      </c>
      <c r="O170" s="94"/>
      <c r="P170" s="242">
        <f>O170*H170</f>
        <v>0</v>
      </c>
      <c r="Q170" s="242">
        <v>0</v>
      </c>
      <c r="R170" s="242">
        <f>Q170*H170</f>
        <v>0</v>
      </c>
      <c r="S170" s="242">
        <v>0</v>
      </c>
      <c r="T170" s="243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4" t="s">
        <v>101</v>
      </c>
      <c r="AT170" s="244" t="s">
        <v>264</v>
      </c>
      <c r="AU170" s="244" t="s">
        <v>89</v>
      </c>
      <c r="AY170" s="14" t="s">
        <v>263</v>
      </c>
      <c r="BE170" s="245">
        <f>IF(N170="základná",J170,0)</f>
        <v>0</v>
      </c>
      <c r="BF170" s="245">
        <f>IF(N170="znížená",J170,0)</f>
        <v>0</v>
      </c>
      <c r="BG170" s="245">
        <f>IF(N170="zákl. prenesená",J170,0)</f>
        <v>0</v>
      </c>
      <c r="BH170" s="245">
        <f>IF(N170="zníž. prenesená",J170,0)</f>
        <v>0</v>
      </c>
      <c r="BI170" s="245">
        <f>IF(N170="nulová",J170,0)</f>
        <v>0</v>
      </c>
      <c r="BJ170" s="14" t="s">
        <v>89</v>
      </c>
      <c r="BK170" s="246">
        <f>ROUND(I170*H170,3)</f>
        <v>0</v>
      </c>
      <c r="BL170" s="14" t="s">
        <v>101</v>
      </c>
      <c r="BM170" s="244" t="s">
        <v>3962</v>
      </c>
    </row>
    <row r="171" s="2" customFormat="1" ht="21.75" customHeight="1">
      <c r="A171" s="35"/>
      <c r="B171" s="36"/>
      <c r="C171" s="249" t="s">
        <v>444</v>
      </c>
      <c r="D171" s="249" t="s">
        <v>612</v>
      </c>
      <c r="E171" s="250" t="s">
        <v>2687</v>
      </c>
      <c r="F171" s="251" t="s">
        <v>2688</v>
      </c>
      <c r="G171" s="252" t="s">
        <v>2598</v>
      </c>
      <c r="H171" s="253">
        <v>1</v>
      </c>
      <c r="I171" s="254"/>
      <c r="J171" s="253">
        <f>ROUND(I171*H171,3)</f>
        <v>0</v>
      </c>
      <c r="K171" s="255"/>
      <c r="L171" s="256"/>
      <c r="M171" s="257" t="s">
        <v>1</v>
      </c>
      <c r="N171" s="258" t="s">
        <v>44</v>
      </c>
      <c r="O171" s="94"/>
      <c r="P171" s="242">
        <f>O171*H171</f>
        <v>0</v>
      </c>
      <c r="Q171" s="242">
        <v>0</v>
      </c>
      <c r="R171" s="242">
        <f>Q171*H171</f>
        <v>0</v>
      </c>
      <c r="S171" s="242">
        <v>0</v>
      </c>
      <c r="T171" s="243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4" t="s">
        <v>290</v>
      </c>
      <c r="AT171" s="244" t="s">
        <v>612</v>
      </c>
      <c r="AU171" s="244" t="s">
        <v>89</v>
      </c>
      <c r="AY171" s="14" t="s">
        <v>263</v>
      </c>
      <c r="BE171" s="245">
        <f>IF(N171="základná",J171,0)</f>
        <v>0</v>
      </c>
      <c r="BF171" s="245">
        <f>IF(N171="znížená",J171,0)</f>
        <v>0</v>
      </c>
      <c r="BG171" s="245">
        <f>IF(N171="zákl. prenesená",J171,0)</f>
        <v>0</v>
      </c>
      <c r="BH171" s="245">
        <f>IF(N171="zníž. prenesená",J171,0)</f>
        <v>0</v>
      </c>
      <c r="BI171" s="245">
        <f>IF(N171="nulová",J171,0)</f>
        <v>0</v>
      </c>
      <c r="BJ171" s="14" t="s">
        <v>89</v>
      </c>
      <c r="BK171" s="246">
        <f>ROUND(I171*H171,3)</f>
        <v>0</v>
      </c>
      <c r="BL171" s="14" t="s">
        <v>101</v>
      </c>
      <c r="BM171" s="244" t="s">
        <v>3963</v>
      </c>
    </row>
    <row r="172" s="2" customFormat="1" ht="16.5" customHeight="1">
      <c r="A172" s="35"/>
      <c r="B172" s="36"/>
      <c r="C172" s="233" t="s">
        <v>456</v>
      </c>
      <c r="D172" s="233" t="s">
        <v>264</v>
      </c>
      <c r="E172" s="234" t="s">
        <v>2690</v>
      </c>
      <c r="F172" s="235" t="s">
        <v>2691</v>
      </c>
      <c r="G172" s="236" t="s">
        <v>1445</v>
      </c>
      <c r="H172" s="238"/>
      <c r="I172" s="238"/>
      <c r="J172" s="237">
        <f>ROUND(I172*H172,3)</f>
        <v>0</v>
      </c>
      <c r="K172" s="239"/>
      <c r="L172" s="41"/>
      <c r="M172" s="240" t="s">
        <v>1</v>
      </c>
      <c r="N172" s="241" t="s">
        <v>44</v>
      </c>
      <c r="O172" s="94"/>
      <c r="P172" s="242">
        <f>O172*H172</f>
        <v>0</v>
      </c>
      <c r="Q172" s="242">
        <v>0</v>
      </c>
      <c r="R172" s="242">
        <f>Q172*H172</f>
        <v>0</v>
      </c>
      <c r="S172" s="242">
        <v>0</v>
      </c>
      <c r="T172" s="243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44" t="s">
        <v>101</v>
      </c>
      <c r="AT172" s="244" t="s">
        <v>264</v>
      </c>
      <c r="AU172" s="244" t="s">
        <v>89</v>
      </c>
      <c r="AY172" s="14" t="s">
        <v>263</v>
      </c>
      <c r="BE172" s="245">
        <f>IF(N172="základná",J172,0)</f>
        <v>0</v>
      </c>
      <c r="BF172" s="245">
        <f>IF(N172="znížená",J172,0)</f>
        <v>0</v>
      </c>
      <c r="BG172" s="245">
        <f>IF(N172="zákl. prenesená",J172,0)</f>
        <v>0</v>
      </c>
      <c r="BH172" s="245">
        <f>IF(N172="zníž. prenesená",J172,0)</f>
        <v>0</v>
      </c>
      <c r="BI172" s="245">
        <f>IF(N172="nulová",J172,0)</f>
        <v>0</v>
      </c>
      <c r="BJ172" s="14" t="s">
        <v>89</v>
      </c>
      <c r="BK172" s="246">
        <f>ROUND(I172*H172,3)</f>
        <v>0</v>
      </c>
      <c r="BL172" s="14" t="s">
        <v>101</v>
      </c>
      <c r="BM172" s="244" t="s">
        <v>3964</v>
      </c>
    </row>
    <row r="173" s="2" customFormat="1" ht="16.5" customHeight="1">
      <c r="A173" s="35"/>
      <c r="B173" s="36"/>
      <c r="C173" s="233" t="s">
        <v>460</v>
      </c>
      <c r="D173" s="233" t="s">
        <v>264</v>
      </c>
      <c r="E173" s="234" t="s">
        <v>2693</v>
      </c>
      <c r="F173" s="235" t="s">
        <v>2694</v>
      </c>
      <c r="G173" s="236" t="s">
        <v>1</v>
      </c>
      <c r="H173" s="237">
        <v>1</v>
      </c>
      <c r="I173" s="238"/>
      <c r="J173" s="237">
        <f>ROUND(I173*H173,3)</f>
        <v>0</v>
      </c>
      <c r="K173" s="239"/>
      <c r="L173" s="41"/>
      <c r="M173" s="240" t="s">
        <v>1</v>
      </c>
      <c r="N173" s="241" t="s">
        <v>44</v>
      </c>
      <c r="O173" s="94"/>
      <c r="P173" s="242">
        <f>O173*H173</f>
        <v>0</v>
      </c>
      <c r="Q173" s="242">
        <v>0</v>
      </c>
      <c r="R173" s="242">
        <f>Q173*H173</f>
        <v>0</v>
      </c>
      <c r="S173" s="242">
        <v>0</v>
      </c>
      <c r="T173" s="243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44" t="s">
        <v>101</v>
      </c>
      <c r="AT173" s="244" t="s">
        <v>264</v>
      </c>
      <c r="AU173" s="244" t="s">
        <v>89</v>
      </c>
      <c r="AY173" s="14" t="s">
        <v>263</v>
      </c>
      <c r="BE173" s="245">
        <f>IF(N173="základná",J173,0)</f>
        <v>0</v>
      </c>
      <c r="BF173" s="245">
        <f>IF(N173="znížená",J173,0)</f>
        <v>0</v>
      </c>
      <c r="BG173" s="245">
        <f>IF(N173="zákl. prenesená",J173,0)</f>
        <v>0</v>
      </c>
      <c r="BH173" s="245">
        <f>IF(N173="zníž. prenesená",J173,0)</f>
        <v>0</v>
      </c>
      <c r="BI173" s="245">
        <f>IF(N173="nulová",J173,0)</f>
        <v>0</v>
      </c>
      <c r="BJ173" s="14" t="s">
        <v>89</v>
      </c>
      <c r="BK173" s="246">
        <f>ROUND(I173*H173,3)</f>
        <v>0</v>
      </c>
      <c r="BL173" s="14" t="s">
        <v>101</v>
      </c>
      <c r="BM173" s="244" t="s">
        <v>3965</v>
      </c>
    </row>
    <row r="174" s="2" customFormat="1" ht="16.5" customHeight="1">
      <c r="A174" s="35"/>
      <c r="B174" s="36"/>
      <c r="C174" s="249" t="s">
        <v>464</v>
      </c>
      <c r="D174" s="249" t="s">
        <v>612</v>
      </c>
      <c r="E174" s="250" t="s">
        <v>2696</v>
      </c>
      <c r="F174" s="251" t="s">
        <v>2464</v>
      </c>
      <c r="G174" s="252" t="s">
        <v>1445</v>
      </c>
      <c r="H174" s="254"/>
      <c r="I174" s="254"/>
      <c r="J174" s="253">
        <f>ROUND(I174*H174,3)</f>
        <v>0</v>
      </c>
      <c r="K174" s="255"/>
      <c r="L174" s="256"/>
      <c r="M174" s="257" t="s">
        <v>1</v>
      </c>
      <c r="N174" s="258" t="s">
        <v>44</v>
      </c>
      <c r="O174" s="94"/>
      <c r="P174" s="242">
        <f>O174*H174</f>
        <v>0</v>
      </c>
      <c r="Q174" s="242">
        <v>0</v>
      </c>
      <c r="R174" s="242">
        <f>Q174*H174</f>
        <v>0</v>
      </c>
      <c r="S174" s="242">
        <v>0</v>
      </c>
      <c r="T174" s="243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44" t="s">
        <v>290</v>
      </c>
      <c r="AT174" s="244" t="s">
        <v>612</v>
      </c>
      <c r="AU174" s="244" t="s">
        <v>89</v>
      </c>
      <c r="AY174" s="14" t="s">
        <v>263</v>
      </c>
      <c r="BE174" s="245">
        <f>IF(N174="základná",J174,0)</f>
        <v>0</v>
      </c>
      <c r="BF174" s="245">
        <f>IF(N174="znížená",J174,0)</f>
        <v>0</v>
      </c>
      <c r="BG174" s="245">
        <f>IF(N174="zákl. prenesená",J174,0)</f>
        <v>0</v>
      </c>
      <c r="BH174" s="245">
        <f>IF(N174="zníž. prenesená",J174,0)</f>
        <v>0</v>
      </c>
      <c r="BI174" s="245">
        <f>IF(N174="nulová",J174,0)</f>
        <v>0</v>
      </c>
      <c r="BJ174" s="14" t="s">
        <v>89</v>
      </c>
      <c r="BK174" s="246">
        <f>ROUND(I174*H174,3)</f>
        <v>0</v>
      </c>
      <c r="BL174" s="14" t="s">
        <v>101</v>
      </c>
      <c r="BM174" s="244" t="s">
        <v>3966</v>
      </c>
    </row>
    <row r="175" s="2" customFormat="1" ht="16.5" customHeight="1">
      <c r="A175" s="35"/>
      <c r="B175" s="36"/>
      <c r="C175" s="249" t="s">
        <v>468</v>
      </c>
      <c r="D175" s="249" t="s">
        <v>612</v>
      </c>
      <c r="E175" s="250" t="s">
        <v>2698</v>
      </c>
      <c r="F175" s="251" t="s">
        <v>2699</v>
      </c>
      <c r="G175" s="252" t="s">
        <v>1445</v>
      </c>
      <c r="H175" s="254"/>
      <c r="I175" s="254"/>
      <c r="J175" s="253">
        <f>ROUND(I175*H175,3)</f>
        <v>0</v>
      </c>
      <c r="K175" s="255"/>
      <c r="L175" s="256"/>
      <c r="M175" s="257" t="s">
        <v>1</v>
      </c>
      <c r="N175" s="258" t="s">
        <v>44</v>
      </c>
      <c r="O175" s="94"/>
      <c r="P175" s="242">
        <f>O175*H175</f>
        <v>0</v>
      </c>
      <c r="Q175" s="242">
        <v>0</v>
      </c>
      <c r="R175" s="242">
        <f>Q175*H175</f>
        <v>0</v>
      </c>
      <c r="S175" s="242">
        <v>0</v>
      </c>
      <c r="T175" s="243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44" t="s">
        <v>290</v>
      </c>
      <c r="AT175" s="244" t="s">
        <v>612</v>
      </c>
      <c r="AU175" s="244" t="s">
        <v>89</v>
      </c>
      <c r="AY175" s="14" t="s">
        <v>263</v>
      </c>
      <c r="BE175" s="245">
        <f>IF(N175="základná",J175,0)</f>
        <v>0</v>
      </c>
      <c r="BF175" s="245">
        <f>IF(N175="znížená",J175,0)</f>
        <v>0</v>
      </c>
      <c r="BG175" s="245">
        <f>IF(N175="zákl. prenesená",J175,0)</f>
        <v>0</v>
      </c>
      <c r="BH175" s="245">
        <f>IF(N175="zníž. prenesená",J175,0)</f>
        <v>0</v>
      </c>
      <c r="BI175" s="245">
        <f>IF(N175="nulová",J175,0)</f>
        <v>0</v>
      </c>
      <c r="BJ175" s="14" t="s">
        <v>89</v>
      </c>
      <c r="BK175" s="246">
        <f>ROUND(I175*H175,3)</f>
        <v>0</v>
      </c>
      <c r="BL175" s="14" t="s">
        <v>101</v>
      </c>
      <c r="BM175" s="244" t="s">
        <v>3967</v>
      </c>
    </row>
    <row r="176" s="12" customFormat="1" ht="22.8" customHeight="1">
      <c r="A176" s="12"/>
      <c r="B176" s="219"/>
      <c r="C176" s="220"/>
      <c r="D176" s="221" t="s">
        <v>77</v>
      </c>
      <c r="E176" s="247" t="s">
        <v>3968</v>
      </c>
      <c r="F176" s="247" t="s">
        <v>3969</v>
      </c>
      <c r="G176" s="220"/>
      <c r="H176" s="220"/>
      <c r="I176" s="223"/>
      <c r="J176" s="248">
        <f>BK176</f>
        <v>0</v>
      </c>
      <c r="K176" s="220"/>
      <c r="L176" s="225"/>
      <c r="M176" s="226"/>
      <c r="N176" s="227"/>
      <c r="O176" s="227"/>
      <c r="P176" s="228">
        <f>SUM(P177:P180)</f>
        <v>0</v>
      </c>
      <c r="Q176" s="227"/>
      <c r="R176" s="228">
        <f>SUM(R177:R180)</f>
        <v>0</v>
      </c>
      <c r="S176" s="227"/>
      <c r="T176" s="229">
        <f>SUM(T177:T180)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30" t="s">
        <v>85</v>
      </c>
      <c r="AT176" s="231" t="s">
        <v>77</v>
      </c>
      <c r="AU176" s="231" t="s">
        <v>85</v>
      </c>
      <c r="AY176" s="230" t="s">
        <v>263</v>
      </c>
      <c r="BK176" s="232">
        <f>SUM(BK177:BK180)</f>
        <v>0</v>
      </c>
    </row>
    <row r="177" s="2" customFormat="1" ht="24.15" customHeight="1">
      <c r="A177" s="35"/>
      <c r="B177" s="36"/>
      <c r="C177" s="233" t="s">
        <v>472</v>
      </c>
      <c r="D177" s="233" t="s">
        <v>264</v>
      </c>
      <c r="E177" s="234" t="s">
        <v>3970</v>
      </c>
      <c r="F177" s="235" t="s">
        <v>3971</v>
      </c>
      <c r="G177" s="236" t="s">
        <v>2598</v>
      </c>
      <c r="H177" s="237">
        <v>1</v>
      </c>
      <c r="I177" s="238"/>
      <c r="J177" s="237">
        <f>ROUND(I177*H177,3)</f>
        <v>0</v>
      </c>
      <c r="K177" s="239"/>
      <c r="L177" s="41"/>
      <c r="M177" s="240" t="s">
        <v>1</v>
      </c>
      <c r="N177" s="241" t="s">
        <v>44</v>
      </c>
      <c r="O177" s="94"/>
      <c r="P177" s="242">
        <f>O177*H177</f>
        <v>0</v>
      </c>
      <c r="Q177" s="242">
        <v>0</v>
      </c>
      <c r="R177" s="242">
        <f>Q177*H177</f>
        <v>0</v>
      </c>
      <c r="S177" s="242">
        <v>0</v>
      </c>
      <c r="T177" s="243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44" t="s">
        <v>101</v>
      </c>
      <c r="AT177" s="244" t="s">
        <v>264</v>
      </c>
      <c r="AU177" s="244" t="s">
        <v>89</v>
      </c>
      <c r="AY177" s="14" t="s">
        <v>263</v>
      </c>
      <c r="BE177" s="245">
        <f>IF(N177="základná",J177,0)</f>
        <v>0</v>
      </c>
      <c r="BF177" s="245">
        <f>IF(N177="znížená",J177,0)</f>
        <v>0</v>
      </c>
      <c r="BG177" s="245">
        <f>IF(N177="zákl. prenesená",J177,0)</f>
        <v>0</v>
      </c>
      <c r="BH177" s="245">
        <f>IF(N177="zníž. prenesená",J177,0)</f>
        <v>0</v>
      </c>
      <c r="BI177" s="245">
        <f>IF(N177="nulová",J177,0)</f>
        <v>0</v>
      </c>
      <c r="BJ177" s="14" t="s">
        <v>89</v>
      </c>
      <c r="BK177" s="246">
        <f>ROUND(I177*H177,3)</f>
        <v>0</v>
      </c>
      <c r="BL177" s="14" t="s">
        <v>101</v>
      </c>
      <c r="BM177" s="244" t="s">
        <v>3972</v>
      </c>
    </row>
    <row r="178" s="2" customFormat="1" ht="21.75" customHeight="1">
      <c r="A178" s="35"/>
      <c r="B178" s="36"/>
      <c r="C178" s="233" t="s">
        <v>480</v>
      </c>
      <c r="D178" s="233" t="s">
        <v>264</v>
      </c>
      <c r="E178" s="234" t="s">
        <v>3973</v>
      </c>
      <c r="F178" s="235" t="s">
        <v>3974</v>
      </c>
      <c r="G178" s="236" t="s">
        <v>569</v>
      </c>
      <c r="H178" s="237">
        <v>160</v>
      </c>
      <c r="I178" s="238"/>
      <c r="J178" s="237">
        <f>ROUND(I178*H178,3)</f>
        <v>0</v>
      </c>
      <c r="K178" s="239"/>
      <c r="L178" s="41"/>
      <c r="M178" s="240" t="s">
        <v>1</v>
      </c>
      <c r="N178" s="241" t="s">
        <v>44</v>
      </c>
      <c r="O178" s="94"/>
      <c r="P178" s="242">
        <f>O178*H178</f>
        <v>0</v>
      </c>
      <c r="Q178" s="242">
        <v>0</v>
      </c>
      <c r="R178" s="242">
        <f>Q178*H178</f>
        <v>0</v>
      </c>
      <c r="S178" s="242">
        <v>0</v>
      </c>
      <c r="T178" s="243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44" t="s">
        <v>101</v>
      </c>
      <c r="AT178" s="244" t="s">
        <v>264</v>
      </c>
      <c r="AU178" s="244" t="s">
        <v>89</v>
      </c>
      <c r="AY178" s="14" t="s">
        <v>263</v>
      </c>
      <c r="BE178" s="245">
        <f>IF(N178="základná",J178,0)</f>
        <v>0</v>
      </c>
      <c r="BF178" s="245">
        <f>IF(N178="znížená",J178,0)</f>
        <v>0</v>
      </c>
      <c r="BG178" s="245">
        <f>IF(N178="zákl. prenesená",J178,0)</f>
        <v>0</v>
      </c>
      <c r="BH178" s="245">
        <f>IF(N178="zníž. prenesená",J178,0)</f>
        <v>0</v>
      </c>
      <c r="BI178" s="245">
        <f>IF(N178="nulová",J178,0)</f>
        <v>0</v>
      </c>
      <c r="BJ178" s="14" t="s">
        <v>89</v>
      </c>
      <c r="BK178" s="246">
        <f>ROUND(I178*H178,3)</f>
        <v>0</v>
      </c>
      <c r="BL178" s="14" t="s">
        <v>101</v>
      </c>
      <c r="BM178" s="244" t="s">
        <v>3975</v>
      </c>
    </row>
    <row r="179" s="2" customFormat="1" ht="16.5" customHeight="1">
      <c r="A179" s="35"/>
      <c r="B179" s="36"/>
      <c r="C179" s="233" t="s">
        <v>484</v>
      </c>
      <c r="D179" s="233" t="s">
        <v>264</v>
      </c>
      <c r="E179" s="234" t="s">
        <v>3976</v>
      </c>
      <c r="F179" s="235" t="s">
        <v>3977</v>
      </c>
      <c r="G179" s="236" t="s">
        <v>569</v>
      </c>
      <c r="H179" s="237">
        <v>160</v>
      </c>
      <c r="I179" s="238"/>
      <c r="J179" s="237">
        <f>ROUND(I179*H179,3)</f>
        <v>0</v>
      </c>
      <c r="K179" s="239"/>
      <c r="L179" s="41"/>
      <c r="M179" s="240" t="s">
        <v>1</v>
      </c>
      <c r="N179" s="241" t="s">
        <v>44</v>
      </c>
      <c r="O179" s="94"/>
      <c r="P179" s="242">
        <f>O179*H179</f>
        <v>0</v>
      </c>
      <c r="Q179" s="242">
        <v>0</v>
      </c>
      <c r="R179" s="242">
        <f>Q179*H179</f>
        <v>0</v>
      </c>
      <c r="S179" s="242">
        <v>0</v>
      </c>
      <c r="T179" s="243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44" t="s">
        <v>101</v>
      </c>
      <c r="AT179" s="244" t="s">
        <v>264</v>
      </c>
      <c r="AU179" s="244" t="s">
        <v>89</v>
      </c>
      <c r="AY179" s="14" t="s">
        <v>263</v>
      </c>
      <c r="BE179" s="245">
        <f>IF(N179="základná",J179,0)</f>
        <v>0</v>
      </c>
      <c r="BF179" s="245">
        <f>IF(N179="znížená",J179,0)</f>
        <v>0</v>
      </c>
      <c r="BG179" s="245">
        <f>IF(N179="zákl. prenesená",J179,0)</f>
        <v>0</v>
      </c>
      <c r="BH179" s="245">
        <f>IF(N179="zníž. prenesená",J179,0)</f>
        <v>0</v>
      </c>
      <c r="BI179" s="245">
        <f>IF(N179="nulová",J179,0)</f>
        <v>0</v>
      </c>
      <c r="BJ179" s="14" t="s">
        <v>89</v>
      </c>
      <c r="BK179" s="246">
        <f>ROUND(I179*H179,3)</f>
        <v>0</v>
      </c>
      <c r="BL179" s="14" t="s">
        <v>101</v>
      </c>
      <c r="BM179" s="244" t="s">
        <v>3978</v>
      </c>
    </row>
    <row r="180" s="2" customFormat="1" ht="16.5" customHeight="1">
      <c r="A180" s="35"/>
      <c r="B180" s="36"/>
      <c r="C180" s="233" t="s">
        <v>488</v>
      </c>
      <c r="D180" s="233" t="s">
        <v>264</v>
      </c>
      <c r="E180" s="234" t="s">
        <v>3979</v>
      </c>
      <c r="F180" s="235" t="s">
        <v>3980</v>
      </c>
      <c r="G180" s="236" t="s">
        <v>322</v>
      </c>
      <c r="H180" s="237">
        <v>240</v>
      </c>
      <c r="I180" s="238"/>
      <c r="J180" s="237">
        <f>ROUND(I180*H180,3)</f>
        <v>0</v>
      </c>
      <c r="K180" s="239"/>
      <c r="L180" s="41"/>
      <c r="M180" s="259" t="s">
        <v>1</v>
      </c>
      <c r="N180" s="260" t="s">
        <v>44</v>
      </c>
      <c r="O180" s="261"/>
      <c r="P180" s="262">
        <f>O180*H180</f>
        <v>0</v>
      </c>
      <c r="Q180" s="262">
        <v>0</v>
      </c>
      <c r="R180" s="262">
        <f>Q180*H180</f>
        <v>0</v>
      </c>
      <c r="S180" s="262">
        <v>0</v>
      </c>
      <c r="T180" s="263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44" t="s">
        <v>101</v>
      </c>
      <c r="AT180" s="244" t="s">
        <v>264</v>
      </c>
      <c r="AU180" s="244" t="s">
        <v>89</v>
      </c>
      <c r="AY180" s="14" t="s">
        <v>263</v>
      </c>
      <c r="BE180" s="245">
        <f>IF(N180="základná",J180,0)</f>
        <v>0</v>
      </c>
      <c r="BF180" s="245">
        <f>IF(N180="znížená",J180,0)</f>
        <v>0</v>
      </c>
      <c r="BG180" s="245">
        <f>IF(N180="zákl. prenesená",J180,0)</f>
        <v>0</v>
      </c>
      <c r="BH180" s="245">
        <f>IF(N180="zníž. prenesená",J180,0)</f>
        <v>0</v>
      </c>
      <c r="BI180" s="245">
        <f>IF(N180="nulová",J180,0)</f>
        <v>0</v>
      </c>
      <c r="BJ180" s="14" t="s">
        <v>89</v>
      </c>
      <c r="BK180" s="246">
        <f>ROUND(I180*H180,3)</f>
        <v>0</v>
      </c>
      <c r="BL180" s="14" t="s">
        <v>101</v>
      </c>
      <c r="BM180" s="244" t="s">
        <v>3981</v>
      </c>
    </row>
    <row r="181" s="2" customFormat="1" ht="6.96" customHeight="1">
      <c r="A181" s="35"/>
      <c r="B181" s="69"/>
      <c r="C181" s="70"/>
      <c r="D181" s="70"/>
      <c r="E181" s="70"/>
      <c r="F181" s="70"/>
      <c r="G181" s="70"/>
      <c r="H181" s="70"/>
      <c r="I181" s="70"/>
      <c r="J181" s="70"/>
      <c r="K181" s="70"/>
      <c r="L181" s="41"/>
      <c r="M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</row>
  </sheetData>
  <sheetProtection sheet="1" autoFilter="0" formatColumns="0" formatRows="0" objects="1" scenarios="1" spinCount="100000" saltValue="QE5gRxfuzzk10jTJ66TUOd+f+eUfmyqQCTyXAv51tCQKnOizuaWUmRQSZqE+exp2rJz2+6rh6BHf9NbZW6ngEw==" hashValue="fs/RsPgQobOkJTD3K9Ba7fx+zxGxnoPv/5UmRH6c5V1eWv4OpQOUhJwGTDsSNAj5i4MWVvn7fn5VlP0Ra1jG2g==" algorithmName="SHA-512" password="CC35"/>
  <autoFilter ref="C126:K180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3:H113"/>
    <mergeCell ref="E117:H117"/>
    <mergeCell ref="E115:H115"/>
    <mergeCell ref="E119:H11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176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>
      <c r="B8" s="17"/>
      <c r="D8" s="154" t="s">
        <v>221</v>
      </c>
      <c r="L8" s="17"/>
    </row>
    <row r="9" s="1" customFormat="1" ht="16.5" customHeight="1">
      <c r="B9" s="17"/>
      <c r="E9" s="155" t="s">
        <v>3269</v>
      </c>
      <c r="F9" s="1"/>
      <c r="G9" s="1"/>
      <c r="H9" s="1"/>
      <c r="L9" s="17"/>
    </row>
    <row r="10" s="1" customFormat="1" ht="12" customHeight="1">
      <c r="B10" s="17"/>
      <c r="D10" s="154" t="s">
        <v>1380</v>
      </c>
      <c r="L10" s="17"/>
    </row>
    <row r="11" s="2" customFormat="1" ht="16.5" customHeight="1">
      <c r="A11" s="35"/>
      <c r="B11" s="41"/>
      <c r="C11" s="35"/>
      <c r="D11" s="35"/>
      <c r="E11" s="166" t="s">
        <v>3901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1382</v>
      </c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6" t="s">
        <v>3982</v>
      </c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54" t="s">
        <v>16</v>
      </c>
      <c r="E15" s="35"/>
      <c r="F15" s="144" t="s">
        <v>1</v>
      </c>
      <c r="G15" s="35"/>
      <c r="H15" s="35"/>
      <c r="I15" s="154" t="s">
        <v>17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4" t="s">
        <v>18</v>
      </c>
      <c r="E16" s="35"/>
      <c r="F16" s="144" t="s">
        <v>19</v>
      </c>
      <c r="G16" s="35"/>
      <c r="H16" s="35"/>
      <c r="I16" s="154" t="s">
        <v>20</v>
      </c>
      <c r="J16" s="157" t="str">
        <f>'Rekapitulácia stavby'!AN8</f>
        <v>20. 7. 2022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54" t="s">
        <v>22</v>
      </c>
      <c r="E18" s="35"/>
      <c r="F18" s="35"/>
      <c r="G18" s="35"/>
      <c r="H18" s="35"/>
      <c r="I18" s="154" t="s">
        <v>23</v>
      </c>
      <c r="J18" s="144" t="s">
        <v>24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44" t="s">
        <v>25</v>
      </c>
      <c r="F19" s="35"/>
      <c r="G19" s="35"/>
      <c r="H19" s="35"/>
      <c r="I19" s="154" t="s">
        <v>26</v>
      </c>
      <c r="J19" s="144" t="s">
        <v>1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54" t="s">
        <v>27</v>
      </c>
      <c r="E21" s="35"/>
      <c r="F21" s="35"/>
      <c r="G21" s="35"/>
      <c r="H21" s="35"/>
      <c r="I21" s="154" t="s">
        <v>23</v>
      </c>
      <c r="J21" s="30" t="str">
        <f>'Rekapitulácia stavby'!AN13</f>
        <v>Vyplň údaj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'Rekapitulácia stavby'!E14</f>
        <v>Vyplň údaj</v>
      </c>
      <c r="F22" s="144"/>
      <c r="G22" s="144"/>
      <c r="H22" s="144"/>
      <c r="I22" s="154" t="s">
        <v>26</v>
      </c>
      <c r="J22" s="30" t="str">
        <f>'Rekapitulácia stavby'!AN14</f>
        <v>Vyplň údaj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54" t="s">
        <v>29</v>
      </c>
      <c r="E24" s="35"/>
      <c r="F24" s="35"/>
      <c r="G24" s="35"/>
      <c r="H24" s="35"/>
      <c r="I24" s="154" t="s">
        <v>23</v>
      </c>
      <c r="J24" s="144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44" t="s">
        <v>30</v>
      </c>
      <c r="F25" s="35"/>
      <c r="G25" s="35"/>
      <c r="H25" s="35"/>
      <c r="I25" s="154" t="s">
        <v>26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54" t="s">
        <v>33</v>
      </c>
      <c r="E27" s="35"/>
      <c r="F27" s="35"/>
      <c r="G27" s="35"/>
      <c r="H27" s="35"/>
      <c r="I27" s="154" t="s">
        <v>23</v>
      </c>
      <c r="J27" s="144" t="s">
        <v>34</v>
      </c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44" t="s">
        <v>35</v>
      </c>
      <c r="F28" s="35"/>
      <c r="G28" s="35"/>
      <c r="H28" s="35"/>
      <c r="I28" s="154" t="s">
        <v>26</v>
      </c>
      <c r="J28" s="144" t="s">
        <v>36</v>
      </c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54" t="s">
        <v>37</v>
      </c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8"/>
      <c r="B31" s="159"/>
      <c r="C31" s="158"/>
      <c r="D31" s="158"/>
      <c r="E31" s="160" t="s">
        <v>1</v>
      </c>
      <c r="F31" s="160"/>
      <c r="G31" s="160"/>
      <c r="H31" s="160"/>
      <c r="I31" s="158"/>
      <c r="J31" s="158"/>
      <c r="K31" s="158"/>
      <c r="L31" s="161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2"/>
      <c r="E33" s="162"/>
      <c r="F33" s="162"/>
      <c r="G33" s="162"/>
      <c r="H33" s="162"/>
      <c r="I33" s="162"/>
      <c r="J33" s="162"/>
      <c r="K33" s="162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63" t="s">
        <v>38</v>
      </c>
      <c r="E34" s="35"/>
      <c r="F34" s="35"/>
      <c r="G34" s="35"/>
      <c r="H34" s="35"/>
      <c r="I34" s="35"/>
      <c r="J34" s="164">
        <f>ROUND(J129,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62"/>
      <c r="E35" s="162"/>
      <c r="F35" s="162"/>
      <c r="G35" s="162"/>
      <c r="H35" s="162"/>
      <c r="I35" s="162"/>
      <c r="J35" s="162"/>
      <c r="K35" s="162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5" t="s">
        <v>40</v>
      </c>
      <c r="G36" s="35"/>
      <c r="H36" s="35"/>
      <c r="I36" s="165" t="s">
        <v>39</v>
      </c>
      <c r="J36" s="165" t="s">
        <v>41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6" t="s">
        <v>42</v>
      </c>
      <c r="E37" s="167" t="s">
        <v>43</v>
      </c>
      <c r="F37" s="168">
        <f>ROUND((SUM(BE129:BE169)),  2)</f>
        <v>0</v>
      </c>
      <c r="G37" s="169"/>
      <c r="H37" s="169"/>
      <c r="I37" s="170">
        <v>0.20000000000000001</v>
      </c>
      <c r="J37" s="168">
        <f>ROUND(((SUM(BE129:BE169))*I37),  2)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67" t="s">
        <v>44</v>
      </c>
      <c r="F38" s="168">
        <f>ROUND((SUM(BF129:BF169)),  2)</f>
        <v>0</v>
      </c>
      <c r="G38" s="169"/>
      <c r="H38" s="169"/>
      <c r="I38" s="170">
        <v>0.20000000000000001</v>
      </c>
      <c r="J38" s="168">
        <f>ROUND(((SUM(BF129:BF169))*I38),  2)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54" t="s">
        <v>45</v>
      </c>
      <c r="F39" s="171">
        <f>ROUND((SUM(BG129:BG169)),  2)</f>
        <v>0</v>
      </c>
      <c r="G39" s="35"/>
      <c r="H39" s="35"/>
      <c r="I39" s="172">
        <v>0.20000000000000001</v>
      </c>
      <c r="J39" s="171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54" t="s">
        <v>46</v>
      </c>
      <c r="F40" s="171">
        <f>ROUND((SUM(BH129:BH169)),  2)</f>
        <v>0</v>
      </c>
      <c r="G40" s="35"/>
      <c r="H40" s="35"/>
      <c r="I40" s="172">
        <v>0.20000000000000001</v>
      </c>
      <c r="J40" s="171">
        <f>0</f>
        <v>0</v>
      </c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67" t="s">
        <v>47</v>
      </c>
      <c r="F41" s="168">
        <f>ROUND((SUM(BI129:BI169)),  2)</f>
        <v>0</v>
      </c>
      <c r="G41" s="169"/>
      <c r="H41" s="169"/>
      <c r="I41" s="170">
        <v>0</v>
      </c>
      <c r="J41" s="168">
        <f>0</f>
        <v>0</v>
      </c>
      <c r="K41" s="35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73"/>
      <c r="D43" s="174" t="s">
        <v>48</v>
      </c>
      <c r="E43" s="175"/>
      <c r="F43" s="175"/>
      <c r="G43" s="176" t="s">
        <v>49</v>
      </c>
      <c r="H43" s="177" t="s">
        <v>50</v>
      </c>
      <c r="I43" s="175"/>
      <c r="J43" s="178">
        <f>SUM(J34:J41)</f>
        <v>0</v>
      </c>
      <c r="K43" s="179"/>
      <c r="L43" s="66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221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91" t="s">
        <v>3269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1380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264" t="s">
        <v>3901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1382</v>
      </c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9" t="str">
        <f>E13</f>
        <v>SO-1.2.2.2 - Dátové rozvody a RACK</v>
      </c>
      <c r="F91" s="37"/>
      <c r="G91" s="37"/>
      <c r="H91" s="37"/>
      <c r="I91" s="37"/>
      <c r="J91" s="37"/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18</v>
      </c>
      <c r="D93" s="37"/>
      <c r="E93" s="37"/>
      <c r="F93" s="24" t="str">
        <f>F16</f>
        <v>Svit</v>
      </c>
      <c r="G93" s="37"/>
      <c r="H93" s="37"/>
      <c r="I93" s="29" t="s">
        <v>20</v>
      </c>
      <c r="J93" s="82" t="str">
        <f>IF(J16="","",J16)</f>
        <v>20. 7. 2022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22</v>
      </c>
      <c r="D95" s="37"/>
      <c r="E95" s="37"/>
      <c r="F95" s="24" t="str">
        <f>E19</f>
        <v>Mesto Svit</v>
      </c>
      <c r="G95" s="37"/>
      <c r="H95" s="37"/>
      <c r="I95" s="29" t="s">
        <v>29</v>
      </c>
      <c r="J95" s="33" t="str">
        <f>E25</f>
        <v>Ing. arch. Martin Baloga, PhD. a kolektív EnviArch</v>
      </c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33</v>
      </c>
      <c r="J96" s="33" t="str">
        <f>E28</f>
        <v>Structures, s.r.o.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92" t="s">
        <v>224</v>
      </c>
      <c r="D98" s="193"/>
      <c r="E98" s="193"/>
      <c r="F98" s="193"/>
      <c r="G98" s="193"/>
      <c r="H98" s="193"/>
      <c r="I98" s="193"/>
      <c r="J98" s="194" t="s">
        <v>225</v>
      </c>
      <c r="K98" s="193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95" t="s">
        <v>226</v>
      </c>
      <c r="D100" s="37"/>
      <c r="E100" s="37"/>
      <c r="F100" s="37"/>
      <c r="G100" s="37"/>
      <c r="H100" s="37"/>
      <c r="I100" s="37"/>
      <c r="J100" s="113">
        <f>J129</f>
        <v>0</v>
      </c>
      <c r="K100" s="37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227</v>
      </c>
    </row>
    <row r="101" s="9" customFormat="1" ht="24.96" customHeight="1">
      <c r="A101" s="9"/>
      <c r="B101" s="196"/>
      <c r="C101" s="197"/>
      <c r="D101" s="198" t="s">
        <v>2975</v>
      </c>
      <c r="E101" s="199"/>
      <c r="F101" s="199"/>
      <c r="G101" s="199"/>
      <c r="H101" s="199"/>
      <c r="I101" s="199"/>
      <c r="J101" s="200">
        <f>J130</f>
        <v>0</v>
      </c>
      <c r="K101" s="197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9" customFormat="1" ht="24.96" customHeight="1">
      <c r="A102" s="9"/>
      <c r="B102" s="196"/>
      <c r="C102" s="197"/>
      <c r="D102" s="198" t="s">
        <v>3983</v>
      </c>
      <c r="E102" s="199"/>
      <c r="F102" s="199"/>
      <c r="G102" s="199"/>
      <c r="H102" s="199"/>
      <c r="I102" s="199"/>
      <c r="J102" s="200">
        <f>J144</f>
        <v>0</v>
      </c>
      <c r="K102" s="197"/>
      <c r="L102" s="201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202"/>
      <c r="C103" s="136"/>
      <c r="D103" s="203" t="s">
        <v>2579</v>
      </c>
      <c r="E103" s="204"/>
      <c r="F103" s="204"/>
      <c r="G103" s="204"/>
      <c r="H103" s="204"/>
      <c r="I103" s="204"/>
      <c r="J103" s="205">
        <f>J145</f>
        <v>0</v>
      </c>
      <c r="K103" s="136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202"/>
      <c r="C104" s="136"/>
      <c r="D104" s="203" t="s">
        <v>2702</v>
      </c>
      <c r="E104" s="204"/>
      <c r="F104" s="204"/>
      <c r="G104" s="204"/>
      <c r="H104" s="204"/>
      <c r="I104" s="204"/>
      <c r="J104" s="205">
        <f>J161</f>
        <v>0</v>
      </c>
      <c r="K104" s="136"/>
      <c r="L104" s="20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9" customFormat="1" ht="24.96" customHeight="1">
      <c r="A105" s="9"/>
      <c r="B105" s="196"/>
      <c r="C105" s="197"/>
      <c r="D105" s="198" t="s">
        <v>3984</v>
      </c>
      <c r="E105" s="199"/>
      <c r="F105" s="199"/>
      <c r="G105" s="199"/>
      <c r="H105" s="199"/>
      <c r="I105" s="199"/>
      <c r="J105" s="200">
        <f>J168</f>
        <v>0</v>
      </c>
      <c r="K105" s="197"/>
      <c r="L105" s="201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2" customFormat="1" ht="21.84" customHeight="1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66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="2" customFormat="1" ht="6.96" customHeight="1">
      <c r="A107" s="35"/>
      <c r="B107" s="69"/>
      <c r="C107" s="70"/>
      <c r="D107" s="70"/>
      <c r="E107" s="70"/>
      <c r="F107" s="70"/>
      <c r="G107" s="70"/>
      <c r="H107" s="70"/>
      <c r="I107" s="70"/>
      <c r="J107" s="70"/>
      <c r="K107" s="70"/>
      <c r="L107" s="66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11" s="2" customFormat="1" ht="6.96" customHeight="1">
      <c r="A111" s="35"/>
      <c r="B111" s="71"/>
      <c r="C111" s="72"/>
      <c r="D111" s="72"/>
      <c r="E111" s="72"/>
      <c r="F111" s="72"/>
      <c r="G111" s="72"/>
      <c r="H111" s="72"/>
      <c r="I111" s="72"/>
      <c r="J111" s="72"/>
      <c r="K111" s="72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24.96" customHeight="1">
      <c r="A112" s="35"/>
      <c r="B112" s="36"/>
      <c r="C112" s="20" t="s">
        <v>250</v>
      </c>
      <c r="D112" s="37"/>
      <c r="E112" s="37"/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6.96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2" customHeight="1">
      <c r="A114" s="35"/>
      <c r="B114" s="36"/>
      <c r="C114" s="29" t="s">
        <v>14</v>
      </c>
      <c r="D114" s="37"/>
      <c r="E114" s="37"/>
      <c r="F114" s="37"/>
      <c r="G114" s="37"/>
      <c r="H114" s="37"/>
      <c r="I114" s="37"/>
      <c r="J114" s="37"/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16.5" customHeight="1">
      <c r="A115" s="35"/>
      <c r="B115" s="36"/>
      <c r="C115" s="37"/>
      <c r="D115" s="37"/>
      <c r="E115" s="191" t="str">
        <f>E7</f>
        <v>Materská škola Svit - ZMNENA</v>
      </c>
      <c r="F115" s="29"/>
      <c r="G115" s="29"/>
      <c r="H115" s="29"/>
      <c r="I115" s="37"/>
      <c r="J115" s="37"/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1" customFormat="1" ht="12" customHeight="1">
      <c r="B116" s="18"/>
      <c r="C116" s="29" t="s">
        <v>221</v>
      </c>
      <c r="D116" s="19"/>
      <c r="E116" s="19"/>
      <c r="F116" s="19"/>
      <c r="G116" s="19"/>
      <c r="H116" s="19"/>
      <c r="I116" s="19"/>
      <c r="J116" s="19"/>
      <c r="K116" s="19"/>
      <c r="L116" s="17"/>
    </row>
    <row r="117" s="1" customFormat="1" ht="16.5" customHeight="1">
      <c r="B117" s="18"/>
      <c r="C117" s="19"/>
      <c r="D117" s="19"/>
      <c r="E117" s="191" t="s">
        <v>3269</v>
      </c>
      <c r="F117" s="19"/>
      <c r="G117" s="19"/>
      <c r="H117" s="19"/>
      <c r="I117" s="19"/>
      <c r="J117" s="19"/>
      <c r="K117" s="19"/>
      <c r="L117" s="17"/>
    </row>
    <row r="118" s="1" customFormat="1" ht="12" customHeight="1">
      <c r="B118" s="18"/>
      <c r="C118" s="29" t="s">
        <v>1380</v>
      </c>
      <c r="D118" s="19"/>
      <c r="E118" s="19"/>
      <c r="F118" s="19"/>
      <c r="G118" s="19"/>
      <c r="H118" s="19"/>
      <c r="I118" s="19"/>
      <c r="J118" s="19"/>
      <c r="K118" s="19"/>
      <c r="L118" s="17"/>
    </row>
    <row r="119" s="2" customFormat="1" ht="16.5" customHeight="1">
      <c r="A119" s="35"/>
      <c r="B119" s="36"/>
      <c r="C119" s="37"/>
      <c r="D119" s="37"/>
      <c r="E119" s="264" t="s">
        <v>3901</v>
      </c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2" customHeight="1">
      <c r="A120" s="35"/>
      <c r="B120" s="36"/>
      <c r="C120" s="29" t="s">
        <v>1382</v>
      </c>
      <c r="D120" s="37"/>
      <c r="E120" s="37"/>
      <c r="F120" s="37"/>
      <c r="G120" s="37"/>
      <c r="H120" s="37"/>
      <c r="I120" s="37"/>
      <c r="J120" s="37"/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6.5" customHeight="1">
      <c r="A121" s="35"/>
      <c r="B121" s="36"/>
      <c r="C121" s="37"/>
      <c r="D121" s="37"/>
      <c r="E121" s="79" t="str">
        <f>E13</f>
        <v>SO-1.2.2.2 - Dátové rozvody a RACK</v>
      </c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6.96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2" customHeight="1">
      <c r="A123" s="35"/>
      <c r="B123" s="36"/>
      <c r="C123" s="29" t="s">
        <v>18</v>
      </c>
      <c r="D123" s="37"/>
      <c r="E123" s="37"/>
      <c r="F123" s="24" t="str">
        <f>F16</f>
        <v>Svit</v>
      </c>
      <c r="G123" s="37"/>
      <c r="H123" s="37"/>
      <c r="I123" s="29" t="s">
        <v>20</v>
      </c>
      <c r="J123" s="82" t="str">
        <f>IF(J16="","",J16)</f>
        <v>20. 7. 2022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6.96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40.05" customHeight="1">
      <c r="A125" s="35"/>
      <c r="B125" s="36"/>
      <c r="C125" s="29" t="s">
        <v>22</v>
      </c>
      <c r="D125" s="37"/>
      <c r="E125" s="37"/>
      <c r="F125" s="24" t="str">
        <f>E19</f>
        <v>Mesto Svit</v>
      </c>
      <c r="G125" s="37"/>
      <c r="H125" s="37"/>
      <c r="I125" s="29" t="s">
        <v>29</v>
      </c>
      <c r="J125" s="33" t="str">
        <f>E25</f>
        <v>Ing. arch. Martin Baloga, PhD. a kolektív EnviArch</v>
      </c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2" customFormat="1" ht="15.15" customHeight="1">
      <c r="A126" s="35"/>
      <c r="B126" s="36"/>
      <c r="C126" s="29" t="s">
        <v>27</v>
      </c>
      <c r="D126" s="37"/>
      <c r="E126" s="37"/>
      <c r="F126" s="24" t="str">
        <f>IF(E22="","",E22)</f>
        <v>Vyplň údaj</v>
      </c>
      <c r="G126" s="37"/>
      <c r="H126" s="37"/>
      <c r="I126" s="29" t="s">
        <v>33</v>
      </c>
      <c r="J126" s="33" t="str">
        <f>E28</f>
        <v>Structures, s.r.o.</v>
      </c>
      <c r="K126" s="37"/>
      <c r="L126" s="66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="2" customFormat="1" ht="10.32" customHeight="1">
      <c r="A127" s="35"/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66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="11" customFormat="1" ht="29.28" customHeight="1">
      <c r="A128" s="207"/>
      <c r="B128" s="208"/>
      <c r="C128" s="209" t="s">
        <v>251</v>
      </c>
      <c r="D128" s="210" t="s">
        <v>63</v>
      </c>
      <c r="E128" s="210" t="s">
        <v>59</v>
      </c>
      <c r="F128" s="210" t="s">
        <v>60</v>
      </c>
      <c r="G128" s="210" t="s">
        <v>252</v>
      </c>
      <c r="H128" s="210" t="s">
        <v>253</v>
      </c>
      <c r="I128" s="210" t="s">
        <v>254</v>
      </c>
      <c r="J128" s="211" t="s">
        <v>225</v>
      </c>
      <c r="K128" s="212" t="s">
        <v>255</v>
      </c>
      <c r="L128" s="213"/>
      <c r="M128" s="103" t="s">
        <v>1</v>
      </c>
      <c r="N128" s="104" t="s">
        <v>42</v>
      </c>
      <c r="O128" s="104" t="s">
        <v>256</v>
      </c>
      <c r="P128" s="104" t="s">
        <v>257</v>
      </c>
      <c r="Q128" s="104" t="s">
        <v>258</v>
      </c>
      <c r="R128" s="104" t="s">
        <v>259</v>
      </c>
      <c r="S128" s="104" t="s">
        <v>260</v>
      </c>
      <c r="T128" s="105" t="s">
        <v>261</v>
      </c>
      <c r="U128" s="207"/>
      <c r="V128" s="207"/>
      <c r="W128" s="207"/>
      <c r="X128" s="207"/>
      <c r="Y128" s="207"/>
      <c r="Z128" s="207"/>
      <c r="AA128" s="207"/>
      <c r="AB128" s="207"/>
      <c r="AC128" s="207"/>
      <c r="AD128" s="207"/>
      <c r="AE128" s="207"/>
    </row>
    <row r="129" s="2" customFormat="1" ht="22.8" customHeight="1">
      <c r="A129" s="35"/>
      <c r="B129" s="36"/>
      <c r="C129" s="110" t="s">
        <v>226</v>
      </c>
      <c r="D129" s="37"/>
      <c r="E129" s="37"/>
      <c r="F129" s="37"/>
      <c r="G129" s="37"/>
      <c r="H129" s="37"/>
      <c r="I129" s="37"/>
      <c r="J129" s="214">
        <f>BK129</f>
        <v>0</v>
      </c>
      <c r="K129" s="37"/>
      <c r="L129" s="41"/>
      <c r="M129" s="106"/>
      <c r="N129" s="215"/>
      <c r="O129" s="107"/>
      <c r="P129" s="216">
        <f>P130+P144+P168</f>
        <v>0</v>
      </c>
      <c r="Q129" s="107"/>
      <c r="R129" s="216">
        <f>R130+R144+R168</f>
        <v>0.0024000000000000002</v>
      </c>
      <c r="S129" s="107"/>
      <c r="T129" s="217">
        <f>T130+T144+T168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4" t="s">
        <v>77</v>
      </c>
      <c r="AU129" s="14" t="s">
        <v>227</v>
      </c>
      <c r="BK129" s="218">
        <f>BK130+BK144+BK168</f>
        <v>0</v>
      </c>
    </row>
    <row r="130" s="12" customFormat="1" ht="25.92" customHeight="1">
      <c r="A130" s="12"/>
      <c r="B130" s="219"/>
      <c r="C130" s="220"/>
      <c r="D130" s="221" t="s">
        <v>77</v>
      </c>
      <c r="E130" s="222" t="s">
        <v>2580</v>
      </c>
      <c r="F130" s="222" t="s">
        <v>2976</v>
      </c>
      <c r="G130" s="220"/>
      <c r="H130" s="220"/>
      <c r="I130" s="223"/>
      <c r="J130" s="224">
        <f>BK130</f>
        <v>0</v>
      </c>
      <c r="K130" s="220"/>
      <c r="L130" s="225"/>
      <c r="M130" s="226"/>
      <c r="N130" s="227"/>
      <c r="O130" s="227"/>
      <c r="P130" s="228">
        <f>SUM(P131:P143)</f>
        <v>0</v>
      </c>
      <c r="Q130" s="227"/>
      <c r="R130" s="228">
        <f>SUM(R131:R143)</f>
        <v>0</v>
      </c>
      <c r="S130" s="227"/>
      <c r="T130" s="229">
        <f>SUM(T131:T143)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30" t="s">
        <v>85</v>
      </c>
      <c r="AT130" s="231" t="s">
        <v>77</v>
      </c>
      <c r="AU130" s="231" t="s">
        <v>78</v>
      </c>
      <c r="AY130" s="230" t="s">
        <v>263</v>
      </c>
      <c r="BK130" s="232">
        <f>SUM(BK131:BK143)</f>
        <v>0</v>
      </c>
    </row>
    <row r="131" s="2" customFormat="1" ht="24.15" customHeight="1">
      <c r="A131" s="35"/>
      <c r="B131" s="36"/>
      <c r="C131" s="249" t="s">
        <v>85</v>
      </c>
      <c r="D131" s="249" t="s">
        <v>612</v>
      </c>
      <c r="E131" s="250" t="s">
        <v>3985</v>
      </c>
      <c r="F131" s="251" t="s">
        <v>3986</v>
      </c>
      <c r="G131" s="252" t="s">
        <v>2598</v>
      </c>
      <c r="H131" s="253">
        <v>2</v>
      </c>
      <c r="I131" s="254"/>
      <c r="J131" s="253">
        <f>ROUND(I131*H131,3)</f>
        <v>0</v>
      </c>
      <c r="K131" s="255"/>
      <c r="L131" s="256"/>
      <c r="M131" s="257" t="s">
        <v>1</v>
      </c>
      <c r="N131" s="258" t="s">
        <v>44</v>
      </c>
      <c r="O131" s="94"/>
      <c r="P131" s="242">
        <f>O131*H131</f>
        <v>0</v>
      </c>
      <c r="Q131" s="242">
        <v>0</v>
      </c>
      <c r="R131" s="242">
        <f>Q131*H131</f>
        <v>0</v>
      </c>
      <c r="S131" s="242">
        <v>0</v>
      </c>
      <c r="T131" s="24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4" t="s">
        <v>290</v>
      </c>
      <c r="AT131" s="244" t="s">
        <v>612</v>
      </c>
      <c r="AU131" s="244" t="s">
        <v>85</v>
      </c>
      <c r="AY131" s="14" t="s">
        <v>263</v>
      </c>
      <c r="BE131" s="245">
        <f>IF(N131="základná",J131,0)</f>
        <v>0</v>
      </c>
      <c r="BF131" s="245">
        <f>IF(N131="znížená",J131,0)</f>
        <v>0</v>
      </c>
      <c r="BG131" s="245">
        <f>IF(N131="zákl. prenesená",J131,0)</f>
        <v>0</v>
      </c>
      <c r="BH131" s="245">
        <f>IF(N131="zníž. prenesená",J131,0)</f>
        <v>0</v>
      </c>
      <c r="BI131" s="245">
        <f>IF(N131="nulová",J131,0)</f>
        <v>0</v>
      </c>
      <c r="BJ131" s="14" t="s">
        <v>89</v>
      </c>
      <c r="BK131" s="246">
        <f>ROUND(I131*H131,3)</f>
        <v>0</v>
      </c>
      <c r="BL131" s="14" t="s">
        <v>101</v>
      </c>
      <c r="BM131" s="244" t="s">
        <v>3987</v>
      </c>
    </row>
    <row r="132" s="2" customFormat="1" ht="24.15" customHeight="1">
      <c r="A132" s="35"/>
      <c r="B132" s="36"/>
      <c r="C132" s="249" t="s">
        <v>89</v>
      </c>
      <c r="D132" s="249" t="s">
        <v>612</v>
      </c>
      <c r="E132" s="250" t="s">
        <v>3988</v>
      </c>
      <c r="F132" s="251" t="s">
        <v>3989</v>
      </c>
      <c r="G132" s="252" t="s">
        <v>2598</v>
      </c>
      <c r="H132" s="253">
        <v>2</v>
      </c>
      <c r="I132" s="254"/>
      <c r="J132" s="253">
        <f>ROUND(I132*H132,3)</f>
        <v>0</v>
      </c>
      <c r="K132" s="255"/>
      <c r="L132" s="256"/>
      <c r="M132" s="257" t="s">
        <v>1</v>
      </c>
      <c r="N132" s="258" t="s">
        <v>44</v>
      </c>
      <c r="O132" s="94"/>
      <c r="P132" s="242">
        <f>O132*H132</f>
        <v>0</v>
      </c>
      <c r="Q132" s="242">
        <v>0</v>
      </c>
      <c r="R132" s="242">
        <f>Q132*H132</f>
        <v>0</v>
      </c>
      <c r="S132" s="242">
        <v>0</v>
      </c>
      <c r="T132" s="24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4" t="s">
        <v>290</v>
      </c>
      <c r="AT132" s="244" t="s">
        <v>612</v>
      </c>
      <c r="AU132" s="244" t="s">
        <v>85</v>
      </c>
      <c r="AY132" s="14" t="s">
        <v>263</v>
      </c>
      <c r="BE132" s="245">
        <f>IF(N132="základná",J132,0)</f>
        <v>0</v>
      </c>
      <c r="BF132" s="245">
        <f>IF(N132="znížená",J132,0)</f>
        <v>0</v>
      </c>
      <c r="BG132" s="245">
        <f>IF(N132="zákl. prenesená",J132,0)</f>
        <v>0</v>
      </c>
      <c r="BH132" s="245">
        <f>IF(N132="zníž. prenesená",J132,0)</f>
        <v>0</v>
      </c>
      <c r="BI132" s="245">
        <f>IF(N132="nulová",J132,0)</f>
        <v>0</v>
      </c>
      <c r="BJ132" s="14" t="s">
        <v>89</v>
      </c>
      <c r="BK132" s="246">
        <f>ROUND(I132*H132,3)</f>
        <v>0</v>
      </c>
      <c r="BL132" s="14" t="s">
        <v>101</v>
      </c>
      <c r="BM132" s="244" t="s">
        <v>3990</v>
      </c>
    </row>
    <row r="133" s="2" customFormat="1" ht="21.75" customHeight="1">
      <c r="A133" s="35"/>
      <c r="B133" s="36"/>
      <c r="C133" s="249" t="s">
        <v>96</v>
      </c>
      <c r="D133" s="249" t="s">
        <v>612</v>
      </c>
      <c r="E133" s="250" t="s">
        <v>3991</v>
      </c>
      <c r="F133" s="251" t="s">
        <v>3992</v>
      </c>
      <c r="G133" s="252" t="s">
        <v>2598</v>
      </c>
      <c r="H133" s="253">
        <v>2</v>
      </c>
      <c r="I133" s="254"/>
      <c r="J133" s="253">
        <f>ROUND(I133*H133,3)</f>
        <v>0</v>
      </c>
      <c r="K133" s="255"/>
      <c r="L133" s="256"/>
      <c r="M133" s="257" t="s">
        <v>1</v>
      </c>
      <c r="N133" s="258" t="s">
        <v>44</v>
      </c>
      <c r="O133" s="94"/>
      <c r="P133" s="242">
        <f>O133*H133</f>
        <v>0</v>
      </c>
      <c r="Q133" s="242">
        <v>0</v>
      </c>
      <c r="R133" s="242">
        <f>Q133*H133</f>
        <v>0</v>
      </c>
      <c r="S133" s="242">
        <v>0</v>
      </c>
      <c r="T133" s="24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4" t="s">
        <v>290</v>
      </c>
      <c r="AT133" s="244" t="s">
        <v>612</v>
      </c>
      <c r="AU133" s="244" t="s">
        <v>85</v>
      </c>
      <c r="AY133" s="14" t="s">
        <v>263</v>
      </c>
      <c r="BE133" s="245">
        <f>IF(N133="základná",J133,0)</f>
        <v>0</v>
      </c>
      <c r="BF133" s="245">
        <f>IF(N133="znížená",J133,0)</f>
        <v>0</v>
      </c>
      <c r="BG133" s="245">
        <f>IF(N133="zákl. prenesená",J133,0)</f>
        <v>0</v>
      </c>
      <c r="BH133" s="245">
        <f>IF(N133="zníž. prenesená",J133,0)</f>
        <v>0</v>
      </c>
      <c r="BI133" s="245">
        <f>IF(N133="nulová",J133,0)</f>
        <v>0</v>
      </c>
      <c r="BJ133" s="14" t="s">
        <v>89</v>
      </c>
      <c r="BK133" s="246">
        <f>ROUND(I133*H133,3)</f>
        <v>0</v>
      </c>
      <c r="BL133" s="14" t="s">
        <v>101</v>
      </c>
      <c r="BM133" s="244" t="s">
        <v>3993</v>
      </c>
    </row>
    <row r="134" s="2" customFormat="1" ht="24.15" customHeight="1">
      <c r="A134" s="35"/>
      <c r="B134" s="36"/>
      <c r="C134" s="249" t="s">
        <v>101</v>
      </c>
      <c r="D134" s="249" t="s">
        <v>612</v>
      </c>
      <c r="E134" s="250" t="s">
        <v>3994</v>
      </c>
      <c r="F134" s="251" t="s">
        <v>3995</v>
      </c>
      <c r="G134" s="252" t="s">
        <v>2598</v>
      </c>
      <c r="H134" s="253">
        <v>13</v>
      </c>
      <c r="I134" s="254"/>
      <c r="J134" s="253">
        <f>ROUND(I134*H134,3)</f>
        <v>0</v>
      </c>
      <c r="K134" s="255"/>
      <c r="L134" s="256"/>
      <c r="M134" s="257" t="s">
        <v>1</v>
      </c>
      <c r="N134" s="258" t="s">
        <v>44</v>
      </c>
      <c r="O134" s="94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290</v>
      </c>
      <c r="AT134" s="244" t="s">
        <v>612</v>
      </c>
      <c r="AU134" s="244" t="s">
        <v>85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101</v>
      </c>
      <c r="BM134" s="244" t="s">
        <v>3996</v>
      </c>
    </row>
    <row r="135" s="2" customFormat="1" ht="24.15" customHeight="1">
      <c r="A135" s="35"/>
      <c r="B135" s="36"/>
      <c r="C135" s="249" t="s">
        <v>278</v>
      </c>
      <c r="D135" s="249" t="s">
        <v>612</v>
      </c>
      <c r="E135" s="250" t="s">
        <v>3997</v>
      </c>
      <c r="F135" s="251" t="s">
        <v>3998</v>
      </c>
      <c r="G135" s="252" t="s">
        <v>2598</v>
      </c>
      <c r="H135" s="253">
        <v>8</v>
      </c>
      <c r="I135" s="254"/>
      <c r="J135" s="253">
        <f>ROUND(I135*H135,3)</f>
        <v>0</v>
      </c>
      <c r="K135" s="255"/>
      <c r="L135" s="256"/>
      <c r="M135" s="257" t="s">
        <v>1</v>
      </c>
      <c r="N135" s="258" t="s">
        <v>44</v>
      </c>
      <c r="O135" s="94"/>
      <c r="P135" s="242">
        <f>O135*H135</f>
        <v>0</v>
      </c>
      <c r="Q135" s="242">
        <v>0</v>
      </c>
      <c r="R135" s="242">
        <f>Q135*H135</f>
        <v>0</v>
      </c>
      <c r="S135" s="242">
        <v>0</v>
      </c>
      <c r="T135" s="24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4" t="s">
        <v>290</v>
      </c>
      <c r="AT135" s="244" t="s">
        <v>612</v>
      </c>
      <c r="AU135" s="244" t="s">
        <v>85</v>
      </c>
      <c r="AY135" s="14" t="s">
        <v>263</v>
      </c>
      <c r="BE135" s="245">
        <f>IF(N135="základná",J135,0)</f>
        <v>0</v>
      </c>
      <c r="BF135" s="245">
        <f>IF(N135="znížená",J135,0)</f>
        <v>0</v>
      </c>
      <c r="BG135" s="245">
        <f>IF(N135="zákl. prenesená",J135,0)</f>
        <v>0</v>
      </c>
      <c r="BH135" s="245">
        <f>IF(N135="zníž. prenesená",J135,0)</f>
        <v>0</v>
      </c>
      <c r="BI135" s="245">
        <f>IF(N135="nulová",J135,0)</f>
        <v>0</v>
      </c>
      <c r="BJ135" s="14" t="s">
        <v>89</v>
      </c>
      <c r="BK135" s="246">
        <f>ROUND(I135*H135,3)</f>
        <v>0</v>
      </c>
      <c r="BL135" s="14" t="s">
        <v>101</v>
      </c>
      <c r="BM135" s="244" t="s">
        <v>3999</v>
      </c>
    </row>
    <row r="136" s="2" customFormat="1" ht="33" customHeight="1">
      <c r="A136" s="35"/>
      <c r="B136" s="36"/>
      <c r="C136" s="249" t="s">
        <v>282</v>
      </c>
      <c r="D136" s="249" t="s">
        <v>612</v>
      </c>
      <c r="E136" s="250" t="s">
        <v>4000</v>
      </c>
      <c r="F136" s="251" t="s">
        <v>4001</v>
      </c>
      <c r="G136" s="252" t="s">
        <v>2598</v>
      </c>
      <c r="H136" s="253">
        <v>1</v>
      </c>
      <c r="I136" s="254"/>
      <c r="J136" s="253">
        <f>ROUND(I136*H136,3)</f>
        <v>0</v>
      </c>
      <c r="K136" s="255"/>
      <c r="L136" s="256"/>
      <c r="M136" s="257" t="s">
        <v>1</v>
      </c>
      <c r="N136" s="258" t="s">
        <v>44</v>
      </c>
      <c r="O136" s="94"/>
      <c r="P136" s="242">
        <f>O136*H136</f>
        <v>0</v>
      </c>
      <c r="Q136" s="242">
        <v>0</v>
      </c>
      <c r="R136" s="242">
        <f>Q136*H136</f>
        <v>0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290</v>
      </c>
      <c r="AT136" s="244" t="s">
        <v>612</v>
      </c>
      <c r="AU136" s="244" t="s">
        <v>85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101</v>
      </c>
      <c r="BM136" s="244" t="s">
        <v>4002</v>
      </c>
    </row>
    <row r="137" s="2" customFormat="1" ht="33" customHeight="1">
      <c r="A137" s="35"/>
      <c r="B137" s="36"/>
      <c r="C137" s="249" t="s">
        <v>286</v>
      </c>
      <c r="D137" s="249" t="s">
        <v>612</v>
      </c>
      <c r="E137" s="250" t="s">
        <v>4003</v>
      </c>
      <c r="F137" s="251" t="s">
        <v>4004</v>
      </c>
      <c r="G137" s="252" t="s">
        <v>2598</v>
      </c>
      <c r="H137" s="253">
        <v>2</v>
      </c>
      <c r="I137" s="254"/>
      <c r="J137" s="253">
        <f>ROUND(I137*H137,3)</f>
        <v>0</v>
      </c>
      <c r="K137" s="255"/>
      <c r="L137" s="256"/>
      <c r="M137" s="257" t="s">
        <v>1</v>
      </c>
      <c r="N137" s="258" t="s">
        <v>44</v>
      </c>
      <c r="O137" s="94"/>
      <c r="P137" s="242">
        <f>O137*H137</f>
        <v>0</v>
      </c>
      <c r="Q137" s="242">
        <v>0</v>
      </c>
      <c r="R137" s="242">
        <f>Q137*H137</f>
        <v>0</v>
      </c>
      <c r="S137" s="242">
        <v>0</v>
      </c>
      <c r="T137" s="24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4" t="s">
        <v>290</v>
      </c>
      <c r="AT137" s="244" t="s">
        <v>612</v>
      </c>
      <c r="AU137" s="244" t="s">
        <v>85</v>
      </c>
      <c r="AY137" s="14" t="s">
        <v>263</v>
      </c>
      <c r="BE137" s="245">
        <f>IF(N137="základná",J137,0)</f>
        <v>0</v>
      </c>
      <c r="BF137" s="245">
        <f>IF(N137="znížená",J137,0)</f>
        <v>0</v>
      </c>
      <c r="BG137" s="245">
        <f>IF(N137="zákl. prenesená",J137,0)</f>
        <v>0</v>
      </c>
      <c r="BH137" s="245">
        <f>IF(N137="zníž. prenesená",J137,0)</f>
        <v>0</v>
      </c>
      <c r="BI137" s="245">
        <f>IF(N137="nulová",J137,0)</f>
        <v>0</v>
      </c>
      <c r="BJ137" s="14" t="s">
        <v>89</v>
      </c>
      <c r="BK137" s="246">
        <f>ROUND(I137*H137,3)</f>
        <v>0</v>
      </c>
      <c r="BL137" s="14" t="s">
        <v>101</v>
      </c>
      <c r="BM137" s="244" t="s">
        <v>4005</v>
      </c>
    </row>
    <row r="138" s="2" customFormat="1" ht="16.5" customHeight="1">
      <c r="A138" s="35"/>
      <c r="B138" s="36"/>
      <c r="C138" s="249" t="s">
        <v>290</v>
      </c>
      <c r="D138" s="249" t="s">
        <v>612</v>
      </c>
      <c r="E138" s="250" t="s">
        <v>4006</v>
      </c>
      <c r="F138" s="251" t="s">
        <v>4007</v>
      </c>
      <c r="G138" s="252" t="s">
        <v>2598</v>
      </c>
      <c r="H138" s="253">
        <v>1</v>
      </c>
      <c r="I138" s="254"/>
      <c r="J138" s="253">
        <f>ROUND(I138*H138,3)</f>
        <v>0</v>
      </c>
      <c r="K138" s="255"/>
      <c r="L138" s="256"/>
      <c r="M138" s="257" t="s">
        <v>1</v>
      </c>
      <c r="N138" s="258" t="s">
        <v>44</v>
      </c>
      <c r="O138" s="94"/>
      <c r="P138" s="242">
        <f>O138*H138</f>
        <v>0</v>
      </c>
      <c r="Q138" s="242">
        <v>0</v>
      </c>
      <c r="R138" s="242">
        <f>Q138*H138</f>
        <v>0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290</v>
      </c>
      <c r="AT138" s="244" t="s">
        <v>612</v>
      </c>
      <c r="AU138" s="244" t="s">
        <v>85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101</v>
      </c>
      <c r="BM138" s="244" t="s">
        <v>4008</v>
      </c>
    </row>
    <row r="139" s="2" customFormat="1" ht="16.5" customHeight="1">
      <c r="A139" s="35"/>
      <c r="B139" s="36"/>
      <c r="C139" s="249" t="s">
        <v>294</v>
      </c>
      <c r="D139" s="249" t="s">
        <v>612</v>
      </c>
      <c r="E139" s="250" t="s">
        <v>4009</v>
      </c>
      <c r="F139" s="251" t="s">
        <v>4010</v>
      </c>
      <c r="G139" s="252" t="s">
        <v>2598</v>
      </c>
      <c r="H139" s="253">
        <v>1</v>
      </c>
      <c r="I139" s="254"/>
      <c r="J139" s="253">
        <f>ROUND(I139*H139,3)</f>
        <v>0</v>
      </c>
      <c r="K139" s="255"/>
      <c r="L139" s="256"/>
      <c r="M139" s="257" t="s">
        <v>1</v>
      </c>
      <c r="N139" s="258" t="s">
        <v>44</v>
      </c>
      <c r="O139" s="94"/>
      <c r="P139" s="242">
        <f>O139*H139</f>
        <v>0</v>
      </c>
      <c r="Q139" s="242">
        <v>0</v>
      </c>
      <c r="R139" s="242">
        <f>Q139*H139</f>
        <v>0</v>
      </c>
      <c r="S139" s="242">
        <v>0</v>
      </c>
      <c r="T139" s="24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4" t="s">
        <v>290</v>
      </c>
      <c r="AT139" s="244" t="s">
        <v>612</v>
      </c>
      <c r="AU139" s="244" t="s">
        <v>85</v>
      </c>
      <c r="AY139" s="14" t="s">
        <v>263</v>
      </c>
      <c r="BE139" s="245">
        <f>IF(N139="základná",J139,0)</f>
        <v>0</v>
      </c>
      <c r="BF139" s="245">
        <f>IF(N139="znížená",J139,0)</f>
        <v>0</v>
      </c>
      <c r="BG139" s="245">
        <f>IF(N139="zákl. prenesená",J139,0)</f>
        <v>0</v>
      </c>
      <c r="BH139" s="245">
        <f>IF(N139="zníž. prenesená",J139,0)</f>
        <v>0</v>
      </c>
      <c r="BI139" s="245">
        <f>IF(N139="nulová",J139,0)</f>
        <v>0</v>
      </c>
      <c r="BJ139" s="14" t="s">
        <v>89</v>
      </c>
      <c r="BK139" s="246">
        <f>ROUND(I139*H139,3)</f>
        <v>0</v>
      </c>
      <c r="BL139" s="14" t="s">
        <v>101</v>
      </c>
      <c r="BM139" s="244" t="s">
        <v>4011</v>
      </c>
    </row>
    <row r="140" s="2" customFormat="1" ht="16.5" customHeight="1">
      <c r="A140" s="35"/>
      <c r="B140" s="36"/>
      <c r="C140" s="249" t="s">
        <v>298</v>
      </c>
      <c r="D140" s="249" t="s">
        <v>612</v>
      </c>
      <c r="E140" s="250" t="s">
        <v>4012</v>
      </c>
      <c r="F140" s="251" t="s">
        <v>4013</v>
      </c>
      <c r="G140" s="252" t="s">
        <v>2598</v>
      </c>
      <c r="H140" s="253">
        <v>1</v>
      </c>
      <c r="I140" s="254"/>
      <c r="J140" s="253">
        <f>ROUND(I140*H140,3)</f>
        <v>0</v>
      </c>
      <c r="K140" s="255"/>
      <c r="L140" s="256"/>
      <c r="M140" s="257" t="s">
        <v>1</v>
      </c>
      <c r="N140" s="258" t="s">
        <v>44</v>
      </c>
      <c r="O140" s="94"/>
      <c r="P140" s="242">
        <f>O140*H140</f>
        <v>0</v>
      </c>
      <c r="Q140" s="242">
        <v>0</v>
      </c>
      <c r="R140" s="242">
        <f>Q140*H140</f>
        <v>0</v>
      </c>
      <c r="S140" s="242">
        <v>0</v>
      </c>
      <c r="T140" s="24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4" t="s">
        <v>290</v>
      </c>
      <c r="AT140" s="244" t="s">
        <v>612</v>
      </c>
      <c r="AU140" s="244" t="s">
        <v>85</v>
      </c>
      <c r="AY140" s="14" t="s">
        <v>263</v>
      </c>
      <c r="BE140" s="245">
        <f>IF(N140="základná",J140,0)</f>
        <v>0</v>
      </c>
      <c r="BF140" s="245">
        <f>IF(N140="znížená",J140,0)</f>
        <v>0</v>
      </c>
      <c r="BG140" s="245">
        <f>IF(N140="zákl. prenesená",J140,0)</f>
        <v>0</v>
      </c>
      <c r="BH140" s="245">
        <f>IF(N140="zníž. prenesená",J140,0)</f>
        <v>0</v>
      </c>
      <c r="BI140" s="245">
        <f>IF(N140="nulová",J140,0)</f>
        <v>0</v>
      </c>
      <c r="BJ140" s="14" t="s">
        <v>89</v>
      </c>
      <c r="BK140" s="246">
        <f>ROUND(I140*H140,3)</f>
        <v>0</v>
      </c>
      <c r="BL140" s="14" t="s">
        <v>101</v>
      </c>
      <c r="BM140" s="244" t="s">
        <v>4014</v>
      </c>
    </row>
    <row r="141" s="2" customFormat="1" ht="21.75" customHeight="1">
      <c r="A141" s="35"/>
      <c r="B141" s="36"/>
      <c r="C141" s="249" t="s">
        <v>302</v>
      </c>
      <c r="D141" s="249" t="s">
        <v>612</v>
      </c>
      <c r="E141" s="250" t="s">
        <v>4015</v>
      </c>
      <c r="F141" s="251" t="s">
        <v>4016</v>
      </c>
      <c r="G141" s="252" t="s">
        <v>2598</v>
      </c>
      <c r="H141" s="253">
        <v>4</v>
      </c>
      <c r="I141" s="254"/>
      <c r="J141" s="253">
        <f>ROUND(I141*H141,3)</f>
        <v>0</v>
      </c>
      <c r="K141" s="255"/>
      <c r="L141" s="256"/>
      <c r="M141" s="257" t="s">
        <v>1</v>
      </c>
      <c r="N141" s="258" t="s">
        <v>44</v>
      </c>
      <c r="O141" s="94"/>
      <c r="P141" s="242">
        <f>O141*H141</f>
        <v>0</v>
      </c>
      <c r="Q141" s="242">
        <v>0</v>
      </c>
      <c r="R141" s="242">
        <f>Q141*H141</f>
        <v>0</v>
      </c>
      <c r="S141" s="242">
        <v>0</v>
      </c>
      <c r="T141" s="24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4" t="s">
        <v>290</v>
      </c>
      <c r="AT141" s="244" t="s">
        <v>612</v>
      </c>
      <c r="AU141" s="244" t="s">
        <v>85</v>
      </c>
      <c r="AY141" s="14" t="s">
        <v>263</v>
      </c>
      <c r="BE141" s="245">
        <f>IF(N141="základná",J141,0)</f>
        <v>0</v>
      </c>
      <c r="BF141" s="245">
        <f>IF(N141="znížená",J141,0)</f>
        <v>0</v>
      </c>
      <c r="BG141" s="245">
        <f>IF(N141="zákl. prenesená",J141,0)</f>
        <v>0</v>
      </c>
      <c r="BH141" s="245">
        <f>IF(N141="zníž. prenesená",J141,0)</f>
        <v>0</v>
      </c>
      <c r="BI141" s="245">
        <f>IF(N141="nulová",J141,0)</f>
        <v>0</v>
      </c>
      <c r="BJ141" s="14" t="s">
        <v>89</v>
      </c>
      <c r="BK141" s="246">
        <f>ROUND(I141*H141,3)</f>
        <v>0</v>
      </c>
      <c r="BL141" s="14" t="s">
        <v>101</v>
      </c>
      <c r="BM141" s="244" t="s">
        <v>4017</v>
      </c>
    </row>
    <row r="142" s="2" customFormat="1" ht="16.5" customHeight="1">
      <c r="A142" s="35"/>
      <c r="B142" s="36"/>
      <c r="C142" s="249" t="s">
        <v>306</v>
      </c>
      <c r="D142" s="249" t="s">
        <v>612</v>
      </c>
      <c r="E142" s="250" t="s">
        <v>4018</v>
      </c>
      <c r="F142" s="251" t="s">
        <v>4019</v>
      </c>
      <c r="G142" s="252" t="s">
        <v>2598</v>
      </c>
      <c r="H142" s="253">
        <v>1</v>
      </c>
      <c r="I142" s="254"/>
      <c r="J142" s="253">
        <f>ROUND(I142*H142,3)</f>
        <v>0</v>
      </c>
      <c r="K142" s="255"/>
      <c r="L142" s="256"/>
      <c r="M142" s="257" t="s">
        <v>1</v>
      </c>
      <c r="N142" s="258" t="s">
        <v>44</v>
      </c>
      <c r="O142" s="94"/>
      <c r="P142" s="242">
        <f>O142*H142</f>
        <v>0</v>
      </c>
      <c r="Q142" s="242">
        <v>0</v>
      </c>
      <c r="R142" s="242">
        <f>Q142*H142</f>
        <v>0</v>
      </c>
      <c r="S142" s="242">
        <v>0</v>
      </c>
      <c r="T142" s="24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4" t="s">
        <v>290</v>
      </c>
      <c r="AT142" s="244" t="s">
        <v>612</v>
      </c>
      <c r="AU142" s="244" t="s">
        <v>85</v>
      </c>
      <c r="AY142" s="14" t="s">
        <v>263</v>
      </c>
      <c r="BE142" s="245">
        <f>IF(N142="základná",J142,0)</f>
        <v>0</v>
      </c>
      <c r="BF142" s="245">
        <f>IF(N142="znížená",J142,0)</f>
        <v>0</v>
      </c>
      <c r="BG142" s="245">
        <f>IF(N142="zákl. prenesená",J142,0)</f>
        <v>0</v>
      </c>
      <c r="BH142" s="245">
        <f>IF(N142="zníž. prenesená",J142,0)</f>
        <v>0</v>
      </c>
      <c r="BI142" s="245">
        <f>IF(N142="nulová",J142,0)</f>
        <v>0</v>
      </c>
      <c r="BJ142" s="14" t="s">
        <v>89</v>
      </c>
      <c r="BK142" s="246">
        <f>ROUND(I142*H142,3)</f>
        <v>0</v>
      </c>
      <c r="BL142" s="14" t="s">
        <v>101</v>
      </c>
      <c r="BM142" s="244" t="s">
        <v>4020</v>
      </c>
    </row>
    <row r="143" s="2" customFormat="1" ht="16.5" customHeight="1">
      <c r="A143" s="35"/>
      <c r="B143" s="36"/>
      <c r="C143" s="249" t="s">
        <v>310</v>
      </c>
      <c r="D143" s="249" t="s">
        <v>612</v>
      </c>
      <c r="E143" s="250" t="s">
        <v>4021</v>
      </c>
      <c r="F143" s="251" t="s">
        <v>4022</v>
      </c>
      <c r="G143" s="252" t="s">
        <v>2598</v>
      </c>
      <c r="H143" s="253">
        <v>192</v>
      </c>
      <c r="I143" s="254"/>
      <c r="J143" s="253">
        <f>ROUND(I143*H143,3)</f>
        <v>0</v>
      </c>
      <c r="K143" s="255"/>
      <c r="L143" s="256"/>
      <c r="M143" s="257" t="s">
        <v>1</v>
      </c>
      <c r="N143" s="258" t="s">
        <v>44</v>
      </c>
      <c r="O143" s="94"/>
      <c r="P143" s="242">
        <f>O143*H143</f>
        <v>0</v>
      </c>
      <c r="Q143" s="242">
        <v>0</v>
      </c>
      <c r="R143" s="242">
        <f>Q143*H143</f>
        <v>0</v>
      </c>
      <c r="S143" s="242">
        <v>0</v>
      </c>
      <c r="T143" s="24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4" t="s">
        <v>290</v>
      </c>
      <c r="AT143" s="244" t="s">
        <v>612</v>
      </c>
      <c r="AU143" s="244" t="s">
        <v>85</v>
      </c>
      <c r="AY143" s="14" t="s">
        <v>263</v>
      </c>
      <c r="BE143" s="245">
        <f>IF(N143="základná",J143,0)</f>
        <v>0</v>
      </c>
      <c r="BF143" s="245">
        <f>IF(N143="znížená",J143,0)</f>
        <v>0</v>
      </c>
      <c r="BG143" s="245">
        <f>IF(N143="zákl. prenesená",J143,0)</f>
        <v>0</v>
      </c>
      <c r="BH143" s="245">
        <f>IF(N143="zníž. prenesená",J143,0)</f>
        <v>0</v>
      </c>
      <c r="BI143" s="245">
        <f>IF(N143="nulová",J143,0)</f>
        <v>0</v>
      </c>
      <c r="BJ143" s="14" t="s">
        <v>89</v>
      </c>
      <c r="BK143" s="246">
        <f>ROUND(I143*H143,3)</f>
        <v>0</v>
      </c>
      <c r="BL143" s="14" t="s">
        <v>101</v>
      </c>
      <c r="BM143" s="244" t="s">
        <v>4023</v>
      </c>
    </row>
    <row r="144" s="12" customFormat="1" ht="25.92" customHeight="1">
      <c r="A144" s="12"/>
      <c r="B144" s="219"/>
      <c r="C144" s="220"/>
      <c r="D144" s="221" t="s">
        <v>77</v>
      </c>
      <c r="E144" s="222" t="s">
        <v>2751</v>
      </c>
      <c r="F144" s="222" t="s">
        <v>2581</v>
      </c>
      <c r="G144" s="220"/>
      <c r="H144" s="220"/>
      <c r="I144" s="223"/>
      <c r="J144" s="224">
        <f>BK144</f>
        <v>0</v>
      </c>
      <c r="K144" s="220"/>
      <c r="L144" s="225"/>
      <c r="M144" s="226"/>
      <c r="N144" s="227"/>
      <c r="O144" s="227"/>
      <c r="P144" s="228">
        <f>P145+P161</f>
        <v>0</v>
      </c>
      <c r="Q144" s="227"/>
      <c r="R144" s="228">
        <f>R145+R161</f>
        <v>0.0024000000000000002</v>
      </c>
      <c r="S144" s="227"/>
      <c r="T144" s="229">
        <f>T145+T161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30" t="s">
        <v>85</v>
      </c>
      <c r="AT144" s="231" t="s">
        <v>77</v>
      </c>
      <c r="AU144" s="231" t="s">
        <v>78</v>
      </c>
      <c r="AY144" s="230" t="s">
        <v>263</v>
      </c>
      <c r="BK144" s="232">
        <f>BK145+BK161</f>
        <v>0</v>
      </c>
    </row>
    <row r="145" s="12" customFormat="1" ht="22.8" customHeight="1">
      <c r="A145" s="12"/>
      <c r="B145" s="219"/>
      <c r="C145" s="220"/>
      <c r="D145" s="221" t="s">
        <v>77</v>
      </c>
      <c r="E145" s="247" t="s">
        <v>2582</v>
      </c>
      <c r="F145" s="247" t="s">
        <v>2583</v>
      </c>
      <c r="G145" s="220"/>
      <c r="H145" s="220"/>
      <c r="I145" s="223"/>
      <c r="J145" s="248">
        <f>BK145</f>
        <v>0</v>
      </c>
      <c r="K145" s="220"/>
      <c r="L145" s="225"/>
      <c r="M145" s="226"/>
      <c r="N145" s="227"/>
      <c r="O145" s="227"/>
      <c r="P145" s="228">
        <f>SUM(P146:P160)</f>
        <v>0</v>
      </c>
      <c r="Q145" s="227"/>
      <c r="R145" s="228">
        <f>SUM(R146:R160)</f>
        <v>0.0024000000000000002</v>
      </c>
      <c r="S145" s="227"/>
      <c r="T145" s="229">
        <f>SUM(T146:T160)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30" t="s">
        <v>85</v>
      </c>
      <c r="AT145" s="231" t="s">
        <v>77</v>
      </c>
      <c r="AU145" s="231" t="s">
        <v>85</v>
      </c>
      <c r="AY145" s="230" t="s">
        <v>263</v>
      </c>
      <c r="BK145" s="232">
        <f>SUM(BK146:BK160)</f>
        <v>0</v>
      </c>
    </row>
    <row r="146" s="2" customFormat="1" ht="24.15" customHeight="1">
      <c r="A146" s="35"/>
      <c r="B146" s="36"/>
      <c r="C146" s="233" t="s">
        <v>315</v>
      </c>
      <c r="D146" s="233" t="s">
        <v>264</v>
      </c>
      <c r="E146" s="234" t="s">
        <v>2704</v>
      </c>
      <c r="F146" s="235" t="s">
        <v>2705</v>
      </c>
      <c r="G146" s="236" t="s">
        <v>569</v>
      </c>
      <c r="H146" s="237">
        <v>540</v>
      </c>
      <c r="I146" s="238"/>
      <c r="J146" s="237">
        <f>ROUND(I146*H146,3)</f>
        <v>0</v>
      </c>
      <c r="K146" s="239"/>
      <c r="L146" s="41"/>
      <c r="M146" s="240" t="s">
        <v>1</v>
      </c>
      <c r="N146" s="241" t="s">
        <v>44</v>
      </c>
      <c r="O146" s="94"/>
      <c r="P146" s="242">
        <f>O146*H146</f>
        <v>0</v>
      </c>
      <c r="Q146" s="242">
        <v>0</v>
      </c>
      <c r="R146" s="242">
        <f>Q146*H146</f>
        <v>0</v>
      </c>
      <c r="S146" s="242">
        <v>0</v>
      </c>
      <c r="T146" s="24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4" t="s">
        <v>101</v>
      </c>
      <c r="AT146" s="244" t="s">
        <v>264</v>
      </c>
      <c r="AU146" s="244" t="s">
        <v>89</v>
      </c>
      <c r="AY146" s="14" t="s">
        <v>263</v>
      </c>
      <c r="BE146" s="245">
        <f>IF(N146="základná",J146,0)</f>
        <v>0</v>
      </c>
      <c r="BF146" s="245">
        <f>IF(N146="znížená",J146,0)</f>
        <v>0</v>
      </c>
      <c r="BG146" s="245">
        <f>IF(N146="zákl. prenesená",J146,0)</f>
        <v>0</v>
      </c>
      <c r="BH146" s="245">
        <f>IF(N146="zníž. prenesená",J146,0)</f>
        <v>0</v>
      </c>
      <c r="BI146" s="245">
        <f>IF(N146="nulová",J146,0)</f>
        <v>0</v>
      </c>
      <c r="BJ146" s="14" t="s">
        <v>89</v>
      </c>
      <c r="BK146" s="246">
        <f>ROUND(I146*H146,3)</f>
        <v>0</v>
      </c>
      <c r="BL146" s="14" t="s">
        <v>101</v>
      </c>
      <c r="BM146" s="244" t="s">
        <v>4024</v>
      </c>
    </row>
    <row r="147" s="2" customFormat="1" ht="33" customHeight="1">
      <c r="A147" s="35"/>
      <c r="B147" s="36"/>
      <c r="C147" s="249" t="s">
        <v>319</v>
      </c>
      <c r="D147" s="249" t="s">
        <v>612</v>
      </c>
      <c r="E147" s="250" t="s">
        <v>2707</v>
      </c>
      <c r="F147" s="251" t="s">
        <v>2708</v>
      </c>
      <c r="G147" s="252" t="s">
        <v>569</v>
      </c>
      <c r="H147" s="253">
        <v>540</v>
      </c>
      <c r="I147" s="254"/>
      <c r="J147" s="253">
        <f>ROUND(I147*H147,3)</f>
        <v>0</v>
      </c>
      <c r="K147" s="255"/>
      <c r="L147" s="256"/>
      <c r="M147" s="257" t="s">
        <v>1</v>
      </c>
      <c r="N147" s="258" t="s">
        <v>44</v>
      </c>
      <c r="O147" s="94"/>
      <c r="P147" s="242">
        <f>O147*H147</f>
        <v>0</v>
      </c>
      <c r="Q147" s="242">
        <v>0</v>
      </c>
      <c r="R147" s="242">
        <f>Q147*H147</f>
        <v>0</v>
      </c>
      <c r="S147" s="242">
        <v>0</v>
      </c>
      <c r="T147" s="24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4" t="s">
        <v>290</v>
      </c>
      <c r="AT147" s="244" t="s">
        <v>612</v>
      </c>
      <c r="AU147" s="244" t="s">
        <v>89</v>
      </c>
      <c r="AY147" s="14" t="s">
        <v>263</v>
      </c>
      <c r="BE147" s="245">
        <f>IF(N147="základná",J147,0)</f>
        <v>0</v>
      </c>
      <c r="BF147" s="245">
        <f>IF(N147="znížená",J147,0)</f>
        <v>0</v>
      </c>
      <c r="BG147" s="245">
        <f>IF(N147="zákl. prenesená",J147,0)</f>
        <v>0</v>
      </c>
      <c r="BH147" s="245">
        <f>IF(N147="zníž. prenesená",J147,0)</f>
        <v>0</v>
      </c>
      <c r="BI147" s="245">
        <f>IF(N147="nulová",J147,0)</f>
        <v>0</v>
      </c>
      <c r="BJ147" s="14" t="s">
        <v>89</v>
      </c>
      <c r="BK147" s="246">
        <f>ROUND(I147*H147,3)</f>
        <v>0</v>
      </c>
      <c r="BL147" s="14" t="s">
        <v>101</v>
      </c>
      <c r="BM147" s="244" t="s">
        <v>4025</v>
      </c>
    </row>
    <row r="148" s="2" customFormat="1" ht="33" customHeight="1">
      <c r="A148" s="35"/>
      <c r="B148" s="36"/>
      <c r="C148" s="233" t="s">
        <v>327</v>
      </c>
      <c r="D148" s="233" t="s">
        <v>264</v>
      </c>
      <c r="E148" s="234" t="s">
        <v>2710</v>
      </c>
      <c r="F148" s="235" t="s">
        <v>2711</v>
      </c>
      <c r="G148" s="236" t="s">
        <v>569</v>
      </c>
      <c r="H148" s="237">
        <v>38</v>
      </c>
      <c r="I148" s="238"/>
      <c r="J148" s="237">
        <f>ROUND(I148*H148,3)</f>
        <v>0</v>
      </c>
      <c r="K148" s="239"/>
      <c r="L148" s="41"/>
      <c r="M148" s="240" t="s">
        <v>1</v>
      </c>
      <c r="N148" s="241" t="s">
        <v>44</v>
      </c>
      <c r="O148" s="94"/>
      <c r="P148" s="242">
        <f>O148*H148</f>
        <v>0</v>
      </c>
      <c r="Q148" s="242">
        <v>0</v>
      </c>
      <c r="R148" s="242">
        <f>Q148*H148</f>
        <v>0</v>
      </c>
      <c r="S148" s="242">
        <v>0</v>
      </c>
      <c r="T148" s="24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4" t="s">
        <v>101</v>
      </c>
      <c r="AT148" s="244" t="s">
        <v>264</v>
      </c>
      <c r="AU148" s="244" t="s">
        <v>89</v>
      </c>
      <c r="AY148" s="14" t="s">
        <v>263</v>
      </c>
      <c r="BE148" s="245">
        <f>IF(N148="základná",J148,0)</f>
        <v>0</v>
      </c>
      <c r="BF148" s="245">
        <f>IF(N148="znížená",J148,0)</f>
        <v>0</v>
      </c>
      <c r="BG148" s="245">
        <f>IF(N148="zákl. prenesená",J148,0)</f>
        <v>0</v>
      </c>
      <c r="BH148" s="245">
        <f>IF(N148="zníž. prenesená",J148,0)</f>
        <v>0</v>
      </c>
      <c r="BI148" s="245">
        <f>IF(N148="nulová",J148,0)</f>
        <v>0</v>
      </c>
      <c r="BJ148" s="14" t="s">
        <v>89</v>
      </c>
      <c r="BK148" s="246">
        <f>ROUND(I148*H148,3)</f>
        <v>0</v>
      </c>
      <c r="BL148" s="14" t="s">
        <v>101</v>
      </c>
      <c r="BM148" s="244" t="s">
        <v>4026</v>
      </c>
    </row>
    <row r="149" s="2" customFormat="1" ht="16.5" customHeight="1">
      <c r="A149" s="35"/>
      <c r="B149" s="36"/>
      <c r="C149" s="249" t="s">
        <v>331</v>
      </c>
      <c r="D149" s="249" t="s">
        <v>612</v>
      </c>
      <c r="E149" s="250" t="s">
        <v>2713</v>
      </c>
      <c r="F149" s="251" t="s">
        <v>2714</v>
      </c>
      <c r="G149" s="252" t="s">
        <v>569</v>
      </c>
      <c r="H149" s="253">
        <v>38</v>
      </c>
      <c r="I149" s="254"/>
      <c r="J149" s="253">
        <f>ROUND(I149*H149,3)</f>
        <v>0</v>
      </c>
      <c r="K149" s="255"/>
      <c r="L149" s="256"/>
      <c r="M149" s="257" t="s">
        <v>1</v>
      </c>
      <c r="N149" s="258" t="s">
        <v>44</v>
      </c>
      <c r="O149" s="94"/>
      <c r="P149" s="242">
        <f>O149*H149</f>
        <v>0</v>
      </c>
      <c r="Q149" s="242">
        <v>0</v>
      </c>
      <c r="R149" s="242">
        <f>Q149*H149</f>
        <v>0</v>
      </c>
      <c r="S149" s="242">
        <v>0</v>
      </c>
      <c r="T149" s="24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4" t="s">
        <v>290</v>
      </c>
      <c r="AT149" s="244" t="s">
        <v>612</v>
      </c>
      <c r="AU149" s="244" t="s">
        <v>89</v>
      </c>
      <c r="AY149" s="14" t="s">
        <v>263</v>
      </c>
      <c r="BE149" s="245">
        <f>IF(N149="základná",J149,0)</f>
        <v>0</v>
      </c>
      <c r="BF149" s="245">
        <f>IF(N149="znížená",J149,0)</f>
        <v>0</v>
      </c>
      <c r="BG149" s="245">
        <f>IF(N149="zákl. prenesená",J149,0)</f>
        <v>0</v>
      </c>
      <c r="BH149" s="245">
        <f>IF(N149="zníž. prenesená",J149,0)</f>
        <v>0</v>
      </c>
      <c r="BI149" s="245">
        <f>IF(N149="nulová",J149,0)</f>
        <v>0</v>
      </c>
      <c r="BJ149" s="14" t="s">
        <v>89</v>
      </c>
      <c r="BK149" s="246">
        <f>ROUND(I149*H149,3)</f>
        <v>0</v>
      </c>
      <c r="BL149" s="14" t="s">
        <v>101</v>
      </c>
      <c r="BM149" s="244" t="s">
        <v>4027</v>
      </c>
    </row>
    <row r="150" s="2" customFormat="1" ht="21.75" customHeight="1">
      <c r="A150" s="35"/>
      <c r="B150" s="36"/>
      <c r="C150" s="249" t="s">
        <v>1455</v>
      </c>
      <c r="D150" s="249" t="s">
        <v>612</v>
      </c>
      <c r="E150" s="250" t="s">
        <v>2716</v>
      </c>
      <c r="F150" s="251" t="s">
        <v>2717</v>
      </c>
      <c r="G150" s="252" t="s">
        <v>2598</v>
      </c>
      <c r="H150" s="253">
        <v>25</v>
      </c>
      <c r="I150" s="254"/>
      <c r="J150" s="253">
        <f>ROUND(I150*H150,3)</f>
        <v>0</v>
      </c>
      <c r="K150" s="255"/>
      <c r="L150" s="256"/>
      <c r="M150" s="257" t="s">
        <v>1</v>
      </c>
      <c r="N150" s="258" t="s">
        <v>44</v>
      </c>
      <c r="O150" s="94"/>
      <c r="P150" s="242">
        <f>O150*H150</f>
        <v>0</v>
      </c>
      <c r="Q150" s="242">
        <v>0</v>
      </c>
      <c r="R150" s="242">
        <f>Q150*H150</f>
        <v>0</v>
      </c>
      <c r="S150" s="242">
        <v>0</v>
      </c>
      <c r="T150" s="24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4" t="s">
        <v>290</v>
      </c>
      <c r="AT150" s="244" t="s">
        <v>612</v>
      </c>
      <c r="AU150" s="244" t="s">
        <v>89</v>
      </c>
      <c r="AY150" s="14" t="s">
        <v>263</v>
      </c>
      <c r="BE150" s="245">
        <f>IF(N150="základná",J150,0)</f>
        <v>0</v>
      </c>
      <c r="BF150" s="245">
        <f>IF(N150="znížená",J150,0)</f>
        <v>0</v>
      </c>
      <c r="BG150" s="245">
        <f>IF(N150="zákl. prenesená",J150,0)</f>
        <v>0</v>
      </c>
      <c r="BH150" s="245">
        <f>IF(N150="zníž. prenesená",J150,0)</f>
        <v>0</v>
      </c>
      <c r="BI150" s="245">
        <f>IF(N150="nulová",J150,0)</f>
        <v>0</v>
      </c>
      <c r="BJ150" s="14" t="s">
        <v>89</v>
      </c>
      <c r="BK150" s="246">
        <f>ROUND(I150*H150,3)</f>
        <v>0</v>
      </c>
      <c r="BL150" s="14" t="s">
        <v>101</v>
      </c>
      <c r="BM150" s="244" t="s">
        <v>4028</v>
      </c>
    </row>
    <row r="151" s="2" customFormat="1" ht="16.5" customHeight="1">
      <c r="A151" s="35"/>
      <c r="B151" s="36"/>
      <c r="C151" s="249" t="s">
        <v>339</v>
      </c>
      <c r="D151" s="249" t="s">
        <v>612</v>
      </c>
      <c r="E151" s="250" t="s">
        <v>2719</v>
      </c>
      <c r="F151" s="251" t="s">
        <v>2720</v>
      </c>
      <c r="G151" s="252" t="s">
        <v>2598</v>
      </c>
      <c r="H151" s="253">
        <v>25</v>
      </c>
      <c r="I151" s="254"/>
      <c r="J151" s="253">
        <f>ROUND(I151*H151,3)</f>
        <v>0</v>
      </c>
      <c r="K151" s="255"/>
      <c r="L151" s="256"/>
      <c r="M151" s="257" t="s">
        <v>1</v>
      </c>
      <c r="N151" s="258" t="s">
        <v>44</v>
      </c>
      <c r="O151" s="94"/>
      <c r="P151" s="242">
        <f>O151*H151</f>
        <v>0</v>
      </c>
      <c r="Q151" s="242">
        <v>0</v>
      </c>
      <c r="R151" s="242">
        <f>Q151*H151</f>
        <v>0</v>
      </c>
      <c r="S151" s="242">
        <v>0</v>
      </c>
      <c r="T151" s="24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4" t="s">
        <v>290</v>
      </c>
      <c r="AT151" s="244" t="s">
        <v>612</v>
      </c>
      <c r="AU151" s="244" t="s">
        <v>89</v>
      </c>
      <c r="AY151" s="14" t="s">
        <v>263</v>
      </c>
      <c r="BE151" s="245">
        <f>IF(N151="základná",J151,0)</f>
        <v>0</v>
      </c>
      <c r="BF151" s="245">
        <f>IF(N151="znížená",J151,0)</f>
        <v>0</v>
      </c>
      <c r="BG151" s="245">
        <f>IF(N151="zákl. prenesená",J151,0)</f>
        <v>0</v>
      </c>
      <c r="BH151" s="245">
        <f>IF(N151="zníž. prenesená",J151,0)</f>
        <v>0</v>
      </c>
      <c r="BI151" s="245">
        <f>IF(N151="nulová",J151,0)</f>
        <v>0</v>
      </c>
      <c r="BJ151" s="14" t="s">
        <v>89</v>
      </c>
      <c r="BK151" s="246">
        <f>ROUND(I151*H151,3)</f>
        <v>0</v>
      </c>
      <c r="BL151" s="14" t="s">
        <v>101</v>
      </c>
      <c r="BM151" s="244" t="s">
        <v>4029</v>
      </c>
    </row>
    <row r="152" s="2" customFormat="1" ht="21.75" customHeight="1">
      <c r="A152" s="35"/>
      <c r="B152" s="36"/>
      <c r="C152" s="249" t="s">
        <v>7</v>
      </c>
      <c r="D152" s="249" t="s">
        <v>612</v>
      </c>
      <c r="E152" s="250" t="s">
        <v>2722</v>
      </c>
      <c r="F152" s="251" t="s">
        <v>2723</v>
      </c>
      <c r="G152" s="252" t="s">
        <v>2598</v>
      </c>
      <c r="H152" s="253">
        <v>76</v>
      </c>
      <c r="I152" s="254"/>
      <c r="J152" s="253">
        <f>ROUND(I152*H152,3)</f>
        <v>0</v>
      </c>
      <c r="K152" s="255"/>
      <c r="L152" s="256"/>
      <c r="M152" s="257" t="s">
        <v>1</v>
      </c>
      <c r="N152" s="258" t="s">
        <v>44</v>
      </c>
      <c r="O152" s="94"/>
      <c r="P152" s="242">
        <f>O152*H152</f>
        <v>0</v>
      </c>
      <c r="Q152" s="242">
        <v>0</v>
      </c>
      <c r="R152" s="242">
        <f>Q152*H152</f>
        <v>0</v>
      </c>
      <c r="S152" s="242">
        <v>0</v>
      </c>
      <c r="T152" s="24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4" t="s">
        <v>290</v>
      </c>
      <c r="AT152" s="244" t="s">
        <v>612</v>
      </c>
      <c r="AU152" s="244" t="s">
        <v>89</v>
      </c>
      <c r="AY152" s="14" t="s">
        <v>263</v>
      </c>
      <c r="BE152" s="245">
        <f>IF(N152="základná",J152,0)</f>
        <v>0</v>
      </c>
      <c r="BF152" s="245">
        <f>IF(N152="znížená",J152,0)</f>
        <v>0</v>
      </c>
      <c r="BG152" s="245">
        <f>IF(N152="zákl. prenesená",J152,0)</f>
        <v>0</v>
      </c>
      <c r="BH152" s="245">
        <f>IF(N152="zníž. prenesená",J152,0)</f>
        <v>0</v>
      </c>
      <c r="BI152" s="245">
        <f>IF(N152="nulová",J152,0)</f>
        <v>0</v>
      </c>
      <c r="BJ152" s="14" t="s">
        <v>89</v>
      </c>
      <c r="BK152" s="246">
        <f>ROUND(I152*H152,3)</f>
        <v>0</v>
      </c>
      <c r="BL152" s="14" t="s">
        <v>101</v>
      </c>
      <c r="BM152" s="244" t="s">
        <v>4030</v>
      </c>
    </row>
    <row r="153" s="2" customFormat="1" ht="16.5" customHeight="1">
      <c r="A153" s="35"/>
      <c r="B153" s="36"/>
      <c r="C153" s="249" t="s">
        <v>350</v>
      </c>
      <c r="D153" s="249" t="s">
        <v>612</v>
      </c>
      <c r="E153" s="250" t="s">
        <v>2725</v>
      </c>
      <c r="F153" s="251" t="s">
        <v>2726</v>
      </c>
      <c r="G153" s="252" t="s">
        <v>2598</v>
      </c>
      <c r="H153" s="253">
        <v>8</v>
      </c>
      <c r="I153" s="254"/>
      <c r="J153" s="253">
        <f>ROUND(I153*H153,3)</f>
        <v>0</v>
      </c>
      <c r="K153" s="255"/>
      <c r="L153" s="256"/>
      <c r="M153" s="257" t="s">
        <v>1</v>
      </c>
      <c r="N153" s="258" t="s">
        <v>44</v>
      </c>
      <c r="O153" s="94"/>
      <c r="P153" s="242">
        <f>O153*H153</f>
        <v>0</v>
      </c>
      <c r="Q153" s="242">
        <v>0</v>
      </c>
      <c r="R153" s="242">
        <f>Q153*H153</f>
        <v>0</v>
      </c>
      <c r="S153" s="242">
        <v>0</v>
      </c>
      <c r="T153" s="24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4" t="s">
        <v>290</v>
      </c>
      <c r="AT153" s="244" t="s">
        <v>612</v>
      </c>
      <c r="AU153" s="244" t="s">
        <v>89</v>
      </c>
      <c r="AY153" s="14" t="s">
        <v>263</v>
      </c>
      <c r="BE153" s="245">
        <f>IF(N153="základná",J153,0)</f>
        <v>0</v>
      </c>
      <c r="BF153" s="245">
        <f>IF(N153="znížená",J153,0)</f>
        <v>0</v>
      </c>
      <c r="BG153" s="245">
        <f>IF(N153="zákl. prenesená",J153,0)</f>
        <v>0</v>
      </c>
      <c r="BH153" s="245">
        <f>IF(N153="zníž. prenesená",J153,0)</f>
        <v>0</v>
      </c>
      <c r="BI153" s="245">
        <f>IF(N153="nulová",J153,0)</f>
        <v>0</v>
      </c>
      <c r="BJ153" s="14" t="s">
        <v>89</v>
      </c>
      <c r="BK153" s="246">
        <f>ROUND(I153*H153,3)</f>
        <v>0</v>
      </c>
      <c r="BL153" s="14" t="s">
        <v>101</v>
      </c>
      <c r="BM153" s="244" t="s">
        <v>4031</v>
      </c>
    </row>
    <row r="154" s="2" customFormat="1" ht="16.5" customHeight="1">
      <c r="A154" s="35"/>
      <c r="B154" s="36"/>
      <c r="C154" s="249" t="s">
        <v>1468</v>
      </c>
      <c r="D154" s="249" t="s">
        <v>612</v>
      </c>
      <c r="E154" s="250" t="s">
        <v>2728</v>
      </c>
      <c r="F154" s="251" t="s">
        <v>2729</v>
      </c>
      <c r="G154" s="252" t="s">
        <v>2598</v>
      </c>
      <c r="H154" s="253">
        <v>3</v>
      </c>
      <c r="I154" s="254"/>
      <c r="J154" s="253">
        <f>ROUND(I154*H154,3)</f>
        <v>0</v>
      </c>
      <c r="K154" s="255"/>
      <c r="L154" s="256"/>
      <c r="M154" s="257" t="s">
        <v>1</v>
      </c>
      <c r="N154" s="258" t="s">
        <v>44</v>
      </c>
      <c r="O154" s="94"/>
      <c r="P154" s="242">
        <f>O154*H154</f>
        <v>0</v>
      </c>
      <c r="Q154" s="242">
        <v>0.00080000000000000004</v>
      </c>
      <c r="R154" s="242">
        <f>Q154*H154</f>
        <v>0.0024000000000000002</v>
      </c>
      <c r="S154" s="242">
        <v>0</v>
      </c>
      <c r="T154" s="243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4" t="s">
        <v>290</v>
      </c>
      <c r="AT154" s="244" t="s">
        <v>612</v>
      </c>
      <c r="AU154" s="244" t="s">
        <v>89</v>
      </c>
      <c r="AY154" s="14" t="s">
        <v>263</v>
      </c>
      <c r="BE154" s="245">
        <f>IF(N154="základná",J154,0)</f>
        <v>0</v>
      </c>
      <c r="BF154" s="245">
        <f>IF(N154="znížená",J154,0)</f>
        <v>0</v>
      </c>
      <c r="BG154" s="245">
        <f>IF(N154="zákl. prenesená",J154,0)</f>
        <v>0</v>
      </c>
      <c r="BH154" s="245">
        <f>IF(N154="zníž. prenesená",J154,0)</f>
        <v>0</v>
      </c>
      <c r="BI154" s="245">
        <f>IF(N154="nulová",J154,0)</f>
        <v>0</v>
      </c>
      <c r="BJ154" s="14" t="s">
        <v>89</v>
      </c>
      <c r="BK154" s="246">
        <f>ROUND(I154*H154,3)</f>
        <v>0</v>
      </c>
      <c r="BL154" s="14" t="s">
        <v>101</v>
      </c>
      <c r="BM154" s="244" t="s">
        <v>4032</v>
      </c>
    </row>
    <row r="155" s="2" customFormat="1" ht="24.15" customHeight="1">
      <c r="A155" s="35"/>
      <c r="B155" s="36"/>
      <c r="C155" s="233" t="s">
        <v>1472</v>
      </c>
      <c r="D155" s="233" t="s">
        <v>264</v>
      </c>
      <c r="E155" s="234" t="s">
        <v>2731</v>
      </c>
      <c r="F155" s="235" t="s">
        <v>2732</v>
      </c>
      <c r="G155" s="236" t="s">
        <v>322</v>
      </c>
      <c r="H155" s="237">
        <v>1.298</v>
      </c>
      <c r="I155" s="238"/>
      <c r="J155" s="237">
        <f>ROUND(I155*H155,3)</f>
        <v>0</v>
      </c>
      <c r="K155" s="239"/>
      <c r="L155" s="41"/>
      <c r="M155" s="240" t="s">
        <v>1</v>
      </c>
      <c r="N155" s="241" t="s">
        <v>44</v>
      </c>
      <c r="O155" s="94"/>
      <c r="P155" s="242">
        <f>O155*H155</f>
        <v>0</v>
      </c>
      <c r="Q155" s="242">
        <v>0</v>
      </c>
      <c r="R155" s="242">
        <f>Q155*H155</f>
        <v>0</v>
      </c>
      <c r="S155" s="242">
        <v>0</v>
      </c>
      <c r="T155" s="243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4" t="s">
        <v>101</v>
      </c>
      <c r="AT155" s="244" t="s">
        <v>264</v>
      </c>
      <c r="AU155" s="244" t="s">
        <v>89</v>
      </c>
      <c r="AY155" s="14" t="s">
        <v>263</v>
      </c>
      <c r="BE155" s="245">
        <f>IF(N155="základná",J155,0)</f>
        <v>0</v>
      </c>
      <c r="BF155" s="245">
        <f>IF(N155="znížená",J155,0)</f>
        <v>0</v>
      </c>
      <c r="BG155" s="245">
        <f>IF(N155="zákl. prenesená",J155,0)</f>
        <v>0</v>
      </c>
      <c r="BH155" s="245">
        <f>IF(N155="zníž. prenesená",J155,0)</f>
        <v>0</v>
      </c>
      <c r="BI155" s="245">
        <f>IF(N155="nulová",J155,0)</f>
        <v>0</v>
      </c>
      <c r="BJ155" s="14" t="s">
        <v>89</v>
      </c>
      <c r="BK155" s="246">
        <f>ROUND(I155*H155,3)</f>
        <v>0</v>
      </c>
      <c r="BL155" s="14" t="s">
        <v>101</v>
      </c>
      <c r="BM155" s="244" t="s">
        <v>4033</v>
      </c>
    </row>
    <row r="156" s="2" customFormat="1" ht="16.5" customHeight="1">
      <c r="A156" s="35"/>
      <c r="B156" s="36"/>
      <c r="C156" s="233" t="s">
        <v>366</v>
      </c>
      <c r="D156" s="233" t="s">
        <v>264</v>
      </c>
      <c r="E156" s="234" t="s">
        <v>2769</v>
      </c>
      <c r="F156" s="235" t="s">
        <v>2770</v>
      </c>
      <c r="G156" s="236" t="s">
        <v>2598</v>
      </c>
      <c r="H156" s="237">
        <v>109</v>
      </c>
      <c r="I156" s="238"/>
      <c r="J156" s="237">
        <f>ROUND(I156*H156,3)</f>
        <v>0</v>
      </c>
      <c r="K156" s="239"/>
      <c r="L156" s="41"/>
      <c r="M156" s="240" t="s">
        <v>1</v>
      </c>
      <c r="N156" s="241" t="s">
        <v>44</v>
      </c>
      <c r="O156" s="94"/>
      <c r="P156" s="242">
        <f>O156*H156</f>
        <v>0</v>
      </c>
      <c r="Q156" s="242">
        <v>0</v>
      </c>
      <c r="R156" s="242">
        <f>Q156*H156</f>
        <v>0</v>
      </c>
      <c r="S156" s="242">
        <v>0</v>
      </c>
      <c r="T156" s="243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4" t="s">
        <v>101</v>
      </c>
      <c r="AT156" s="244" t="s">
        <v>264</v>
      </c>
      <c r="AU156" s="244" t="s">
        <v>89</v>
      </c>
      <c r="AY156" s="14" t="s">
        <v>263</v>
      </c>
      <c r="BE156" s="245">
        <f>IF(N156="základná",J156,0)</f>
        <v>0</v>
      </c>
      <c r="BF156" s="245">
        <f>IF(N156="znížená",J156,0)</f>
        <v>0</v>
      </c>
      <c r="BG156" s="245">
        <f>IF(N156="zákl. prenesená",J156,0)</f>
        <v>0</v>
      </c>
      <c r="BH156" s="245">
        <f>IF(N156="zníž. prenesená",J156,0)</f>
        <v>0</v>
      </c>
      <c r="BI156" s="245">
        <f>IF(N156="nulová",J156,0)</f>
        <v>0</v>
      </c>
      <c r="BJ156" s="14" t="s">
        <v>89</v>
      </c>
      <c r="BK156" s="246">
        <f>ROUND(I156*H156,3)</f>
        <v>0</v>
      </c>
      <c r="BL156" s="14" t="s">
        <v>101</v>
      </c>
      <c r="BM156" s="244" t="s">
        <v>4034</v>
      </c>
    </row>
    <row r="157" s="2" customFormat="1" ht="16.5" customHeight="1">
      <c r="A157" s="35"/>
      <c r="B157" s="36"/>
      <c r="C157" s="233" t="s">
        <v>370</v>
      </c>
      <c r="D157" s="233" t="s">
        <v>264</v>
      </c>
      <c r="E157" s="234" t="s">
        <v>2873</v>
      </c>
      <c r="F157" s="235" t="s">
        <v>2874</v>
      </c>
      <c r="G157" s="236" t="s">
        <v>2598</v>
      </c>
      <c r="H157" s="237">
        <v>2</v>
      </c>
      <c r="I157" s="238"/>
      <c r="J157" s="237">
        <f>ROUND(I157*H157,3)</f>
        <v>0</v>
      </c>
      <c r="K157" s="239"/>
      <c r="L157" s="41"/>
      <c r="M157" s="240" t="s">
        <v>1</v>
      </c>
      <c r="N157" s="241" t="s">
        <v>44</v>
      </c>
      <c r="O157" s="94"/>
      <c r="P157" s="242">
        <f>O157*H157</f>
        <v>0</v>
      </c>
      <c r="Q157" s="242">
        <v>0</v>
      </c>
      <c r="R157" s="242">
        <f>Q157*H157</f>
        <v>0</v>
      </c>
      <c r="S157" s="242">
        <v>0</v>
      </c>
      <c r="T157" s="24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4" t="s">
        <v>101</v>
      </c>
      <c r="AT157" s="244" t="s">
        <v>264</v>
      </c>
      <c r="AU157" s="244" t="s">
        <v>89</v>
      </c>
      <c r="AY157" s="14" t="s">
        <v>263</v>
      </c>
      <c r="BE157" s="245">
        <f>IF(N157="základná",J157,0)</f>
        <v>0</v>
      </c>
      <c r="BF157" s="245">
        <f>IF(N157="znížená",J157,0)</f>
        <v>0</v>
      </c>
      <c r="BG157" s="245">
        <f>IF(N157="zákl. prenesená",J157,0)</f>
        <v>0</v>
      </c>
      <c r="BH157" s="245">
        <f>IF(N157="zníž. prenesená",J157,0)</f>
        <v>0</v>
      </c>
      <c r="BI157" s="245">
        <f>IF(N157="nulová",J157,0)</f>
        <v>0</v>
      </c>
      <c r="BJ157" s="14" t="s">
        <v>89</v>
      </c>
      <c r="BK157" s="246">
        <f>ROUND(I157*H157,3)</f>
        <v>0</v>
      </c>
      <c r="BL157" s="14" t="s">
        <v>101</v>
      </c>
      <c r="BM157" s="244" t="s">
        <v>4035</v>
      </c>
    </row>
    <row r="158" s="2" customFormat="1" ht="16.5" customHeight="1">
      <c r="A158" s="35"/>
      <c r="B158" s="36"/>
      <c r="C158" s="233" t="s">
        <v>374</v>
      </c>
      <c r="D158" s="233" t="s">
        <v>264</v>
      </c>
      <c r="E158" s="234" t="s">
        <v>2690</v>
      </c>
      <c r="F158" s="235" t="s">
        <v>2691</v>
      </c>
      <c r="G158" s="236" t="s">
        <v>1445</v>
      </c>
      <c r="H158" s="238"/>
      <c r="I158" s="238"/>
      <c r="J158" s="237">
        <f>ROUND(I158*H158,3)</f>
        <v>0</v>
      </c>
      <c r="K158" s="239"/>
      <c r="L158" s="41"/>
      <c r="M158" s="240" t="s">
        <v>1</v>
      </c>
      <c r="N158" s="241" t="s">
        <v>44</v>
      </c>
      <c r="O158" s="94"/>
      <c r="P158" s="242">
        <f>O158*H158</f>
        <v>0</v>
      </c>
      <c r="Q158" s="242">
        <v>0</v>
      </c>
      <c r="R158" s="242">
        <f>Q158*H158</f>
        <v>0</v>
      </c>
      <c r="S158" s="242">
        <v>0</v>
      </c>
      <c r="T158" s="243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4" t="s">
        <v>101</v>
      </c>
      <c r="AT158" s="244" t="s">
        <v>264</v>
      </c>
      <c r="AU158" s="244" t="s">
        <v>89</v>
      </c>
      <c r="AY158" s="14" t="s">
        <v>263</v>
      </c>
      <c r="BE158" s="245">
        <f>IF(N158="základná",J158,0)</f>
        <v>0</v>
      </c>
      <c r="BF158" s="245">
        <f>IF(N158="znížená",J158,0)</f>
        <v>0</v>
      </c>
      <c r="BG158" s="245">
        <f>IF(N158="zákl. prenesená",J158,0)</f>
        <v>0</v>
      </c>
      <c r="BH158" s="245">
        <f>IF(N158="zníž. prenesená",J158,0)</f>
        <v>0</v>
      </c>
      <c r="BI158" s="245">
        <f>IF(N158="nulová",J158,0)</f>
        <v>0</v>
      </c>
      <c r="BJ158" s="14" t="s">
        <v>89</v>
      </c>
      <c r="BK158" s="246">
        <f>ROUND(I158*H158,3)</f>
        <v>0</v>
      </c>
      <c r="BL158" s="14" t="s">
        <v>101</v>
      </c>
      <c r="BM158" s="244" t="s">
        <v>4036</v>
      </c>
    </row>
    <row r="159" s="2" customFormat="1" ht="16.5" customHeight="1">
      <c r="A159" s="35"/>
      <c r="B159" s="36"/>
      <c r="C159" s="249" t="s">
        <v>1482</v>
      </c>
      <c r="D159" s="249" t="s">
        <v>612</v>
      </c>
      <c r="E159" s="250" t="s">
        <v>2696</v>
      </c>
      <c r="F159" s="251" t="s">
        <v>2464</v>
      </c>
      <c r="G159" s="252" t="s">
        <v>1445</v>
      </c>
      <c r="H159" s="254"/>
      <c r="I159" s="254"/>
      <c r="J159" s="253">
        <f>ROUND(I159*H159,3)</f>
        <v>0</v>
      </c>
      <c r="K159" s="255"/>
      <c r="L159" s="256"/>
      <c r="M159" s="257" t="s">
        <v>1</v>
      </c>
      <c r="N159" s="258" t="s">
        <v>44</v>
      </c>
      <c r="O159" s="94"/>
      <c r="P159" s="242">
        <f>O159*H159</f>
        <v>0</v>
      </c>
      <c r="Q159" s="242">
        <v>0</v>
      </c>
      <c r="R159" s="242">
        <f>Q159*H159</f>
        <v>0</v>
      </c>
      <c r="S159" s="242">
        <v>0</v>
      </c>
      <c r="T159" s="243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4" t="s">
        <v>290</v>
      </c>
      <c r="AT159" s="244" t="s">
        <v>612</v>
      </c>
      <c r="AU159" s="244" t="s">
        <v>89</v>
      </c>
      <c r="AY159" s="14" t="s">
        <v>263</v>
      </c>
      <c r="BE159" s="245">
        <f>IF(N159="základná",J159,0)</f>
        <v>0</v>
      </c>
      <c r="BF159" s="245">
        <f>IF(N159="znížená",J159,0)</f>
        <v>0</v>
      </c>
      <c r="BG159" s="245">
        <f>IF(N159="zákl. prenesená",J159,0)</f>
        <v>0</v>
      </c>
      <c r="BH159" s="245">
        <f>IF(N159="zníž. prenesená",J159,0)</f>
        <v>0</v>
      </c>
      <c r="BI159" s="245">
        <f>IF(N159="nulová",J159,0)</f>
        <v>0</v>
      </c>
      <c r="BJ159" s="14" t="s">
        <v>89</v>
      </c>
      <c r="BK159" s="246">
        <f>ROUND(I159*H159,3)</f>
        <v>0</v>
      </c>
      <c r="BL159" s="14" t="s">
        <v>101</v>
      </c>
      <c r="BM159" s="244" t="s">
        <v>4037</v>
      </c>
    </row>
    <row r="160" s="2" customFormat="1" ht="16.5" customHeight="1">
      <c r="A160" s="35"/>
      <c r="B160" s="36"/>
      <c r="C160" s="249" t="s">
        <v>1486</v>
      </c>
      <c r="D160" s="249" t="s">
        <v>612</v>
      </c>
      <c r="E160" s="250" t="s">
        <v>2698</v>
      </c>
      <c r="F160" s="251" t="s">
        <v>2699</v>
      </c>
      <c r="G160" s="252" t="s">
        <v>1445</v>
      </c>
      <c r="H160" s="254"/>
      <c r="I160" s="254"/>
      <c r="J160" s="253">
        <f>ROUND(I160*H160,3)</f>
        <v>0</v>
      </c>
      <c r="K160" s="255"/>
      <c r="L160" s="256"/>
      <c r="M160" s="257" t="s">
        <v>1</v>
      </c>
      <c r="N160" s="258" t="s">
        <v>44</v>
      </c>
      <c r="O160" s="94"/>
      <c r="P160" s="242">
        <f>O160*H160</f>
        <v>0</v>
      </c>
      <c r="Q160" s="242">
        <v>0</v>
      </c>
      <c r="R160" s="242">
        <f>Q160*H160</f>
        <v>0</v>
      </c>
      <c r="S160" s="242">
        <v>0</v>
      </c>
      <c r="T160" s="243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4" t="s">
        <v>290</v>
      </c>
      <c r="AT160" s="244" t="s">
        <v>612</v>
      </c>
      <c r="AU160" s="244" t="s">
        <v>89</v>
      </c>
      <c r="AY160" s="14" t="s">
        <v>263</v>
      </c>
      <c r="BE160" s="245">
        <f>IF(N160="základná",J160,0)</f>
        <v>0</v>
      </c>
      <c r="BF160" s="245">
        <f>IF(N160="znížená",J160,0)</f>
        <v>0</v>
      </c>
      <c r="BG160" s="245">
        <f>IF(N160="zákl. prenesená",J160,0)</f>
        <v>0</v>
      </c>
      <c r="BH160" s="245">
        <f>IF(N160="zníž. prenesená",J160,0)</f>
        <v>0</v>
      </c>
      <c r="BI160" s="245">
        <f>IF(N160="nulová",J160,0)</f>
        <v>0</v>
      </c>
      <c r="BJ160" s="14" t="s">
        <v>89</v>
      </c>
      <c r="BK160" s="246">
        <f>ROUND(I160*H160,3)</f>
        <v>0</v>
      </c>
      <c r="BL160" s="14" t="s">
        <v>101</v>
      </c>
      <c r="BM160" s="244" t="s">
        <v>4038</v>
      </c>
    </row>
    <row r="161" s="12" customFormat="1" ht="22.8" customHeight="1">
      <c r="A161" s="12"/>
      <c r="B161" s="219"/>
      <c r="C161" s="220"/>
      <c r="D161" s="221" t="s">
        <v>77</v>
      </c>
      <c r="E161" s="247" t="s">
        <v>2737</v>
      </c>
      <c r="F161" s="247" t="s">
        <v>2738</v>
      </c>
      <c r="G161" s="220"/>
      <c r="H161" s="220"/>
      <c r="I161" s="223"/>
      <c r="J161" s="248">
        <f>BK161</f>
        <v>0</v>
      </c>
      <c r="K161" s="220"/>
      <c r="L161" s="225"/>
      <c r="M161" s="226"/>
      <c r="N161" s="227"/>
      <c r="O161" s="227"/>
      <c r="P161" s="228">
        <f>SUM(P162:P167)</f>
        <v>0</v>
      </c>
      <c r="Q161" s="227"/>
      <c r="R161" s="228">
        <f>SUM(R162:R167)</f>
        <v>0</v>
      </c>
      <c r="S161" s="227"/>
      <c r="T161" s="229">
        <f>SUM(T162:T167)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30" t="s">
        <v>85</v>
      </c>
      <c r="AT161" s="231" t="s">
        <v>77</v>
      </c>
      <c r="AU161" s="231" t="s">
        <v>85</v>
      </c>
      <c r="AY161" s="230" t="s">
        <v>263</v>
      </c>
      <c r="BK161" s="232">
        <f>SUM(BK162:BK167)</f>
        <v>0</v>
      </c>
    </row>
    <row r="162" s="2" customFormat="1" ht="21.75" customHeight="1">
      <c r="A162" s="35"/>
      <c r="B162" s="36"/>
      <c r="C162" s="233" t="s">
        <v>390</v>
      </c>
      <c r="D162" s="233" t="s">
        <v>264</v>
      </c>
      <c r="E162" s="234" t="s">
        <v>2739</v>
      </c>
      <c r="F162" s="235" t="s">
        <v>2740</v>
      </c>
      <c r="G162" s="236" t="s">
        <v>569</v>
      </c>
      <c r="H162" s="237">
        <v>3450</v>
      </c>
      <c r="I162" s="238"/>
      <c r="J162" s="237">
        <f>ROUND(I162*H162,3)</f>
        <v>0</v>
      </c>
      <c r="K162" s="239"/>
      <c r="L162" s="41"/>
      <c r="M162" s="240" t="s">
        <v>1</v>
      </c>
      <c r="N162" s="241" t="s">
        <v>44</v>
      </c>
      <c r="O162" s="94"/>
      <c r="P162" s="242">
        <f>O162*H162</f>
        <v>0</v>
      </c>
      <c r="Q162" s="242">
        <v>0</v>
      </c>
      <c r="R162" s="242">
        <f>Q162*H162</f>
        <v>0</v>
      </c>
      <c r="S162" s="242">
        <v>0</v>
      </c>
      <c r="T162" s="243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4" t="s">
        <v>101</v>
      </c>
      <c r="AT162" s="244" t="s">
        <v>264</v>
      </c>
      <c r="AU162" s="244" t="s">
        <v>89</v>
      </c>
      <c r="AY162" s="14" t="s">
        <v>263</v>
      </c>
      <c r="BE162" s="245">
        <f>IF(N162="základná",J162,0)</f>
        <v>0</v>
      </c>
      <c r="BF162" s="245">
        <f>IF(N162="znížená",J162,0)</f>
        <v>0</v>
      </c>
      <c r="BG162" s="245">
        <f>IF(N162="zákl. prenesená",J162,0)</f>
        <v>0</v>
      </c>
      <c r="BH162" s="245">
        <f>IF(N162="zníž. prenesená",J162,0)</f>
        <v>0</v>
      </c>
      <c r="BI162" s="245">
        <f>IF(N162="nulová",J162,0)</f>
        <v>0</v>
      </c>
      <c r="BJ162" s="14" t="s">
        <v>89</v>
      </c>
      <c r="BK162" s="246">
        <f>ROUND(I162*H162,3)</f>
        <v>0</v>
      </c>
      <c r="BL162" s="14" t="s">
        <v>101</v>
      </c>
      <c r="BM162" s="244" t="s">
        <v>4039</v>
      </c>
    </row>
    <row r="163" s="2" customFormat="1" ht="21.75" customHeight="1">
      <c r="A163" s="35"/>
      <c r="B163" s="36"/>
      <c r="C163" s="249" t="s">
        <v>403</v>
      </c>
      <c r="D163" s="249" t="s">
        <v>612</v>
      </c>
      <c r="E163" s="250" t="s">
        <v>2742</v>
      </c>
      <c r="F163" s="251" t="s">
        <v>2743</v>
      </c>
      <c r="G163" s="252" t="s">
        <v>569</v>
      </c>
      <c r="H163" s="253">
        <v>3450</v>
      </c>
      <c r="I163" s="254"/>
      <c r="J163" s="253">
        <f>ROUND(I163*H163,3)</f>
        <v>0</v>
      </c>
      <c r="K163" s="255"/>
      <c r="L163" s="256"/>
      <c r="M163" s="257" t="s">
        <v>1</v>
      </c>
      <c r="N163" s="258" t="s">
        <v>44</v>
      </c>
      <c r="O163" s="94"/>
      <c r="P163" s="242">
        <f>O163*H163</f>
        <v>0</v>
      </c>
      <c r="Q163" s="242">
        <v>0</v>
      </c>
      <c r="R163" s="242">
        <f>Q163*H163</f>
        <v>0</v>
      </c>
      <c r="S163" s="242">
        <v>0</v>
      </c>
      <c r="T163" s="243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4" t="s">
        <v>290</v>
      </c>
      <c r="AT163" s="244" t="s">
        <v>612</v>
      </c>
      <c r="AU163" s="244" t="s">
        <v>89</v>
      </c>
      <c r="AY163" s="14" t="s">
        <v>263</v>
      </c>
      <c r="BE163" s="245">
        <f>IF(N163="základná",J163,0)</f>
        <v>0</v>
      </c>
      <c r="BF163" s="245">
        <f>IF(N163="znížená",J163,0)</f>
        <v>0</v>
      </c>
      <c r="BG163" s="245">
        <f>IF(N163="zákl. prenesená",J163,0)</f>
        <v>0</v>
      </c>
      <c r="BH163" s="245">
        <f>IF(N163="zníž. prenesená",J163,0)</f>
        <v>0</v>
      </c>
      <c r="BI163" s="245">
        <f>IF(N163="nulová",J163,0)</f>
        <v>0</v>
      </c>
      <c r="BJ163" s="14" t="s">
        <v>89</v>
      </c>
      <c r="BK163" s="246">
        <f>ROUND(I163*H163,3)</f>
        <v>0</v>
      </c>
      <c r="BL163" s="14" t="s">
        <v>101</v>
      </c>
      <c r="BM163" s="244" t="s">
        <v>4040</v>
      </c>
    </row>
    <row r="164" s="2" customFormat="1" ht="21.75" customHeight="1">
      <c r="A164" s="35"/>
      <c r="B164" s="36"/>
      <c r="C164" s="233" t="s">
        <v>1496</v>
      </c>
      <c r="D164" s="233" t="s">
        <v>264</v>
      </c>
      <c r="E164" s="234" t="s">
        <v>2745</v>
      </c>
      <c r="F164" s="235" t="s">
        <v>2746</v>
      </c>
      <c r="G164" s="236" t="s">
        <v>2598</v>
      </c>
      <c r="H164" s="237">
        <v>13</v>
      </c>
      <c r="I164" s="238"/>
      <c r="J164" s="237">
        <f>ROUND(I164*H164,3)</f>
        <v>0</v>
      </c>
      <c r="K164" s="239"/>
      <c r="L164" s="41"/>
      <c r="M164" s="240" t="s">
        <v>1</v>
      </c>
      <c r="N164" s="241" t="s">
        <v>44</v>
      </c>
      <c r="O164" s="94"/>
      <c r="P164" s="242">
        <f>O164*H164</f>
        <v>0</v>
      </c>
      <c r="Q164" s="242">
        <v>0</v>
      </c>
      <c r="R164" s="242">
        <f>Q164*H164</f>
        <v>0</v>
      </c>
      <c r="S164" s="242">
        <v>0</v>
      </c>
      <c r="T164" s="243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4" t="s">
        <v>101</v>
      </c>
      <c r="AT164" s="244" t="s">
        <v>264</v>
      </c>
      <c r="AU164" s="244" t="s">
        <v>89</v>
      </c>
      <c r="AY164" s="14" t="s">
        <v>263</v>
      </c>
      <c r="BE164" s="245">
        <f>IF(N164="základná",J164,0)</f>
        <v>0</v>
      </c>
      <c r="BF164" s="245">
        <f>IF(N164="znížená",J164,0)</f>
        <v>0</v>
      </c>
      <c r="BG164" s="245">
        <f>IF(N164="zákl. prenesená",J164,0)</f>
        <v>0</v>
      </c>
      <c r="BH164" s="245">
        <f>IF(N164="zníž. prenesená",J164,0)</f>
        <v>0</v>
      </c>
      <c r="BI164" s="245">
        <f>IF(N164="nulová",J164,0)</f>
        <v>0</v>
      </c>
      <c r="BJ164" s="14" t="s">
        <v>89</v>
      </c>
      <c r="BK164" s="246">
        <f>ROUND(I164*H164,3)</f>
        <v>0</v>
      </c>
      <c r="BL164" s="14" t="s">
        <v>101</v>
      </c>
      <c r="BM164" s="244" t="s">
        <v>4041</v>
      </c>
    </row>
    <row r="165" s="2" customFormat="1" ht="24.15" customHeight="1">
      <c r="A165" s="35"/>
      <c r="B165" s="36"/>
      <c r="C165" s="249" t="s">
        <v>717</v>
      </c>
      <c r="D165" s="249" t="s">
        <v>612</v>
      </c>
      <c r="E165" s="250" t="s">
        <v>2748</v>
      </c>
      <c r="F165" s="251" t="s">
        <v>2749</v>
      </c>
      <c r="G165" s="252" t="s">
        <v>2598</v>
      </c>
      <c r="H165" s="253">
        <v>13</v>
      </c>
      <c r="I165" s="254"/>
      <c r="J165" s="253">
        <f>ROUND(I165*H165,3)</f>
        <v>0</v>
      </c>
      <c r="K165" s="255"/>
      <c r="L165" s="256"/>
      <c r="M165" s="257" t="s">
        <v>1</v>
      </c>
      <c r="N165" s="258" t="s">
        <v>44</v>
      </c>
      <c r="O165" s="94"/>
      <c r="P165" s="242">
        <f>O165*H165</f>
        <v>0</v>
      </c>
      <c r="Q165" s="242">
        <v>0</v>
      </c>
      <c r="R165" s="242">
        <f>Q165*H165</f>
        <v>0</v>
      </c>
      <c r="S165" s="242">
        <v>0</v>
      </c>
      <c r="T165" s="243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4" t="s">
        <v>290</v>
      </c>
      <c r="AT165" s="244" t="s">
        <v>612</v>
      </c>
      <c r="AU165" s="244" t="s">
        <v>89</v>
      </c>
      <c r="AY165" s="14" t="s">
        <v>263</v>
      </c>
      <c r="BE165" s="245">
        <f>IF(N165="základná",J165,0)</f>
        <v>0</v>
      </c>
      <c r="BF165" s="245">
        <f>IF(N165="znížená",J165,0)</f>
        <v>0</v>
      </c>
      <c r="BG165" s="245">
        <f>IF(N165="zákl. prenesená",J165,0)</f>
        <v>0</v>
      </c>
      <c r="BH165" s="245">
        <f>IF(N165="zníž. prenesená",J165,0)</f>
        <v>0</v>
      </c>
      <c r="BI165" s="245">
        <f>IF(N165="nulová",J165,0)</f>
        <v>0</v>
      </c>
      <c r="BJ165" s="14" t="s">
        <v>89</v>
      </c>
      <c r="BK165" s="246">
        <f>ROUND(I165*H165,3)</f>
        <v>0</v>
      </c>
      <c r="BL165" s="14" t="s">
        <v>101</v>
      </c>
      <c r="BM165" s="244" t="s">
        <v>4042</v>
      </c>
    </row>
    <row r="166" s="2" customFormat="1" ht="24.15" customHeight="1">
      <c r="A166" s="35"/>
      <c r="B166" s="36"/>
      <c r="C166" s="233" t="s">
        <v>407</v>
      </c>
      <c r="D166" s="233" t="s">
        <v>264</v>
      </c>
      <c r="E166" s="234" t="s">
        <v>4043</v>
      </c>
      <c r="F166" s="235" t="s">
        <v>4044</v>
      </c>
      <c r="G166" s="236" t="s">
        <v>2598</v>
      </c>
      <c r="H166" s="237">
        <v>109</v>
      </c>
      <c r="I166" s="238"/>
      <c r="J166" s="237">
        <f>ROUND(I166*H166,3)</f>
        <v>0</v>
      </c>
      <c r="K166" s="239"/>
      <c r="L166" s="41"/>
      <c r="M166" s="240" t="s">
        <v>1</v>
      </c>
      <c r="N166" s="241" t="s">
        <v>44</v>
      </c>
      <c r="O166" s="94"/>
      <c r="P166" s="242">
        <f>O166*H166</f>
        <v>0</v>
      </c>
      <c r="Q166" s="242">
        <v>0</v>
      </c>
      <c r="R166" s="242">
        <f>Q166*H166</f>
        <v>0</v>
      </c>
      <c r="S166" s="242">
        <v>0</v>
      </c>
      <c r="T166" s="243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4" t="s">
        <v>101</v>
      </c>
      <c r="AT166" s="244" t="s">
        <v>264</v>
      </c>
      <c r="AU166" s="244" t="s">
        <v>89</v>
      </c>
      <c r="AY166" s="14" t="s">
        <v>263</v>
      </c>
      <c r="BE166" s="245">
        <f>IF(N166="základná",J166,0)</f>
        <v>0</v>
      </c>
      <c r="BF166" s="245">
        <f>IF(N166="znížená",J166,0)</f>
        <v>0</v>
      </c>
      <c r="BG166" s="245">
        <f>IF(N166="zákl. prenesená",J166,0)</f>
        <v>0</v>
      </c>
      <c r="BH166" s="245">
        <f>IF(N166="zníž. prenesená",J166,0)</f>
        <v>0</v>
      </c>
      <c r="BI166" s="245">
        <f>IF(N166="nulová",J166,0)</f>
        <v>0</v>
      </c>
      <c r="BJ166" s="14" t="s">
        <v>89</v>
      </c>
      <c r="BK166" s="246">
        <f>ROUND(I166*H166,3)</f>
        <v>0</v>
      </c>
      <c r="BL166" s="14" t="s">
        <v>101</v>
      </c>
      <c r="BM166" s="244" t="s">
        <v>4045</v>
      </c>
    </row>
    <row r="167" s="2" customFormat="1" ht="16.5" customHeight="1">
      <c r="A167" s="35"/>
      <c r="B167" s="36"/>
      <c r="C167" s="233" t="s">
        <v>1506</v>
      </c>
      <c r="D167" s="233" t="s">
        <v>264</v>
      </c>
      <c r="E167" s="234" t="s">
        <v>4046</v>
      </c>
      <c r="F167" s="235" t="s">
        <v>4047</v>
      </c>
      <c r="G167" s="236" t="s">
        <v>2598</v>
      </c>
      <c r="H167" s="237">
        <v>2</v>
      </c>
      <c r="I167" s="238"/>
      <c r="J167" s="237">
        <f>ROUND(I167*H167,3)</f>
        <v>0</v>
      </c>
      <c r="K167" s="239"/>
      <c r="L167" s="41"/>
      <c r="M167" s="240" t="s">
        <v>1</v>
      </c>
      <c r="N167" s="241" t="s">
        <v>44</v>
      </c>
      <c r="O167" s="94"/>
      <c r="P167" s="242">
        <f>O167*H167</f>
        <v>0</v>
      </c>
      <c r="Q167" s="242">
        <v>0</v>
      </c>
      <c r="R167" s="242">
        <f>Q167*H167</f>
        <v>0</v>
      </c>
      <c r="S167" s="242">
        <v>0</v>
      </c>
      <c r="T167" s="243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4" t="s">
        <v>101</v>
      </c>
      <c r="AT167" s="244" t="s">
        <v>264</v>
      </c>
      <c r="AU167" s="244" t="s">
        <v>89</v>
      </c>
      <c r="AY167" s="14" t="s">
        <v>263</v>
      </c>
      <c r="BE167" s="245">
        <f>IF(N167="základná",J167,0)</f>
        <v>0</v>
      </c>
      <c r="BF167" s="245">
        <f>IF(N167="znížená",J167,0)</f>
        <v>0</v>
      </c>
      <c r="BG167" s="245">
        <f>IF(N167="zákl. prenesená",J167,0)</f>
        <v>0</v>
      </c>
      <c r="BH167" s="245">
        <f>IF(N167="zníž. prenesená",J167,0)</f>
        <v>0</v>
      </c>
      <c r="BI167" s="245">
        <f>IF(N167="nulová",J167,0)</f>
        <v>0</v>
      </c>
      <c r="BJ167" s="14" t="s">
        <v>89</v>
      </c>
      <c r="BK167" s="246">
        <f>ROUND(I167*H167,3)</f>
        <v>0</v>
      </c>
      <c r="BL167" s="14" t="s">
        <v>101</v>
      </c>
      <c r="BM167" s="244" t="s">
        <v>4048</v>
      </c>
    </row>
    <row r="168" s="12" customFormat="1" ht="25.92" customHeight="1">
      <c r="A168" s="12"/>
      <c r="B168" s="219"/>
      <c r="C168" s="220"/>
      <c r="D168" s="221" t="s">
        <v>77</v>
      </c>
      <c r="E168" s="222" t="s">
        <v>4049</v>
      </c>
      <c r="F168" s="222" t="s">
        <v>2752</v>
      </c>
      <c r="G168" s="220"/>
      <c r="H168" s="220"/>
      <c r="I168" s="223"/>
      <c r="J168" s="224">
        <f>BK168</f>
        <v>0</v>
      </c>
      <c r="K168" s="220"/>
      <c r="L168" s="225"/>
      <c r="M168" s="226"/>
      <c r="N168" s="227"/>
      <c r="O168" s="227"/>
      <c r="P168" s="228">
        <f>P169</f>
        <v>0</v>
      </c>
      <c r="Q168" s="227"/>
      <c r="R168" s="228">
        <f>R169</f>
        <v>0</v>
      </c>
      <c r="S168" s="227"/>
      <c r="T168" s="229">
        <f>T169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30" t="s">
        <v>85</v>
      </c>
      <c r="AT168" s="231" t="s">
        <v>77</v>
      </c>
      <c r="AU168" s="231" t="s">
        <v>78</v>
      </c>
      <c r="AY168" s="230" t="s">
        <v>263</v>
      </c>
      <c r="BK168" s="232">
        <f>BK169</f>
        <v>0</v>
      </c>
    </row>
    <row r="169" s="2" customFormat="1" ht="16.5" customHeight="1">
      <c r="A169" s="35"/>
      <c r="B169" s="36"/>
      <c r="C169" s="233" t="s">
        <v>416</v>
      </c>
      <c r="D169" s="233" t="s">
        <v>264</v>
      </c>
      <c r="E169" s="234" t="s">
        <v>2753</v>
      </c>
      <c r="F169" s="235" t="s">
        <v>2754</v>
      </c>
      <c r="G169" s="236" t="s">
        <v>1852</v>
      </c>
      <c r="H169" s="237">
        <v>81</v>
      </c>
      <c r="I169" s="238"/>
      <c r="J169" s="237">
        <f>ROUND(I169*H169,3)</f>
        <v>0</v>
      </c>
      <c r="K169" s="239"/>
      <c r="L169" s="41"/>
      <c r="M169" s="259" t="s">
        <v>1</v>
      </c>
      <c r="N169" s="260" t="s">
        <v>44</v>
      </c>
      <c r="O169" s="261"/>
      <c r="P169" s="262">
        <f>O169*H169</f>
        <v>0</v>
      </c>
      <c r="Q169" s="262">
        <v>0</v>
      </c>
      <c r="R169" s="262">
        <f>Q169*H169</f>
        <v>0</v>
      </c>
      <c r="S169" s="262">
        <v>0</v>
      </c>
      <c r="T169" s="263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4" t="s">
        <v>101</v>
      </c>
      <c r="AT169" s="244" t="s">
        <v>264</v>
      </c>
      <c r="AU169" s="244" t="s">
        <v>85</v>
      </c>
      <c r="AY169" s="14" t="s">
        <v>263</v>
      </c>
      <c r="BE169" s="245">
        <f>IF(N169="základná",J169,0)</f>
        <v>0</v>
      </c>
      <c r="BF169" s="245">
        <f>IF(N169="znížená",J169,0)</f>
        <v>0</v>
      </c>
      <c r="BG169" s="245">
        <f>IF(N169="zákl. prenesená",J169,0)</f>
        <v>0</v>
      </c>
      <c r="BH169" s="245">
        <f>IF(N169="zníž. prenesená",J169,0)</f>
        <v>0</v>
      </c>
      <c r="BI169" s="245">
        <f>IF(N169="nulová",J169,0)</f>
        <v>0</v>
      </c>
      <c r="BJ169" s="14" t="s">
        <v>89</v>
      </c>
      <c r="BK169" s="246">
        <f>ROUND(I169*H169,3)</f>
        <v>0</v>
      </c>
      <c r="BL169" s="14" t="s">
        <v>101</v>
      </c>
      <c r="BM169" s="244" t="s">
        <v>4050</v>
      </c>
    </row>
    <row r="170" s="2" customFormat="1" ht="6.96" customHeight="1">
      <c r="A170" s="35"/>
      <c r="B170" s="69"/>
      <c r="C170" s="70"/>
      <c r="D170" s="70"/>
      <c r="E170" s="70"/>
      <c r="F170" s="70"/>
      <c r="G170" s="70"/>
      <c r="H170" s="70"/>
      <c r="I170" s="70"/>
      <c r="J170" s="70"/>
      <c r="K170" s="70"/>
      <c r="L170" s="41"/>
      <c r="M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</row>
  </sheetData>
  <sheetProtection sheet="1" autoFilter="0" formatColumns="0" formatRows="0" objects="1" scenarios="1" spinCount="100000" saltValue="arnHF6glzMoJJzcPTXUs3J2RoPmW9WxHFpSff65VSeXj0zeCr4U+gwuipO1/BpS85eRRM+iK3d1R9Hu7ceKOWQ==" hashValue="hJOyB4ZzJRMLEri2ynUmpOfYwjw1+sLQ5tNuq9mffL10ridVfhdynnwed0O9wUWJoJ4ZcmyTHC/LqV6flznDZQ==" algorithmName="SHA-512" password="CC35"/>
  <autoFilter ref="C128:K169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5:H115"/>
    <mergeCell ref="E119:H119"/>
    <mergeCell ref="E117:H117"/>
    <mergeCell ref="E121:H12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178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>
      <c r="B8" s="17"/>
      <c r="D8" s="154" t="s">
        <v>221</v>
      </c>
      <c r="L8" s="17"/>
    </row>
    <row r="9" s="1" customFormat="1" ht="16.5" customHeight="1">
      <c r="B9" s="17"/>
      <c r="E9" s="155" t="s">
        <v>3269</v>
      </c>
      <c r="F9" s="1"/>
      <c r="G9" s="1"/>
      <c r="H9" s="1"/>
      <c r="L9" s="17"/>
    </row>
    <row r="10" s="1" customFormat="1" ht="12" customHeight="1">
      <c r="B10" s="17"/>
      <c r="D10" s="154" t="s">
        <v>1380</v>
      </c>
      <c r="L10" s="17"/>
    </row>
    <row r="11" s="2" customFormat="1" ht="16.5" customHeight="1">
      <c r="A11" s="35"/>
      <c r="B11" s="41"/>
      <c r="C11" s="35"/>
      <c r="D11" s="35"/>
      <c r="E11" s="166" t="s">
        <v>3901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1382</v>
      </c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6" t="s">
        <v>4051</v>
      </c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54" t="s">
        <v>16</v>
      </c>
      <c r="E15" s="35"/>
      <c r="F15" s="144" t="s">
        <v>1</v>
      </c>
      <c r="G15" s="35"/>
      <c r="H15" s="35"/>
      <c r="I15" s="154" t="s">
        <v>17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4" t="s">
        <v>18</v>
      </c>
      <c r="E16" s="35"/>
      <c r="F16" s="144" t="s">
        <v>19</v>
      </c>
      <c r="G16" s="35"/>
      <c r="H16" s="35"/>
      <c r="I16" s="154" t="s">
        <v>20</v>
      </c>
      <c r="J16" s="157" t="str">
        <f>'Rekapitulácia stavby'!AN8</f>
        <v>20. 7. 2022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54" t="s">
        <v>22</v>
      </c>
      <c r="E18" s="35"/>
      <c r="F18" s="35"/>
      <c r="G18" s="35"/>
      <c r="H18" s="35"/>
      <c r="I18" s="154" t="s">
        <v>23</v>
      </c>
      <c r="J18" s="144" t="s">
        <v>24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44" t="s">
        <v>25</v>
      </c>
      <c r="F19" s="35"/>
      <c r="G19" s="35"/>
      <c r="H19" s="35"/>
      <c r="I19" s="154" t="s">
        <v>26</v>
      </c>
      <c r="J19" s="144" t="s">
        <v>1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54" t="s">
        <v>27</v>
      </c>
      <c r="E21" s="35"/>
      <c r="F21" s="35"/>
      <c r="G21" s="35"/>
      <c r="H21" s="35"/>
      <c r="I21" s="154" t="s">
        <v>23</v>
      </c>
      <c r="J21" s="30" t="str">
        <f>'Rekapitulácia stavby'!AN13</f>
        <v>Vyplň údaj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'Rekapitulácia stavby'!E14</f>
        <v>Vyplň údaj</v>
      </c>
      <c r="F22" s="144"/>
      <c r="G22" s="144"/>
      <c r="H22" s="144"/>
      <c r="I22" s="154" t="s">
        <v>26</v>
      </c>
      <c r="J22" s="30" t="str">
        <f>'Rekapitulácia stavby'!AN14</f>
        <v>Vyplň údaj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54" t="s">
        <v>29</v>
      </c>
      <c r="E24" s="35"/>
      <c r="F24" s="35"/>
      <c r="G24" s="35"/>
      <c r="H24" s="35"/>
      <c r="I24" s="154" t="s">
        <v>23</v>
      </c>
      <c r="J24" s="144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44" t="s">
        <v>30</v>
      </c>
      <c r="F25" s="35"/>
      <c r="G25" s="35"/>
      <c r="H25" s="35"/>
      <c r="I25" s="154" t="s">
        <v>26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54" t="s">
        <v>33</v>
      </c>
      <c r="E27" s="35"/>
      <c r="F27" s="35"/>
      <c r="G27" s="35"/>
      <c r="H27" s="35"/>
      <c r="I27" s="154" t="s">
        <v>23</v>
      </c>
      <c r="J27" s="144" t="s">
        <v>34</v>
      </c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44" t="s">
        <v>35</v>
      </c>
      <c r="F28" s="35"/>
      <c r="G28" s="35"/>
      <c r="H28" s="35"/>
      <c r="I28" s="154" t="s">
        <v>26</v>
      </c>
      <c r="J28" s="144" t="s">
        <v>36</v>
      </c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54" t="s">
        <v>37</v>
      </c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8"/>
      <c r="B31" s="159"/>
      <c r="C31" s="158"/>
      <c r="D31" s="158"/>
      <c r="E31" s="160" t="s">
        <v>1</v>
      </c>
      <c r="F31" s="160"/>
      <c r="G31" s="160"/>
      <c r="H31" s="160"/>
      <c r="I31" s="158"/>
      <c r="J31" s="158"/>
      <c r="K31" s="158"/>
      <c r="L31" s="161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2"/>
      <c r="E33" s="162"/>
      <c r="F33" s="162"/>
      <c r="G33" s="162"/>
      <c r="H33" s="162"/>
      <c r="I33" s="162"/>
      <c r="J33" s="162"/>
      <c r="K33" s="162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63" t="s">
        <v>38</v>
      </c>
      <c r="E34" s="35"/>
      <c r="F34" s="35"/>
      <c r="G34" s="35"/>
      <c r="H34" s="35"/>
      <c r="I34" s="35"/>
      <c r="J34" s="164">
        <f>ROUND(J127,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62"/>
      <c r="E35" s="162"/>
      <c r="F35" s="162"/>
      <c r="G35" s="162"/>
      <c r="H35" s="162"/>
      <c r="I35" s="162"/>
      <c r="J35" s="162"/>
      <c r="K35" s="162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5" t="s">
        <v>40</v>
      </c>
      <c r="G36" s="35"/>
      <c r="H36" s="35"/>
      <c r="I36" s="165" t="s">
        <v>39</v>
      </c>
      <c r="J36" s="165" t="s">
        <v>41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6" t="s">
        <v>42</v>
      </c>
      <c r="E37" s="167" t="s">
        <v>43</v>
      </c>
      <c r="F37" s="168">
        <f>ROUND((SUM(BE127:BE154)),  2)</f>
        <v>0</v>
      </c>
      <c r="G37" s="169"/>
      <c r="H37" s="169"/>
      <c r="I37" s="170">
        <v>0.20000000000000001</v>
      </c>
      <c r="J37" s="168">
        <f>ROUND(((SUM(BE127:BE154))*I37),  2)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67" t="s">
        <v>44</v>
      </c>
      <c r="F38" s="168">
        <f>ROUND((SUM(BF127:BF154)),  2)</f>
        <v>0</v>
      </c>
      <c r="G38" s="169"/>
      <c r="H38" s="169"/>
      <c r="I38" s="170">
        <v>0.20000000000000001</v>
      </c>
      <c r="J38" s="168">
        <f>ROUND(((SUM(BF127:BF154))*I38),  2)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54" t="s">
        <v>45</v>
      </c>
      <c r="F39" s="171">
        <f>ROUND((SUM(BG127:BG154)),  2)</f>
        <v>0</v>
      </c>
      <c r="G39" s="35"/>
      <c r="H39" s="35"/>
      <c r="I39" s="172">
        <v>0.20000000000000001</v>
      </c>
      <c r="J39" s="171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54" t="s">
        <v>46</v>
      </c>
      <c r="F40" s="171">
        <f>ROUND((SUM(BH127:BH154)),  2)</f>
        <v>0</v>
      </c>
      <c r="G40" s="35"/>
      <c r="H40" s="35"/>
      <c r="I40" s="172">
        <v>0.20000000000000001</v>
      </c>
      <c r="J40" s="171">
        <f>0</f>
        <v>0</v>
      </c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67" t="s">
        <v>47</v>
      </c>
      <c r="F41" s="168">
        <f>ROUND((SUM(BI127:BI154)),  2)</f>
        <v>0</v>
      </c>
      <c r="G41" s="169"/>
      <c r="H41" s="169"/>
      <c r="I41" s="170">
        <v>0</v>
      </c>
      <c r="J41" s="168">
        <f>0</f>
        <v>0</v>
      </c>
      <c r="K41" s="35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73"/>
      <c r="D43" s="174" t="s">
        <v>48</v>
      </c>
      <c r="E43" s="175"/>
      <c r="F43" s="175"/>
      <c r="G43" s="176" t="s">
        <v>49</v>
      </c>
      <c r="H43" s="177" t="s">
        <v>50</v>
      </c>
      <c r="I43" s="175"/>
      <c r="J43" s="178">
        <f>SUM(J34:J41)</f>
        <v>0</v>
      </c>
      <c r="K43" s="179"/>
      <c r="L43" s="66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221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91" t="s">
        <v>3269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1380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264" t="s">
        <v>3901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1382</v>
      </c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9" t="str">
        <f>E13</f>
        <v>SO-1.2.2.3 - Dorozumievacie zariadenia</v>
      </c>
      <c r="F91" s="37"/>
      <c r="G91" s="37"/>
      <c r="H91" s="37"/>
      <c r="I91" s="37"/>
      <c r="J91" s="37"/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18</v>
      </c>
      <c r="D93" s="37"/>
      <c r="E93" s="37"/>
      <c r="F93" s="24" t="str">
        <f>F16</f>
        <v>Svit</v>
      </c>
      <c r="G93" s="37"/>
      <c r="H93" s="37"/>
      <c r="I93" s="29" t="s">
        <v>20</v>
      </c>
      <c r="J93" s="82" t="str">
        <f>IF(J16="","",J16)</f>
        <v>20. 7. 2022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22</v>
      </c>
      <c r="D95" s="37"/>
      <c r="E95" s="37"/>
      <c r="F95" s="24" t="str">
        <f>E19</f>
        <v>Mesto Svit</v>
      </c>
      <c r="G95" s="37"/>
      <c r="H95" s="37"/>
      <c r="I95" s="29" t="s">
        <v>29</v>
      </c>
      <c r="J95" s="33" t="str">
        <f>E25</f>
        <v>Ing. arch. Martin Baloga, PhD. a kolektív EnviArch</v>
      </c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33</v>
      </c>
      <c r="J96" s="33" t="str">
        <f>E28</f>
        <v>Structures, s.r.o.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92" t="s">
        <v>224</v>
      </c>
      <c r="D98" s="193"/>
      <c r="E98" s="193"/>
      <c r="F98" s="193"/>
      <c r="G98" s="193"/>
      <c r="H98" s="193"/>
      <c r="I98" s="193"/>
      <c r="J98" s="194" t="s">
        <v>225</v>
      </c>
      <c r="K98" s="193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95" t="s">
        <v>226</v>
      </c>
      <c r="D100" s="37"/>
      <c r="E100" s="37"/>
      <c r="F100" s="37"/>
      <c r="G100" s="37"/>
      <c r="H100" s="37"/>
      <c r="I100" s="37"/>
      <c r="J100" s="113">
        <f>J127</f>
        <v>0</v>
      </c>
      <c r="K100" s="37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227</v>
      </c>
    </row>
    <row r="101" s="9" customFormat="1" ht="24.96" customHeight="1">
      <c r="A101" s="9"/>
      <c r="B101" s="196"/>
      <c r="C101" s="197"/>
      <c r="D101" s="198" t="s">
        <v>2578</v>
      </c>
      <c r="E101" s="199"/>
      <c r="F101" s="199"/>
      <c r="G101" s="199"/>
      <c r="H101" s="199"/>
      <c r="I101" s="199"/>
      <c r="J101" s="200">
        <f>J128</f>
        <v>0</v>
      </c>
      <c r="K101" s="197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202"/>
      <c r="C102" s="136"/>
      <c r="D102" s="203" t="s">
        <v>2579</v>
      </c>
      <c r="E102" s="204"/>
      <c r="F102" s="204"/>
      <c r="G102" s="204"/>
      <c r="H102" s="204"/>
      <c r="I102" s="204"/>
      <c r="J102" s="205">
        <f>J129</f>
        <v>0</v>
      </c>
      <c r="K102" s="136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2"/>
      <c r="C103" s="136"/>
      <c r="D103" s="203" t="s">
        <v>2702</v>
      </c>
      <c r="E103" s="204"/>
      <c r="F103" s="204"/>
      <c r="G103" s="204"/>
      <c r="H103" s="204"/>
      <c r="I103" s="204"/>
      <c r="J103" s="205">
        <f>J137</f>
        <v>0</v>
      </c>
      <c r="K103" s="136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2" customFormat="1" ht="21.84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="2" customFormat="1" ht="6.96" customHeight="1">
      <c r="A105" s="35"/>
      <c r="B105" s="69"/>
      <c r="C105" s="70"/>
      <c r="D105" s="70"/>
      <c r="E105" s="70"/>
      <c r="F105" s="70"/>
      <c r="G105" s="70"/>
      <c r="H105" s="70"/>
      <c r="I105" s="70"/>
      <c r="J105" s="70"/>
      <c r="K105" s="70"/>
      <c r="L105" s="66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="2" customFormat="1" ht="6.96" customHeight="1">
      <c r="A109" s="35"/>
      <c r="B109" s="71"/>
      <c r="C109" s="72"/>
      <c r="D109" s="72"/>
      <c r="E109" s="72"/>
      <c r="F109" s="72"/>
      <c r="G109" s="72"/>
      <c r="H109" s="72"/>
      <c r="I109" s="72"/>
      <c r="J109" s="72"/>
      <c r="K109" s="72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24.96" customHeight="1">
      <c r="A110" s="35"/>
      <c r="B110" s="36"/>
      <c r="C110" s="20" t="s">
        <v>250</v>
      </c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6.96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2" customHeight="1">
      <c r="A112" s="35"/>
      <c r="B112" s="36"/>
      <c r="C112" s="29" t="s">
        <v>14</v>
      </c>
      <c r="D112" s="37"/>
      <c r="E112" s="37"/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6.5" customHeight="1">
      <c r="A113" s="35"/>
      <c r="B113" s="36"/>
      <c r="C113" s="37"/>
      <c r="D113" s="37"/>
      <c r="E113" s="191" t="str">
        <f>E7</f>
        <v>Materská škola Svit - ZMNENA</v>
      </c>
      <c r="F113" s="29"/>
      <c r="G113" s="29"/>
      <c r="H113" s="29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1" customFormat="1" ht="12" customHeight="1">
      <c r="B114" s="18"/>
      <c r="C114" s="29" t="s">
        <v>221</v>
      </c>
      <c r="D114" s="19"/>
      <c r="E114" s="19"/>
      <c r="F114" s="19"/>
      <c r="G114" s="19"/>
      <c r="H114" s="19"/>
      <c r="I114" s="19"/>
      <c r="J114" s="19"/>
      <c r="K114" s="19"/>
      <c r="L114" s="17"/>
    </row>
    <row r="115" s="1" customFormat="1" ht="16.5" customHeight="1">
      <c r="B115" s="18"/>
      <c r="C115" s="19"/>
      <c r="D115" s="19"/>
      <c r="E115" s="191" t="s">
        <v>3269</v>
      </c>
      <c r="F115" s="19"/>
      <c r="G115" s="19"/>
      <c r="H115" s="19"/>
      <c r="I115" s="19"/>
      <c r="J115" s="19"/>
      <c r="K115" s="19"/>
      <c r="L115" s="17"/>
    </row>
    <row r="116" s="1" customFormat="1" ht="12" customHeight="1">
      <c r="B116" s="18"/>
      <c r="C116" s="29" t="s">
        <v>1380</v>
      </c>
      <c r="D116" s="19"/>
      <c r="E116" s="19"/>
      <c r="F116" s="19"/>
      <c r="G116" s="19"/>
      <c r="H116" s="19"/>
      <c r="I116" s="19"/>
      <c r="J116" s="19"/>
      <c r="K116" s="19"/>
      <c r="L116" s="17"/>
    </row>
    <row r="117" s="2" customFormat="1" ht="16.5" customHeight="1">
      <c r="A117" s="35"/>
      <c r="B117" s="36"/>
      <c r="C117" s="37"/>
      <c r="D117" s="37"/>
      <c r="E117" s="264" t="s">
        <v>3901</v>
      </c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2" customHeight="1">
      <c r="A118" s="35"/>
      <c r="B118" s="36"/>
      <c r="C118" s="29" t="s">
        <v>1382</v>
      </c>
      <c r="D118" s="37"/>
      <c r="E118" s="37"/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6.5" customHeight="1">
      <c r="A119" s="35"/>
      <c r="B119" s="36"/>
      <c r="C119" s="37"/>
      <c r="D119" s="37"/>
      <c r="E119" s="79" t="str">
        <f>E13</f>
        <v>SO-1.2.2.3 - Dorozumievacie zariadenia</v>
      </c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6.96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2" customHeight="1">
      <c r="A121" s="35"/>
      <c r="B121" s="36"/>
      <c r="C121" s="29" t="s">
        <v>18</v>
      </c>
      <c r="D121" s="37"/>
      <c r="E121" s="37"/>
      <c r="F121" s="24" t="str">
        <f>F16</f>
        <v>Svit</v>
      </c>
      <c r="G121" s="37"/>
      <c r="H121" s="37"/>
      <c r="I121" s="29" t="s">
        <v>20</v>
      </c>
      <c r="J121" s="82" t="str">
        <f>IF(J16="","",J16)</f>
        <v>20. 7. 2022</v>
      </c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6.96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40.05" customHeight="1">
      <c r="A123" s="35"/>
      <c r="B123" s="36"/>
      <c r="C123" s="29" t="s">
        <v>22</v>
      </c>
      <c r="D123" s="37"/>
      <c r="E123" s="37"/>
      <c r="F123" s="24" t="str">
        <f>E19</f>
        <v>Mesto Svit</v>
      </c>
      <c r="G123" s="37"/>
      <c r="H123" s="37"/>
      <c r="I123" s="29" t="s">
        <v>29</v>
      </c>
      <c r="J123" s="33" t="str">
        <f>E25</f>
        <v>Ing. arch. Martin Baloga, PhD. a kolektív EnviArch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5.15" customHeight="1">
      <c r="A124" s="35"/>
      <c r="B124" s="36"/>
      <c r="C124" s="29" t="s">
        <v>27</v>
      </c>
      <c r="D124" s="37"/>
      <c r="E124" s="37"/>
      <c r="F124" s="24" t="str">
        <f>IF(E22="","",E22)</f>
        <v>Vyplň údaj</v>
      </c>
      <c r="G124" s="37"/>
      <c r="H124" s="37"/>
      <c r="I124" s="29" t="s">
        <v>33</v>
      </c>
      <c r="J124" s="33" t="str">
        <f>E28</f>
        <v>Structures, s.r.o.</v>
      </c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0.32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11" customFormat="1" ht="29.28" customHeight="1">
      <c r="A126" s="207"/>
      <c r="B126" s="208"/>
      <c r="C126" s="209" t="s">
        <v>251</v>
      </c>
      <c r="D126" s="210" t="s">
        <v>63</v>
      </c>
      <c r="E126" s="210" t="s">
        <v>59</v>
      </c>
      <c r="F126" s="210" t="s">
        <v>60</v>
      </c>
      <c r="G126" s="210" t="s">
        <v>252</v>
      </c>
      <c r="H126" s="210" t="s">
        <v>253</v>
      </c>
      <c r="I126" s="210" t="s">
        <v>254</v>
      </c>
      <c r="J126" s="211" t="s">
        <v>225</v>
      </c>
      <c r="K126" s="212" t="s">
        <v>255</v>
      </c>
      <c r="L126" s="213"/>
      <c r="M126" s="103" t="s">
        <v>1</v>
      </c>
      <c r="N126" s="104" t="s">
        <v>42</v>
      </c>
      <c r="O126" s="104" t="s">
        <v>256</v>
      </c>
      <c r="P126" s="104" t="s">
        <v>257</v>
      </c>
      <c r="Q126" s="104" t="s">
        <v>258</v>
      </c>
      <c r="R126" s="104" t="s">
        <v>259</v>
      </c>
      <c r="S126" s="104" t="s">
        <v>260</v>
      </c>
      <c r="T126" s="105" t="s">
        <v>261</v>
      </c>
      <c r="U126" s="207"/>
      <c r="V126" s="207"/>
      <c r="W126" s="207"/>
      <c r="X126" s="207"/>
      <c r="Y126" s="207"/>
      <c r="Z126" s="207"/>
      <c r="AA126" s="207"/>
      <c r="AB126" s="207"/>
      <c r="AC126" s="207"/>
      <c r="AD126" s="207"/>
      <c r="AE126" s="207"/>
    </row>
    <row r="127" s="2" customFormat="1" ht="22.8" customHeight="1">
      <c r="A127" s="35"/>
      <c r="B127" s="36"/>
      <c r="C127" s="110" t="s">
        <v>226</v>
      </c>
      <c r="D127" s="37"/>
      <c r="E127" s="37"/>
      <c r="F127" s="37"/>
      <c r="G127" s="37"/>
      <c r="H127" s="37"/>
      <c r="I127" s="37"/>
      <c r="J127" s="214">
        <f>BK127</f>
        <v>0</v>
      </c>
      <c r="K127" s="37"/>
      <c r="L127" s="41"/>
      <c r="M127" s="106"/>
      <c r="N127" s="215"/>
      <c r="O127" s="107"/>
      <c r="P127" s="216">
        <f>P128</f>
        <v>0</v>
      </c>
      <c r="Q127" s="107"/>
      <c r="R127" s="216">
        <f>R128</f>
        <v>0.0038400000000000005</v>
      </c>
      <c r="S127" s="107"/>
      <c r="T127" s="217">
        <f>T128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4" t="s">
        <v>77</v>
      </c>
      <c r="AU127" s="14" t="s">
        <v>227</v>
      </c>
      <c r="BK127" s="218">
        <f>BK128</f>
        <v>0</v>
      </c>
    </row>
    <row r="128" s="12" customFormat="1" ht="25.92" customHeight="1">
      <c r="A128" s="12"/>
      <c r="B128" s="219"/>
      <c r="C128" s="220"/>
      <c r="D128" s="221" t="s">
        <v>77</v>
      </c>
      <c r="E128" s="222" t="s">
        <v>2580</v>
      </c>
      <c r="F128" s="222" t="s">
        <v>2581</v>
      </c>
      <c r="G128" s="220"/>
      <c r="H128" s="220"/>
      <c r="I128" s="223"/>
      <c r="J128" s="224">
        <f>BK128</f>
        <v>0</v>
      </c>
      <c r="K128" s="220"/>
      <c r="L128" s="225"/>
      <c r="M128" s="226"/>
      <c r="N128" s="227"/>
      <c r="O128" s="227"/>
      <c r="P128" s="228">
        <f>P129+P137</f>
        <v>0</v>
      </c>
      <c r="Q128" s="227"/>
      <c r="R128" s="228">
        <f>R129+R137</f>
        <v>0.0038400000000000005</v>
      </c>
      <c r="S128" s="227"/>
      <c r="T128" s="229">
        <f>T129+T137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0" t="s">
        <v>85</v>
      </c>
      <c r="AT128" s="231" t="s">
        <v>77</v>
      </c>
      <c r="AU128" s="231" t="s">
        <v>78</v>
      </c>
      <c r="AY128" s="230" t="s">
        <v>263</v>
      </c>
      <c r="BK128" s="232">
        <f>BK129+BK137</f>
        <v>0</v>
      </c>
    </row>
    <row r="129" s="12" customFormat="1" ht="22.8" customHeight="1">
      <c r="A129" s="12"/>
      <c r="B129" s="219"/>
      <c r="C129" s="220"/>
      <c r="D129" s="221" t="s">
        <v>77</v>
      </c>
      <c r="E129" s="247" t="s">
        <v>2582</v>
      </c>
      <c r="F129" s="247" t="s">
        <v>2583</v>
      </c>
      <c r="G129" s="220"/>
      <c r="H129" s="220"/>
      <c r="I129" s="223"/>
      <c r="J129" s="248">
        <f>BK129</f>
        <v>0</v>
      </c>
      <c r="K129" s="220"/>
      <c r="L129" s="225"/>
      <c r="M129" s="226"/>
      <c r="N129" s="227"/>
      <c r="O129" s="227"/>
      <c r="P129" s="228">
        <f>SUM(P130:P136)</f>
        <v>0</v>
      </c>
      <c r="Q129" s="227"/>
      <c r="R129" s="228">
        <f>SUM(R130:R136)</f>
        <v>0</v>
      </c>
      <c r="S129" s="227"/>
      <c r="T129" s="229">
        <f>SUM(T130:T136)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30" t="s">
        <v>85</v>
      </c>
      <c r="AT129" s="231" t="s">
        <v>77</v>
      </c>
      <c r="AU129" s="231" t="s">
        <v>85</v>
      </c>
      <c r="AY129" s="230" t="s">
        <v>263</v>
      </c>
      <c r="BK129" s="232">
        <f>SUM(BK130:BK136)</f>
        <v>0</v>
      </c>
    </row>
    <row r="130" s="2" customFormat="1" ht="24.15" customHeight="1">
      <c r="A130" s="35"/>
      <c r="B130" s="36"/>
      <c r="C130" s="233" t="s">
        <v>85</v>
      </c>
      <c r="D130" s="233" t="s">
        <v>264</v>
      </c>
      <c r="E130" s="234" t="s">
        <v>2757</v>
      </c>
      <c r="F130" s="235" t="s">
        <v>2758</v>
      </c>
      <c r="G130" s="236" t="s">
        <v>569</v>
      </c>
      <c r="H130" s="237">
        <v>42</v>
      </c>
      <c r="I130" s="238"/>
      <c r="J130" s="237">
        <f>ROUND(I130*H130,3)</f>
        <v>0</v>
      </c>
      <c r="K130" s="239"/>
      <c r="L130" s="41"/>
      <c r="M130" s="240" t="s">
        <v>1</v>
      </c>
      <c r="N130" s="241" t="s">
        <v>44</v>
      </c>
      <c r="O130" s="94"/>
      <c r="P130" s="242">
        <f>O130*H130</f>
        <v>0</v>
      </c>
      <c r="Q130" s="242">
        <v>0</v>
      </c>
      <c r="R130" s="242">
        <f>Q130*H130</f>
        <v>0</v>
      </c>
      <c r="S130" s="242">
        <v>0</v>
      </c>
      <c r="T130" s="243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4" t="s">
        <v>101</v>
      </c>
      <c r="AT130" s="244" t="s">
        <v>264</v>
      </c>
      <c r="AU130" s="244" t="s">
        <v>89</v>
      </c>
      <c r="AY130" s="14" t="s">
        <v>263</v>
      </c>
      <c r="BE130" s="245">
        <f>IF(N130="základná",J130,0)</f>
        <v>0</v>
      </c>
      <c r="BF130" s="245">
        <f>IF(N130="znížená",J130,0)</f>
        <v>0</v>
      </c>
      <c r="BG130" s="245">
        <f>IF(N130="zákl. prenesená",J130,0)</f>
        <v>0</v>
      </c>
      <c r="BH130" s="245">
        <f>IF(N130="zníž. prenesená",J130,0)</f>
        <v>0</v>
      </c>
      <c r="BI130" s="245">
        <f>IF(N130="nulová",J130,0)</f>
        <v>0</v>
      </c>
      <c r="BJ130" s="14" t="s">
        <v>89</v>
      </c>
      <c r="BK130" s="246">
        <f>ROUND(I130*H130,3)</f>
        <v>0</v>
      </c>
      <c r="BL130" s="14" t="s">
        <v>101</v>
      </c>
      <c r="BM130" s="244" t="s">
        <v>4052</v>
      </c>
    </row>
    <row r="131" s="2" customFormat="1" ht="33" customHeight="1">
      <c r="A131" s="35"/>
      <c r="B131" s="36"/>
      <c r="C131" s="249" t="s">
        <v>89</v>
      </c>
      <c r="D131" s="249" t="s">
        <v>612</v>
      </c>
      <c r="E131" s="250" t="s">
        <v>2760</v>
      </c>
      <c r="F131" s="251" t="s">
        <v>2761</v>
      </c>
      <c r="G131" s="252" t="s">
        <v>569</v>
      </c>
      <c r="H131" s="253">
        <v>42</v>
      </c>
      <c r="I131" s="254"/>
      <c r="J131" s="253">
        <f>ROUND(I131*H131,3)</f>
        <v>0</v>
      </c>
      <c r="K131" s="255"/>
      <c r="L131" s="256"/>
      <c r="M131" s="257" t="s">
        <v>1</v>
      </c>
      <c r="N131" s="258" t="s">
        <v>44</v>
      </c>
      <c r="O131" s="94"/>
      <c r="P131" s="242">
        <f>O131*H131</f>
        <v>0</v>
      </c>
      <c r="Q131" s="242">
        <v>0</v>
      </c>
      <c r="R131" s="242">
        <f>Q131*H131</f>
        <v>0</v>
      </c>
      <c r="S131" s="242">
        <v>0</v>
      </c>
      <c r="T131" s="24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4" t="s">
        <v>290</v>
      </c>
      <c r="AT131" s="244" t="s">
        <v>612</v>
      </c>
      <c r="AU131" s="244" t="s">
        <v>89</v>
      </c>
      <c r="AY131" s="14" t="s">
        <v>263</v>
      </c>
      <c r="BE131" s="245">
        <f>IF(N131="základná",J131,0)</f>
        <v>0</v>
      </c>
      <c r="BF131" s="245">
        <f>IF(N131="znížená",J131,0)</f>
        <v>0</v>
      </c>
      <c r="BG131" s="245">
        <f>IF(N131="zákl. prenesená",J131,0)</f>
        <v>0</v>
      </c>
      <c r="BH131" s="245">
        <f>IF(N131="zníž. prenesená",J131,0)</f>
        <v>0</v>
      </c>
      <c r="BI131" s="245">
        <f>IF(N131="nulová",J131,0)</f>
        <v>0</v>
      </c>
      <c r="BJ131" s="14" t="s">
        <v>89</v>
      </c>
      <c r="BK131" s="246">
        <f>ROUND(I131*H131,3)</f>
        <v>0</v>
      </c>
      <c r="BL131" s="14" t="s">
        <v>101</v>
      </c>
      <c r="BM131" s="244" t="s">
        <v>4053</v>
      </c>
    </row>
    <row r="132" s="2" customFormat="1" ht="24.15" customHeight="1">
      <c r="A132" s="35"/>
      <c r="B132" s="36"/>
      <c r="C132" s="249" t="s">
        <v>96</v>
      </c>
      <c r="D132" s="249" t="s">
        <v>612</v>
      </c>
      <c r="E132" s="250" t="s">
        <v>2763</v>
      </c>
      <c r="F132" s="251" t="s">
        <v>2764</v>
      </c>
      <c r="G132" s="252" t="s">
        <v>2598</v>
      </c>
      <c r="H132" s="253">
        <v>8</v>
      </c>
      <c r="I132" s="254"/>
      <c r="J132" s="253">
        <f>ROUND(I132*H132,3)</f>
        <v>0</v>
      </c>
      <c r="K132" s="255"/>
      <c r="L132" s="256"/>
      <c r="M132" s="257" t="s">
        <v>1</v>
      </c>
      <c r="N132" s="258" t="s">
        <v>44</v>
      </c>
      <c r="O132" s="94"/>
      <c r="P132" s="242">
        <f>O132*H132</f>
        <v>0</v>
      </c>
      <c r="Q132" s="242">
        <v>0</v>
      </c>
      <c r="R132" s="242">
        <f>Q132*H132</f>
        <v>0</v>
      </c>
      <c r="S132" s="242">
        <v>0</v>
      </c>
      <c r="T132" s="24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4" t="s">
        <v>290</v>
      </c>
      <c r="AT132" s="244" t="s">
        <v>612</v>
      </c>
      <c r="AU132" s="244" t="s">
        <v>89</v>
      </c>
      <c r="AY132" s="14" t="s">
        <v>263</v>
      </c>
      <c r="BE132" s="245">
        <f>IF(N132="základná",J132,0)</f>
        <v>0</v>
      </c>
      <c r="BF132" s="245">
        <f>IF(N132="znížená",J132,0)</f>
        <v>0</v>
      </c>
      <c r="BG132" s="245">
        <f>IF(N132="zákl. prenesená",J132,0)</f>
        <v>0</v>
      </c>
      <c r="BH132" s="245">
        <f>IF(N132="zníž. prenesená",J132,0)</f>
        <v>0</v>
      </c>
      <c r="BI132" s="245">
        <f>IF(N132="nulová",J132,0)</f>
        <v>0</v>
      </c>
      <c r="BJ132" s="14" t="s">
        <v>89</v>
      </c>
      <c r="BK132" s="246">
        <f>ROUND(I132*H132,3)</f>
        <v>0</v>
      </c>
      <c r="BL132" s="14" t="s">
        <v>101</v>
      </c>
      <c r="BM132" s="244" t="s">
        <v>4054</v>
      </c>
    </row>
    <row r="133" s="2" customFormat="1" ht="37.8" customHeight="1">
      <c r="A133" s="35"/>
      <c r="B133" s="36"/>
      <c r="C133" s="249" t="s">
        <v>101</v>
      </c>
      <c r="D133" s="249" t="s">
        <v>612</v>
      </c>
      <c r="E133" s="250" t="s">
        <v>2766</v>
      </c>
      <c r="F133" s="251" t="s">
        <v>2767</v>
      </c>
      <c r="G133" s="252" t="s">
        <v>2598</v>
      </c>
      <c r="H133" s="253">
        <v>8</v>
      </c>
      <c r="I133" s="254"/>
      <c r="J133" s="253">
        <f>ROUND(I133*H133,3)</f>
        <v>0</v>
      </c>
      <c r="K133" s="255"/>
      <c r="L133" s="256"/>
      <c r="M133" s="257" t="s">
        <v>1</v>
      </c>
      <c r="N133" s="258" t="s">
        <v>44</v>
      </c>
      <c r="O133" s="94"/>
      <c r="P133" s="242">
        <f>O133*H133</f>
        <v>0</v>
      </c>
      <c r="Q133" s="242">
        <v>0</v>
      </c>
      <c r="R133" s="242">
        <f>Q133*H133</f>
        <v>0</v>
      </c>
      <c r="S133" s="242">
        <v>0</v>
      </c>
      <c r="T133" s="24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4" t="s">
        <v>290</v>
      </c>
      <c r="AT133" s="244" t="s">
        <v>612</v>
      </c>
      <c r="AU133" s="244" t="s">
        <v>89</v>
      </c>
      <c r="AY133" s="14" t="s">
        <v>263</v>
      </c>
      <c r="BE133" s="245">
        <f>IF(N133="základná",J133,0)</f>
        <v>0</v>
      </c>
      <c r="BF133" s="245">
        <f>IF(N133="znížená",J133,0)</f>
        <v>0</v>
      </c>
      <c r="BG133" s="245">
        <f>IF(N133="zákl. prenesená",J133,0)</f>
        <v>0</v>
      </c>
      <c r="BH133" s="245">
        <f>IF(N133="zníž. prenesená",J133,0)</f>
        <v>0</v>
      </c>
      <c r="BI133" s="245">
        <f>IF(N133="nulová",J133,0)</f>
        <v>0</v>
      </c>
      <c r="BJ133" s="14" t="s">
        <v>89</v>
      </c>
      <c r="BK133" s="246">
        <f>ROUND(I133*H133,3)</f>
        <v>0</v>
      </c>
      <c r="BL133" s="14" t="s">
        <v>101</v>
      </c>
      <c r="BM133" s="244" t="s">
        <v>4055</v>
      </c>
    </row>
    <row r="134" s="2" customFormat="1" ht="16.5" customHeight="1">
      <c r="A134" s="35"/>
      <c r="B134" s="36"/>
      <c r="C134" s="233" t="s">
        <v>278</v>
      </c>
      <c r="D134" s="233" t="s">
        <v>264</v>
      </c>
      <c r="E134" s="234" t="s">
        <v>2769</v>
      </c>
      <c r="F134" s="235" t="s">
        <v>2770</v>
      </c>
      <c r="G134" s="236" t="s">
        <v>2598</v>
      </c>
      <c r="H134" s="237">
        <v>2</v>
      </c>
      <c r="I134" s="238"/>
      <c r="J134" s="237">
        <f>ROUND(I134*H134,3)</f>
        <v>0</v>
      </c>
      <c r="K134" s="239"/>
      <c r="L134" s="41"/>
      <c r="M134" s="240" t="s">
        <v>1</v>
      </c>
      <c r="N134" s="241" t="s">
        <v>44</v>
      </c>
      <c r="O134" s="94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101</v>
      </c>
      <c r="AT134" s="244" t="s">
        <v>264</v>
      </c>
      <c r="AU134" s="244" t="s">
        <v>89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101</v>
      </c>
      <c r="BM134" s="244" t="s">
        <v>4056</v>
      </c>
    </row>
    <row r="135" s="2" customFormat="1" ht="24.15" customHeight="1">
      <c r="A135" s="35"/>
      <c r="B135" s="36"/>
      <c r="C135" s="233" t="s">
        <v>282</v>
      </c>
      <c r="D135" s="233" t="s">
        <v>264</v>
      </c>
      <c r="E135" s="234" t="s">
        <v>2772</v>
      </c>
      <c r="F135" s="235" t="s">
        <v>2773</v>
      </c>
      <c r="G135" s="236" t="s">
        <v>569</v>
      </c>
      <c r="H135" s="237">
        <v>591</v>
      </c>
      <c r="I135" s="238"/>
      <c r="J135" s="237">
        <f>ROUND(I135*H135,3)</f>
        <v>0</v>
      </c>
      <c r="K135" s="239"/>
      <c r="L135" s="41"/>
      <c r="M135" s="240" t="s">
        <v>1</v>
      </c>
      <c r="N135" s="241" t="s">
        <v>44</v>
      </c>
      <c r="O135" s="94"/>
      <c r="P135" s="242">
        <f>O135*H135</f>
        <v>0</v>
      </c>
      <c r="Q135" s="242">
        <v>0</v>
      </c>
      <c r="R135" s="242">
        <f>Q135*H135</f>
        <v>0</v>
      </c>
      <c r="S135" s="242">
        <v>0</v>
      </c>
      <c r="T135" s="24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4" t="s">
        <v>101</v>
      </c>
      <c r="AT135" s="244" t="s">
        <v>264</v>
      </c>
      <c r="AU135" s="244" t="s">
        <v>89</v>
      </c>
      <c r="AY135" s="14" t="s">
        <v>263</v>
      </c>
      <c r="BE135" s="245">
        <f>IF(N135="základná",J135,0)</f>
        <v>0</v>
      </c>
      <c r="BF135" s="245">
        <f>IF(N135="znížená",J135,0)</f>
        <v>0</v>
      </c>
      <c r="BG135" s="245">
        <f>IF(N135="zákl. prenesená",J135,0)</f>
        <v>0</v>
      </c>
      <c r="BH135" s="245">
        <f>IF(N135="zníž. prenesená",J135,0)</f>
        <v>0</v>
      </c>
      <c r="BI135" s="245">
        <f>IF(N135="nulová",J135,0)</f>
        <v>0</v>
      </c>
      <c r="BJ135" s="14" t="s">
        <v>89</v>
      </c>
      <c r="BK135" s="246">
        <f>ROUND(I135*H135,3)</f>
        <v>0</v>
      </c>
      <c r="BL135" s="14" t="s">
        <v>101</v>
      </c>
      <c r="BM135" s="244" t="s">
        <v>4057</v>
      </c>
    </row>
    <row r="136" s="2" customFormat="1" ht="16.5" customHeight="1">
      <c r="A136" s="35"/>
      <c r="B136" s="36"/>
      <c r="C136" s="249" t="s">
        <v>286</v>
      </c>
      <c r="D136" s="249" t="s">
        <v>612</v>
      </c>
      <c r="E136" s="250" t="s">
        <v>2775</v>
      </c>
      <c r="F136" s="251" t="s">
        <v>2776</v>
      </c>
      <c r="G136" s="252" t="s">
        <v>410</v>
      </c>
      <c r="H136" s="253">
        <v>3</v>
      </c>
      <c r="I136" s="254"/>
      <c r="J136" s="253">
        <f>ROUND(I136*H136,3)</f>
        <v>0</v>
      </c>
      <c r="K136" s="255"/>
      <c r="L136" s="256"/>
      <c r="M136" s="257" t="s">
        <v>1</v>
      </c>
      <c r="N136" s="258" t="s">
        <v>44</v>
      </c>
      <c r="O136" s="94"/>
      <c r="P136" s="242">
        <f>O136*H136</f>
        <v>0</v>
      </c>
      <c r="Q136" s="242">
        <v>0</v>
      </c>
      <c r="R136" s="242">
        <f>Q136*H136</f>
        <v>0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290</v>
      </c>
      <c r="AT136" s="244" t="s">
        <v>612</v>
      </c>
      <c r="AU136" s="244" t="s">
        <v>89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101</v>
      </c>
      <c r="BM136" s="244" t="s">
        <v>4058</v>
      </c>
    </row>
    <row r="137" s="12" customFormat="1" ht="22.8" customHeight="1">
      <c r="A137" s="12"/>
      <c r="B137" s="219"/>
      <c r="C137" s="220"/>
      <c r="D137" s="221" t="s">
        <v>77</v>
      </c>
      <c r="E137" s="247" t="s">
        <v>2737</v>
      </c>
      <c r="F137" s="247" t="s">
        <v>2738</v>
      </c>
      <c r="G137" s="220"/>
      <c r="H137" s="220"/>
      <c r="I137" s="223"/>
      <c r="J137" s="248">
        <f>BK137</f>
        <v>0</v>
      </c>
      <c r="K137" s="220"/>
      <c r="L137" s="225"/>
      <c r="M137" s="226"/>
      <c r="N137" s="227"/>
      <c r="O137" s="227"/>
      <c r="P137" s="228">
        <f>SUM(P138:P154)</f>
        <v>0</v>
      </c>
      <c r="Q137" s="227"/>
      <c r="R137" s="228">
        <f>SUM(R138:R154)</f>
        <v>0.0038400000000000005</v>
      </c>
      <c r="S137" s="227"/>
      <c r="T137" s="229">
        <f>SUM(T138:T154)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30" t="s">
        <v>85</v>
      </c>
      <c r="AT137" s="231" t="s">
        <v>77</v>
      </c>
      <c r="AU137" s="231" t="s">
        <v>85</v>
      </c>
      <c r="AY137" s="230" t="s">
        <v>263</v>
      </c>
      <c r="BK137" s="232">
        <f>SUM(BK138:BK154)</f>
        <v>0</v>
      </c>
    </row>
    <row r="138" s="2" customFormat="1" ht="16.5" customHeight="1">
      <c r="A138" s="35"/>
      <c r="B138" s="36"/>
      <c r="C138" s="233" t="s">
        <v>290</v>
      </c>
      <c r="D138" s="233" t="s">
        <v>264</v>
      </c>
      <c r="E138" s="234" t="s">
        <v>2778</v>
      </c>
      <c r="F138" s="235" t="s">
        <v>2779</v>
      </c>
      <c r="G138" s="236" t="s">
        <v>2598</v>
      </c>
      <c r="H138" s="237">
        <v>2</v>
      </c>
      <c r="I138" s="238"/>
      <c r="J138" s="237">
        <f>ROUND(I138*H138,3)</f>
        <v>0</v>
      </c>
      <c r="K138" s="239"/>
      <c r="L138" s="41"/>
      <c r="M138" s="240" t="s">
        <v>1</v>
      </c>
      <c r="N138" s="241" t="s">
        <v>44</v>
      </c>
      <c r="O138" s="94"/>
      <c r="P138" s="242">
        <f>O138*H138</f>
        <v>0</v>
      </c>
      <c r="Q138" s="242">
        <v>0</v>
      </c>
      <c r="R138" s="242">
        <f>Q138*H138</f>
        <v>0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101</v>
      </c>
      <c r="AT138" s="244" t="s">
        <v>264</v>
      </c>
      <c r="AU138" s="244" t="s">
        <v>89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101</v>
      </c>
      <c r="BM138" s="244" t="s">
        <v>4059</v>
      </c>
    </row>
    <row r="139" s="2" customFormat="1" ht="21.75" customHeight="1">
      <c r="A139" s="35"/>
      <c r="B139" s="36"/>
      <c r="C139" s="249" t="s">
        <v>294</v>
      </c>
      <c r="D139" s="249" t="s">
        <v>612</v>
      </c>
      <c r="E139" s="250" t="s">
        <v>2781</v>
      </c>
      <c r="F139" s="251" t="s">
        <v>2782</v>
      </c>
      <c r="G139" s="252" t="s">
        <v>2598</v>
      </c>
      <c r="H139" s="253">
        <v>2</v>
      </c>
      <c r="I139" s="254"/>
      <c r="J139" s="253">
        <f>ROUND(I139*H139,3)</f>
        <v>0</v>
      </c>
      <c r="K139" s="255"/>
      <c r="L139" s="256"/>
      <c r="M139" s="257" t="s">
        <v>1</v>
      </c>
      <c r="N139" s="258" t="s">
        <v>44</v>
      </c>
      <c r="O139" s="94"/>
      <c r="P139" s="242">
        <f>O139*H139</f>
        <v>0</v>
      </c>
      <c r="Q139" s="242">
        <v>0</v>
      </c>
      <c r="R139" s="242">
        <f>Q139*H139</f>
        <v>0</v>
      </c>
      <c r="S139" s="242">
        <v>0</v>
      </c>
      <c r="T139" s="24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4" t="s">
        <v>290</v>
      </c>
      <c r="AT139" s="244" t="s">
        <v>612</v>
      </c>
      <c r="AU139" s="244" t="s">
        <v>89</v>
      </c>
      <c r="AY139" s="14" t="s">
        <v>263</v>
      </c>
      <c r="BE139" s="245">
        <f>IF(N139="základná",J139,0)</f>
        <v>0</v>
      </c>
      <c r="BF139" s="245">
        <f>IF(N139="znížená",J139,0)</f>
        <v>0</v>
      </c>
      <c r="BG139" s="245">
        <f>IF(N139="zákl. prenesená",J139,0)</f>
        <v>0</v>
      </c>
      <c r="BH139" s="245">
        <f>IF(N139="zníž. prenesená",J139,0)</f>
        <v>0</v>
      </c>
      <c r="BI139" s="245">
        <f>IF(N139="nulová",J139,0)</f>
        <v>0</v>
      </c>
      <c r="BJ139" s="14" t="s">
        <v>89</v>
      </c>
      <c r="BK139" s="246">
        <f>ROUND(I139*H139,3)</f>
        <v>0</v>
      </c>
      <c r="BL139" s="14" t="s">
        <v>101</v>
      </c>
      <c r="BM139" s="244" t="s">
        <v>4060</v>
      </c>
    </row>
    <row r="140" s="2" customFormat="1" ht="16.5" customHeight="1">
      <c r="A140" s="35"/>
      <c r="B140" s="36"/>
      <c r="C140" s="233" t="s">
        <v>298</v>
      </c>
      <c r="D140" s="233" t="s">
        <v>264</v>
      </c>
      <c r="E140" s="234" t="s">
        <v>2784</v>
      </c>
      <c r="F140" s="235" t="s">
        <v>2785</v>
      </c>
      <c r="G140" s="236" t="s">
        <v>2598</v>
      </c>
      <c r="H140" s="237">
        <v>2</v>
      </c>
      <c r="I140" s="238"/>
      <c r="J140" s="237">
        <f>ROUND(I140*H140,3)</f>
        <v>0</v>
      </c>
      <c r="K140" s="239"/>
      <c r="L140" s="41"/>
      <c r="M140" s="240" t="s">
        <v>1</v>
      </c>
      <c r="N140" s="241" t="s">
        <v>44</v>
      </c>
      <c r="O140" s="94"/>
      <c r="P140" s="242">
        <f>O140*H140</f>
        <v>0</v>
      </c>
      <c r="Q140" s="242">
        <v>0</v>
      </c>
      <c r="R140" s="242">
        <f>Q140*H140</f>
        <v>0</v>
      </c>
      <c r="S140" s="242">
        <v>0</v>
      </c>
      <c r="T140" s="24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4" t="s">
        <v>101</v>
      </c>
      <c r="AT140" s="244" t="s">
        <v>264</v>
      </c>
      <c r="AU140" s="244" t="s">
        <v>89</v>
      </c>
      <c r="AY140" s="14" t="s">
        <v>263</v>
      </c>
      <c r="BE140" s="245">
        <f>IF(N140="základná",J140,0)</f>
        <v>0</v>
      </c>
      <c r="BF140" s="245">
        <f>IF(N140="znížená",J140,0)</f>
        <v>0</v>
      </c>
      <c r="BG140" s="245">
        <f>IF(N140="zákl. prenesená",J140,0)</f>
        <v>0</v>
      </c>
      <c r="BH140" s="245">
        <f>IF(N140="zníž. prenesená",J140,0)</f>
        <v>0</v>
      </c>
      <c r="BI140" s="245">
        <f>IF(N140="nulová",J140,0)</f>
        <v>0</v>
      </c>
      <c r="BJ140" s="14" t="s">
        <v>89</v>
      </c>
      <c r="BK140" s="246">
        <f>ROUND(I140*H140,3)</f>
        <v>0</v>
      </c>
      <c r="BL140" s="14" t="s">
        <v>101</v>
      </c>
      <c r="BM140" s="244" t="s">
        <v>4061</v>
      </c>
    </row>
    <row r="141" s="2" customFormat="1" ht="16.5" customHeight="1">
      <c r="A141" s="35"/>
      <c r="B141" s="36"/>
      <c r="C141" s="249" t="s">
        <v>302</v>
      </c>
      <c r="D141" s="249" t="s">
        <v>612</v>
      </c>
      <c r="E141" s="250" t="s">
        <v>2787</v>
      </c>
      <c r="F141" s="251" t="s">
        <v>2788</v>
      </c>
      <c r="G141" s="252" t="s">
        <v>2598</v>
      </c>
      <c r="H141" s="253">
        <v>2</v>
      </c>
      <c r="I141" s="254"/>
      <c r="J141" s="253">
        <f>ROUND(I141*H141,3)</f>
        <v>0</v>
      </c>
      <c r="K141" s="255"/>
      <c r="L141" s="256"/>
      <c r="M141" s="257" t="s">
        <v>1</v>
      </c>
      <c r="N141" s="258" t="s">
        <v>44</v>
      </c>
      <c r="O141" s="94"/>
      <c r="P141" s="242">
        <f>O141*H141</f>
        <v>0</v>
      </c>
      <c r="Q141" s="242">
        <v>0</v>
      </c>
      <c r="R141" s="242">
        <f>Q141*H141</f>
        <v>0</v>
      </c>
      <c r="S141" s="242">
        <v>0</v>
      </c>
      <c r="T141" s="24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4" t="s">
        <v>290</v>
      </c>
      <c r="AT141" s="244" t="s">
        <v>612</v>
      </c>
      <c r="AU141" s="244" t="s">
        <v>89</v>
      </c>
      <c r="AY141" s="14" t="s">
        <v>263</v>
      </c>
      <c r="BE141" s="245">
        <f>IF(N141="základná",J141,0)</f>
        <v>0</v>
      </c>
      <c r="BF141" s="245">
        <f>IF(N141="znížená",J141,0)</f>
        <v>0</v>
      </c>
      <c r="BG141" s="245">
        <f>IF(N141="zákl. prenesená",J141,0)</f>
        <v>0</v>
      </c>
      <c r="BH141" s="245">
        <f>IF(N141="zníž. prenesená",J141,0)</f>
        <v>0</v>
      </c>
      <c r="BI141" s="245">
        <f>IF(N141="nulová",J141,0)</f>
        <v>0</v>
      </c>
      <c r="BJ141" s="14" t="s">
        <v>89</v>
      </c>
      <c r="BK141" s="246">
        <f>ROUND(I141*H141,3)</f>
        <v>0</v>
      </c>
      <c r="BL141" s="14" t="s">
        <v>101</v>
      </c>
      <c r="BM141" s="244" t="s">
        <v>4062</v>
      </c>
    </row>
    <row r="142" s="2" customFormat="1" ht="16.5" customHeight="1">
      <c r="A142" s="35"/>
      <c r="B142" s="36"/>
      <c r="C142" s="249" t="s">
        <v>306</v>
      </c>
      <c r="D142" s="249" t="s">
        <v>612</v>
      </c>
      <c r="E142" s="250" t="s">
        <v>2790</v>
      </c>
      <c r="F142" s="251" t="s">
        <v>2791</v>
      </c>
      <c r="G142" s="252" t="s">
        <v>2598</v>
      </c>
      <c r="H142" s="253">
        <v>2</v>
      </c>
      <c r="I142" s="254"/>
      <c r="J142" s="253">
        <f>ROUND(I142*H142,3)</f>
        <v>0</v>
      </c>
      <c r="K142" s="255"/>
      <c r="L142" s="256"/>
      <c r="M142" s="257" t="s">
        <v>1</v>
      </c>
      <c r="N142" s="258" t="s">
        <v>44</v>
      </c>
      <c r="O142" s="94"/>
      <c r="P142" s="242">
        <f>O142*H142</f>
        <v>0</v>
      </c>
      <c r="Q142" s="242">
        <v>0</v>
      </c>
      <c r="R142" s="242">
        <f>Q142*H142</f>
        <v>0</v>
      </c>
      <c r="S142" s="242">
        <v>0</v>
      </c>
      <c r="T142" s="24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4" t="s">
        <v>290</v>
      </c>
      <c r="AT142" s="244" t="s">
        <v>612</v>
      </c>
      <c r="AU142" s="244" t="s">
        <v>89</v>
      </c>
      <c r="AY142" s="14" t="s">
        <v>263</v>
      </c>
      <c r="BE142" s="245">
        <f>IF(N142="základná",J142,0)</f>
        <v>0</v>
      </c>
      <c r="BF142" s="245">
        <f>IF(N142="znížená",J142,0)</f>
        <v>0</v>
      </c>
      <c r="BG142" s="245">
        <f>IF(N142="zákl. prenesená",J142,0)</f>
        <v>0</v>
      </c>
      <c r="BH142" s="245">
        <f>IF(N142="zníž. prenesená",J142,0)</f>
        <v>0</v>
      </c>
      <c r="BI142" s="245">
        <f>IF(N142="nulová",J142,0)</f>
        <v>0</v>
      </c>
      <c r="BJ142" s="14" t="s">
        <v>89</v>
      </c>
      <c r="BK142" s="246">
        <f>ROUND(I142*H142,3)</f>
        <v>0</v>
      </c>
      <c r="BL142" s="14" t="s">
        <v>101</v>
      </c>
      <c r="BM142" s="244" t="s">
        <v>4063</v>
      </c>
    </row>
    <row r="143" s="2" customFormat="1" ht="16.5" customHeight="1">
      <c r="A143" s="35"/>
      <c r="B143" s="36"/>
      <c r="C143" s="249" t="s">
        <v>310</v>
      </c>
      <c r="D143" s="249" t="s">
        <v>612</v>
      </c>
      <c r="E143" s="250" t="s">
        <v>2793</v>
      </c>
      <c r="F143" s="251" t="s">
        <v>2794</v>
      </c>
      <c r="G143" s="252" t="s">
        <v>2598</v>
      </c>
      <c r="H143" s="253">
        <v>2</v>
      </c>
      <c r="I143" s="254"/>
      <c r="J143" s="253">
        <f>ROUND(I143*H143,3)</f>
        <v>0</v>
      </c>
      <c r="K143" s="255"/>
      <c r="L143" s="256"/>
      <c r="M143" s="257" t="s">
        <v>1</v>
      </c>
      <c r="N143" s="258" t="s">
        <v>44</v>
      </c>
      <c r="O143" s="94"/>
      <c r="P143" s="242">
        <f>O143*H143</f>
        <v>0</v>
      </c>
      <c r="Q143" s="242">
        <v>0</v>
      </c>
      <c r="R143" s="242">
        <f>Q143*H143</f>
        <v>0</v>
      </c>
      <c r="S143" s="242">
        <v>0</v>
      </c>
      <c r="T143" s="24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4" t="s">
        <v>290</v>
      </c>
      <c r="AT143" s="244" t="s">
        <v>612</v>
      </c>
      <c r="AU143" s="244" t="s">
        <v>89</v>
      </c>
      <c r="AY143" s="14" t="s">
        <v>263</v>
      </c>
      <c r="BE143" s="245">
        <f>IF(N143="základná",J143,0)</f>
        <v>0</v>
      </c>
      <c r="BF143" s="245">
        <f>IF(N143="znížená",J143,0)</f>
        <v>0</v>
      </c>
      <c r="BG143" s="245">
        <f>IF(N143="zákl. prenesená",J143,0)</f>
        <v>0</v>
      </c>
      <c r="BH143" s="245">
        <f>IF(N143="zníž. prenesená",J143,0)</f>
        <v>0</v>
      </c>
      <c r="BI143" s="245">
        <f>IF(N143="nulová",J143,0)</f>
        <v>0</v>
      </c>
      <c r="BJ143" s="14" t="s">
        <v>89</v>
      </c>
      <c r="BK143" s="246">
        <f>ROUND(I143*H143,3)</f>
        <v>0</v>
      </c>
      <c r="BL143" s="14" t="s">
        <v>101</v>
      </c>
      <c r="BM143" s="244" t="s">
        <v>4064</v>
      </c>
    </row>
    <row r="144" s="2" customFormat="1" ht="21.75" customHeight="1">
      <c r="A144" s="35"/>
      <c r="B144" s="36"/>
      <c r="C144" s="249" t="s">
        <v>315</v>
      </c>
      <c r="D144" s="249" t="s">
        <v>612</v>
      </c>
      <c r="E144" s="250" t="s">
        <v>2796</v>
      </c>
      <c r="F144" s="251" t="s">
        <v>2797</v>
      </c>
      <c r="G144" s="252" t="s">
        <v>2598</v>
      </c>
      <c r="H144" s="253">
        <v>2</v>
      </c>
      <c r="I144" s="254"/>
      <c r="J144" s="253">
        <f>ROUND(I144*H144,3)</f>
        <v>0</v>
      </c>
      <c r="K144" s="255"/>
      <c r="L144" s="256"/>
      <c r="M144" s="257" t="s">
        <v>1</v>
      </c>
      <c r="N144" s="258" t="s">
        <v>44</v>
      </c>
      <c r="O144" s="94"/>
      <c r="P144" s="242">
        <f>O144*H144</f>
        <v>0</v>
      </c>
      <c r="Q144" s="242">
        <v>0</v>
      </c>
      <c r="R144" s="242">
        <f>Q144*H144</f>
        <v>0</v>
      </c>
      <c r="S144" s="242">
        <v>0</v>
      </c>
      <c r="T144" s="24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4" t="s">
        <v>290</v>
      </c>
      <c r="AT144" s="244" t="s">
        <v>612</v>
      </c>
      <c r="AU144" s="244" t="s">
        <v>89</v>
      </c>
      <c r="AY144" s="14" t="s">
        <v>263</v>
      </c>
      <c r="BE144" s="245">
        <f>IF(N144="základná",J144,0)</f>
        <v>0</v>
      </c>
      <c r="BF144" s="245">
        <f>IF(N144="znížená",J144,0)</f>
        <v>0</v>
      </c>
      <c r="BG144" s="245">
        <f>IF(N144="zákl. prenesená",J144,0)</f>
        <v>0</v>
      </c>
      <c r="BH144" s="245">
        <f>IF(N144="zníž. prenesená",J144,0)</f>
        <v>0</v>
      </c>
      <c r="BI144" s="245">
        <f>IF(N144="nulová",J144,0)</f>
        <v>0</v>
      </c>
      <c r="BJ144" s="14" t="s">
        <v>89</v>
      </c>
      <c r="BK144" s="246">
        <f>ROUND(I144*H144,3)</f>
        <v>0</v>
      </c>
      <c r="BL144" s="14" t="s">
        <v>101</v>
      </c>
      <c r="BM144" s="244" t="s">
        <v>4065</v>
      </c>
    </row>
    <row r="145" s="2" customFormat="1" ht="16.5" customHeight="1">
      <c r="A145" s="35"/>
      <c r="B145" s="36"/>
      <c r="C145" s="249" t="s">
        <v>319</v>
      </c>
      <c r="D145" s="249" t="s">
        <v>612</v>
      </c>
      <c r="E145" s="250" t="s">
        <v>2799</v>
      </c>
      <c r="F145" s="251" t="s">
        <v>2800</v>
      </c>
      <c r="G145" s="252" t="s">
        <v>2598</v>
      </c>
      <c r="H145" s="253">
        <v>2</v>
      </c>
      <c r="I145" s="254"/>
      <c r="J145" s="253">
        <f>ROUND(I145*H145,3)</f>
        <v>0</v>
      </c>
      <c r="K145" s="255"/>
      <c r="L145" s="256"/>
      <c r="M145" s="257" t="s">
        <v>1</v>
      </c>
      <c r="N145" s="258" t="s">
        <v>44</v>
      </c>
      <c r="O145" s="94"/>
      <c r="P145" s="242">
        <f>O145*H145</f>
        <v>0</v>
      </c>
      <c r="Q145" s="242">
        <v>0</v>
      </c>
      <c r="R145" s="242">
        <f>Q145*H145</f>
        <v>0</v>
      </c>
      <c r="S145" s="242">
        <v>0</v>
      </c>
      <c r="T145" s="24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4" t="s">
        <v>290</v>
      </c>
      <c r="AT145" s="244" t="s">
        <v>612</v>
      </c>
      <c r="AU145" s="244" t="s">
        <v>89</v>
      </c>
      <c r="AY145" s="14" t="s">
        <v>263</v>
      </c>
      <c r="BE145" s="245">
        <f>IF(N145="základná",J145,0)</f>
        <v>0</v>
      </c>
      <c r="BF145" s="245">
        <f>IF(N145="znížená",J145,0)</f>
        <v>0</v>
      </c>
      <c r="BG145" s="245">
        <f>IF(N145="zákl. prenesená",J145,0)</f>
        <v>0</v>
      </c>
      <c r="BH145" s="245">
        <f>IF(N145="zníž. prenesená",J145,0)</f>
        <v>0</v>
      </c>
      <c r="BI145" s="245">
        <f>IF(N145="nulová",J145,0)</f>
        <v>0</v>
      </c>
      <c r="BJ145" s="14" t="s">
        <v>89</v>
      </c>
      <c r="BK145" s="246">
        <f>ROUND(I145*H145,3)</f>
        <v>0</v>
      </c>
      <c r="BL145" s="14" t="s">
        <v>101</v>
      </c>
      <c r="BM145" s="244" t="s">
        <v>4066</v>
      </c>
    </row>
    <row r="146" s="2" customFormat="1" ht="16.5" customHeight="1">
      <c r="A146" s="35"/>
      <c r="B146" s="36"/>
      <c r="C146" s="249" t="s">
        <v>327</v>
      </c>
      <c r="D146" s="249" t="s">
        <v>612</v>
      </c>
      <c r="E146" s="250" t="s">
        <v>2802</v>
      </c>
      <c r="F146" s="251" t="s">
        <v>2803</v>
      </c>
      <c r="G146" s="252" t="s">
        <v>2598</v>
      </c>
      <c r="H146" s="253">
        <v>6</v>
      </c>
      <c r="I146" s="254"/>
      <c r="J146" s="253">
        <f>ROUND(I146*H146,3)</f>
        <v>0</v>
      </c>
      <c r="K146" s="255"/>
      <c r="L146" s="256"/>
      <c r="M146" s="257" t="s">
        <v>1</v>
      </c>
      <c r="N146" s="258" t="s">
        <v>44</v>
      </c>
      <c r="O146" s="94"/>
      <c r="P146" s="242">
        <f>O146*H146</f>
        <v>0</v>
      </c>
      <c r="Q146" s="242">
        <v>0.00032000000000000003</v>
      </c>
      <c r="R146" s="242">
        <f>Q146*H146</f>
        <v>0.0019200000000000003</v>
      </c>
      <c r="S146" s="242">
        <v>0</v>
      </c>
      <c r="T146" s="24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4" t="s">
        <v>290</v>
      </c>
      <c r="AT146" s="244" t="s">
        <v>612</v>
      </c>
      <c r="AU146" s="244" t="s">
        <v>89</v>
      </c>
      <c r="AY146" s="14" t="s">
        <v>263</v>
      </c>
      <c r="BE146" s="245">
        <f>IF(N146="základná",J146,0)</f>
        <v>0</v>
      </c>
      <c r="BF146" s="245">
        <f>IF(N146="znížená",J146,0)</f>
        <v>0</v>
      </c>
      <c r="BG146" s="245">
        <f>IF(N146="zákl. prenesená",J146,0)</f>
        <v>0</v>
      </c>
      <c r="BH146" s="245">
        <f>IF(N146="zníž. prenesená",J146,0)</f>
        <v>0</v>
      </c>
      <c r="BI146" s="245">
        <f>IF(N146="nulová",J146,0)</f>
        <v>0</v>
      </c>
      <c r="BJ146" s="14" t="s">
        <v>89</v>
      </c>
      <c r="BK146" s="246">
        <f>ROUND(I146*H146,3)</f>
        <v>0</v>
      </c>
      <c r="BL146" s="14" t="s">
        <v>101</v>
      </c>
      <c r="BM146" s="244" t="s">
        <v>4067</v>
      </c>
    </row>
    <row r="147" s="2" customFormat="1" ht="16.5" customHeight="1">
      <c r="A147" s="35"/>
      <c r="B147" s="36"/>
      <c r="C147" s="249" t="s">
        <v>331</v>
      </c>
      <c r="D147" s="249" t="s">
        <v>612</v>
      </c>
      <c r="E147" s="250" t="s">
        <v>4068</v>
      </c>
      <c r="F147" s="251" t="s">
        <v>4069</v>
      </c>
      <c r="G147" s="252" t="s">
        <v>2598</v>
      </c>
      <c r="H147" s="253">
        <v>1</v>
      </c>
      <c r="I147" s="254"/>
      <c r="J147" s="253">
        <f>ROUND(I147*H147,3)</f>
        <v>0</v>
      </c>
      <c r="K147" s="255"/>
      <c r="L147" s="256"/>
      <c r="M147" s="257" t="s">
        <v>1</v>
      </c>
      <c r="N147" s="258" t="s">
        <v>44</v>
      </c>
      <c r="O147" s="94"/>
      <c r="P147" s="242">
        <f>O147*H147</f>
        <v>0</v>
      </c>
      <c r="Q147" s="242">
        <v>0</v>
      </c>
      <c r="R147" s="242">
        <f>Q147*H147</f>
        <v>0</v>
      </c>
      <c r="S147" s="242">
        <v>0</v>
      </c>
      <c r="T147" s="24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4" t="s">
        <v>290</v>
      </c>
      <c r="AT147" s="244" t="s">
        <v>612</v>
      </c>
      <c r="AU147" s="244" t="s">
        <v>89</v>
      </c>
      <c r="AY147" s="14" t="s">
        <v>263</v>
      </c>
      <c r="BE147" s="245">
        <f>IF(N147="základná",J147,0)</f>
        <v>0</v>
      </c>
      <c r="BF147" s="245">
        <f>IF(N147="znížená",J147,0)</f>
        <v>0</v>
      </c>
      <c r="BG147" s="245">
        <f>IF(N147="zákl. prenesená",J147,0)</f>
        <v>0</v>
      </c>
      <c r="BH147" s="245">
        <f>IF(N147="zníž. prenesená",J147,0)</f>
        <v>0</v>
      </c>
      <c r="BI147" s="245">
        <f>IF(N147="nulová",J147,0)</f>
        <v>0</v>
      </c>
      <c r="BJ147" s="14" t="s">
        <v>89</v>
      </c>
      <c r="BK147" s="246">
        <f>ROUND(I147*H147,3)</f>
        <v>0</v>
      </c>
      <c r="BL147" s="14" t="s">
        <v>101</v>
      </c>
      <c r="BM147" s="244" t="s">
        <v>4070</v>
      </c>
    </row>
    <row r="148" s="2" customFormat="1" ht="16.5" customHeight="1">
      <c r="A148" s="35"/>
      <c r="B148" s="36"/>
      <c r="C148" s="249" t="s">
        <v>1455</v>
      </c>
      <c r="D148" s="249" t="s">
        <v>612</v>
      </c>
      <c r="E148" s="250" t="s">
        <v>2805</v>
      </c>
      <c r="F148" s="251" t="s">
        <v>2806</v>
      </c>
      <c r="G148" s="252" t="s">
        <v>2598</v>
      </c>
      <c r="H148" s="253">
        <v>2</v>
      </c>
      <c r="I148" s="254"/>
      <c r="J148" s="253">
        <f>ROUND(I148*H148,3)</f>
        <v>0</v>
      </c>
      <c r="K148" s="255"/>
      <c r="L148" s="256"/>
      <c r="M148" s="257" t="s">
        <v>1</v>
      </c>
      <c r="N148" s="258" t="s">
        <v>44</v>
      </c>
      <c r="O148" s="94"/>
      <c r="P148" s="242">
        <f>O148*H148</f>
        <v>0</v>
      </c>
      <c r="Q148" s="242">
        <v>0</v>
      </c>
      <c r="R148" s="242">
        <f>Q148*H148</f>
        <v>0</v>
      </c>
      <c r="S148" s="242">
        <v>0</v>
      </c>
      <c r="T148" s="24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4" t="s">
        <v>290</v>
      </c>
      <c r="AT148" s="244" t="s">
        <v>612</v>
      </c>
      <c r="AU148" s="244" t="s">
        <v>89</v>
      </c>
      <c r="AY148" s="14" t="s">
        <v>263</v>
      </c>
      <c r="BE148" s="245">
        <f>IF(N148="základná",J148,0)</f>
        <v>0</v>
      </c>
      <c r="BF148" s="245">
        <f>IF(N148="znížená",J148,0)</f>
        <v>0</v>
      </c>
      <c r="BG148" s="245">
        <f>IF(N148="zákl. prenesená",J148,0)</f>
        <v>0</v>
      </c>
      <c r="BH148" s="245">
        <f>IF(N148="zníž. prenesená",J148,0)</f>
        <v>0</v>
      </c>
      <c r="BI148" s="245">
        <f>IF(N148="nulová",J148,0)</f>
        <v>0</v>
      </c>
      <c r="BJ148" s="14" t="s">
        <v>89</v>
      </c>
      <c r="BK148" s="246">
        <f>ROUND(I148*H148,3)</f>
        <v>0</v>
      </c>
      <c r="BL148" s="14" t="s">
        <v>101</v>
      </c>
      <c r="BM148" s="244" t="s">
        <v>4071</v>
      </c>
    </row>
    <row r="149" s="2" customFormat="1" ht="16.5" customHeight="1">
      <c r="A149" s="35"/>
      <c r="B149" s="36"/>
      <c r="C149" s="249" t="s">
        <v>339</v>
      </c>
      <c r="D149" s="249" t="s">
        <v>612</v>
      </c>
      <c r="E149" s="250" t="s">
        <v>2808</v>
      </c>
      <c r="F149" s="251" t="s">
        <v>2809</v>
      </c>
      <c r="G149" s="252" t="s">
        <v>2598</v>
      </c>
      <c r="H149" s="253">
        <v>2</v>
      </c>
      <c r="I149" s="254"/>
      <c r="J149" s="253">
        <f>ROUND(I149*H149,3)</f>
        <v>0</v>
      </c>
      <c r="K149" s="255"/>
      <c r="L149" s="256"/>
      <c r="M149" s="257" t="s">
        <v>1</v>
      </c>
      <c r="N149" s="258" t="s">
        <v>44</v>
      </c>
      <c r="O149" s="94"/>
      <c r="P149" s="242">
        <f>O149*H149</f>
        <v>0</v>
      </c>
      <c r="Q149" s="242">
        <v>0</v>
      </c>
      <c r="R149" s="242">
        <f>Q149*H149</f>
        <v>0</v>
      </c>
      <c r="S149" s="242">
        <v>0</v>
      </c>
      <c r="T149" s="24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4" t="s">
        <v>290</v>
      </c>
      <c r="AT149" s="244" t="s">
        <v>612</v>
      </c>
      <c r="AU149" s="244" t="s">
        <v>89</v>
      </c>
      <c r="AY149" s="14" t="s">
        <v>263</v>
      </c>
      <c r="BE149" s="245">
        <f>IF(N149="základná",J149,0)</f>
        <v>0</v>
      </c>
      <c r="BF149" s="245">
        <f>IF(N149="znížená",J149,0)</f>
        <v>0</v>
      </c>
      <c r="BG149" s="245">
        <f>IF(N149="zákl. prenesená",J149,0)</f>
        <v>0</v>
      </c>
      <c r="BH149" s="245">
        <f>IF(N149="zníž. prenesená",J149,0)</f>
        <v>0</v>
      </c>
      <c r="BI149" s="245">
        <f>IF(N149="nulová",J149,0)</f>
        <v>0</v>
      </c>
      <c r="BJ149" s="14" t="s">
        <v>89</v>
      </c>
      <c r="BK149" s="246">
        <f>ROUND(I149*H149,3)</f>
        <v>0</v>
      </c>
      <c r="BL149" s="14" t="s">
        <v>101</v>
      </c>
      <c r="BM149" s="244" t="s">
        <v>4072</v>
      </c>
    </row>
    <row r="150" s="2" customFormat="1" ht="16.5" customHeight="1">
      <c r="A150" s="35"/>
      <c r="B150" s="36"/>
      <c r="C150" s="233" t="s">
        <v>7</v>
      </c>
      <c r="D150" s="233" t="s">
        <v>264</v>
      </c>
      <c r="E150" s="234" t="s">
        <v>2811</v>
      </c>
      <c r="F150" s="235" t="s">
        <v>2812</v>
      </c>
      <c r="G150" s="236" t="s">
        <v>2598</v>
      </c>
      <c r="H150" s="237">
        <v>2</v>
      </c>
      <c r="I150" s="238"/>
      <c r="J150" s="237">
        <f>ROUND(I150*H150,3)</f>
        <v>0</v>
      </c>
      <c r="K150" s="239"/>
      <c r="L150" s="41"/>
      <c r="M150" s="240" t="s">
        <v>1</v>
      </c>
      <c r="N150" s="241" t="s">
        <v>44</v>
      </c>
      <c r="O150" s="94"/>
      <c r="P150" s="242">
        <f>O150*H150</f>
        <v>0</v>
      </c>
      <c r="Q150" s="242">
        <v>0</v>
      </c>
      <c r="R150" s="242">
        <f>Q150*H150</f>
        <v>0</v>
      </c>
      <c r="S150" s="242">
        <v>0</v>
      </c>
      <c r="T150" s="24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4" t="s">
        <v>101</v>
      </c>
      <c r="AT150" s="244" t="s">
        <v>264</v>
      </c>
      <c r="AU150" s="244" t="s">
        <v>89</v>
      </c>
      <c r="AY150" s="14" t="s">
        <v>263</v>
      </c>
      <c r="BE150" s="245">
        <f>IF(N150="základná",J150,0)</f>
        <v>0</v>
      </c>
      <c r="BF150" s="245">
        <f>IF(N150="znížená",J150,0)</f>
        <v>0</v>
      </c>
      <c r="BG150" s="245">
        <f>IF(N150="zákl. prenesená",J150,0)</f>
        <v>0</v>
      </c>
      <c r="BH150" s="245">
        <f>IF(N150="zníž. prenesená",J150,0)</f>
        <v>0</v>
      </c>
      <c r="BI150" s="245">
        <f>IF(N150="nulová",J150,0)</f>
        <v>0</v>
      </c>
      <c r="BJ150" s="14" t="s">
        <v>89</v>
      </c>
      <c r="BK150" s="246">
        <f>ROUND(I150*H150,3)</f>
        <v>0</v>
      </c>
      <c r="BL150" s="14" t="s">
        <v>101</v>
      </c>
      <c r="BM150" s="244" t="s">
        <v>4073</v>
      </c>
    </row>
    <row r="151" s="2" customFormat="1" ht="16.5" customHeight="1">
      <c r="A151" s="35"/>
      <c r="B151" s="36"/>
      <c r="C151" s="233" t="s">
        <v>350</v>
      </c>
      <c r="D151" s="233" t="s">
        <v>264</v>
      </c>
      <c r="E151" s="234" t="s">
        <v>2814</v>
      </c>
      <c r="F151" s="235" t="s">
        <v>2815</v>
      </c>
      <c r="G151" s="236" t="s">
        <v>2598</v>
      </c>
      <c r="H151" s="237">
        <v>6</v>
      </c>
      <c r="I151" s="238"/>
      <c r="J151" s="237">
        <f>ROUND(I151*H151,3)</f>
        <v>0</v>
      </c>
      <c r="K151" s="239"/>
      <c r="L151" s="41"/>
      <c r="M151" s="240" t="s">
        <v>1</v>
      </c>
      <c r="N151" s="241" t="s">
        <v>44</v>
      </c>
      <c r="O151" s="94"/>
      <c r="P151" s="242">
        <f>O151*H151</f>
        <v>0</v>
      </c>
      <c r="Q151" s="242">
        <v>0</v>
      </c>
      <c r="R151" s="242">
        <f>Q151*H151</f>
        <v>0</v>
      </c>
      <c r="S151" s="242">
        <v>0</v>
      </c>
      <c r="T151" s="24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4" t="s">
        <v>101</v>
      </c>
      <c r="AT151" s="244" t="s">
        <v>264</v>
      </c>
      <c r="AU151" s="244" t="s">
        <v>89</v>
      </c>
      <c r="AY151" s="14" t="s">
        <v>263</v>
      </c>
      <c r="BE151" s="245">
        <f>IF(N151="základná",J151,0)</f>
        <v>0</v>
      </c>
      <c r="BF151" s="245">
        <f>IF(N151="znížená",J151,0)</f>
        <v>0</v>
      </c>
      <c r="BG151" s="245">
        <f>IF(N151="zákl. prenesená",J151,0)</f>
        <v>0</v>
      </c>
      <c r="BH151" s="245">
        <f>IF(N151="zníž. prenesená",J151,0)</f>
        <v>0</v>
      </c>
      <c r="BI151" s="245">
        <f>IF(N151="nulová",J151,0)</f>
        <v>0</v>
      </c>
      <c r="BJ151" s="14" t="s">
        <v>89</v>
      </c>
      <c r="BK151" s="246">
        <f>ROUND(I151*H151,3)</f>
        <v>0</v>
      </c>
      <c r="BL151" s="14" t="s">
        <v>101</v>
      </c>
      <c r="BM151" s="244" t="s">
        <v>4074</v>
      </c>
    </row>
    <row r="152" s="2" customFormat="1" ht="16.5" customHeight="1">
      <c r="A152" s="35"/>
      <c r="B152" s="36"/>
      <c r="C152" s="249" t="s">
        <v>1468</v>
      </c>
      <c r="D152" s="249" t="s">
        <v>612</v>
      </c>
      <c r="E152" s="250" t="s">
        <v>2817</v>
      </c>
      <c r="F152" s="251" t="s">
        <v>2818</v>
      </c>
      <c r="G152" s="252" t="s">
        <v>2598</v>
      </c>
      <c r="H152" s="253">
        <v>6</v>
      </c>
      <c r="I152" s="254"/>
      <c r="J152" s="253">
        <f>ROUND(I152*H152,3)</f>
        <v>0</v>
      </c>
      <c r="K152" s="255"/>
      <c r="L152" s="256"/>
      <c r="M152" s="257" t="s">
        <v>1</v>
      </c>
      <c r="N152" s="258" t="s">
        <v>44</v>
      </c>
      <c r="O152" s="94"/>
      <c r="P152" s="242">
        <f>O152*H152</f>
        <v>0</v>
      </c>
      <c r="Q152" s="242">
        <v>0.00032000000000000003</v>
      </c>
      <c r="R152" s="242">
        <f>Q152*H152</f>
        <v>0.0019200000000000003</v>
      </c>
      <c r="S152" s="242">
        <v>0</v>
      </c>
      <c r="T152" s="24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4" t="s">
        <v>290</v>
      </c>
      <c r="AT152" s="244" t="s">
        <v>612</v>
      </c>
      <c r="AU152" s="244" t="s">
        <v>89</v>
      </c>
      <c r="AY152" s="14" t="s">
        <v>263</v>
      </c>
      <c r="BE152" s="245">
        <f>IF(N152="základná",J152,0)</f>
        <v>0</v>
      </c>
      <c r="BF152" s="245">
        <f>IF(N152="znížená",J152,0)</f>
        <v>0</v>
      </c>
      <c r="BG152" s="245">
        <f>IF(N152="zákl. prenesená",J152,0)</f>
        <v>0</v>
      </c>
      <c r="BH152" s="245">
        <f>IF(N152="zníž. prenesená",J152,0)</f>
        <v>0</v>
      </c>
      <c r="BI152" s="245">
        <f>IF(N152="nulová",J152,0)</f>
        <v>0</v>
      </c>
      <c r="BJ152" s="14" t="s">
        <v>89</v>
      </c>
      <c r="BK152" s="246">
        <f>ROUND(I152*H152,3)</f>
        <v>0</v>
      </c>
      <c r="BL152" s="14" t="s">
        <v>101</v>
      </c>
      <c r="BM152" s="244" t="s">
        <v>4075</v>
      </c>
    </row>
    <row r="153" s="2" customFormat="1" ht="16.5" customHeight="1">
      <c r="A153" s="35"/>
      <c r="B153" s="36"/>
      <c r="C153" s="233" t="s">
        <v>1472</v>
      </c>
      <c r="D153" s="233" t="s">
        <v>264</v>
      </c>
      <c r="E153" s="234" t="s">
        <v>2820</v>
      </c>
      <c r="F153" s="235" t="s">
        <v>2691</v>
      </c>
      <c r="G153" s="236" t="s">
        <v>1445</v>
      </c>
      <c r="H153" s="238"/>
      <c r="I153" s="238"/>
      <c r="J153" s="237">
        <f>ROUND(I153*H153,3)</f>
        <v>0</v>
      </c>
      <c r="K153" s="239"/>
      <c r="L153" s="41"/>
      <c r="M153" s="240" t="s">
        <v>1</v>
      </c>
      <c r="N153" s="241" t="s">
        <v>44</v>
      </c>
      <c r="O153" s="94"/>
      <c r="P153" s="242">
        <f>O153*H153</f>
        <v>0</v>
      </c>
      <c r="Q153" s="242">
        <v>0</v>
      </c>
      <c r="R153" s="242">
        <f>Q153*H153</f>
        <v>0</v>
      </c>
      <c r="S153" s="242">
        <v>0</v>
      </c>
      <c r="T153" s="24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4" t="s">
        <v>101</v>
      </c>
      <c r="AT153" s="244" t="s">
        <v>264</v>
      </c>
      <c r="AU153" s="244" t="s">
        <v>89</v>
      </c>
      <c r="AY153" s="14" t="s">
        <v>263</v>
      </c>
      <c r="BE153" s="245">
        <f>IF(N153="základná",J153,0)</f>
        <v>0</v>
      </c>
      <c r="BF153" s="245">
        <f>IF(N153="znížená",J153,0)</f>
        <v>0</v>
      </c>
      <c r="BG153" s="245">
        <f>IF(N153="zákl. prenesená",J153,0)</f>
        <v>0</v>
      </c>
      <c r="BH153" s="245">
        <f>IF(N153="zníž. prenesená",J153,0)</f>
        <v>0</v>
      </c>
      <c r="BI153" s="245">
        <f>IF(N153="nulová",J153,0)</f>
        <v>0</v>
      </c>
      <c r="BJ153" s="14" t="s">
        <v>89</v>
      </c>
      <c r="BK153" s="246">
        <f>ROUND(I153*H153,3)</f>
        <v>0</v>
      </c>
      <c r="BL153" s="14" t="s">
        <v>101</v>
      </c>
      <c r="BM153" s="244" t="s">
        <v>4076</v>
      </c>
    </row>
    <row r="154" s="2" customFormat="1" ht="16.5" customHeight="1">
      <c r="A154" s="35"/>
      <c r="B154" s="36"/>
      <c r="C154" s="249" t="s">
        <v>366</v>
      </c>
      <c r="D154" s="249" t="s">
        <v>612</v>
      </c>
      <c r="E154" s="250" t="s">
        <v>2696</v>
      </c>
      <c r="F154" s="251" t="s">
        <v>2464</v>
      </c>
      <c r="G154" s="252" t="s">
        <v>1445</v>
      </c>
      <c r="H154" s="254"/>
      <c r="I154" s="254"/>
      <c r="J154" s="253">
        <f>ROUND(I154*H154,3)</f>
        <v>0</v>
      </c>
      <c r="K154" s="255"/>
      <c r="L154" s="256"/>
      <c r="M154" s="265" t="s">
        <v>1</v>
      </c>
      <c r="N154" s="266" t="s">
        <v>44</v>
      </c>
      <c r="O154" s="261"/>
      <c r="P154" s="262">
        <f>O154*H154</f>
        <v>0</v>
      </c>
      <c r="Q154" s="262">
        <v>0</v>
      </c>
      <c r="R154" s="262">
        <f>Q154*H154</f>
        <v>0</v>
      </c>
      <c r="S154" s="262">
        <v>0</v>
      </c>
      <c r="T154" s="263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4" t="s">
        <v>290</v>
      </c>
      <c r="AT154" s="244" t="s">
        <v>612</v>
      </c>
      <c r="AU154" s="244" t="s">
        <v>89</v>
      </c>
      <c r="AY154" s="14" t="s">
        <v>263</v>
      </c>
      <c r="BE154" s="245">
        <f>IF(N154="základná",J154,0)</f>
        <v>0</v>
      </c>
      <c r="BF154" s="245">
        <f>IF(N154="znížená",J154,0)</f>
        <v>0</v>
      </c>
      <c r="BG154" s="245">
        <f>IF(N154="zákl. prenesená",J154,0)</f>
        <v>0</v>
      </c>
      <c r="BH154" s="245">
        <f>IF(N154="zníž. prenesená",J154,0)</f>
        <v>0</v>
      </c>
      <c r="BI154" s="245">
        <f>IF(N154="nulová",J154,0)</f>
        <v>0</v>
      </c>
      <c r="BJ154" s="14" t="s">
        <v>89</v>
      </c>
      <c r="BK154" s="246">
        <f>ROUND(I154*H154,3)</f>
        <v>0</v>
      </c>
      <c r="BL154" s="14" t="s">
        <v>101</v>
      </c>
      <c r="BM154" s="244" t="s">
        <v>4077</v>
      </c>
    </row>
    <row r="155" s="2" customFormat="1" ht="6.96" customHeight="1">
      <c r="A155" s="35"/>
      <c r="B155" s="69"/>
      <c r="C155" s="70"/>
      <c r="D155" s="70"/>
      <c r="E155" s="70"/>
      <c r="F155" s="70"/>
      <c r="G155" s="70"/>
      <c r="H155" s="70"/>
      <c r="I155" s="70"/>
      <c r="J155" s="70"/>
      <c r="K155" s="70"/>
      <c r="L155" s="41"/>
      <c r="M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</row>
  </sheetData>
  <sheetProtection sheet="1" autoFilter="0" formatColumns="0" formatRows="0" objects="1" scenarios="1" spinCount="100000" saltValue="pwqWFcR+u/jlPoW+pUJc4ljIMHkJRHkVTKc/43/3RzmAe/z7I/nupe7XbsT45CpUWdzl5DoKk+oojfzh6bswBg==" hashValue="SeFUOkMU9vzq1/Ga9CPih2BzFLayyH18CxNXO2XaXse+lxhwO7I2WGTay8//zBC326aDd37OPS9GnJwaSSMItg==" algorithmName="SHA-512" password="CC35"/>
  <autoFilter ref="C126:K154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3:H113"/>
    <mergeCell ref="E117:H117"/>
    <mergeCell ref="E115:H115"/>
    <mergeCell ref="E119:H11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180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>
      <c r="B8" s="17"/>
      <c r="D8" s="154" t="s">
        <v>221</v>
      </c>
      <c r="L8" s="17"/>
    </row>
    <row r="9" s="1" customFormat="1" ht="16.5" customHeight="1">
      <c r="B9" s="17"/>
      <c r="E9" s="155" t="s">
        <v>3269</v>
      </c>
      <c r="F9" s="1"/>
      <c r="G9" s="1"/>
      <c r="H9" s="1"/>
      <c r="L9" s="17"/>
    </row>
    <row r="10" s="1" customFormat="1" ht="12" customHeight="1">
      <c r="B10" s="17"/>
      <c r="D10" s="154" t="s">
        <v>1380</v>
      </c>
      <c r="L10" s="17"/>
    </row>
    <row r="11" s="2" customFormat="1" ht="16.5" customHeight="1">
      <c r="A11" s="35"/>
      <c r="B11" s="41"/>
      <c r="C11" s="35"/>
      <c r="D11" s="35"/>
      <c r="E11" s="166" t="s">
        <v>3901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1382</v>
      </c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6" t="s">
        <v>4078</v>
      </c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54" t="s">
        <v>16</v>
      </c>
      <c r="E15" s="35"/>
      <c r="F15" s="144" t="s">
        <v>1</v>
      </c>
      <c r="G15" s="35"/>
      <c r="H15" s="35"/>
      <c r="I15" s="154" t="s">
        <v>17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4" t="s">
        <v>18</v>
      </c>
      <c r="E16" s="35"/>
      <c r="F16" s="144" t="s">
        <v>19</v>
      </c>
      <c r="G16" s="35"/>
      <c r="H16" s="35"/>
      <c r="I16" s="154" t="s">
        <v>20</v>
      </c>
      <c r="J16" s="157" t="str">
        <f>'Rekapitulácia stavby'!AN8</f>
        <v>20. 7. 2022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54" t="s">
        <v>22</v>
      </c>
      <c r="E18" s="35"/>
      <c r="F18" s="35"/>
      <c r="G18" s="35"/>
      <c r="H18" s="35"/>
      <c r="I18" s="154" t="s">
        <v>23</v>
      </c>
      <c r="J18" s="144" t="s">
        <v>24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44" t="s">
        <v>25</v>
      </c>
      <c r="F19" s="35"/>
      <c r="G19" s="35"/>
      <c r="H19" s="35"/>
      <c r="I19" s="154" t="s">
        <v>26</v>
      </c>
      <c r="J19" s="144" t="s">
        <v>1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54" t="s">
        <v>27</v>
      </c>
      <c r="E21" s="35"/>
      <c r="F21" s="35"/>
      <c r="G21" s="35"/>
      <c r="H21" s="35"/>
      <c r="I21" s="154" t="s">
        <v>23</v>
      </c>
      <c r="J21" s="30" t="str">
        <f>'Rekapitulácia stavby'!AN13</f>
        <v>Vyplň údaj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'Rekapitulácia stavby'!E14</f>
        <v>Vyplň údaj</v>
      </c>
      <c r="F22" s="144"/>
      <c r="G22" s="144"/>
      <c r="H22" s="144"/>
      <c r="I22" s="154" t="s">
        <v>26</v>
      </c>
      <c r="J22" s="30" t="str">
        <f>'Rekapitulácia stavby'!AN14</f>
        <v>Vyplň údaj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54" t="s">
        <v>29</v>
      </c>
      <c r="E24" s="35"/>
      <c r="F24" s="35"/>
      <c r="G24" s="35"/>
      <c r="H24" s="35"/>
      <c r="I24" s="154" t="s">
        <v>23</v>
      </c>
      <c r="J24" s="144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44" t="s">
        <v>30</v>
      </c>
      <c r="F25" s="35"/>
      <c r="G25" s="35"/>
      <c r="H25" s="35"/>
      <c r="I25" s="154" t="s">
        <v>26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54" t="s">
        <v>33</v>
      </c>
      <c r="E27" s="35"/>
      <c r="F27" s="35"/>
      <c r="G27" s="35"/>
      <c r="H27" s="35"/>
      <c r="I27" s="154" t="s">
        <v>23</v>
      </c>
      <c r="J27" s="144" t="s">
        <v>34</v>
      </c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44" t="s">
        <v>35</v>
      </c>
      <c r="F28" s="35"/>
      <c r="G28" s="35"/>
      <c r="H28" s="35"/>
      <c r="I28" s="154" t="s">
        <v>26</v>
      </c>
      <c r="J28" s="144" t="s">
        <v>36</v>
      </c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54" t="s">
        <v>37</v>
      </c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8"/>
      <c r="B31" s="159"/>
      <c r="C31" s="158"/>
      <c r="D31" s="158"/>
      <c r="E31" s="160" t="s">
        <v>1</v>
      </c>
      <c r="F31" s="160"/>
      <c r="G31" s="160"/>
      <c r="H31" s="160"/>
      <c r="I31" s="158"/>
      <c r="J31" s="158"/>
      <c r="K31" s="158"/>
      <c r="L31" s="161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2"/>
      <c r="E33" s="162"/>
      <c r="F33" s="162"/>
      <c r="G33" s="162"/>
      <c r="H33" s="162"/>
      <c r="I33" s="162"/>
      <c r="J33" s="162"/>
      <c r="K33" s="162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63" t="s">
        <v>38</v>
      </c>
      <c r="E34" s="35"/>
      <c r="F34" s="35"/>
      <c r="G34" s="35"/>
      <c r="H34" s="35"/>
      <c r="I34" s="35"/>
      <c r="J34" s="164">
        <f>ROUND(J128,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62"/>
      <c r="E35" s="162"/>
      <c r="F35" s="162"/>
      <c r="G35" s="162"/>
      <c r="H35" s="162"/>
      <c r="I35" s="162"/>
      <c r="J35" s="162"/>
      <c r="K35" s="162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5" t="s">
        <v>40</v>
      </c>
      <c r="G36" s="35"/>
      <c r="H36" s="35"/>
      <c r="I36" s="165" t="s">
        <v>39</v>
      </c>
      <c r="J36" s="165" t="s">
        <v>41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6" t="s">
        <v>42</v>
      </c>
      <c r="E37" s="167" t="s">
        <v>43</v>
      </c>
      <c r="F37" s="168">
        <f>ROUND((SUM(BE128:BE207)),  2)</f>
        <v>0</v>
      </c>
      <c r="G37" s="169"/>
      <c r="H37" s="169"/>
      <c r="I37" s="170">
        <v>0.20000000000000001</v>
      </c>
      <c r="J37" s="168">
        <f>ROUND(((SUM(BE128:BE207))*I37),  2)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67" t="s">
        <v>44</v>
      </c>
      <c r="F38" s="168">
        <f>ROUND((SUM(BF128:BF207)),  2)</f>
        <v>0</v>
      </c>
      <c r="G38" s="169"/>
      <c r="H38" s="169"/>
      <c r="I38" s="170">
        <v>0.20000000000000001</v>
      </c>
      <c r="J38" s="168">
        <f>ROUND(((SUM(BF128:BF207))*I38),  2)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54" t="s">
        <v>45</v>
      </c>
      <c r="F39" s="171">
        <f>ROUND((SUM(BG128:BG207)),  2)</f>
        <v>0</v>
      </c>
      <c r="G39" s="35"/>
      <c r="H39" s="35"/>
      <c r="I39" s="172">
        <v>0.20000000000000001</v>
      </c>
      <c r="J39" s="171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54" t="s">
        <v>46</v>
      </c>
      <c r="F40" s="171">
        <f>ROUND((SUM(BH128:BH207)),  2)</f>
        <v>0</v>
      </c>
      <c r="G40" s="35"/>
      <c r="H40" s="35"/>
      <c r="I40" s="172">
        <v>0.20000000000000001</v>
      </c>
      <c r="J40" s="171">
        <f>0</f>
        <v>0</v>
      </c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67" t="s">
        <v>47</v>
      </c>
      <c r="F41" s="168">
        <f>ROUND((SUM(BI128:BI207)),  2)</f>
        <v>0</v>
      </c>
      <c r="G41" s="169"/>
      <c r="H41" s="169"/>
      <c r="I41" s="170">
        <v>0</v>
      </c>
      <c r="J41" s="168">
        <f>0</f>
        <v>0</v>
      </c>
      <c r="K41" s="35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73"/>
      <c r="D43" s="174" t="s">
        <v>48</v>
      </c>
      <c r="E43" s="175"/>
      <c r="F43" s="175"/>
      <c r="G43" s="176" t="s">
        <v>49</v>
      </c>
      <c r="H43" s="177" t="s">
        <v>50</v>
      </c>
      <c r="I43" s="175"/>
      <c r="J43" s="178">
        <f>SUM(J34:J41)</f>
        <v>0</v>
      </c>
      <c r="K43" s="179"/>
      <c r="L43" s="66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221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91" t="s">
        <v>3269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1380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264" t="s">
        <v>3901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1382</v>
      </c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9" t="str">
        <f>E13</f>
        <v>SO-1.2.2.4 - Káblové rozvody</v>
      </c>
      <c r="F91" s="37"/>
      <c r="G91" s="37"/>
      <c r="H91" s="37"/>
      <c r="I91" s="37"/>
      <c r="J91" s="37"/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18</v>
      </c>
      <c r="D93" s="37"/>
      <c r="E93" s="37"/>
      <c r="F93" s="24" t="str">
        <f>F16</f>
        <v>Svit</v>
      </c>
      <c r="G93" s="37"/>
      <c r="H93" s="37"/>
      <c r="I93" s="29" t="s">
        <v>20</v>
      </c>
      <c r="J93" s="82" t="str">
        <f>IF(J16="","",J16)</f>
        <v>20. 7. 2022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22</v>
      </c>
      <c r="D95" s="37"/>
      <c r="E95" s="37"/>
      <c r="F95" s="24" t="str">
        <f>E19</f>
        <v>Mesto Svit</v>
      </c>
      <c r="G95" s="37"/>
      <c r="H95" s="37"/>
      <c r="I95" s="29" t="s">
        <v>29</v>
      </c>
      <c r="J95" s="33" t="str">
        <f>E25</f>
        <v>Ing. arch. Martin Baloga, PhD. a kolektív EnviArch</v>
      </c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33</v>
      </c>
      <c r="J96" s="33" t="str">
        <f>E28</f>
        <v>Structures, s.r.o.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92" t="s">
        <v>224</v>
      </c>
      <c r="D98" s="193"/>
      <c r="E98" s="193"/>
      <c r="F98" s="193"/>
      <c r="G98" s="193"/>
      <c r="H98" s="193"/>
      <c r="I98" s="193"/>
      <c r="J98" s="194" t="s">
        <v>225</v>
      </c>
      <c r="K98" s="193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95" t="s">
        <v>226</v>
      </c>
      <c r="D100" s="37"/>
      <c r="E100" s="37"/>
      <c r="F100" s="37"/>
      <c r="G100" s="37"/>
      <c r="H100" s="37"/>
      <c r="I100" s="37"/>
      <c r="J100" s="113">
        <f>J128</f>
        <v>0</v>
      </c>
      <c r="K100" s="37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227</v>
      </c>
    </row>
    <row r="101" s="9" customFormat="1" ht="24.96" customHeight="1">
      <c r="A101" s="9"/>
      <c r="B101" s="196"/>
      <c r="C101" s="197"/>
      <c r="D101" s="198" t="s">
        <v>4079</v>
      </c>
      <c r="E101" s="199"/>
      <c r="F101" s="199"/>
      <c r="G101" s="199"/>
      <c r="H101" s="199"/>
      <c r="I101" s="199"/>
      <c r="J101" s="200">
        <f>J129</f>
        <v>0</v>
      </c>
      <c r="K101" s="197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202"/>
      <c r="C102" s="136"/>
      <c r="D102" s="203" t="s">
        <v>2824</v>
      </c>
      <c r="E102" s="204"/>
      <c r="F102" s="204"/>
      <c r="G102" s="204"/>
      <c r="H102" s="204"/>
      <c r="I102" s="204"/>
      <c r="J102" s="205">
        <f>J130</f>
        <v>0</v>
      </c>
      <c r="K102" s="136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9" customFormat="1" ht="24.96" customHeight="1">
      <c r="A103" s="9"/>
      <c r="B103" s="196"/>
      <c r="C103" s="197"/>
      <c r="D103" s="198" t="s">
        <v>3983</v>
      </c>
      <c r="E103" s="199"/>
      <c r="F103" s="199"/>
      <c r="G103" s="199"/>
      <c r="H103" s="199"/>
      <c r="I103" s="199"/>
      <c r="J103" s="200">
        <f>J137</f>
        <v>0</v>
      </c>
      <c r="K103" s="197"/>
      <c r="L103" s="201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10" customFormat="1" ht="19.92" customHeight="1">
      <c r="A104" s="10"/>
      <c r="B104" s="202"/>
      <c r="C104" s="136"/>
      <c r="D104" s="203" t="s">
        <v>2579</v>
      </c>
      <c r="E104" s="204"/>
      <c r="F104" s="204"/>
      <c r="G104" s="204"/>
      <c r="H104" s="204"/>
      <c r="I104" s="204"/>
      <c r="J104" s="205">
        <f>J138</f>
        <v>0</v>
      </c>
      <c r="K104" s="136"/>
      <c r="L104" s="20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2" customFormat="1" ht="21.84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66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="2" customFormat="1" ht="6.96" customHeight="1">
      <c r="A106" s="35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6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="2" customFormat="1" ht="6.96" customHeight="1">
      <c r="A110" s="35"/>
      <c r="B110" s="71"/>
      <c r="C110" s="72"/>
      <c r="D110" s="72"/>
      <c r="E110" s="72"/>
      <c r="F110" s="72"/>
      <c r="G110" s="72"/>
      <c r="H110" s="72"/>
      <c r="I110" s="72"/>
      <c r="J110" s="72"/>
      <c r="K110" s="72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24.96" customHeight="1">
      <c r="A111" s="35"/>
      <c r="B111" s="36"/>
      <c r="C111" s="20" t="s">
        <v>250</v>
      </c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6.96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2" customHeight="1">
      <c r="A113" s="35"/>
      <c r="B113" s="36"/>
      <c r="C113" s="29" t="s">
        <v>14</v>
      </c>
      <c r="D113" s="37"/>
      <c r="E113" s="37"/>
      <c r="F113" s="37"/>
      <c r="G113" s="37"/>
      <c r="H113" s="37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6.5" customHeight="1">
      <c r="A114" s="35"/>
      <c r="B114" s="36"/>
      <c r="C114" s="37"/>
      <c r="D114" s="37"/>
      <c r="E114" s="191" t="str">
        <f>E7</f>
        <v>Materská škola Svit - ZMNENA</v>
      </c>
      <c r="F114" s="29"/>
      <c r="G114" s="29"/>
      <c r="H114" s="29"/>
      <c r="I114" s="37"/>
      <c r="J114" s="37"/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1" customFormat="1" ht="12" customHeight="1">
      <c r="B115" s="18"/>
      <c r="C115" s="29" t="s">
        <v>221</v>
      </c>
      <c r="D115" s="19"/>
      <c r="E115" s="19"/>
      <c r="F115" s="19"/>
      <c r="G115" s="19"/>
      <c r="H115" s="19"/>
      <c r="I115" s="19"/>
      <c r="J115" s="19"/>
      <c r="K115" s="19"/>
      <c r="L115" s="17"/>
    </row>
    <row r="116" s="1" customFormat="1" ht="16.5" customHeight="1">
      <c r="B116" s="18"/>
      <c r="C116" s="19"/>
      <c r="D116" s="19"/>
      <c r="E116" s="191" t="s">
        <v>3269</v>
      </c>
      <c r="F116" s="19"/>
      <c r="G116" s="19"/>
      <c r="H116" s="19"/>
      <c r="I116" s="19"/>
      <c r="J116" s="19"/>
      <c r="K116" s="19"/>
      <c r="L116" s="17"/>
    </row>
    <row r="117" s="1" customFormat="1" ht="12" customHeight="1">
      <c r="B117" s="18"/>
      <c r="C117" s="29" t="s">
        <v>1380</v>
      </c>
      <c r="D117" s="19"/>
      <c r="E117" s="19"/>
      <c r="F117" s="19"/>
      <c r="G117" s="19"/>
      <c r="H117" s="19"/>
      <c r="I117" s="19"/>
      <c r="J117" s="19"/>
      <c r="K117" s="19"/>
      <c r="L117" s="17"/>
    </row>
    <row r="118" s="2" customFormat="1" ht="16.5" customHeight="1">
      <c r="A118" s="35"/>
      <c r="B118" s="36"/>
      <c r="C118" s="37"/>
      <c r="D118" s="37"/>
      <c r="E118" s="264" t="s">
        <v>3901</v>
      </c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2" customHeight="1">
      <c r="A119" s="35"/>
      <c r="B119" s="36"/>
      <c r="C119" s="29" t="s">
        <v>1382</v>
      </c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6.5" customHeight="1">
      <c r="A120" s="35"/>
      <c r="B120" s="36"/>
      <c r="C120" s="37"/>
      <c r="D120" s="37"/>
      <c r="E120" s="79" t="str">
        <f>E13</f>
        <v>SO-1.2.2.4 - Káblové rozvody</v>
      </c>
      <c r="F120" s="37"/>
      <c r="G120" s="37"/>
      <c r="H120" s="37"/>
      <c r="I120" s="37"/>
      <c r="J120" s="37"/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6.96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12" customHeight="1">
      <c r="A122" s="35"/>
      <c r="B122" s="36"/>
      <c r="C122" s="29" t="s">
        <v>18</v>
      </c>
      <c r="D122" s="37"/>
      <c r="E122" s="37"/>
      <c r="F122" s="24" t="str">
        <f>F16</f>
        <v>Svit</v>
      </c>
      <c r="G122" s="37"/>
      <c r="H122" s="37"/>
      <c r="I122" s="29" t="s">
        <v>20</v>
      </c>
      <c r="J122" s="82" t="str">
        <f>IF(J16="","",J16)</f>
        <v>20. 7. 2022</v>
      </c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6.96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40.05" customHeight="1">
      <c r="A124" s="35"/>
      <c r="B124" s="36"/>
      <c r="C124" s="29" t="s">
        <v>22</v>
      </c>
      <c r="D124" s="37"/>
      <c r="E124" s="37"/>
      <c r="F124" s="24" t="str">
        <f>E19</f>
        <v>Mesto Svit</v>
      </c>
      <c r="G124" s="37"/>
      <c r="H124" s="37"/>
      <c r="I124" s="29" t="s">
        <v>29</v>
      </c>
      <c r="J124" s="33" t="str">
        <f>E25</f>
        <v>Ing. arch. Martin Baloga, PhD. a kolektív EnviArch</v>
      </c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5.15" customHeight="1">
      <c r="A125" s="35"/>
      <c r="B125" s="36"/>
      <c r="C125" s="29" t="s">
        <v>27</v>
      </c>
      <c r="D125" s="37"/>
      <c r="E125" s="37"/>
      <c r="F125" s="24" t="str">
        <f>IF(E22="","",E22)</f>
        <v>Vyplň údaj</v>
      </c>
      <c r="G125" s="37"/>
      <c r="H125" s="37"/>
      <c r="I125" s="29" t="s">
        <v>33</v>
      </c>
      <c r="J125" s="33" t="str">
        <f>E28</f>
        <v>Structures, s.r.o.</v>
      </c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2" customFormat="1" ht="10.32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66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="11" customFormat="1" ht="29.28" customHeight="1">
      <c r="A127" s="207"/>
      <c r="B127" s="208"/>
      <c r="C127" s="209" t="s">
        <v>251</v>
      </c>
      <c r="D127" s="210" t="s">
        <v>63</v>
      </c>
      <c r="E127" s="210" t="s">
        <v>59</v>
      </c>
      <c r="F127" s="210" t="s">
        <v>60</v>
      </c>
      <c r="G127" s="210" t="s">
        <v>252</v>
      </c>
      <c r="H127" s="210" t="s">
        <v>253</v>
      </c>
      <c r="I127" s="210" t="s">
        <v>254</v>
      </c>
      <c r="J127" s="211" t="s">
        <v>225</v>
      </c>
      <c r="K127" s="212" t="s">
        <v>255</v>
      </c>
      <c r="L127" s="213"/>
      <c r="M127" s="103" t="s">
        <v>1</v>
      </c>
      <c r="N127" s="104" t="s">
        <v>42</v>
      </c>
      <c r="O127" s="104" t="s">
        <v>256</v>
      </c>
      <c r="P127" s="104" t="s">
        <v>257</v>
      </c>
      <c r="Q127" s="104" t="s">
        <v>258</v>
      </c>
      <c r="R127" s="104" t="s">
        <v>259</v>
      </c>
      <c r="S127" s="104" t="s">
        <v>260</v>
      </c>
      <c r="T127" s="105" t="s">
        <v>261</v>
      </c>
      <c r="U127" s="207"/>
      <c r="V127" s="207"/>
      <c r="W127" s="207"/>
      <c r="X127" s="207"/>
      <c r="Y127" s="207"/>
      <c r="Z127" s="207"/>
      <c r="AA127" s="207"/>
      <c r="AB127" s="207"/>
      <c r="AC127" s="207"/>
      <c r="AD127" s="207"/>
      <c r="AE127" s="207"/>
    </row>
    <row r="128" s="2" customFormat="1" ht="22.8" customHeight="1">
      <c r="A128" s="35"/>
      <c r="B128" s="36"/>
      <c r="C128" s="110" t="s">
        <v>226</v>
      </c>
      <c r="D128" s="37"/>
      <c r="E128" s="37"/>
      <c r="F128" s="37"/>
      <c r="G128" s="37"/>
      <c r="H128" s="37"/>
      <c r="I128" s="37"/>
      <c r="J128" s="214">
        <f>BK128</f>
        <v>0</v>
      </c>
      <c r="K128" s="37"/>
      <c r="L128" s="41"/>
      <c r="M128" s="106"/>
      <c r="N128" s="215"/>
      <c r="O128" s="107"/>
      <c r="P128" s="216">
        <f>P129+P137</f>
        <v>0</v>
      </c>
      <c r="Q128" s="107"/>
      <c r="R128" s="216">
        <f>R129+R137</f>
        <v>0.44077</v>
      </c>
      <c r="S128" s="107"/>
      <c r="T128" s="217">
        <f>T129+T137</f>
        <v>2.331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4" t="s">
        <v>77</v>
      </c>
      <c r="AU128" s="14" t="s">
        <v>227</v>
      </c>
      <c r="BK128" s="218">
        <f>BK129+BK137</f>
        <v>0</v>
      </c>
    </row>
    <row r="129" s="12" customFormat="1" ht="25.92" customHeight="1">
      <c r="A129" s="12"/>
      <c r="B129" s="219"/>
      <c r="C129" s="220"/>
      <c r="D129" s="221" t="s">
        <v>77</v>
      </c>
      <c r="E129" s="222" t="s">
        <v>2580</v>
      </c>
      <c r="F129" s="222" t="s">
        <v>4080</v>
      </c>
      <c r="G129" s="220"/>
      <c r="H129" s="220"/>
      <c r="I129" s="223"/>
      <c r="J129" s="224">
        <f>BK129</f>
        <v>0</v>
      </c>
      <c r="K129" s="220"/>
      <c r="L129" s="225"/>
      <c r="M129" s="226"/>
      <c r="N129" s="227"/>
      <c r="O129" s="227"/>
      <c r="P129" s="228">
        <f>P130</f>
        <v>0</v>
      </c>
      <c r="Q129" s="227"/>
      <c r="R129" s="228">
        <f>R130</f>
        <v>0.38586999999999999</v>
      </c>
      <c r="S129" s="227"/>
      <c r="T129" s="229">
        <f>T130</f>
        <v>2.331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30" t="s">
        <v>85</v>
      </c>
      <c r="AT129" s="231" t="s">
        <v>77</v>
      </c>
      <c r="AU129" s="231" t="s">
        <v>78</v>
      </c>
      <c r="AY129" s="230" t="s">
        <v>263</v>
      </c>
      <c r="BK129" s="232">
        <f>BK130</f>
        <v>0</v>
      </c>
    </row>
    <row r="130" s="12" customFormat="1" ht="22.8" customHeight="1">
      <c r="A130" s="12"/>
      <c r="B130" s="219"/>
      <c r="C130" s="220"/>
      <c r="D130" s="221" t="s">
        <v>77</v>
      </c>
      <c r="E130" s="247" t="s">
        <v>294</v>
      </c>
      <c r="F130" s="247" t="s">
        <v>2825</v>
      </c>
      <c r="G130" s="220"/>
      <c r="H130" s="220"/>
      <c r="I130" s="223"/>
      <c r="J130" s="248">
        <f>BK130</f>
        <v>0</v>
      </c>
      <c r="K130" s="220"/>
      <c r="L130" s="225"/>
      <c r="M130" s="226"/>
      <c r="N130" s="227"/>
      <c r="O130" s="227"/>
      <c r="P130" s="228">
        <f>SUM(P131:P136)</f>
        <v>0</v>
      </c>
      <c r="Q130" s="227"/>
      <c r="R130" s="228">
        <f>SUM(R131:R136)</f>
        <v>0.38586999999999999</v>
      </c>
      <c r="S130" s="227"/>
      <c r="T130" s="229">
        <f>SUM(T131:T136)</f>
        <v>2.331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30" t="s">
        <v>85</v>
      </c>
      <c r="AT130" s="231" t="s">
        <v>77</v>
      </c>
      <c r="AU130" s="231" t="s">
        <v>85</v>
      </c>
      <c r="AY130" s="230" t="s">
        <v>263</v>
      </c>
      <c r="BK130" s="232">
        <f>SUM(BK131:BK136)</f>
        <v>0</v>
      </c>
    </row>
    <row r="131" s="2" customFormat="1" ht="24.15" customHeight="1">
      <c r="A131" s="35"/>
      <c r="B131" s="36"/>
      <c r="C131" s="233" t="s">
        <v>85</v>
      </c>
      <c r="D131" s="233" t="s">
        <v>264</v>
      </c>
      <c r="E131" s="234" t="s">
        <v>2826</v>
      </c>
      <c r="F131" s="235" t="s">
        <v>2827</v>
      </c>
      <c r="G131" s="236" t="s">
        <v>2598</v>
      </c>
      <c r="H131" s="237">
        <v>60</v>
      </c>
      <c r="I131" s="238"/>
      <c r="J131" s="237">
        <f>ROUND(I131*H131,3)</f>
        <v>0</v>
      </c>
      <c r="K131" s="239"/>
      <c r="L131" s="41"/>
      <c r="M131" s="240" t="s">
        <v>1</v>
      </c>
      <c r="N131" s="241" t="s">
        <v>44</v>
      </c>
      <c r="O131" s="94"/>
      <c r="P131" s="242">
        <f>O131*H131</f>
        <v>0</v>
      </c>
      <c r="Q131" s="242">
        <v>0</v>
      </c>
      <c r="R131" s="242">
        <f>Q131*H131</f>
        <v>0</v>
      </c>
      <c r="S131" s="242">
        <v>0.001</v>
      </c>
      <c r="T131" s="243">
        <f>S131*H131</f>
        <v>0.059999999999999998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4" t="s">
        <v>101</v>
      </c>
      <c r="AT131" s="244" t="s">
        <v>264</v>
      </c>
      <c r="AU131" s="244" t="s">
        <v>89</v>
      </c>
      <c r="AY131" s="14" t="s">
        <v>263</v>
      </c>
      <c r="BE131" s="245">
        <f>IF(N131="základná",J131,0)</f>
        <v>0</v>
      </c>
      <c r="BF131" s="245">
        <f>IF(N131="znížená",J131,0)</f>
        <v>0</v>
      </c>
      <c r="BG131" s="245">
        <f>IF(N131="zákl. prenesená",J131,0)</f>
        <v>0</v>
      </c>
      <c r="BH131" s="245">
        <f>IF(N131="zníž. prenesená",J131,0)</f>
        <v>0</v>
      </c>
      <c r="BI131" s="245">
        <f>IF(N131="nulová",J131,0)</f>
        <v>0</v>
      </c>
      <c r="BJ131" s="14" t="s">
        <v>89</v>
      </c>
      <c r="BK131" s="246">
        <f>ROUND(I131*H131,3)</f>
        <v>0</v>
      </c>
      <c r="BL131" s="14" t="s">
        <v>101</v>
      </c>
      <c r="BM131" s="244" t="s">
        <v>4081</v>
      </c>
    </row>
    <row r="132" s="2" customFormat="1" ht="24.15" customHeight="1">
      <c r="A132" s="35"/>
      <c r="B132" s="36"/>
      <c r="C132" s="233" t="s">
        <v>89</v>
      </c>
      <c r="D132" s="233" t="s">
        <v>264</v>
      </c>
      <c r="E132" s="234" t="s">
        <v>4082</v>
      </c>
      <c r="F132" s="235" t="s">
        <v>4083</v>
      </c>
      <c r="G132" s="236" t="s">
        <v>2598</v>
      </c>
      <c r="H132" s="237">
        <v>3</v>
      </c>
      <c r="I132" s="238"/>
      <c r="J132" s="237">
        <f>ROUND(I132*H132,3)</f>
        <v>0</v>
      </c>
      <c r="K132" s="239"/>
      <c r="L132" s="41"/>
      <c r="M132" s="240" t="s">
        <v>1</v>
      </c>
      <c r="N132" s="241" t="s">
        <v>44</v>
      </c>
      <c r="O132" s="94"/>
      <c r="P132" s="242">
        <f>O132*H132</f>
        <v>0</v>
      </c>
      <c r="Q132" s="242">
        <v>0.00034000000000000002</v>
      </c>
      <c r="R132" s="242">
        <f>Q132*H132</f>
        <v>0.0010200000000000001</v>
      </c>
      <c r="S132" s="242">
        <v>0.13800000000000001</v>
      </c>
      <c r="T132" s="243">
        <f>S132*H132</f>
        <v>0.41400000000000003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4" t="s">
        <v>101</v>
      </c>
      <c r="AT132" s="244" t="s">
        <v>264</v>
      </c>
      <c r="AU132" s="244" t="s">
        <v>89</v>
      </c>
      <c r="AY132" s="14" t="s">
        <v>263</v>
      </c>
      <c r="BE132" s="245">
        <f>IF(N132="základná",J132,0)</f>
        <v>0</v>
      </c>
      <c r="BF132" s="245">
        <f>IF(N132="znížená",J132,0)</f>
        <v>0</v>
      </c>
      <c r="BG132" s="245">
        <f>IF(N132="zákl. prenesená",J132,0)</f>
        <v>0</v>
      </c>
      <c r="BH132" s="245">
        <f>IF(N132="zníž. prenesená",J132,0)</f>
        <v>0</v>
      </c>
      <c r="BI132" s="245">
        <f>IF(N132="nulová",J132,0)</f>
        <v>0</v>
      </c>
      <c r="BJ132" s="14" t="s">
        <v>89</v>
      </c>
      <c r="BK132" s="246">
        <f>ROUND(I132*H132,3)</f>
        <v>0</v>
      </c>
      <c r="BL132" s="14" t="s">
        <v>101</v>
      </c>
      <c r="BM132" s="244" t="s">
        <v>4084</v>
      </c>
    </row>
    <row r="133" s="2" customFormat="1" ht="21.75" customHeight="1">
      <c r="A133" s="35"/>
      <c r="B133" s="36"/>
      <c r="C133" s="233" t="s">
        <v>96</v>
      </c>
      <c r="D133" s="233" t="s">
        <v>264</v>
      </c>
      <c r="E133" s="234" t="s">
        <v>2829</v>
      </c>
      <c r="F133" s="235" t="s">
        <v>2830</v>
      </c>
      <c r="G133" s="236" t="s">
        <v>569</v>
      </c>
      <c r="H133" s="237">
        <v>493</v>
      </c>
      <c r="I133" s="238"/>
      <c r="J133" s="237">
        <f>ROUND(I133*H133,3)</f>
        <v>0</v>
      </c>
      <c r="K133" s="239"/>
      <c r="L133" s="41"/>
      <c r="M133" s="240" t="s">
        <v>1</v>
      </c>
      <c r="N133" s="241" t="s">
        <v>44</v>
      </c>
      <c r="O133" s="94"/>
      <c r="P133" s="242">
        <f>O133*H133</f>
        <v>0</v>
      </c>
      <c r="Q133" s="242">
        <v>0.00050000000000000001</v>
      </c>
      <c r="R133" s="242">
        <f>Q133*H133</f>
        <v>0.2465</v>
      </c>
      <c r="S133" s="242">
        <v>0.002</v>
      </c>
      <c r="T133" s="243">
        <f>S133*H133</f>
        <v>0.98599999999999999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4" t="s">
        <v>101</v>
      </c>
      <c r="AT133" s="244" t="s">
        <v>264</v>
      </c>
      <c r="AU133" s="244" t="s">
        <v>89</v>
      </c>
      <c r="AY133" s="14" t="s">
        <v>263</v>
      </c>
      <c r="BE133" s="245">
        <f>IF(N133="základná",J133,0)</f>
        <v>0</v>
      </c>
      <c r="BF133" s="245">
        <f>IF(N133="znížená",J133,0)</f>
        <v>0</v>
      </c>
      <c r="BG133" s="245">
        <f>IF(N133="zákl. prenesená",J133,0)</f>
        <v>0</v>
      </c>
      <c r="BH133" s="245">
        <f>IF(N133="zníž. prenesená",J133,0)</f>
        <v>0</v>
      </c>
      <c r="BI133" s="245">
        <f>IF(N133="nulová",J133,0)</f>
        <v>0</v>
      </c>
      <c r="BJ133" s="14" t="s">
        <v>89</v>
      </c>
      <c r="BK133" s="246">
        <f>ROUND(I133*H133,3)</f>
        <v>0</v>
      </c>
      <c r="BL133" s="14" t="s">
        <v>101</v>
      </c>
      <c r="BM133" s="244" t="s">
        <v>4085</v>
      </c>
    </row>
    <row r="134" s="2" customFormat="1" ht="21.75" customHeight="1">
      <c r="A134" s="35"/>
      <c r="B134" s="36"/>
      <c r="C134" s="233" t="s">
        <v>101</v>
      </c>
      <c r="D134" s="233" t="s">
        <v>264</v>
      </c>
      <c r="E134" s="234" t="s">
        <v>2832</v>
      </c>
      <c r="F134" s="235" t="s">
        <v>2833</v>
      </c>
      <c r="G134" s="236" t="s">
        <v>569</v>
      </c>
      <c r="H134" s="237">
        <v>179</v>
      </c>
      <c r="I134" s="238"/>
      <c r="J134" s="237">
        <f>ROUND(I134*H134,3)</f>
        <v>0</v>
      </c>
      <c r="K134" s="239"/>
      <c r="L134" s="41"/>
      <c r="M134" s="240" t="s">
        <v>1</v>
      </c>
      <c r="N134" s="241" t="s">
        <v>44</v>
      </c>
      <c r="O134" s="94"/>
      <c r="P134" s="242">
        <f>O134*H134</f>
        <v>0</v>
      </c>
      <c r="Q134" s="242">
        <v>0.00050000000000000001</v>
      </c>
      <c r="R134" s="242">
        <f>Q134*H134</f>
        <v>0.089499999999999996</v>
      </c>
      <c r="S134" s="242">
        <v>0.0040000000000000001</v>
      </c>
      <c r="T134" s="243">
        <f>S134*H134</f>
        <v>0.71599999999999997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101</v>
      </c>
      <c r="AT134" s="244" t="s">
        <v>264</v>
      </c>
      <c r="AU134" s="244" t="s">
        <v>89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101</v>
      </c>
      <c r="BM134" s="244" t="s">
        <v>4086</v>
      </c>
    </row>
    <row r="135" s="2" customFormat="1" ht="24.15" customHeight="1">
      <c r="A135" s="35"/>
      <c r="B135" s="36"/>
      <c r="C135" s="233" t="s">
        <v>278</v>
      </c>
      <c r="D135" s="233" t="s">
        <v>264</v>
      </c>
      <c r="E135" s="234" t="s">
        <v>2835</v>
      </c>
      <c r="F135" s="235" t="s">
        <v>2836</v>
      </c>
      <c r="G135" s="236" t="s">
        <v>569</v>
      </c>
      <c r="H135" s="237">
        <v>5</v>
      </c>
      <c r="I135" s="238"/>
      <c r="J135" s="237">
        <f>ROUND(I135*H135,3)</f>
        <v>0</v>
      </c>
      <c r="K135" s="239"/>
      <c r="L135" s="41"/>
      <c r="M135" s="240" t="s">
        <v>1</v>
      </c>
      <c r="N135" s="241" t="s">
        <v>44</v>
      </c>
      <c r="O135" s="94"/>
      <c r="P135" s="242">
        <f>O135*H135</f>
        <v>0</v>
      </c>
      <c r="Q135" s="242">
        <v>0.00050000000000000001</v>
      </c>
      <c r="R135" s="242">
        <f>Q135*H135</f>
        <v>0.0025000000000000001</v>
      </c>
      <c r="S135" s="242">
        <v>0.012999999999999999</v>
      </c>
      <c r="T135" s="243">
        <f>S135*H135</f>
        <v>0.065000000000000002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4" t="s">
        <v>101</v>
      </c>
      <c r="AT135" s="244" t="s">
        <v>264</v>
      </c>
      <c r="AU135" s="244" t="s">
        <v>89</v>
      </c>
      <c r="AY135" s="14" t="s">
        <v>263</v>
      </c>
      <c r="BE135" s="245">
        <f>IF(N135="základná",J135,0)</f>
        <v>0</v>
      </c>
      <c r="BF135" s="245">
        <f>IF(N135="znížená",J135,0)</f>
        <v>0</v>
      </c>
      <c r="BG135" s="245">
        <f>IF(N135="zákl. prenesená",J135,0)</f>
        <v>0</v>
      </c>
      <c r="BH135" s="245">
        <f>IF(N135="zníž. prenesená",J135,0)</f>
        <v>0</v>
      </c>
      <c r="BI135" s="245">
        <f>IF(N135="nulová",J135,0)</f>
        <v>0</v>
      </c>
      <c r="BJ135" s="14" t="s">
        <v>89</v>
      </c>
      <c r="BK135" s="246">
        <f>ROUND(I135*H135,3)</f>
        <v>0</v>
      </c>
      <c r="BL135" s="14" t="s">
        <v>101</v>
      </c>
      <c r="BM135" s="244" t="s">
        <v>4087</v>
      </c>
    </row>
    <row r="136" s="2" customFormat="1" ht="24.15" customHeight="1">
      <c r="A136" s="35"/>
      <c r="B136" s="36"/>
      <c r="C136" s="233" t="s">
        <v>282</v>
      </c>
      <c r="D136" s="233" t="s">
        <v>264</v>
      </c>
      <c r="E136" s="234" t="s">
        <v>2838</v>
      </c>
      <c r="F136" s="235" t="s">
        <v>2839</v>
      </c>
      <c r="G136" s="236" t="s">
        <v>569</v>
      </c>
      <c r="H136" s="237">
        <v>45</v>
      </c>
      <c r="I136" s="238"/>
      <c r="J136" s="237">
        <f>ROUND(I136*H136,3)</f>
        <v>0</v>
      </c>
      <c r="K136" s="239"/>
      <c r="L136" s="41"/>
      <c r="M136" s="240" t="s">
        <v>1</v>
      </c>
      <c r="N136" s="241" t="s">
        <v>44</v>
      </c>
      <c r="O136" s="94"/>
      <c r="P136" s="242">
        <f>O136*H136</f>
        <v>0</v>
      </c>
      <c r="Q136" s="242">
        <v>0.0010300000000000001</v>
      </c>
      <c r="R136" s="242">
        <f>Q136*H136</f>
        <v>0.046350000000000002</v>
      </c>
      <c r="S136" s="242">
        <v>0.002</v>
      </c>
      <c r="T136" s="243">
        <f>S136*H136</f>
        <v>0.089999999999999997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101</v>
      </c>
      <c r="AT136" s="244" t="s">
        <v>264</v>
      </c>
      <c r="AU136" s="244" t="s">
        <v>89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101</v>
      </c>
      <c r="BM136" s="244" t="s">
        <v>4088</v>
      </c>
    </row>
    <row r="137" s="12" customFormat="1" ht="25.92" customHeight="1">
      <c r="A137" s="12"/>
      <c r="B137" s="219"/>
      <c r="C137" s="220"/>
      <c r="D137" s="221" t="s">
        <v>77</v>
      </c>
      <c r="E137" s="222" t="s">
        <v>2751</v>
      </c>
      <c r="F137" s="222" t="s">
        <v>2581</v>
      </c>
      <c r="G137" s="220"/>
      <c r="H137" s="220"/>
      <c r="I137" s="223"/>
      <c r="J137" s="224">
        <f>BK137</f>
        <v>0</v>
      </c>
      <c r="K137" s="220"/>
      <c r="L137" s="225"/>
      <c r="M137" s="226"/>
      <c r="N137" s="227"/>
      <c r="O137" s="227"/>
      <c r="P137" s="228">
        <f>P138</f>
        <v>0</v>
      </c>
      <c r="Q137" s="227"/>
      <c r="R137" s="228">
        <f>R138</f>
        <v>0.054899999999999997</v>
      </c>
      <c r="S137" s="227"/>
      <c r="T137" s="229">
        <f>T138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30" t="s">
        <v>85</v>
      </c>
      <c r="AT137" s="231" t="s">
        <v>77</v>
      </c>
      <c r="AU137" s="231" t="s">
        <v>78</v>
      </c>
      <c r="AY137" s="230" t="s">
        <v>263</v>
      </c>
      <c r="BK137" s="232">
        <f>BK138</f>
        <v>0</v>
      </c>
    </row>
    <row r="138" s="12" customFormat="1" ht="22.8" customHeight="1">
      <c r="A138" s="12"/>
      <c r="B138" s="219"/>
      <c r="C138" s="220"/>
      <c r="D138" s="221" t="s">
        <v>77</v>
      </c>
      <c r="E138" s="247" t="s">
        <v>2582</v>
      </c>
      <c r="F138" s="247" t="s">
        <v>2583</v>
      </c>
      <c r="G138" s="220"/>
      <c r="H138" s="220"/>
      <c r="I138" s="223"/>
      <c r="J138" s="248">
        <f>BK138</f>
        <v>0</v>
      </c>
      <c r="K138" s="220"/>
      <c r="L138" s="225"/>
      <c r="M138" s="226"/>
      <c r="N138" s="227"/>
      <c r="O138" s="227"/>
      <c r="P138" s="228">
        <f>SUM(P139:P207)</f>
        <v>0</v>
      </c>
      <c r="Q138" s="227"/>
      <c r="R138" s="228">
        <f>SUM(R139:R207)</f>
        <v>0.054899999999999997</v>
      </c>
      <c r="S138" s="227"/>
      <c r="T138" s="229">
        <f>SUM(T139:T207)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30" t="s">
        <v>85</v>
      </c>
      <c r="AT138" s="231" t="s">
        <v>77</v>
      </c>
      <c r="AU138" s="231" t="s">
        <v>85</v>
      </c>
      <c r="AY138" s="230" t="s">
        <v>263</v>
      </c>
      <c r="BK138" s="232">
        <f>SUM(BK139:BK207)</f>
        <v>0</v>
      </c>
    </row>
    <row r="139" s="2" customFormat="1" ht="24.15" customHeight="1">
      <c r="A139" s="35"/>
      <c r="B139" s="36"/>
      <c r="C139" s="233" t="s">
        <v>286</v>
      </c>
      <c r="D139" s="233" t="s">
        <v>264</v>
      </c>
      <c r="E139" s="234" t="s">
        <v>2841</v>
      </c>
      <c r="F139" s="235" t="s">
        <v>2842</v>
      </c>
      <c r="G139" s="236" t="s">
        <v>2598</v>
      </c>
      <c r="H139" s="237">
        <v>18</v>
      </c>
      <c r="I139" s="238"/>
      <c r="J139" s="237">
        <f>ROUND(I139*H139,3)</f>
        <v>0</v>
      </c>
      <c r="K139" s="239"/>
      <c r="L139" s="41"/>
      <c r="M139" s="240" t="s">
        <v>1</v>
      </c>
      <c r="N139" s="241" t="s">
        <v>44</v>
      </c>
      <c r="O139" s="94"/>
      <c r="P139" s="242">
        <f>O139*H139</f>
        <v>0</v>
      </c>
      <c r="Q139" s="242">
        <v>0</v>
      </c>
      <c r="R139" s="242">
        <f>Q139*H139</f>
        <v>0</v>
      </c>
      <c r="S139" s="242">
        <v>0</v>
      </c>
      <c r="T139" s="24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4" t="s">
        <v>101</v>
      </c>
      <c r="AT139" s="244" t="s">
        <v>264</v>
      </c>
      <c r="AU139" s="244" t="s">
        <v>89</v>
      </c>
      <c r="AY139" s="14" t="s">
        <v>263</v>
      </c>
      <c r="BE139" s="245">
        <f>IF(N139="základná",J139,0)</f>
        <v>0</v>
      </c>
      <c r="BF139" s="245">
        <f>IF(N139="znížená",J139,0)</f>
        <v>0</v>
      </c>
      <c r="BG139" s="245">
        <f>IF(N139="zákl. prenesená",J139,0)</f>
        <v>0</v>
      </c>
      <c r="BH139" s="245">
        <f>IF(N139="zníž. prenesená",J139,0)</f>
        <v>0</v>
      </c>
      <c r="BI139" s="245">
        <f>IF(N139="nulová",J139,0)</f>
        <v>0</v>
      </c>
      <c r="BJ139" s="14" t="s">
        <v>89</v>
      </c>
      <c r="BK139" s="246">
        <f>ROUND(I139*H139,3)</f>
        <v>0</v>
      </c>
      <c r="BL139" s="14" t="s">
        <v>101</v>
      </c>
      <c r="BM139" s="244" t="s">
        <v>4089</v>
      </c>
    </row>
    <row r="140" s="2" customFormat="1" ht="33" customHeight="1">
      <c r="A140" s="35"/>
      <c r="B140" s="36"/>
      <c r="C140" s="249" t="s">
        <v>290</v>
      </c>
      <c r="D140" s="249" t="s">
        <v>612</v>
      </c>
      <c r="E140" s="250" t="s">
        <v>2844</v>
      </c>
      <c r="F140" s="251" t="s">
        <v>2845</v>
      </c>
      <c r="G140" s="252" t="s">
        <v>2598</v>
      </c>
      <c r="H140" s="253">
        <v>18</v>
      </c>
      <c r="I140" s="254"/>
      <c r="J140" s="253">
        <f>ROUND(I140*H140,3)</f>
        <v>0</v>
      </c>
      <c r="K140" s="255"/>
      <c r="L140" s="256"/>
      <c r="M140" s="257" t="s">
        <v>1</v>
      </c>
      <c r="N140" s="258" t="s">
        <v>44</v>
      </c>
      <c r="O140" s="94"/>
      <c r="P140" s="242">
        <f>O140*H140</f>
        <v>0</v>
      </c>
      <c r="Q140" s="242">
        <v>0</v>
      </c>
      <c r="R140" s="242">
        <f>Q140*H140</f>
        <v>0</v>
      </c>
      <c r="S140" s="242">
        <v>0</v>
      </c>
      <c r="T140" s="24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4" t="s">
        <v>290</v>
      </c>
      <c r="AT140" s="244" t="s">
        <v>612</v>
      </c>
      <c r="AU140" s="244" t="s">
        <v>89</v>
      </c>
      <c r="AY140" s="14" t="s">
        <v>263</v>
      </c>
      <c r="BE140" s="245">
        <f>IF(N140="základná",J140,0)</f>
        <v>0</v>
      </c>
      <c r="BF140" s="245">
        <f>IF(N140="znížená",J140,0)</f>
        <v>0</v>
      </c>
      <c r="BG140" s="245">
        <f>IF(N140="zákl. prenesená",J140,0)</f>
        <v>0</v>
      </c>
      <c r="BH140" s="245">
        <f>IF(N140="zníž. prenesená",J140,0)</f>
        <v>0</v>
      </c>
      <c r="BI140" s="245">
        <f>IF(N140="nulová",J140,0)</f>
        <v>0</v>
      </c>
      <c r="BJ140" s="14" t="s">
        <v>89</v>
      </c>
      <c r="BK140" s="246">
        <f>ROUND(I140*H140,3)</f>
        <v>0</v>
      </c>
      <c r="BL140" s="14" t="s">
        <v>101</v>
      </c>
      <c r="BM140" s="244" t="s">
        <v>4090</v>
      </c>
    </row>
    <row r="141" s="2" customFormat="1" ht="33" customHeight="1">
      <c r="A141" s="35"/>
      <c r="B141" s="36"/>
      <c r="C141" s="233" t="s">
        <v>294</v>
      </c>
      <c r="D141" s="233" t="s">
        <v>264</v>
      </c>
      <c r="E141" s="234" t="s">
        <v>4091</v>
      </c>
      <c r="F141" s="235" t="s">
        <v>4092</v>
      </c>
      <c r="G141" s="236" t="s">
        <v>2598</v>
      </c>
      <c r="H141" s="237">
        <v>4</v>
      </c>
      <c r="I141" s="238"/>
      <c r="J141" s="237">
        <f>ROUND(I141*H141,3)</f>
        <v>0</v>
      </c>
      <c r="K141" s="239"/>
      <c r="L141" s="41"/>
      <c r="M141" s="240" t="s">
        <v>1</v>
      </c>
      <c r="N141" s="241" t="s">
        <v>44</v>
      </c>
      <c r="O141" s="94"/>
      <c r="P141" s="242">
        <f>O141*H141</f>
        <v>0</v>
      </c>
      <c r="Q141" s="242">
        <v>0</v>
      </c>
      <c r="R141" s="242">
        <f>Q141*H141</f>
        <v>0</v>
      </c>
      <c r="S141" s="242">
        <v>0</v>
      </c>
      <c r="T141" s="24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4" t="s">
        <v>101</v>
      </c>
      <c r="AT141" s="244" t="s">
        <v>264</v>
      </c>
      <c r="AU141" s="244" t="s">
        <v>89</v>
      </c>
      <c r="AY141" s="14" t="s">
        <v>263</v>
      </c>
      <c r="BE141" s="245">
        <f>IF(N141="základná",J141,0)</f>
        <v>0</v>
      </c>
      <c r="BF141" s="245">
        <f>IF(N141="znížená",J141,0)</f>
        <v>0</v>
      </c>
      <c r="BG141" s="245">
        <f>IF(N141="zákl. prenesená",J141,0)</f>
        <v>0</v>
      </c>
      <c r="BH141" s="245">
        <f>IF(N141="zníž. prenesená",J141,0)</f>
        <v>0</v>
      </c>
      <c r="BI141" s="245">
        <f>IF(N141="nulová",J141,0)</f>
        <v>0</v>
      </c>
      <c r="BJ141" s="14" t="s">
        <v>89</v>
      </c>
      <c r="BK141" s="246">
        <f>ROUND(I141*H141,3)</f>
        <v>0</v>
      </c>
      <c r="BL141" s="14" t="s">
        <v>101</v>
      </c>
      <c r="BM141" s="244" t="s">
        <v>4093</v>
      </c>
    </row>
    <row r="142" s="2" customFormat="1" ht="24.15" customHeight="1">
      <c r="A142" s="35"/>
      <c r="B142" s="36"/>
      <c r="C142" s="249" t="s">
        <v>298</v>
      </c>
      <c r="D142" s="249" t="s">
        <v>612</v>
      </c>
      <c r="E142" s="250" t="s">
        <v>4094</v>
      </c>
      <c r="F142" s="251" t="s">
        <v>4095</v>
      </c>
      <c r="G142" s="252" t="s">
        <v>2598</v>
      </c>
      <c r="H142" s="253">
        <v>4</v>
      </c>
      <c r="I142" s="254"/>
      <c r="J142" s="253">
        <f>ROUND(I142*H142,3)</f>
        <v>0</v>
      </c>
      <c r="K142" s="255"/>
      <c r="L142" s="256"/>
      <c r="M142" s="257" t="s">
        <v>1</v>
      </c>
      <c r="N142" s="258" t="s">
        <v>44</v>
      </c>
      <c r="O142" s="94"/>
      <c r="P142" s="242">
        <f>O142*H142</f>
        <v>0</v>
      </c>
      <c r="Q142" s="242">
        <v>0</v>
      </c>
      <c r="R142" s="242">
        <f>Q142*H142</f>
        <v>0</v>
      </c>
      <c r="S142" s="242">
        <v>0</v>
      </c>
      <c r="T142" s="24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4" t="s">
        <v>290</v>
      </c>
      <c r="AT142" s="244" t="s">
        <v>612</v>
      </c>
      <c r="AU142" s="244" t="s">
        <v>89</v>
      </c>
      <c r="AY142" s="14" t="s">
        <v>263</v>
      </c>
      <c r="BE142" s="245">
        <f>IF(N142="základná",J142,0)</f>
        <v>0</v>
      </c>
      <c r="BF142" s="245">
        <f>IF(N142="znížená",J142,0)</f>
        <v>0</v>
      </c>
      <c r="BG142" s="245">
        <f>IF(N142="zákl. prenesená",J142,0)</f>
        <v>0</v>
      </c>
      <c r="BH142" s="245">
        <f>IF(N142="zníž. prenesená",J142,0)</f>
        <v>0</v>
      </c>
      <c r="BI142" s="245">
        <f>IF(N142="nulová",J142,0)</f>
        <v>0</v>
      </c>
      <c r="BJ142" s="14" t="s">
        <v>89</v>
      </c>
      <c r="BK142" s="246">
        <f>ROUND(I142*H142,3)</f>
        <v>0</v>
      </c>
      <c r="BL142" s="14" t="s">
        <v>101</v>
      </c>
      <c r="BM142" s="244" t="s">
        <v>4096</v>
      </c>
    </row>
    <row r="143" s="2" customFormat="1" ht="33" customHeight="1">
      <c r="A143" s="35"/>
      <c r="B143" s="36"/>
      <c r="C143" s="233" t="s">
        <v>302</v>
      </c>
      <c r="D143" s="233" t="s">
        <v>264</v>
      </c>
      <c r="E143" s="234" t="s">
        <v>2710</v>
      </c>
      <c r="F143" s="235" t="s">
        <v>2711</v>
      </c>
      <c r="G143" s="236" t="s">
        <v>569</v>
      </c>
      <c r="H143" s="237">
        <v>40</v>
      </c>
      <c r="I143" s="238"/>
      <c r="J143" s="237">
        <f>ROUND(I143*H143,3)</f>
        <v>0</v>
      </c>
      <c r="K143" s="239"/>
      <c r="L143" s="41"/>
      <c r="M143" s="240" t="s">
        <v>1</v>
      </c>
      <c r="N143" s="241" t="s">
        <v>44</v>
      </c>
      <c r="O143" s="94"/>
      <c r="P143" s="242">
        <f>O143*H143</f>
        <v>0</v>
      </c>
      <c r="Q143" s="242">
        <v>0</v>
      </c>
      <c r="R143" s="242">
        <f>Q143*H143</f>
        <v>0</v>
      </c>
      <c r="S143" s="242">
        <v>0</v>
      </c>
      <c r="T143" s="24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4" t="s">
        <v>101</v>
      </c>
      <c r="AT143" s="244" t="s">
        <v>264</v>
      </c>
      <c r="AU143" s="244" t="s">
        <v>89</v>
      </c>
      <c r="AY143" s="14" t="s">
        <v>263</v>
      </c>
      <c r="BE143" s="245">
        <f>IF(N143="základná",J143,0)</f>
        <v>0</v>
      </c>
      <c r="BF143" s="245">
        <f>IF(N143="znížená",J143,0)</f>
        <v>0</v>
      </c>
      <c r="BG143" s="245">
        <f>IF(N143="zákl. prenesená",J143,0)</f>
        <v>0</v>
      </c>
      <c r="BH143" s="245">
        <f>IF(N143="zníž. prenesená",J143,0)</f>
        <v>0</v>
      </c>
      <c r="BI143" s="245">
        <f>IF(N143="nulová",J143,0)</f>
        <v>0</v>
      </c>
      <c r="BJ143" s="14" t="s">
        <v>89</v>
      </c>
      <c r="BK143" s="246">
        <f>ROUND(I143*H143,3)</f>
        <v>0</v>
      </c>
      <c r="BL143" s="14" t="s">
        <v>101</v>
      </c>
      <c r="BM143" s="244" t="s">
        <v>4097</v>
      </c>
    </row>
    <row r="144" s="2" customFormat="1" ht="16.5" customHeight="1">
      <c r="A144" s="35"/>
      <c r="B144" s="36"/>
      <c r="C144" s="249" t="s">
        <v>306</v>
      </c>
      <c r="D144" s="249" t="s">
        <v>612</v>
      </c>
      <c r="E144" s="250" t="s">
        <v>2713</v>
      </c>
      <c r="F144" s="251" t="s">
        <v>2714</v>
      </c>
      <c r="G144" s="252" t="s">
        <v>569</v>
      </c>
      <c r="H144" s="253">
        <v>40</v>
      </c>
      <c r="I144" s="254"/>
      <c r="J144" s="253">
        <f>ROUND(I144*H144,3)</f>
        <v>0</v>
      </c>
      <c r="K144" s="255"/>
      <c r="L144" s="256"/>
      <c r="M144" s="257" t="s">
        <v>1</v>
      </c>
      <c r="N144" s="258" t="s">
        <v>44</v>
      </c>
      <c r="O144" s="94"/>
      <c r="P144" s="242">
        <f>O144*H144</f>
        <v>0</v>
      </c>
      <c r="Q144" s="242">
        <v>0</v>
      </c>
      <c r="R144" s="242">
        <f>Q144*H144</f>
        <v>0</v>
      </c>
      <c r="S144" s="242">
        <v>0</v>
      </c>
      <c r="T144" s="24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4" t="s">
        <v>290</v>
      </c>
      <c r="AT144" s="244" t="s">
        <v>612</v>
      </c>
      <c r="AU144" s="244" t="s">
        <v>89</v>
      </c>
      <c r="AY144" s="14" t="s">
        <v>263</v>
      </c>
      <c r="BE144" s="245">
        <f>IF(N144="základná",J144,0)</f>
        <v>0</v>
      </c>
      <c r="BF144" s="245">
        <f>IF(N144="znížená",J144,0)</f>
        <v>0</v>
      </c>
      <c r="BG144" s="245">
        <f>IF(N144="zákl. prenesená",J144,0)</f>
        <v>0</v>
      </c>
      <c r="BH144" s="245">
        <f>IF(N144="zníž. prenesená",J144,0)</f>
        <v>0</v>
      </c>
      <c r="BI144" s="245">
        <f>IF(N144="nulová",J144,0)</f>
        <v>0</v>
      </c>
      <c r="BJ144" s="14" t="s">
        <v>89</v>
      </c>
      <c r="BK144" s="246">
        <f>ROUND(I144*H144,3)</f>
        <v>0</v>
      </c>
      <c r="BL144" s="14" t="s">
        <v>101</v>
      </c>
      <c r="BM144" s="244" t="s">
        <v>4098</v>
      </c>
    </row>
    <row r="145" s="2" customFormat="1" ht="21.75" customHeight="1">
      <c r="A145" s="35"/>
      <c r="B145" s="36"/>
      <c r="C145" s="249" t="s">
        <v>310</v>
      </c>
      <c r="D145" s="249" t="s">
        <v>612</v>
      </c>
      <c r="E145" s="250" t="s">
        <v>2716</v>
      </c>
      <c r="F145" s="251" t="s">
        <v>2717</v>
      </c>
      <c r="G145" s="252" t="s">
        <v>2598</v>
      </c>
      <c r="H145" s="253">
        <v>27</v>
      </c>
      <c r="I145" s="254"/>
      <c r="J145" s="253">
        <f>ROUND(I145*H145,3)</f>
        <v>0</v>
      </c>
      <c r="K145" s="255"/>
      <c r="L145" s="256"/>
      <c r="M145" s="257" t="s">
        <v>1</v>
      </c>
      <c r="N145" s="258" t="s">
        <v>44</v>
      </c>
      <c r="O145" s="94"/>
      <c r="P145" s="242">
        <f>O145*H145</f>
        <v>0</v>
      </c>
      <c r="Q145" s="242">
        <v>0</v>
      </c>
      <c r="R145" s="242">
        <f>Q145*H145</f>
        <v>0</v>
      </c>
      <c r="S145" s="242">
        <v>0</v>
      </c>
      <c r="T145" s="24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4" t="s">
        <v>290</v>
      </c>
      <c r="AT145" s="244" t="s">
        <v>612</v>
      </c>
      <c r="AU145" s="244" t="s">
        <v>89</v>
      </c>
      <c r="AY145" s="14" t="s">
        <v>263</v>
      </c>
      <c r="BE145" s="245">
        <f>IF(N145="základná",J145,0)</f>
        <v>0</v>
      </c>
      <c r="BF145" s="245">
        <f>IF(N145="znížená",J145,0)</f>
        <v>0</v>
      </c>
      <c r="BG145" s="245">
        <f>IF(N145="zákl. prenesená",J145,0)</f>
        <v>0</v>
      </c>
      <c r="BH145" s="245">
        <f>IF(N145="zníž. prenesená",J145,0)</f>
        <v>0</v>
      </c>
      <c r="BI145" s="245">
        <f>IF(N145="nulová",J145,0)</f>
        <v>0</v>
      </c>
      <c r="BJ145" s="14" t="s">
        <v>89</v>
      </c>
      <c r="BK145" s="246">
        <f>ROUND(I145*H145,3)</f>
        <v>0</v>
      </c>
      <c r="BL145" s="14" t="s">
        <v>101</v>
      </c>
      <c r="BM145" s="244" t="s">
        <v>4099</v>
      </c>
    </row>
    <row r="146" s="2" customFormat="1" ht="16.5" customHeight="1">
      <c r="A146" s="35"/>
      <c r="B146" s="36"/>
      <c r="C146" s="249" t="s">
        <v>315</v>
      </c>
      <c r="D146" s="249" t="s">
        <v>612</v>
      </c>
      <c r="E146" s="250" t="s">
        <v>2719</v>
      </c>
      <c r="F146" s="251" t="s">
        <v>2720</v>
      </c>
      <c r="G146" s="252" t="s">
        <v>2598</v>
      </c>
      <c r="H146" s="253">
        <v>27</v>
      </c>
      <c r="I146" s="254"/>
      <c r="J146" s="253">
        <f>ROUND(I146*H146,3)</f>
        <v>0</v>
      </c>
      <c r="K146" s="255"/>
      <c r="L146" s="256"/>
      <c r="M146" s="257" t="s">
        <v>1</v>
      </c>
      <c r="N146" s="258" t="s">
        <v>44</v>
      </c>
      <c r="O146" s="94"/>
      <c r="P146" s="242">
        <f>O146*H146</f>
        <v>0</v>
      </c>
      <c r="Q146" s="242">
        <v>0</v>
      </c>
      <c r="R146" s="242">
        <f>Q146*H146</f>
        <v>0</v>
      </c>
      <c r="S146" s="242">
        <v>0</v>
      </c>
      <c r="T146" s="24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4" t="s">
        <v>290</v>
      </c>
      <c r="AT146" s="244" t="s">
        <v>612</v>
      </c>
      <c r="AU146" s="244" t="s">
        <v>89</v>
      </c>
      <c r="AY146" s="14" t="s">
        <v>263</v>
      </c>
      <c r="BE146" s="245">
        <f>IF(N146="základná",J146,0)</f>
        <v>0</v>
      </c>
      <c r="BF146" s="245">
        <f>IF(N146="znížená",J146,0)</f>
        <v>0</v>
      </c>
      <c r="BG146" s="245">
        <f>IF(N146="zákl. prenesená",J146,0)</f>
        <v>0</v>
      </c>
      <c r="BH146" s="245">
        <f>IF(N146="zníž. prenesená",J146,0)</f>
        <v>0</v>
      </c>
      <c r="BI146" s="245">
        <f>IF(N146="nulová",J146,0)</f>
        <v>0</v>
      </c>
      <c r="BJ146" s="14" t="s">
        <v>89</v>
      </c>
      <c r="BK146" s="246">
        <f>ROUND(I146*H146,3)</f>
        <v>0</v>
      </c>
      <c r="BL146" s="14" t="s">
        <v>101</v>
      </c>
      <c r="BM146" s="244" t="s">
        <v>4100</v>
      </c>
    </row>
    <row r="147" s="2" customFormat="1" ht="21.75" customHeight="1">
      <c r="A147" s="35"/>
      <c r="B147" s="36"/>
      <c r="C147" s="249" t="s">
        <v>319</v>
      </c>
      <c r="D147" s="249" t="s">
        <v>612</v>
      </c>
      <c r="E147" s="250" t="s">
        <v>2722</v>
      </c>
      <c r="F147" s="251" t="s">
        <v>2723</v>
      </c>
      <c r="G147" s="252" t="s">
        <v>2598</v>
      </c>
      <c r="H147" s="253">
        <v>80</v>
      </c>
      <c r="I147" s="254"/>
      <c r="J147" s="253">
        <f>ROUND(I147*H147,3)</f>
        <v>0</v>
      </c>
      <c r="K147" s="255"/>
      <c r="L147" s="256"/>
      <c r="M147" s="257" t="s">
        <v>1</v>
      </c>
      <c r="N147" s="258" t="s">
        <v>44</v>
      </c>
      <c r="O147" s="94"/>
      <c r="P147" s="242">
        <f>O147*H147</f>
        <v>0</v>
      </c>
      <c r="Q147" s="242">
        <v>0</v>
      </c>
      <c r="R147" s="242">
        <f>Q147*H147</f>
        <v>0</v>
      </c>
      <c r="S147" s="242">
        <v>0</v>
      </c>
      <c r="T147" s="24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4" t="s">
        <v>290</v>
      </c>
      <c r="AT147" s="244" t="s">
        <v>612</v>
      </c>
      <c r="AU147" s="244" t="s">
        <v>89</v>
      </c>
      <c r="AY147" s="14" t="s">
        <v>263</v>
      </c>
      <c r="BE147" s="245">
        <f>IF(N147="základná",J147,0)</f>
        <v>0</v>
      </c>
      <c r="BF147" s="245">
        <f>IF(N147="znížená",J147,0)</f>
        <v>0</v>
      </c>
      <c r="BG147" s="245">
        <f>IF(N147="zákl. prenesená",J147,0)</f>
        <v>0</v>
      </c>
      <c r="BH147" s="245">
        <f>IF(N147="zníž. prenesená",J147,0)</f>
        <v>0</v>
      </c>
      <c r="BI147" s="245">
        <f>IF(N147="nulová",J147,0)</f>
        <v>0</v>
      </c>
      <c r="BJ147" s="14" t="s">
        <v>89</v>
      </c>
      <c r="BK147" s="246">
        <f>ROUND(I147*H147,3)</f>
        <v>0</v>
      </c>
      <c r="BL147" s="14" t="s">
        <v>101</v>
      </c>
      <c r="BM147" s="244" t="s">
        <v>4101</v>
      </c>
    </row>
    <row r="148" s="2" customFormat="1" ht="16.5" customHeight="1">
      <c r="A148" s="35"/>
      <c r="B148" s="36"/>
      <c r="C148" s="249" t="s">
        <v>327</v>
      </c>
      <c r="D148" s="249" t="s">
        <v>612</v>
      </c>
      <c r="E148" s="250" t="s">
        <v>2725</v>
      </c>
      <c r="F148" s="251" t="s">
        <v>2726</v>
      </c>
      <c r="G148" s="252" t="s">
        <v>2598</v>
      </c>
      <c r="H148" s="253">
        <v>11</v>
      </c>
      <c r="I148" s="254"/>
      <c r="J148" s="253">
        <f>ROUND(I148*H148,3)</f>
        <v>0</v>
      </c>
      <c r="K148" s="255"/>
      <c r="L148" s="256"/>
      <c r="M148" s="257" t="s">
        <v>1</v>
      </c>
      <c r="N148" s="258" t="s">
        <v>44</v>
      </c>
      <c r="O148" s="94"/>
      <c r="P148" s="242">
        <f>O148*H148</f>
        <v>0</v>
      </c>
      <c r="Q148" s="242">
        <v>0</v>
      </c>
      <c r="R148" s="242">
        <f>Q148*H148</f>
        <v>0</v>
      </c>
      <c r="S148" s="242">
        <v>0</v>
      </c>
      <c r="T148" s="24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4" t="s">
        <v>290</v>
      </c>
      <c r="AT148" s="244" t="s">
        <v>612</v>
      </c>
      <c r="AU148" s="244" t="s">
        <v>89</v>
      </c>
      <c r="AY148" s="14" t="s">
        <v>263</v>
      </c>
      <c r="BE148" s="245">
        <f>IF(N148="základná",J148,0)</f>
        <v>0</v>
      </c>
      <c r="BF148" s="245">
        <f>IF(N148="znížená",J148,0)</f>
        <v>0</v>
      </c>
      <c r="BG148" s="245">
        <f>IF(N148="zákl. prenesená",J148,0)</f>
        <v>0</v>
      </c>
      <c r="BH148" s="245">
        <f>IF(N148="zníž. prenesená",J148,0)</f>
        <v>0</v>
      </c>
      <c r="BI148" s="245">
        <f>IF(N148="nulová",J148,0)</f>
        <v>0</v>
      </c>
      <c r="BJ148" s="14" t="s">
        <v>89</v>
      </c>
      <c r="BK148" s="246">
        <f>ROUND(I148*H148,3)</f>
        <v>0</v>
      </c>
      <c r="BL148" s="14" t="s">
        <v>101</v>
      </c>
      <c r="BM148" s="244" t="s">
        <v>4102</v>
      </c>
    </row>
    <row r="149" s="2" customFormat="1" ht="16.5" customHeight="1">
      <c r="A149" s="35"/>
      <c r="B149" s="36"/>
      <c r="C149" s="249" t="s">
        <v>331</v>
      </c>
      <c r="D149" s="249" t="s">
        <v>612</v>
      </c>
      <c r="E149" s="250" t="s">
        <v>2728</v>
      </c>
      <c r="F149" s="251" t="s">
        <v>2729</v>
      </c>
      <c r="G149" s="252" t="s">
        <v>2598</v>
      </c>
      <c r="H149" s="253">
        <v>3</v>
      </c>
      <c r="I149" s="254"/>
      <c r="J149" s="253">
        <f>ROUND(I149*H149,3)</f>
        <v>0</v>
      </c>
      <c r="K149" s="255"/>
      <c r="L149" s="256"/>
      <c r="M149" s="257" t="s">
        <v>1</v>
      </c>
      <c r="N149" s="258" t="s">
        <v>44</v>
      </c>
      <c r="O149" s="94"/>
      <c r="P149" s="242">
        <f>O149*H149</f>
        <v>0</v>
      </c>
      <c r="Q149" s="242">
        <v>0.00080000000000000004</v>
      </c>
      <c r="R149" s="242">
        <f>Q149*H149</f>
        <v>0.0024000000000000002</v>
      </c>
      <c r="S149" s="242">
        <v>0</v>
      </c>
      <c r="T149" s="24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4" t="s">
        <v>290</v>
      </c>
      <c r="AT149" s="244" t="s">
        <v>612</v>
      </c>
      <c r="AU149" s="244" t="s">
        <v>89</v>
      </c>
      <c r="AY149" s="14" t="s">
        <v>263</v>
      </c>
      <c r="BE149" s="245">
        <f>IF(N149="základná",J149,0)</f>
        <v>0</v>
      </c>
      <c r="BF149" s="245">
        <f>IF(N149="znížená",J149,0)</f>
        <v>0</v>
      </c>
      <c r="BG149" s="245">
        <f>IF(N149="zákl. prenesená",J149,0)</f>
        <v>0</v>
      </c>
      <c r="BH149" s="245">
        <f>IF(N149="zníž. prenesená",J149,0)</f>
        <v>0</v>
      </c>
      <c r="BI149" s="245">
        <f>IF(N149="nulová",J149,0)</f>
        <v>0</v>
      </c>
      <c r="BJ149" s="14" t="s">
        <v>89</v>
      </c>
      <c r="BK149" s="246">
        <f>ROUND(I149*H149,3)</f>
        <v>0</v>
      </c>
      <c r="BL149" s="14" t="s">
        <v>101</v>
      </c>
      <c r="BM149" s="244" t="s">
        <v>4103</v>
      </c>
    </row>
    <row r="150" s="2" customFormat="1" ht="24.15" customHeight="1">
      <c r="A150" s="35"/>
      <c r="B150" s="36"/>
      <c r="C150" s="233" t="s">
        <v>1455</v>
      </c>
      <c r="D150" s="233" t="s">
        <v>264</v>
      </c>
      <c r="E150" s="234" t="s">
        <v>2731</v>
      </c>
      <c r="F150" s="235" t="s">
        <v>2732</v>
      </c>
      <c r="G150" s="236" t="s">
        <v>322</v>
      </c>
      <c r="H150" s="237">
        <v>1.2</v>
      </c>
      <c r="I150" s="238"/>
      <c r="J150" s="237">
        <f>ROUND(I150*H150,3)</f>
        <v>0</v>
      </c>
      <c r="K150" s="239"/>
      <c r="L150" s="41"/>
      <c r="M150" s="240" t="s">
        <v>1</v>
      </c>
      <c r="N150" s="241" t="s">
        <v>44</v>
      </c>
      <c r="O150" s="94"/>
      <c r="P150" s="242">
        <f>O150*H150</f>
        <v>0</v>
      </c>
      <c r="Q150" s="242">
        <v>0</v>
      </c>
      <c r="R150" s="242">
        <f>Q150*H150</f>
        <v>0</v>
      </c>
      <c r="S150" s="242">
        <v>0</v>
      </c>
      <c r="T150" s="24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4" t="s">
        <v>101</v>
      </c>
      <c r="AT150" s="244" t="s">
        <v>264</v>
      </c>
      <c r="AU150" s="244" t="s">
        <v>89</v>
      </c>
      <c r="AY150" s="14" t="s">
        <v>263</v>
      </c>
      <c r="BE150" s="245">
        <f>IF(N150="základná",J150,0)</f>
        <v>0</v>
      </c>
      <c r="BF150" s="245">
        <f>IF(N150="znížená",J150,0)</f>
        <v>0</v>
      </c>
      <c r="BG150" s="245">
        <f>IF(N150="zákl. prenesená",J150,0)</f>
        <v>0</v>
      </c>
      <c r="BH150" s="245">
        <f>IF(N150="zníž. prenesená",J150,0)</f>
        <v>0</v>
      </c>
      <c r="BI150" s="245">
        <f>IF(N150="nulová",J150,0)</f>
        <v>0</v>
      </c>
      <c r="BJ150" s="14" t="s">
        <v>89</v>
      </c>
      <c r="BK150" s="246">
        <f>ROUND(I150*H150,3)</f>
        <v>0</v>
      </c>
      <c r="BL150" s="14" t="s">
        <v>101</v>
      </c>
      <c r="BM150" s="244" t="s">
        <v>4104</v>
      </c>
    </row>
    <row r="151" s="2" customFormat="1" ht="24.15" customHeight="1">
      <c r="A151" s="35"/>
      <c r="B151" s="36"/>
      <c r="C151" s="233" t="s">
        <v>339</v>
      </c>
      <c r="D151" s="233" t="s">
        <v>264</v>
      </c>
      <c r="E151" s="234" t="s">
        <v>2855</v>
      </c>
      <c r="F151" s="235" t="s">
        <v>2856</v>
      </c>
      <c r="G151" s="236" t="s">
        <v>2598</v>
      </c>
      <c r="H151" s="237">
        <v>125</v>
      </c>
      <c r="I151" s="238"/>
      <c r="J151" s="237">
        <f>ROUND(I151*H151,3)</f>
        <v>0</v>
      </c>
      <c r="K151" s="239"/>
      <c r="L151" s="41"/>
      <c r="M151" s="240" t="s">
        <v>1</v>
      </c>
      <c r="N151" s="241" t="s">
        <v>44</v>
      </c>
      <c r="O151" s="94"/>
      <c r="P151" s="242">
        <f>O151*H151</f>
        <v>0</v>
      </c>
      <c r="Q151" s="242">
        <v>0</v>
      </c>
      <c r="R151" s="242">
        <f>Q151*H151</f>
        <v>0</v>
      </c>
      <c r="S151" s="242">
        <v>0</v>
      </c>
      <c r="T151" s="24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4" t="s">
        <v>101</v>
      </c>
      <c r="AT151" s="244" t="s">
        <v>264</v>
      </c>
      <c r="AU151" s="244" t="s">
        <v>89</v>
      </c>
      <c r="AY151" s="14" t="s">
        <v>263</v>
      </c>
      <c r="BE151" s="245">
        <f>IF(N151="základná",J151,0)</f>
        <v>0</v>
      </c>
      <c r="BF151" s="245">
        <f>IF(N151="znížená",J151,0)</f>
        <v>0</v>
      </c>
      <c r="BG151" s="245">
        <f>IF(N151="zákl. prenesená",J151,0)</f>
        <v>0</v>
      </c>
      <c r="BH151" s="245">
        <f>IF(N151="zníž. prenesená",J151,0)</f>
        <v>0</v>
      </c>
      <c r="BI151" s="245">
        <f>IF(N151="nulová",J151,0)</f>
        <v>0</v>
      </c>
      <c r="BJ151" s="14" t="s">
        <v>89</v>
      </c>
      <c r="BK151" s="246">
        <f>ROUND(I151*H151,3)</f>
        <v>0</v>
      </c>
      <c r="BL151" s="14" t="s">
        <v>101</v>
      </c>
      <c r="BM151" s="244" t="s">
        <v>4105</v>
      </c>
    </row>
    <row r="152" s="2" customFormat="1" ht="24.15" customHeight="1">
      <c r="A152" s="35"/>
      <c r="B152" s="36"/>
      <c r="C152" s="233" t="s">
        <v>7</v>
      </c>
      <c r="D152" s="233" t="s">
        <v>264</v>
      </c>
      <c r="E152" s="234" t="s">
        <v>2858</v>
      </c>
      <c r="F152" s="235" t="s">
        <v>2859</v>
      </c>
      <c r="G152" s="236" t="s">
        <v>2598</v>
      </c>
      <c r="H152" s="237">
        <v>27</v>
      </c>
      <c r="I152" s="238"/>
      <c r="J152" s="237">
        <f>ROUND(I152*H152,3)</f>
        <v>0</v>
      </c>
      <c r="K152" s="239"/>
      <c r="L152" s="41"/>
      <c r="M152" s="240" t="s">
        <v>1</v>
      </c>
      <c r="N152" s="241" t="s">
        <v>44</v>
      </c>
      <c r="O152" s="94"/>
      <c r="P152" s="242">
        <f>O152*H152</f>
        <v>0</v>
      </c>
      <c r="Q152" s="242">
        <v>0</v>
      </c>
      <c r="R152" s="242">
        <f>Q152*H152</f>
        <v>0</v>
      </c>
      <c r="S152" s="242">
        <v>0</v>
      </c>
      <c r="T152" s="24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4" t="s">
        <v>101</v>
      </c>
      <c r="AT152" s="244" t="s">
        <v>264</v>
      </c>
      <c r="AU152" s="244" t="s">
        <v>89</v>
      </c>
      <c r="AY152" s="14" t="s">
        <v>263</v>
      </c>
      <c r="BE152" s="245">
        <f>IF(N152="základná",J152,0)</f>
        <v>0</v>
      </c>
      <c r="BF152" s="245">
        <f>IF(N152="znížená",J152,0)</f>
        <v>0</v>
      </c>
      <c r="BG152" s="245">
        <f>IF(N152="zákl. prenesená",J152,0)</f>
        <v>0</v>
      </c>
      <c r="BH152" s="245">
        <f>IF(N152="zníž. prenesená",J152,0)</f>
        <v>0</v>
      </c>
      <c r="BI152" s="245">
        <f>IF(N152="nulová",J152,0)</f>
        <v>0</v>
      </c>
      <c r="BJ152" s="14" t="s">
        <v>89</v>
      </c>
      <c r="BK152" s="246">
        <f>ROUND(I152*H152,3)</f>
        <v>0</v>
      </c>
      <c r="BL152" s="14" t="s">
        <v>101</v>
      </c>
      <c r="BM152" s="244" t="s">
        <v>4106</v>
      </c>
    </row>
    <row r="153" s="2" customFormat="1" ht="24.15" customHeight="1">
      <c r="A153" s="35"/>
      <c r="B153" s="36"/>
      <c r="C153" s="233" t="s">
        <v>350</v>
      </c>
      <c r="D153" s="233" t="s">
        <v>264</v>
      </c>
      <c r="E153" s="234" t="s">
        <v>4107</v>
      </c>
      <c r="F153" s="235" t="s">
        <v>4108</v>
      </c>
      <c r="G153" s="236" t="s">
        <v>2598</v>
      </c>
      <c r="H153" s="237">
        <v>1</v>
      </c>
      <c r="I153" s="238"/>
      <c r="J153" s="237">
        <f>ROUND(I153*H153,3)</f>
        <v>0</v>
      </c>
      <c r="K153" s="239"/>
      <c r="L153" s="41"/>
      <c r="M153" s="240" t="s">
        <v>1</v>
      </c>
      <c r="N153" s="241" t="s">
        <v>44</v>
      </c>
      <c r="O153" s="94"/>
      <c r="P153" s="242">
        <f>O153*H153</f>
        <v>0</v>
      </c>
      <c r="Q153" s="242">
        <v>0</v>
      </c>
      <c r="R153" s="242">
        <f>Q153*H153</f>
        <v>0</v>
      </c>
      <c r="S153" s="242">
        <v>0</v>
      </c>
      <c r="T153" s="24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4" t="s">
        <v>101</v>
      </c>
      <c r="AT153" s="244" t="s">
        <v>264</v>
      </c>
      <c r="AU153" s="244" t="s">
        <v>89</v>
      </c>
      <c r="AY153" s="14" t="s">
        <v>263</v>
      </c>
      <c r="BE153" s="245">
        <f>IF(N153="základná",J153,0)</f>
        <v>0</v>
      </c>
      <c r="BF153" s="245">
        <f>IF(N153="znížená",J153,0)</f>
        <v>0</v>
      </c>
      <c r="BG153" s="245">
        <f>IF(N153="zákl. prenesená",J153,0)</f>
        <v>0</v>
      </c>
      <c r="BH153" s="245">
        <f>IF(N153="zníž. prenesená",J153,0)</f>
        <v>0</v>
      </c>
      <c r="BI153" s="245">
        <f>IF(N153="nulová",J153,0)</f>
        <v>0</v>
      </c>
      <c r="BJ153" s="14" t="s">
        <v>89</v>
      </c>
      <c r="BK153" s="246">
        <f>ROUND(I153*H153,3)</f>
        <v>0</v>
      </c>
      <c r="BL153" s="14" t="s">
        <v>101</v>
      </c>
      <c r="BM153" s="244" t="s">
        <v>4109</v>
      </c>
    </row>
    <row r="154" s="2" customFormat="1" ht="24.15" customHeight="1">
      <c r="A154" s="35"/>
      <c r="B154" s="36"/>
      <c r="C154" s="233" t="s">
        <v>1468</v>
      </c>
      <c r="D154" s="233" t="s">
        <v>264</v>
      </c>
      <c r="E154" s="234" t="s">
        <v>4110</v>
      </c>
      <c r="F154" s="235" t="s">
        <v>4111</v>
      </c>
      <c r="G154" s="236" t="s">
        <v>2598</v>
      </c>
      <c r="H154" s="237">
        <v>24</v>
      </c>
      <c r="I154" s="238"/>
      <c r="J154" s="237">
        <f>ROUND(I154*H154,3)</f>
        <v>0</v>
      </c>
      <c r="K154" s="239"/>
      <c r="L154" s="41"/>
      <c r="M154" s="240" t="s">
        <v>1</v>
      </c>
      <c r="N154" s="241" t="s">
        <v>44</v>
      </c>
      <c r="O154" s="94"/>
      <c r="P154" s="242">
        <f>O154*H154</f>
        <v>0</v>
      </c>
      <c r="Q154" s="242">
        <v>0</v>
      </c>
      <c r="R154" s="242">
        <f>Q154*H154</f>
        <v>0</v>
      </c>
      <c r="S154" s="242">
        <v>0</v>
      </c>
      <c r="T154" s="243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4" t="s">
        <v>101</v>
      </c>
      <c r="AT154" s="244" t="s">
        <v>264</v>
      </c>
      <c r="AU154" s="244" t="s">
        <v>89</v>
      </c>
      <c r="AY154" s="14" t="s">
        <v>263</v>
      </c>
      <c r="BE154" s="245">
        <f>IF(N154="základná",J154,0)</f>
        <v>0</v>
      </c>
      <c r="BF154" s="245">
        <f>IF(N154="znížená",J154,0)</f>
        <v>0</v>
      </c>
      <c r="BG154" s="245">
        <f>IF(N154="zákl. prenesená",J154,0)</f>
        <v>0</v>
      </c>
      <c r="BH154" s="245">
        <f>IF(N154="zníž. prenesená",J154,0)</f>
        <v>0</v>
      </c>
      <c r="BI154" s="245">
        <f>IF(N154="nulová",J154,0)</f>
        <v>0</v>
      </c>
      <c r="BJ154" s="14" t="s">
        <v>89</v>
      </c>
      <c r="BK154" s="246">
        <f>ROUND(I154*H154,3)</f>
        <v>0</v>
      </c>
      <c r="BL154" s="14" t="s">
        <v>101</v>
      </c>
      <c r="BM154" s="244" t="s">
        <v>4112</v>
      </c>
    </row>
    <row r="155" s="2" customFormat="1" ht="24.15" customHeight="1">
      <c r="A155" s="35"/>
      <c r="B155" s="36"/>
      <c r="C155" s="233" t="s">
        <v>1472</v>
      </c>
      <c r="D155" s="233" t="s">
        <v>264</v>
      </c>
      <c r="E155" s="234" t="s">
        <v>2861</v>
      </c>
      <c r="F155" s="235" t="s">
        <v>2862</v>
      </c>
      <c r="G155" s="236" t="s">
        <v>2598</v>
      </c>
      <c r="H155" s="237">
        <v>96</v>
      </c>
      <c r="I155" s="238"/>
      <c r="J155" s="237">
        <f>ROUND(I155*H155,3)</f>
        <v>0</v>
      </c>
      <c r="K155" s="239"/>
      <c r="L155" s="41"/>
      <c r="M155" s="240" t="s">
        <v>1</v>
      </c>
      <c r="N155" s="241" t="s">
        <v>44</v>
      </c>
      <c r="O155" s="94"/>
      <c r="P155" s="242">
        <f>O155*H155</f>
        <v>0</v>
      </c>
      <c r="Q155" s="242">
        <v>0</v>
      </c>
      <c r="R155" s="242">
        <f>Q155*H155</f>
        <v>0</v>
      </c>
      <c r="S155" s="242">
        <v>0</v>
      </c>
      <c r="T155" s="243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4" t="s">
        <v>101</v>
      </c>
      <c r="AT155" s="244" t="s">
        <v>264</v>
      </c>
      <c r="AU155" s="244" t="s">
        <v>89</v>
      </c>
      <c r="AY155" s="14" t="s">
        <v>263</v>
      </c>
      <c r="BE155" s="245">
        <f>IF(N155="základná",J155,0)</f>
        <v>0</v>
      </c>
      <c r="BF155" s="245">
        <f>IF(N155="znížená",J155,0)</f>
        <v>0</v>
      </c>
      <c r="BG155" s="245">
        <f>IF(N155="zákl. prenesená",J155,0)</f>
        <v>0</v>
      </c>
      <c r="BH155" s="245">
        <f>IF(N155="zníž. prenesená",J155,0)</f>
        <v>0</v>
      </c>
      <c r="BI155" s="245">
        <f>IF(N155="nulová",J155,0)</f>
        <v>0</v>
      </c>
      <c r="BJ155" s="14" t="s">
        <v>89</v>
      </c>
      <c r="BK155" s="246">
        <f>ROUND(I155*H155,3)</f>
        <v>0</v>
      </c>
      <c r="BL155" s="14" t="s">
        <v>101</v>
      </c>
      <c r="BM155" s="244" t="s">
        <v>4113</v>
      </c>
    </row>
    <row r="156" s="2" customFormat="1" ht="24.15" customHeight="1">
      <c r="A156" s="35"/>
      <c r="B156" s="36"/>
      <c r="C156" s="233" t="s">
        <v>366</v>
      </c>
      <c r="D156" s="233" t="s">
        <v>264</v>
      </c>
      <c r="E156" s="234" t="s">
        <v>2864</v>
      </c>
      <c r="F156" s="235" t="s">
        <v>2865</v>
      </c>
      <c r="G156" s="236" t="s">
        <v>2598</v>
      </c>
      <c r="H156" s="237">
        <v>2</v>
      </c>
      <c r="I156" s="238"/>
      <c r="J156" s="237">
        <f>ROUND(I156*H156,3)</f>
        <v>0</v>
      </c>
      <c r="K156" s="239"/>
      <c r="L156" s="41"/>
      <c r="M156" s="240" t="s">
        <v>1</v>
      </c>
      <c r="N156" s="241" t="s">
        <v>44</v>
      </c>
      <c r="O156" s="94"/>
      <c r="P156" s="242">
        <f>O156*H156</f>
        <v>0</v>
      </c>
      <c r="Q156" s="242">
        <v>0</v>
      </c>
      <c r="R156" s="242">
        <f>Q156*H156</f>
        <v>0</v>
      </c>
      <c r="S156" s="242">
        <v>0</v>
      </c>
      <c r="T156" s="243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4" t="s">
        <v>101</v>
      </c>
      <c r="AT156" s="244" t="s">
        <v>264</v>
      </c>
      <c r="AU156" s="244" t="s">
        <v>89</v>
      </c>
      <c r="AY156" s="14" t="s">
        <v>263</v>
      </c>
      <c r="BE156" s="245">
        <f>IF(N156="základná",J156,0)</f>
        <v>0</v>
      </c>
      <c r="BF156" s="245">
        <f>IF(N156="znížená",J156,0)</f>
        <v>0</v>
      </c>
      <c r="BG156" s="245">
        <f>IF(N156="zákl. prenesená",J156,0)</f>
        <v>0</v>
      </c>
      <c r="BH156" s="245">
        <f>IF(N156="zníž. prenesená",J156,0)</f>
        <v>0</v>
      </c>
      <c r="BI156" s="245">
        <f>IF(N156="nulová",J156,0)</f>
        <v>0</v>
      </c>
      <c r="BJ156" s="14" t="s">
        <v>89</v>
      </c>
      <c r="BK156" s="246">
        <f>ROUND(I156*H156,3)</f>
        <v>0</v>
      </c>
      <c r="BL156" s="14" t="s">
        <v>101</v>
      </c>
      <c r="BM156" s="244" t="s">
        <v>4114</v>
      </c>
    </row>
    <row r="157" s="2" customFormat="1" ht="24.15" customHeight="1">
      <c r="A157" s="35"/>
      <c r="B157" s="36"/>
      <c r="C157" s="233" t="s">
        <v>370</v>
      </c>
      <c r="D157" s="233" t="s">
        <v>264</v>
      </c>
      <c r="E157" s="234" t="s">
        <v>2867</v>
      </c>
      <c r="F157" s="235" t="s">
        <v>2868</v>
      </c>
      <c r="G157" s="236" t="s">
        <v>2598</v>
      </c>
      <c r="H157" s="237">
        <v>15</v>
      </c>
      <c r="I157" s="238"/>
      <c r="J157" s="237">
        <f>ROUND(I157*H157,3)</f>
        <v>0</v>
      </c>
      <c r="K157" s="239"/>
      <c r="L157" s="41"/>
      <c r="M157" s="240" t="s">
        <v>1</v>
      </c>
      <c r="N157" s="241" t="s">
        <v>44</v>
      </c>
      <c r="O157" s="94"/>
      <c r="P157" s="242">
        <f>O157*H157</f>
        <v>0</v>
      </c>
      <c r="Q157" s="242">
        <v>0</v>
      </c>
      <c r="R157" s="242">
        <f>Q157*H157</f>
        <v>0</v>
      </c>
      <c r="S157" s="242">
        <v>0</v>
      </c>
      <c r="T157" s="24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4" t="s">
        <v>101</v>
      </c>
      <c r="AT157" s="244" t="s">
        <v>264</v>
      </c>
      <c r="AU157" s="244" t="s">
        <v>89</v>
      </c>
      <c r="AY157" s="14" t="s">
        <v>263</v>
      </c>
      <c r="BE157" s="245">
        <f>IF(N157="základná",J157,0)</f>
        <v>0</v>
      </c>
      <c r="BF157" s="245">
        <f>IF(N157="znížená",J157,0)</f>
        <v>0</v>
      </c>
      <c r="BG157" s="245">
        <f>IF(N157="zákl. prenesená",J157,0)</f>
        <v>0</v>
      </c>
      <c r="BH157" s="245">
        <f>IF(N157="zníž. prenesená",J157,0)</f>
        <v>0</v>
      </c>
      <c r="BI157" s="245">
        <f>IF(N157="nulová",J157,0)</f>
        <v>0</v>
      </c>
      <c r="BJ157" s="14" t="s">
        <v>89</v>
      </c>
      <c r="BK157" s="246">
        <f>ROUND(I157*H157,3)</f>
        <v>0</v>
      </c>
      <c r="BL157" s="14" t="s">
        <v>101</v>
      </c>
      <c r="BM157" s="244" t="s">
        <v>4115</v>
      </c>
    </row>
    <row r="158" s="2" customFormat="1" ht="24.15" customHeight="1">
      <c r="A158" s="35"/>
      <c r="B158" s="36"/>
      <c r="C158" s="233" t="s">
        <v>374</v>
      </c>
      <c r="D158" s="233" t="s">
        <v>264</v>
      </c>
      <c r="E158" s="234" t="s">
        <v>2870</v>
      </c>
      <c r="F158" s="235" t="s">
        <v>2871</v>
      </c>
      <c r="G158" s="236" t="s">
        <v>2598</v>
      </c>
      <c r="H158" s="237">
        <v>27</v>
      </c>
      <c r="I158" s="238"/>
      <c r="J158" s="237">
        <f>ROUND(I158*H158,3)</f>
        <v>0</v>
      </c>
      <c r="K158" s="239"/>
      <c r="L158" s="41"/>
      <c r="M158" s="240" t="s">
        <v>1</v>
      </c>
      <c r="N158" s="241" t="s">
        <v>44</v>
      </c>
      <c r="O158" s="94"/>
      <c r="P158" s="242">
        <f>O158*H158</f>
        <v>0</v>
      </c>
      <c r="Q158" s="242">
        <v>0</v>
      </c>
      <c r="R158" s="242">
        <f>Q158*H158</f>
        <v>0</v>
      </c>
      <c r="S158" s="242">
        <v>0</v>
      </c>
      <c r="T158" s="243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4" t="s">
        <v>101</v>
      </c>
      <c r="AT158" s="244" t="s">
        <v>264</v>
      </c>
      <c r="AU158" s="244" t="s">
        <v>89</v>
      </c>
      <c r="AY158" s="14" t="s">
        <v>263</v>
      </c>
      <c r="BE158" s="245">
        <f>IF(N158="základná",J158,0)</f>
        <v>0</v>
      </c>
      <c r="BF158" s="245">
        <f>IF(N158="znížená",J158,0)</f>
        <v>0</v>
      </c>
      <c r="BG158" s="245">
        <f>IF(N158="zákl. prenesená",J158,0)</f>
        <v>0</v>
      </c>
      <c r="BH158" s="245">
        <f>IF(N158="zníž. prenesená",J158,0)</f>
        <v>0</v>
      </c>
      <c r="BI158" s="245">
        <f>IF(N158="nulová",J158,0)</f>
        <v>0</v>
      </c>
      <c r="BJ158" s="14" t="s">
        <v>89</v>
      </c>
      <c r="BK158" s="246">
        <f>ROUND(I158*H158,3)</f>
        <v>0</v>
      </c>
      <c r="BL158" s="14" t="s">
        <v>101</v>
      </c>
      <c r="BM158" s="244" t="s">
        <v>4116</v>
      </c>
    </row>
    <row r="159" s="2" customFormat="1" ht="24.15" customHeight="1">
      <c r="A159" s="35"/>
      <c r="B159" s="36"/>
      <c r="C159" s="233" t="s">
        <v>1482</v>
      </c>
      <c r="D159" s="233" t="s">
        <v>264</v>
      </c>
      <c r="E159" s="234" t="s">
        <v>4117</v>
      </c>
      <c r="F159" s="235" t="s">
        <v>4118</v>
      </c>
      <c r="G159" s="236" t="s">
        <v>2598</v>
      </c>
      <c r="H159" s="237">
        <v>2</v>
      </c>
      <c r="I159" s="238"/>
      <c r="J159" s="237">
        <f>ROUND(I159*H159,3)</f>
        <v>0</v>
      </c>
      <c r="K159" s="239"/>
      <c r="L159" s="41"/>
      <c r="M159" s="240" t="s">
        <v>1</v>
      </c>
      <c r="N159" s="241" t="s">
        <v>44</v>
      </c>
      <c r="O159" s="94"/>
      <c r="P159" s="242">
        <f>O159*H159</f>
        <v>0</v>
      </c>
      <c r="Q159" s="242">
        <v>0</v>
      </c>
      <c r="R159" s="242">
        <f>Q159*H159</f>
        <v>0</v>
      </c>
      <c r="S159" s="242">
        <v>0</v>
      </c>
      <c r="T159" s="243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4" t="s">
        <v>101</v>
      </c>
      <c r="AT159" s="244" t="s">
        <v>264</v>
      </c>
      <c r="AU159" s="244" t="s">
        <v>89</v>
      </c>
      <c r="AY159" s="14" t="s">
        <v>263</v>
      </c>
      <c r="BE159" s="245">
        <f>IF(N159="základná",J159,0)</f>
        <v>0</v>
      </c>
      <c r="BF159" s="245">
        <f>IF(N159="znížená",J159,0)</f>
        <v>0</v>
      </c>
      <c r="BG159" s="245">
        <f>IF(N159="zákl. prenesená",J159,0)</f>
        <v>0</v>
      </c>
      <c r="BH159" s="245">
        <f>IF(N159="zníž. prenesená",J159,0)</f>
        <v>0</v>
      </c>
      <c r="BI159" s="245">
        <f>IF(N159="nulová",J159,0)</f>
        <v>0</v>
      </c>
      <c r="BJ159" s="14" t="s">
        <v>89</v>
      </c>
      <c r="BK159" s="246">
        <f>ROUND(I159*H159,3)</f>
        <v>0</v>
      </c>
      <c r="BL159" s="14" t="s">
        <v>101</v>
      </c>
      <c r="BM159" s="244" t="s">
        <v>4119</v>
      </c>
    </row>
    <row r="160" s="2" customFormat="1" ht="16.5" customHeight="1">
      <c r="A160" s="35"/>
      <c r="B160" s="36"/>
      <c r="C160" s="233" t="s">
        <v>1486</v>
      </c>
      <c r="D160" s="233" t="s">
        <v>264</v>
      </c>
      <c r="E160" s="234" t="s">
        <v>2769</v>
      </c>
      <c r="F160" s="235" t="s">
        <v>2770</v>
      </c>
      <c r="G160" s="236" t="s">
        <v>2598</v>
      </c>
      <c r="H160" s="237">
        <v>3</v>
      </c>
      <c r="I160" s="238"/>
      <c r="J160" s="237">
        <f>ROUND(I160*H160,3)</f>
        <v>0</v>
      </c>
      <c r="K160" s="239"/>
      <c r="L160" s="41"/>
      <c r="M160" s="240" t="s">
        <v>1</v>
      </c>
      <c r="N160" s="241" t="s">
        <v>44</v>
      </c>
      <c r="O160" s="94"/>
      <c r="P160" s="242">
        <f>O160*H160</f>
        <v>0</v>
      </c>
      <c r="Q160" s="242">
        <v>0</v>
      </c>
      <c r="R160" s="242">
        <f>Q160*H160</f>
        <v>0</v>
      </c>
      <c r="S160" s="242">
        <v>0</v>
      </c>
      <c r="T160" s="243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4" t="s">
        <v>101</v>
      </c>
      <c r="AT160" s="244" t="s">
        <v>264</v>
      </c>
      <c r="AU160" s="244" t="s">
        <v>89</v>
      </c>
      <c r="AY160" s="14" t="s">
        <v>263</v>
      </c>
      <c r="BE160" s="245">
        <f>IF(N160="základná",J160,0)</f>
        <v>0</v>
      </c>
      <c r="BF160" s="245">
        <f>IF(N160="znížená",J160,0)</f>
        <v>0</v>
      </c>
      <c r="BG160" s="245">
        <f>IF(N160="zákl. prenesená",J160,0)</f>
        <v>0</v>
      </c>
      <c r="BH160" s="245">
        <f>IF(N160="zníž. prenesená",J160,0)</f>
        <v>0</v>
      </c>
      <c r="BI160" s="245">
        <f>IF(N160="nulová",J160,0)</f>
        <v>0</v>
      </c>
      <c r="BJ160" s="14" t="s">
        <v>89</v>
      </c>
      <c r="BK160" s="246">
        <f>ROUND(I160*H160,3)</f>
        <v>0</v>
      </c>
      <c r="BL160" s="14" t="s">
        <v>101</v>
      </c>
      <c r="BM160" s="244" t="s">
        <v>4120</v>
      </c>
    </row>
    <row r="161" s="2" customFormat="1" ht="16.5" customHeight="1">
      <c r="A161" s="35"/>
      <c r="B161" s="36"/>
      <c r="C161" s="233" t="s">
        <v>390</v>
      </c>
      <c r="D161" s="233" t="s">
        <v>264</v>
      </c>
      <c r="E161" s="234" t="s">
        <v>2873</v>
      </c>
      <c r="F161" s="235" t="s">
        <v>2874</v>
      </c>
      <c r="G161" s="236" t="s">
        <v>2598</v>
      </c>
      <c r="H161" s="237">
        <v>3</v>
      </c>
      <c r="I161" s="238"/>
      <c r="J161" s="237">
        <f>ROUND(I161*H161,3)</f>
        <v>0</v>
      </c>
      <c r="K161" s="239"/>
      <c r="L161" s="41"/>
      <c r="M161" s="240" t="s">
        <v>1</v>
      </c>
      <c r="N161" s="241" t="s">
        <v>44</v>
      </c>
      <c r="O161" s="94"/>
      <c r="P161" s="242">
        <f>O161*H161</f>
        <v>0</v>
      </c>
      <c r="Q161" s="242">
        <v>0</v>
      </c>
      <c r="R161" s="242">
        <f>Q161*H161</f>
        <v>0</v>
      </c>
      <c r="S161" s="242">
        <v>0</v>
      </c>
      <c r="T161" s="243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4" t="s">
        <v>101</v>
      </c>
      <c r="AT161" s="244" t="s">
        <v>264</v>
      </c>
      <c r="AU161" s="244" t="s">
        <v>89</v>
      </c>
      <c r="AY161" s="14" t="s">
        <v>263</v>
      </c>
      <c r="BE161" s="245">
        <f>IF(N161="základná",J161,0)</f>
        <v>0</v>
      </c>
      <c r="BF161" s="245">
        <f>IF(N161="znížená",J161,0)</f>
        <v>0</v>
      </c>
      <c r="BG161" s="245">
        <f>IF(N161="zákl. prenesená",J161,0)</f>
        <v>0</v>
      </c>
      <c r="BH161" s="245">
        <f>IF(N161="zníž. prenesená",J161,0)</f>
        <v>0</v>
      </c>
      <c r="BI161" s="245">
        <f>IF(N161="nulová",J161,0)</f>
        <v>0</v>
      </c>
      <c r="BJ161" s="14" t="s">
        <v>89</v>
      </c>
      <c r="BK161" s="246">
        <f>ROUND(I161*H161,3)</f>
        <v>0</v>
      </c>
      <c r="BL161" s="14" t="s">
        <v>101</v>
      </c>
      <c r="BM161" s="244" t="s">
        <v>4121</v>
      </c>
    </row>
    <row r="162" s="2" customFormat="1" ht="16.5" customHeight="1">
      <c r="A162" s="35"/>
      <c r="B162" s="36"/>
      <c r="C162" s="233" t="s">
        <v>403</v>
      </c>
      <c r="D162" s="233" t="s">
        <v>264</v>
      </c>
      <c r="E162" s="234" t="s">
        <v>4122</v>
      </c>
      <c r="F162" s="235" t="s">
        <v>4123</v>
      </c>
      <c r="G162" s="236" t="s">
        <v>2598</v>
      </c>
      <c r="H162" s="237">
        <v>3</v>
      </c>
      <c r="I162" s="238"/>
      <c r="J162" s="237">
        <f>ROUND(I162*H162,3)</f>
        <v>0</v>
      </c>
      <c r="K162" s="239"/>
      <c r="L162" s="41"/>
      <c r="M162" s="240" t="s">
        <v>1</v>
      </c>
      <c r="N162" s="241" t="s">
        <v>44</v>
      </c>
      <c r="O162" s="94"/>
      <c r="P162" s="242">
        <f>O162*H162</f>
        <v>0</v>
      </c>
      <c r="Q162" s="242">
        <v>0</v>
      </c>
      <c r="R162" s="242">
        <f>Q162*H162</f>
        <v>0</v>
      </c>
      <c r="S162" s="242">
        <v>0</v>
      </c>
      <c r="T162" s="243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4" t="s">
        <v>101</v>
      </c>
      <c r="AT162" s="244" t="s">
        <v>264</v>
      </c>
      <c r="AU162" s="244" t="s">
        <v>89</v>
      </c>
      <c r="AY162" s="14" t="s">
        <v>263</v>
      </c>
      <c r="BE162" s="245">
        <f>IF(N162="základná",J162,0)</f>
        <v>0</v>
      </c>
      <c r="BF162" s="245">
        <f>IF(N162="znížená",J162,0)</f>
        <v>0</v>
      </c>
      <c r="BG162" s="245">
        <f>IF(N162="zákl. prenesená",J162,0)</f>
        <v>0</v>
      </c>
      <c r="BH162" s="245">
        <f>IF(N162="zníž. prenesená",J162,0)</f>
        <v>0</v>
      </c>
      <c r="BI162" s="245">
        <f>IF(N162="nulová",J162,0)</f>
        <v>0</v>
      </c>
      <c r="BJ162" s="14" t="s">
        <v>89</v>
      </c>
      <c r="BK162" s="246">
        <f>ROUND(I162*H162,3)</f>
        <v>0</v>
      </c>
      <c r="BL162" s="14" t="s">
        <v>101</v>
      </c>
      <c r="BM162" s="244" t="s">
        <v>4124</v>
      </c>
    </row>
    <row r="163" s="2" customFormat="1" ht="16.5" customHeight="1">
      <c r="A163" s="35"/>
      <c r="B163" s="36"/>
      <c r="C163" s="233" t="s">
        <v>1496</v>
      </c>
      <c r="D163" s="233" t="s">
        <v>264</v>
      </c>
      <c r="E163" s="234" t="s">
        <v>2876</v>
      </c>
      <c r="F163" s="235" t="s">
        <v>2877</v>
      </c>
      <c r="G163" s="236" t="s">
        <v>2598</v>
      </c>
      <c r="H163" s="237">
        <v>6</v>
      </c>
      <c r="I163" s="238"/>
      <c r="J163" s="237">
        <f>ROUND(I163*H163,3)</f>
        <v>0</v>
      </c>
      <c r="K163" s="239"/>
      <c r="L163" s="41"/>
      <c r="M163" s="240" t="s">
        <v>1</v>
      </c>
      <c r="N163" s="241" t="s">
        <v>44</v>
      </c>
      <c r="O163" s="94"/>
      <c r="P163" s="242">
        <f>O163*H163</f>
        <v>0</v>
      </c>
      <c r="Q163" s="242">
        <v>0</v>
      </c>
      <c r="R163" s="242">
        <f>Q163*H163</f>
        <v>0</v>
      </c>
      <c r="S163" s="242">
        <v>0</v>
      </c>
      <c r="T163" s="243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4" t="s">
        <v>101</v>
      </c>
      <c r="AT163" s="244" t="s">
        <v>264</v>
      </c>
      <c r="AU163" s="244" t="s">
        <v>89</v>
      </c>
      <c r="AY163" s="14" t="s">
        <v>263</v>
      </c>
      <c r="BE163" s="245">
        <f>IF(N163="základná",J163,0)</f>
        <v>0</v>
      </c>
      <c r="BF163" s="245">
        <f>IF(N163="znížená",J163,0)</f>
        <v>0</v>
      </c>
      <c r="BG163" s="245">
        <f>IF(N163="zákl. prenesená",J163,0)</f>
        <v>0</v>
      </c>
      <c r="BH163" s="245">
        <f>IF(N163="zníž. prenesená",J163,0)</f>
        <v>0</v>
      </c>
      <c r="BI163" s="245">
        <f>IF(N163="nulová",J163,0)</f>
        <v>0</v>
      </c>
      <c r="BJ163" s="14" t="s">
        <v>89</v>
      </c>
      <c r="BK163" s="246">
        <f>ROUND(I163*H163,3)</f>
        <v>0</v>
      </c>
      <c r="BL163" s="14" t="s">
        <v>101</v>
      </c>
      <c r="BM163" s="244" t="s">
        <v>4125</v>
      </c>
    </row>
    <row r="164" s="2" customFormat="1" ht="21.75" customHeight="1">
      <c r="A164" s="35"/>
      <c r="B164" s="36"/>
      <c r="C164" s="233" t="s">
        <v>717</v>
      </c>
      <c r="D164" s="233" t="s">
        <v>264</v>
      </c>
      <c r="E164" s="234" t="s">
        <v>2645</v>
      </c>
      <c r="F164" s="235" t="s">
        <v>2879</v>
      </c>
      <c r="G164" s="236" t="s">
        <v>2598</v>
      </c>
      <c r="H164" s="237">
        <v>94</v>
      </c>
      <c r="I164" s="238"/>
      <c r="J164" s="237">
        <f>ROUND(I164*H164,3)</f>
        <v>0</v>
      </c>
      <c r="K164" s="239"/>
      <c r="L164" s="41"/>
      <c r="M164" s="240" t="s">
        <v>1</v>
      </c>
      <c r="N164" s="241" t="s">
        <v>44</v>
      </c>
      <c r="O164" s="94"/>
      <c r="P164" s="242">
        <f>O164*H164</f>
        <v>0</v>
      </c>
      <c r="Q164" s="242">
        <v>0</v>
      </c>
      <c r="R164" s="242">
        <f>Q164*H164</f>
        <v>0</v>
      </c>
      <c r="S164" s="242">
        <v>0</v>
      </c>
      <c r="T164" s="243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4" t="s">
        <v>101</v>
      </c>
      <c r="AT164" s="244" t="s">
        <v>264</v>
      </c>
      <c r="AU164" s="244" t="s">
        <v>89</v>
      </c>
      <c r="AY164" s="14" t="s">
        <v>263</v>
      </c>
      <c r="BE164" s="245">
        <f>IF(N164="základná",J164,0)</f>
        <v>0</v>
      </c>
      <c r="BF164" s="245">
        <f>IF(N164="znížená",J164,0)</f>
        <v>0</v>
      </c>
      <c r="BG164" s="245">
        <f>IF(N164="zákl. prenesená",J164,0)</f>
        <v>0</v>
      </c>
      <c r="BH164" s="245">
        <f>IF(N164="zníž. prenesená",J164,0)</f>
        <v>0</v>
      </c>
      <c r="BI164" s="245">
        <f>IF(N164="nulová",J164,0)</f>
        <v>0</v>
      </c>
      <c r="BJ164" s="14" t="s">
        <v>89</v>
      </c>
      <c r="BK164" s="246">
        <f>ROUND(I164*H164,3)</f>
        <v>0</v>
      </c>
      <c r="BL164" s="14" t="s">
        <v>101</v>
      </c>
      <c r="BM164" s="244" t="s">
        <v>4126</v>
      </c>
    </row>
    <row r="165" s="2" customFormat="1" ht="16.5" customHeight="1">
      <c r="A165" s="35"/>
      <c r="B165" s="36"/>
      <c r="C165" s="249" t="s">
        <v>407</v>
      </c>
      <c r="D165" s="249" t="s">
        <v>612</v>
      </c>
      <c r="E165" s="250" t="s">
        <v>2881</v>
      </c>
      <c r="F165" s="251" t="s">
        <v>2882</v>
      </c>
      <c r="G165" s="252" t="s">
        <v>2598</v>
      </c>
      <c r="H165" s="253">
        <v>94</v>
      </c>
      <c r="I165" s="254"/>
      <c r="J165" s="253">
        <f>ROUND(I165*H165,3)</f>
        <v>0</v>
      </c>
      <c r="K165" s="255"/>
      <c r="L165" s="256"/>
      <c r="M165" s="257" t="s">
        <v>1</v>
      </c>
      <c r="N165" s="258" t="s">
        <v>44</v>
      </c>
      <c r="O165" s="94"/>
      <c r="P165" s="242">
        <f>O165*H165</f>
        <v>0</v>
      </c>
      <c r="Q165" s="242">
        <v>0</v>
      </c>
      <c r="R165" s="242">
        <f>Q165*H165</f>
        <v>0</v>
      </c>
      <c r="S165" s="242">
        <v>0</v>
      </c>
      <c r="T165" s="243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4" t="s">
        <v>290</v>
      </c>
      <c r="AT165" s="244" t="s">
        <v>612</v>
      </c>
      <c r="AU165" s="244" t="s">
        <v>89</v>
      </c>
      <c r="AY165" s="14" t="s">
        <v>263</v>
      </c>
      <c r="BE165" s="245">
        <f>IF(N165="základná",J165,0)</f>
        <v>0</v>
      </c>
      <c r="BF165" s="245">
        <f>IF(N165="znížená",J165,0)</f>
        <v>0</v>
      </c>
      <c r="BG165" s="245">
        <f>IF(N165="zákl. prenesená",J165,0)</f>
        <v>0</v>
      </c>
      <c r="BH165" s="245">
        <f>IF(N165="zníž. prenesená",J165,0)</f>
        <v>0</v>
      </c>
      <c r="BI165" s="245">
        <f>IF(N165="nulová",J165,0)</f>
        <v>0</v>
      </c>
      <c r="BJ165" s="14" t="s">
        <v>89</v>
      </c>
      <c r="BK165" s="246">
        <f>ROUND(I165*H165,3)</f>
        <v>0</v>
      </c>
      <c r="BL165" s="14" t="s">
        <v>101</v>
      </c>
      <c r="BM165" s="244" t="s">
        <v>4127</v>
      </c>
    </row>
    <row r="166" s="2" customFormat="1" ht="21.75" customHeight="1">
      <c r="A166" s="35"/>
      <c r="B166" s="36"/>
      <c r="C166" s="233" t="s">
        <v>1506</v>
      </c>
      <c r="D166" s="233" t="s">
        <v>264</v>
      </c>
      <c r="E166" s="234" t="s">
        <v>2884</v>
      </c>
      <c r="F166" s="235" t="s">
        <v>2885</v>
      </c>
      <c r="G166" s="236" t="s">
        <v>2598</v>
      </c>
      <c r="H166" s="237">
        <v>35</v>
      </c>
      <c r="I166" s="238"/>
      <c r="J166" s="237">
        <f>ROUND(I166*H166,3)</f>
        <v>0</v>
      </c>
      <c r="K166" s="239"/>
      <c r="L166" s="41"/>
      <c r="M166" s="240" t="s">
        <v>1</v>
      </c>
      <c r="N166" s="241" t="s">
        <v>44</v>
      </c>
      <c r="O166" s="94"/>
      <c r="P166" s="242">
        <f>O166*H166</f>
        <v>0</v>
      </c>
      <c r="Q166" s="242">
        <v>0</v>
      </c>
      <c r="R166" s="242">
        <f>Q166*H166</f>
        <v>0</v>
      </c>
      <c r="S166" s="242">
        <v>0</v>
      </c>
      <c r="T166" s="243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4" t="s">
        <v>101</v>
      </c>
      <c r="AT166" s="244" t="s">
        <v>264</v>
      </c>
      <c r="AU166" s="244" t="s">
        <v>89</v>
      </c>
      <c r="AY166" s="14" t="s">
        <v>263</v>
      </c>
      <c r="BE166" s="245">
        <f>IF(N166="základná",J166,0)</f>
        <v>0</v>
      </c>
      <c r="BF166" s="245">
        <f>IF(N166="znížená",J166,0)</f>
        <v>0</v>
      </c>
      <c r="BG166" s="245">
        <f>IF(N166="zákl. prenesená",J166,0)</f>
        <v>0</v>
      </c>
      <c r="BH166" s="245">
        <f>IF(N166="zníž. prenesená",J166,0)</f>
        <v>0</v>
      </c>
      <c r="BI166" s="245">
        <f>IF(N166="nulová",J166,0)</f>
        <v>0</v>
      </c>
      <c r="BJ166" s="14" t="s">
        <v>89</v>
      </c>
      <c r="BK166" s="246">
        <f>ROUND(I166*H166,3)</f>
        <v>0</v>
      </c>
      <c r="BL166" s="14" t="s">
        <v>101</v>
      </c>
      <c r="BM166" s="244" t="s">
        <v>4128</v>
      </c>
    </row>
    <row r="167" s="2" customFormat="1" ht="16.5" customHeight="1">
      <c r="A167" s="35"/>
      <c r="B167" s="36"/>
      <c r="C167" s="249" t="s">
        <v>416</v>
      </c>
      <c r="D167" s="249" t="s">
        <v>612</v>
      </c>
      <c r="E167" s="250" t="s">
        <v>2887</v>
      </c>
      <c r="F167" s="251" t="s">
        <v>2888</v>
      </c>
      <c r="G167" s="252" t="s">
        <v>2598</v>
      </c>
      <c r="H167" s="253">
        <v>35</v>
      </c>
      <c r="I167" s="254"/>
      <c r="J167" s="253">
        <f>ROUND(I167*H167,3)</f>
        <v>0</v>
      </c>
      <c r="K167" s="255"/>
      <c r="L167" s="256"/>
      <c r="M167" s="257" t="s">
        <v>1</v>
      </c>
      <c r="N167" s="258" t="s">
        <v>44</v>
      </c>
      <c r="O167" s="94"/>
      <c r="P167" s="242">
        <f>O167*H167</f>
        <v>0</v>
      </c>
      <c r="Q167" s="242">
        <v>0.00075000000000000002</v>
      </c>
      <c r="R167" s="242">
        <f>Q167*H167</f>
        <v>0.026249999999999999</v>
      </c>
      <c r="S167" s="242">
        <v>0</v>
      </c>
      <c r="T167" s="243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4" t="s">
        <v>290</v>
      </c>
      <c r="AT167" s="244" t="s">
        <v>612</v>
      </c>
      <c r="AU167" s="244" t="s">
        <v>89</v>
      </c>
      <c r="AY167" s="14" t="s">
        <v>263</v>
      </c>
      <c r="BE167" s="245">
        <f>IF(N167="základná",J167,0)</f>
        <v>0</v>
      </c>
      <c r="BF167" s="245">
        <f>IF(N167="znížená",J167,0)</f>
        <v>0</v>
      </c>
      <c r="BG167" s="245">
        <f>IF(N167="zákl. prenesená",J167,0)</f>
        <v>0</v>
      </c>
      <c r="BH167" s="245">
        <f>IF(N167="zníž. prenesená",J167,0)</f>
        <v>0</v>
      </c>
      <c r="BI167" s="245">
        <f>IF(N167="nulová",J167,0)</f>
        <v>0</v>
      </c>
      <c r="BJ167" s="14" t="s">
        <v>89</v>
      </c>
      <c r="BK167" s="246">
        <f>ROUND(I167*H167,3)</f>
        <v>0</v>
      </c>
      <c r="BL167" s="14" t="s">
        <v>101</v>
      </c>
      <c r="BM167" s="244" t="s">
        <v>4129</v>
      </c>
    </row>
    <row r="168" s="2" customFormat="1" ht="16.5" customHeight="1">
      <c r="A168" s="35"/>
      <c r="B168" s="36"/>
      <c r="C168" s="249" t="s">
        <v>420</v>
      </c>
      <c r="D168" s="249" t="s">
        <v>612</v>
      </c>
      <c r="E168" s="250" t="s">
        <v>2890</v>
      </c>
      <c r="F168" s="251" t="s">
        <v>2891</v>
      </c>
      <c r="G168" s="252" t="s">
        <v>2598</v>
      </c>
      <c r="H168" s="253">
        <v>35</v>
      </c>
      <c r="I168" s="254"/>
      <c r="J168" s="253">
        <f>ROUND(I168*H168,3)</f>
        <v>0</v>
      </c>
      <c r="K168" s="255"/>
      <c r="L168" s="256"/>
      <c r="M168" s="257" t="s">
        <v>1</v>
      </c>
      <c r="N168" s="258" t="s">
        <v>44</v>
      </c>
      <c r="O168" s="94"/>
      <c r="P168" s="242">
        <f>O168*H168</f>
        <v>0</v>
      </c>
      <c r="Q168" s="242">
        <v>0.00075000000000000002</v>
      </c>
      <c r="R168" s="242">
        <f>Q168*H168</f>
        <v>0.026249999999999999</v>
      </c>
      <c r="S168" s="242">
        <v>0</v>
      </c>
      <c r="T168" s="243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4" t="s">
        <v>290</v>
      </c>
      <c r="AT168" s="244" t="s">
        <v>612</v>
      </c>
      <c r="AU168" s="244" t="s">
        <v>89</v>
      </c>
      <c r="AY168" s="14" t="s">
        <v>263</v>
      </c>
      <c r="BE168" s="245">
        <f>IF(N168="základná",J168,0)</f>
        <v>0</v>
      </c>
      <c r="BF168" s="245">
        <f>IF(N168="znížená",J168,0)</f>
        <v>0</v>
      </c>
      <c r="BG168" s="245">
        <f>IF(N168="zákl. prenesená",J168,0)</f>
        <v>0</v>
      </c>
      <c r="BH168" s="245">
        <f>IF(N168="zníž. prenesená",J168,0)</f>
        <v>0</v>
      </c>
      <c r="BI168" s="245">
        <f>IF(N168="nulová",J168,0)</f>
        <v>0</v>
      </c>
      <c r="BJ168" s="14" t="s">
        <v>89</v>
      </c>
      <c r="BK168" s="246">
        <f>ROUND(I168*H168,3)</f>
        <v>0</v>
      </c>
      <c r="BL168" s="14" t="s">
        <v>101</v>
      </c>
      <c r="BM168" s="244" t="s">
        <v>4130</v>
      </c>
    </row>
    <row r="169" s="2" customFormat="1" ht="16.5" customHeight="1">
      <c r="A169" s="35"/>
      <c r="B169" s="36"/>
      <c r="C169" s="233" t="s">
        <v>424</v>
      </c>
      <c r="D169" s="233" t="s">
        <v>264</v>
      </c>
      <c r="E169" s="234" t="s">
        <v>2893</v>
      </c>
      <c r="F169" s="235" t="s">
        <v>2894</v>
      </c>
      <c r="G169" s="236" t="s">
        <v>2598</v>
      </c>
      <c r="H169" s="237">
        <v>3</v>
      </c>
      <c r="I169" s="238"/>
      <c r="J169" s="237">
        <f>ROUND(I169*H169,3)</f>
        <v>0</v>
      </c>
      <c r="K169" s="239"/>
      <c r="L169" s="41"/>
      <c r="M169" s="240" t="s">
        <v>1</v>
      </c>
      <c r="N169" s="241" t="s">
        <v>44</v>
      </c>
      <c r="O169" s="94"/>
      <c r="P169" s="242">
        <f>O169*H169</f>
        <v>0</v>
      </c>
      <c r="Q169" s="242">
        <v>0</v>
      </c>
      <c r="R169" s="242">
        <f>Q169*H169</f>
        <v>0</v>
      </c>
      <c r="S169" s="242">
        <v>0</v>
      </c>
      <c r="T169" s="243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4" t="s">
        <v>101</v>
      </c>
      <c r="AT169" s="244" t="s">
        <v>264</v>
      </c>
      <c r="AU169" s="244" t="s">
        <v>89</v>
      </c>
      <c r="AY169" s="14" t="s">
        <v>263</v>
      </c>
      <c r="BE169" s="245">
        <f>IF(N169="základná",J169,0)</f>
        <v>0</v>
      </c>
      <c r="BF169" s="245">
        <f>IF(N169="znížená",J169,0)</f>
        <v>0</v>
      </c>
      <c r="BG169" s="245">
        <f>IF(N169="zákl. prenesená",J169,0)</f>
        <v>0</v>
      </c>
      <c r="BH169" s="245">
        <f>IF(N169="zníž. prenesená",J169,0)</f>
        <v>0</v>
      </c>
      <c r="BI169" s="245">
        <f>IF(N169="nulová",J169,0)</f>
        <v>0</v>
      </c>
      <c r="BJ169" s="14" t="s">
        <v>89</v>
      </c>
      <c r="BK169" s="246">
        <f>ROUND(I169*H169,3)</f>
        <v>0</v>
      </c>
      <c r="BL169" s="14" t="s">
        <v>101</v>
      </c>
      <c r="BM169" s="244" t="s">
        <v>4131</v>
      </c>
    </row>
    <row r="170" s="2" customFormat="1" ht="16.5" customHeight="1">
      <c r="A170" s="35"/>
      <c r="B170" s="36"/>
      <c r="C170" s="233" t="s">
        <v>1519</v>
      </c>
      <c r="D170" s="233" t="s">
        <v>264</v>
      </c>
      <c r="E170" s="234" t="s">
        <v>4132</v>
      </c>
      <c r="F170" s="235" t="s">
        <v>4133</v>
      </c>
      <c r="G170" s="236" t="s">
        <v>2598</v>
      </c>
      <c r="H170" s="237">
        <v>2</v>
      </c>
      <c r="I170" s="238"/>
      <c r="J170" s="237">
        <f>ROUND(I170*H170,3)</f>
        <v>0</v>
      </c>
      <c r="K170" s="239"/>
      <c r="L170" s="41"/>
      <c r="M170" s="240" t="s">
        <v>1</v>
      </c>
      <c r="N170" s="241" t="s">
        <v>44</v>
      </c>
      <c r="O170" s="94"/>
      <c r="P170" s="242">
        <f>O170*H170</f>
        <v>0</v>
      </c>
      <c r="Q170" s="242">
        <v>0</v>
      </c>
      <c r="R170" s="242">
        <f>Q170*H170</f>
        <v>0</v>
      </c>
      <c r="S170" s="242">
        <v>0</v>
      </c>
      <c r="T170" s="243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4" t="s">
        <v>101</v>
      </c>
      <c r="AT170" s="244" t="s">
        <v>264</v>
      </c>
      <c r="AU170" s="244" t="s">
        <v>89</v>
      </c>
      <c r="AY170" s="14" t="s">
        <v>263</v>
      </c>
      <c r="BE170" s="245">
        <f>IF(N170="základná",J170,0)</f>
        <v>0</v>
      </c>
      <c r="BF170" s="245">
        <f>IF(N170="znížená",J170,0)</f>
        <v>0</v>
      </c>
      <c r="BG170" s="245">
        <f>IF(N170="zákl. prenesená",J170,0)</f>
        <v>0</v>
      </c>
      <c r="BH170" s="245">
        <f>IF(N170="zníž. prenesená",J170,0)</f>
        <v>0</v>
      </c>
      <c r="BI170" s="245">
        <f>IF(N170="nulová",J170,0)</f>
        <v>0</v>
      </c>
      <c r="BJ170" s="14" t="s">
        <v>89</v>
      </c>
      <c r="BK170" s="246">
        <f>ROUND(I170*H170,3)</f>
        <v>0</v>
      </c>
      <c r="BL170" s="14" t="s">
        <v>101</v>
      </c>
      <c r="BM170" s="244" t="s">
        <v>4134</v>
      </c>
    </row>
    <row r="171" s="2" customFormat="1" ht="24.15" customHeight="1">
      <c r="A171" s="35"/>
      <c r="B171" s="36"/>
      <c r="C171" s="233" t="s">
        <v>432</v>
      </c>
      <c r="D171" s="233" t="s">
        <v>264</v>
      </c>
      <c r="E171" s="234" t="s">
        <v>2896</v>
      </c>
      <c r="F171" s="235" t="s">
        <v>2897</v>
      </c>
      <c r="G171" s="236" t="s">
        <v>2598</v>
      </c>
      <c r="H171" s="237">
        <v>6</v>
      </c>
      <c r="I171" s="238"/>
      <c r="J171" s="237">
        <f>ROUND(I171*H171,3)</f>
        <v>0</v>
      </c>
      <c r="K171" s="239"/>
      <c r="L171" s="41"/>
      <c r="M171" s="240" t="s">
        <v>1</v>
      </c>
      <c r="N171" s="241" t="s">
        <v>44</v>
      </c>
      <c r="O171" s="94"/>
      <c r="P171" s="242">
        <f>O171*H171</f>
        <v>0</v>
      </c>
      <c r="Q171" s="242">
        <v>0</v>
      </c>
      <c r="R171" s="242">
        <f>Q171*H171</f>
        <v>0</v>
      </c>
      <c r="S171" s="242">
        <v>0</v>
      </c>
      <c r="T171" s="243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4" t="s">
        <v>101</v>
      </c>
      <c r="AT171" s="244" t="s">
        <v>264</v>
      </c>
      <c r="AU171" s="244" t="s">
        <v>89</v>
      </c>
      <c r="AY171" s="14" t="s">
        <v>263</v>
      </c>
      <c r="BE171" s="245">
        <f>IF(N171="základná",J171,0)</f>
        <v>0</v>
      </c>
      <c r="BF171" s="245">
        <f>IF(N171="znížená",J171,0)</f>
        <v>0</v>
      </c>
      <c r="BG171" s="245">
        <f>IF(N171="zákl. prenesená",J171,0)</f>
        <v>0</v>
      </c>
      <c r="BH171" s="245">
        <f>IF(N171="zníž. prenesená",J171,0)</f>
        <v>0</v>
      </c>
      <c r="BI171" s="245">
        <f>IF(N171="nulová",J171,0)</f>
        <v>0</v>
      </c>
      <c r="BJ171" s="14" t="s">
        <v>89</v>
      </c>
      <c r="BK171" s="246">
        <f>ROUND(I171*H171,3)</f>
        <v>0</v>
      </c>
      <c r="BL171" s="14" t="s">
        <v>101</v>
      </c>
      <c r="BM171" s="244" t="s">
        <v>4135</v>
      </c>
    </row>
    <row r="172" s="2" customFormat="1" ht="24.15" customHeight="1">
      <c r="A172" s="35"/>
      <c r="B172" s="36"/>
      <c r="C172" s="233" t="s">
        <v>436</v>
      </c>
      <c r="D172" s="233" t="s">
        <v>264</v>
      </c>
      <c r="E172" s="234" t="s">
        <v>4136</v>
      </c>
      <c r="F172" s="235" t="s">
        <v>4137</v>
      </c>
      <c r="G172" s="236" t="s">
        <v>2598</v>
      </c>
      <c r="H172" s="237">
        <v>8</v>
      </c>
      <c r="I172" s="238"/>
      <c r="J172" s="237">
        <f>ROUND(I172*H172,3)</f>
        <v>0</v>
      </c>
      <c r="K172" s="239"/>
      <c r="L172" s="41"/>
      <c r="M172" s="240" t="s">
        <v>1</v>
      </c>
      <c r="N172" s="241" t="s">
        <v>44</v>
      </c>
      <c r="O172" s="94"/>
      <c r="P172" s="242">
        <f>O172*H172</f>
        <v>0</v>
      </c>
      <c r="Q172" s="242">
        <v>0</v>
      </c>
      <c r="R172" s="242">
        <f>Q172*H172</f>
        <v>0</v>
      </c>
      <c r="S172" s="242">
        <v>0</v>
      </c>
      <c r="T172" s="243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44" t="s">
        <v>101</v>
      </c>
      <c r="AT172" s="244" t="s">
        <v>264</v>
      </c>
      <c r="AU172" s="244" t="s">
        <v>89</v>
      </c>
      <c r="AY172" s="14" t="s">
        <v>263</v>
      </c>
      <c r="BE172" s="245">
        <f>IF(N172="základná",J172,0)</f>
        <v>0</v>
      </c>
      <c r="BF172" s="245">
        <f>IF(N172="znížená",J172,0)</f>
        <v>0</v>
      </c>
      <c r="BG172" s="245">
        <f>IF(N172="zákl. prenesená",J172,0)</f>
        <v>0</v>
      </c>
      <c r="BH172" s="245">
        <f>IF(N172="zníž. prenesená",J172,0)</f>
        <v>0</v>
      </c>
      <c r="BI172" s="245">
        <f>IF(N172="nulová",J172,0)</f>
        <v>0</v>
      </c>
      <c r="BJ172" s="14" t="s">
        <v>89</v>
      </c>
      <c r="BK172" s="246">
        <f>ROUND(I172*H172,3)</f>
        <v>0</v>
      </c>
      <c r="BL172" s="14" t="s">
        <v>101</v>
      </c>
      <c r="BM172" s="244" t="s">
        <v>4138</v>
      </c>
    </row>
    <row r="173" s="2" customFormat="1" ht="24.15" customHeight="1">
      <c r="A173" s="35"/>
      <c r="B173" s="36"/>
      <c r="C173" s="233" t="s">
        <v>440</v>
      </c>
      <c r="D173" s="233" t="s">
        <v>264</v>
      </c>
      <c r="E173" s="234" t="s">
        <v>2899</v>
      </c>
      <c r="F173" s="235" t="s">
        <v>2900</v>
      </c>
      <c r="G173" s="236" t="s">
        <v>2598</v>
      </c>
      <c r="H173" s="237">
        <v>5</v>
      </c>
      <c r="I173" s="238"/>
      <c r="J173" s="237">
        <f>ROUND(I173*H173,3)</f>
        <v>0</v>
      </c>
      <c r="K173" s="239"/>
      <c r="L173" s="41"/>
      <c r="M173" s="240" t="s">
        <v>1</v>
      </c>
      <c r="N173" s="241" t="s">
        <v>44</v>
      </c>
      <c r="O173" s="94"/>
      <c r="P173" s="242">
        <f>O173*H173</f>
        <v>0</v>
      </c>
      <c r="Q173" s="242">
        <v>0</v>
      </c>
      <c r="R173" s="242">
        <f>Q173*H173</f>
        <v>0</v>
      </c>
      <c r="S173" s="242">
        <v>0</v>
      </c>
      <c r="T173" s="243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44" t="s">
        <v>101</v>
      </c>
      <c r="AT173" s="244" t="s">
        <v>264</v>
      </c>
      <c r="AU173" s="244" t="s">
        <v>89</v>
      </c>
      <c r="AY173" s="14" t="s">
        <v>263</v>
      </c>
      <c r="BE173" s="245">
        <f>IF(N173="základná",J173,0)</f>
        <v>0</v>
      </c>
      <c r="BF173" s="245">
        <f>IF(N173="znížená",J173,0)</f>
        <v>0</v>
      </c>
      <c r="BG173" s="245">
        <f>IF(N173="zákl. prenesená",J173,0)</f>
        <v>0</v>
      </c>
      <c r="BH173" s="245">
        <f>IF(N173="zníž. prenesená",J173,0)</f>
        <v>0</v>
      </c>
      <c r="BI173" s="245">
        <f>IF(N173="nulová",J173,0)</f>
        <v>0</v>
      </c>
      <c r="BJ173" s="14" t="s">
        <v>89</v>
      </c>
      <c r="BK173" s="246">
        <f>ROUND(I173*H173,3)</f>
        <v>0</v>
      </c>
      <c r="BL173" s="14" t="s">
        <v>101</v>
      </c>
      <c r="BM173" s="244" t="s">
        <v>4139</v>
      </c>
    </row>
    <row r="174" s="2" customFormat="1" ht="24.15" customHeight="1">
      <c r="A174" s="35"/>
      <c r="B174" s="36"/>
      <c r="C174" s="233" t="s">
        <v>444</v>
      </c>
      <c r="D174" s="233" t="s">
        <v>264</v>
      </c>
      <c r="E174" s="234" t="s">
        <v>2905</v>
      </c>
      <c r="F174" s="235" t="s">
        <v>2906</v>
      </c>
      <c r="G174" s="236" t="s">
        <v>569</v>
      </c>
      <c r="H174" s="237">
        <v>258</v>
      </c>
      <c r="I174" s="238"/>
      <c r="J174" s="237">
        <f>ROUND(I174*H174,3)</f>
        <v>0</v>
      </c>
      <c r="K174" s="239"/>
      <c r="L174" s="41"/>
      <c r="M174" s="240" t="s">
        <v>1</v>
      </c>
      <c r="N174" s="241" t="s">
        <v>44</v>
      </c>
      <c r="O174" s="94"/>
      <c r="P174" s="242">
        <f>O174*H174</f>
        <v>0</v>
      </c>
      <c r="Q174" s="242">
        <v>0</v>
      </c>
      <c r="R174" s="242">
        <f>Q174*H174</f>
        <v>0</v>
      </c>
      <c r="S174" s="242">
        <v>0</v>
      </c>
      <c r="T174" s="243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44" t="s">
        <v>101</v>
      </c>
      <c r="AT174" s="244" t="s">
        <v>264</v>
      </c>
      <c r="AU174" s="244" t="s">
        <v>89</v>
      </c>
      <c r="AY174" s="14" t="s">
        <v>263</v>
      </c>
      <c r="BE174" s="245">
        <f>IF(N174="základná",J174,0)</f>
        <v>0</v>
      </c>
      <c r="BF174" s="245">
        <f>IF(N174="znížená",J174,0)</f>
        <v>0</v>
      </c>
      <c r="BG174" s="245">
        <f>IF(N174="zákl. prenesená",J174,0)</f>
        <v>0</v>
      </c>
      <c r="BH174" s="245">
        <f>IF(N174="zníž. prenesená",J174,0)</f>
        <v>0</v>
      </c>
      <c r="BI174" s="245">
        <f>IF(N174="nulová",J174,0)</f>
        <v>0</v>
      </c>
      <c r="BJ174" s="14" t="s">
        <v>89</v>
      </c>
      <c r="BK174" s="246">
        <f>ROUND(I174*H174,3)</f>
        <v>0</v>
      </c>
      <c r="BL174" s="14" t="s">
        <v>101</v>
      </c>
      <c r="BM174" s="244" t="s">
        <v>4140</v>
      </c>
    </row>
    <row r="175" s="2" customFormat="1" ht="21.75" customHeight="1">
      <c r="A175" s="35"/>
      <c r="B175" s="36"/>
      <c r="C175" s="249" t="s">
        <v>456</v>
      </c>
      <c r="D175" s="249" t="s">
        <v>612</v>
      </c>
      <c r="E175" s="250" t="s">
        <v>2908</v>
      </c>
      <c r="F175" s="251" t="s">
        <v>2909</v>
      </c>
      <c r="G175" s="252" t="s">
        <v>569</v>
      </c>
      <c r="H175" s="253">
        <v>198</v>
      </c>
      <c r="I175" s="254"/>
      <c r="J175" s="253">
        <f>ROUND(I175*H175,3)</f>
        <v>0</v>
      </c>
      <c r="K175" s="255"/>
      <c r="L175" s="256"/>
      <c r="M175" s="257" t="s">
        <v>1</v>
      </c>
      <c r="N175" s="258" t="s">
        <v>44</v>
      </c>
      <c r="O175" s="94"/>
      <c r="P175" s="242">
        <f>O175*H175</f>
        <v>0</v>
      </c>
      <c r="Q175" s="242">
        <v>0</v>
      </c>
      <c r="R175" s="242">
        <f>Q175*H175</f>
        <v>0</v>
      </c>
      <c r="S175" s="242">
        <v>0</v>
      </c>
      <c r="T175" s="243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44" t="s">
        <v>290</v>
      </c>
      <c r="AT175" s="244" t="s">
        <v>612</v>
      </c>
      <c r="AU175" s="244" t="s">
        <v>89</v>
      </c>
      <c r="AY175" s="14" t="s">
        <v>263</v>
      </c>
      <c r="BE175" s="245">
        <f>IF(N175="základná",J175,0)</f>
        <v>0</v>
      </c>
      <c r="BF175" s="245">
        <f>IF(N175="znížená",J175,0)</f>
        <v>0</v>
      </c>
      <c r="BG175" s="245">
        <f>IF(N175="zákl. prenesená",J175,0)</f>
        <v>0</v>
      </c>
      <c r="BH175" s="245">
        <f>IF(N175="zníž. prenesená",J175,0)</f>
        <v>0</v>
      </c>
      <c r="BI175" s="245">
        <f>IF(N175="nulová",J175,0)</f>
        <v>0</v>
      </c>
      <c r="BJ175" s="14" t="s">
        <v>89</v>
      </c>
      <c r="BK175" s="246">
        <f>ROUND(I175*H175,3)</f>
        <v>0</v>
      </c>
      <c r="BL175" s="14" t="s">
        <v>101</v>
      </c>
      <c r="BM175" s="244" t="s">
        <v>4141</v>
      </c>
    </row>
    <row r="176" s="2" customFormat="1" ht="21.75" customHeight="1">
      <c r="A176" s="35"/>
      <c r="B176" s="36"/>
      <c r="C176" s="249" t="s">
        <v>460</v>
      </c>
      <c r="D176" s="249" t="s">
        <v>612</v>
      </c>
      <c r="E176" s="250" t="s">
        <v>2911</v>
      </c>
      <c r="F176" s="251" t="s">
        <v>2912</v>
      </c>
      <c r="G176" s="252" t="s">
        <v>569</v>
      </c>
      <c r="H176" s="253">
        <v>60</v>
      </c>
      <c r="I176" s="254"/>
      <c r="J176" s="253">
        <f>ROUND(I176*H176,3)</f>
        <v>0</v>
      </c>
      <c r="K176" s="255"/>
      <c r="L176" s="256"/>
      <c r="M176" s="257" t="s">
        <v>1</v>
      </c>
      <c r="N176" s="258" t="s">
        <v>44</v>
      </c>
      <c r="O176" s="94"/>
      <c r="P176" s="242">
        <f>O176*H176</f>
        <v>0</v>
      </c>
      <c r="Q176" s="242">
        <v>0</v>
      </c>
      <c r="R176" s="242">
        <f>Q176*H176</f>
        <v>0</v>
      </c>
      <c r="S176" s="242">
        <v>0</v>
      </c>
      <c r="T176" s="243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44" t="s">
        <v>290</v>
      </c>
      <c r="AT176" s="244" t="s">
        <v>612</v>
      </c>
      <c r="AU176" s="244" t="s">
        <v>89</v>
      </c>
      <c r="AY176" s="14" t="s">
        <v>263</v>
      </c>
      <c r="BE176" s="245">
        <f>IF(N176="základná",J176,0)</f>
        <v>0</v>
      </c>
      <c r="BF176" s="245">
        <f>IF(N176="znížená",J176,0)</f>
        <v>0</v>
      </c>
      <c r="BG176" s="245">
        <f>IF(N176="zákl. prenesená",J176,0)</f>
        <v>0</v>
      </c>
      <c r="BH176" s="245">
        <f>IF(N176="zníž. prenesená",J176,0)</f>
        <v>0</v>
      </c>
      <c r="BI176" s="245">
        <f>IF(N176="nulová",J176,0)</f>
        <v>0</v>
      </c>
      <c r="BJ176" s="14" t="s">
        <v>89</v>
      </c>
      <c r="BK176" s="246">
        <f>ROUND(I176*H176,3)</f>
        <v>0</v>
      </c>
      <c r="BL176" s="14" t="s">
        <v>101</v>
      </c>
      <c r="BM176" s="244" t="s">
        <v>4142</v>
      </c>
    </row>
    <row r="177" s="2" customFormat="1" ht="24.15" customHeight="1">
      <c r="A177" s="35"/>
      <c r="B177" s="36"/>
      <c r="C177" s="233" t="s">
        <v>464</v>
      </c>
      <c r="D177" s="233" t="s">
        <v>264</v>
      </c>
      <c r="E177" s="234" t="s">
        <v>2914</v>
      </c>
      <c r="F177" s="235" t="s">
        <v>2915</v>
      </c>
      <c r="G177" s="236" t="s">
        <v>569</v>
      </c>
      <c r="H177" s="237">
        <v>1522</v>
      </c>
      <c r="I177" s="238"/>
      <c r="J177" s="237">
        <f>ROUND(I177*H177,3)</f>
        <v>0</v>
      </c>
      <c r="K177" s="239"/>
      <c r="L177" s="41"/>
      <c r="M177" s="240" t="s">
        <v>1</v>
      </c>
      <c r="N177" s="241" t="s">
        <v>44</v>
      </c>
      <c r="O177" s="94"/>
      <c r="P177" s="242">
        <f>O177*H177</f>
        <v>0</v>
      </c>
      <c r="Q177" s="242">
        <v>0</v>
      </c>
      <c r="R177" s="242">
        <f>Q177*H177</f>
        <v>0</v>
      </c>
      <c r="S177" s="242">
        <v>0</v>
      </c>
      <c r="T177" s="243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44" t="s">
        <v>101</v>
      </c>
      <c r="AT177" s="244" t="s">
        <v>264</v>
      </c>
      <c r="AU177" s="244" t="s">
        <v>89</v>
      </c>
      <c r="AY177" s="14" t="s">
        <v>263</v>
      </c>
      <c r="BE177" s="245">
        <f>IF(N177="základná",J177,0)</f>
        <v>0</v>
      </c>
      <c r="BF177" s="245">
        <f>IF(N177="znížená",J177,0)</f>
        <v>0</v>
      </c>
      <c r="BG177" s="245">
        <f>IF(N177="zákl. prenesená",J177,0)</f>
        <v>0</v>
      </c>
      <c r="BH177" s="245">
        <f>IF(N177="zníž. prenesená",J177,0)</f>
        <v>0</v>
      </c>
      <c r="BI177" s="245">
        <f>IF(N177="nulová",J177,0)</f>
        <v>0</v>
      </c>
      <c r="BJ177" s="14" t="s">
        <v>89</v>
      </c>
      <c r="BK177" s="246">
        <f>ROUND(I177*H177,3)</f>
        <v>0</v>
      </c>
      <c r="BL177" s="14" t="s">
        <v>101</v>
      </c>
      <c r="BM177" s="244" t="s">
        <v>4143</v>
      </c>
    </row>
    <row r="178" s="2" customFormat="1" ht="21.75" customHeight="1">
      <c r="A178" s="35"/>
      <c r="B178" s="36"/>
      <c r="C178" s="249" t="s">
        <v>468</v>
      </c>
      <c r="D178" s="249" t="s">
        <v>612</v>
      </c>
      <c r="E178" s="250" t="s">
        <v>2917</v>
      </c>
      <c r="F178" s="251" t="s">
        <v>2918</v>
      </c>
      <c r="G178" s="252" t="s">
        <v>569</v>
      </c>
      <c r="H178" s="253">
        <v>1240</v>
      </c>
      <c r="I178" s="254"/>
      <c r="J178" s="253">
        <f>ROUND(I178*H178,3)</f>
        <v>0</v>
      </c>
      <c r="K178" s="255"/>
      <c r="L178" s="256"/>
      <c r="M178" s="257" t="s">
        <v>1</v>
      </c>
      <c r="N178" s="258" t="s">
        <v>44</v>
      </c>
      <c r="O178" s="94"/>
      <c r="P178" s="242">
        <f>O178*H178</f>
        <v>0</v>
      </c>
      <c r="Q178" s="242">
        <v>0</v>
      </c>
      <c r="R178" s="242">
        <f>Q178*H178</f>
        <v>0</v>
      </c>
      <c r="S178" s="242">
        <v>0</v>
      </c>
      <c r="T178" s="243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44" t="s">
        <v>290</v>
      </c>
      <c r="AT178" s="244" t="s">
        <v>612</v>
      </c>
      <c r="AU178" s="244" t="s">
        <v>89</v>
      </c>
      <c r="AY178" s="14" t="s">
        <v>263</v>
      </c>
      <c r="BE178" s="245">
        <f>IF(N178="základná",J178,0)</f>
        <v>0</v>
      </c>
      <c r="BF178" s="245">
        <f>IF(N178="znížená",J178,0)</f>
        <v>0</v>
      </c>
      <c r="BG178" s="245">
        <f>IF(N178="zákl. prenesená",J178,0)</f>
        <v>0</v>
      </c>
      <c r="BH178" s="245">
        <f>IF(N178="zníž. prenesená",J178,0)</f>
        <v>0</v>
      </c>
      <c r="BI178" s="245">
        <f>IF(N178="nulová",J178,0)</f>
        <v>0</v>
      </c>
      <c r="BJ178" s="14" t="s">
        <v>89</v>
      </c>
      <c r="BK178" s="246">
        <f>ROUND(I178*H178,3)</f>
        <v>0</v>
      </c>
      <c r="BL178" s="14" t="s">
        <v>101</v>
      </c>
      <c r="BM178" s="244" t="s">
        <v>4144</v>
      </c>
    </row>
    <row r="179" s="2" customFormat="1" ht="21.75" customHeight="1">
      <c r="A179" s="35"/>
      <c r="B179" s="36"/>
      <c r="C179" s="249" t="s">
        <v>472</v>
      </c>
      <c r="D179" s="249" t="s">
        <v>612</v>
      </c>
      <c r="E179" s="250" t="s">
        <v>2920</v>
      </c>
      <c r="F179" s="251" t="s">
        <v>2921</v>
      </c>
      <c r="G179" s="252" t="s">
        <v>569</v>
      </c>
      <c r="H179" s="253">
        <v>282</v>
      </c>
      <c r="I179" s="254"/>
      <c r="J179" s="253">
        <f>ROUND(I179*H179,3)</f>
        <v>0</v>
      </c>
      <c r="K179" s="255"/>
      <c r="L179" s="256"/>
      <c r="M179" s="257" t="s">
        <v>1</v>
      </c>
      <c r="N179" s="258" t="s">
        <v>44</v>
      </c>
      <c r="O179" s="94"/>
      <c r="P179" s="242">
        <f>O179*H179</f>
        <v>0</v>
      </c>
      <c r="Q179" s="242">
        <v>0</v>
      </c>
      <c r="R179" s="242">
        <f>Q179*H179</f>
        <v>0</v>
      </c>
      <c r="S179" s="242">
        <v>0</v>
      </c>
      <c r="T179" s="243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44" t="s">
        <v>290</v>
      </c>
      <c r="AT179" s="244" t="s">
        <v>612</v>
      </c>
      <c r="AU179" s="244" t="s">
        <v>89</v>
      </c>
      <c r="AY179" s="14" t="s">
        <v>263</v>
      </c>
      <c r="BE179" s="245">
        <f>IF(N179="základná",J179,0)</f>
        <v>0</v>
      </c>
      <c r="BF179" s="245">
        <f>IF(N179="znížená",J179,0)</f>
        <v>0</v>
      </c>
      <c r="BG179" s="245">
        <f>IF(N179="zákl. prenesená",J179,0)</f>
        <v>0</v>
      </c>
      <c r="BH179" s="245">
        <f>IF(N179="zníž. prenesená",J179,0)</f>
        <v>0</v>
      </c>
      <c r="BI179" s="245">
        <f>IF(N179="nulová",J179,0)</f>
        <v>0</v>
      </c>
      <c r="BJ179" s="14" t="s">
        <v>89</v>
      </c>
      <c r="BK179" s="246">
        <f>ROUND(I179*H179,3)</f>
        <v>0</v>
      </c>
      <c r="BL179" s="14" t="s">
        <v>101</v>
      </c>
      <c r="BM179" s="244" t="s">
        <v>4145</v>
      </c>
    </row>
    <row r="180" s="2" customFormat="1" ht="24.15" customHeight="1">
      <c r="A180" s="35"/>
      <c r="B180" s="36"/>
      <c r="C180" s="233" t="s">
        <v>480</v>
      </c>
      <c r="D180" s="233" t="s">
        <v>264</v>
      </c>
      <c r="E180" s="234" t="s">
        <v>2923</v>
      </c>
      <c r="F180" s="235" t="s">
        <v>2924</v>
      </c>
      <c r="G180" s="236" t="s">
        <v>569</v>
      </c>
      <c r="H180" s="237">
        <v>1215</v>
      </c>
      <c r="I180" s="238"/>
      <c r="J180" s="237">
        <f>ROUND(I180*H180,3)</f>
        <v>0</v>
      </c>
      <c r="K180" s="239"/>
      <c r="L180" s="41"/>
      <c r="M180" s="240" t="s">
        <v>1</v>
      </c>
      <c r="N180" s="241" t="s">
        <v>44</v>
      </c>
      <c r="O180" s="94"/>
      <c r="P180" s="242">
        <f>O180*H180</f>
        <v>0</v>
      </c>
      <c r="Q180" s="242">
        <v>0</v>
      </c>
      <c r="R180" s="242">
        <f>Q180*H180</f>
        <v>0</v>
      </c>
      <c r="S180" s="242">
        <v>0</v>
      </c>
      <c r="T180" s="243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44" t="s">
        <v>101</v>
      </c>
      <c r="AT180" s="244" t="s">
        <v>264</v>
      </c>
      <c r="AU180" s="244" t="s">
        <v>89</v>
      </c>
      <c r="AY180" s="14" t="s">
        <v>263</v>
      </c>
      <c r="BE180" s="245">
        <f>IF(N180="základná",J180,0)</f>
        <v>0</v>
      </c>
      <c r="BF180" s="245">
        <f>IF(N180="znížená",J180,0)</f>
        <v>0</v>
      </c>
      <c r="BG180" s="245">
        <f>IF(N180="zákl. prenesená",J180,0)</f>
        <v>0</v>
      </c>
      <c r="BH180" s="245">
        <f>IF(N180="zníž. prenesená",J180,0)</f>
        <v>0</v>
      </c>
      <c r="BI180" s="245">
        <f>IF(N180="nulová",J180,0)</f>
        <v>0</v>
      </c>
      <c r="BJ180" s="14" t="s">
        <v>89</v>
      </c>
      <c r="BK180" s="246">
        <f>ROUND(I180*H180,3)</f>
        <v>0</v>
      </c>
      <c r="BL180" s="14" t="s">
        <v>101</v>
      </c>
      <c r="BM180" s="244" t="s">
        <v>4146</v>
      </c>
    </row>
    <row r="181" s="2" customFormat="1" ht="21.75" customHeight="1">
      <c r="A181" s="35"/>
      <c r="B181" s="36"/>
      <c r="C181" s="249" t="s">
        <v>484</v>
      </c>
      <c r="D181" s="249" t="s">
        <v>612</v>
      </c>
      <c r="E181" s="250" t="s">
        <v>2926</v>
      </c>
      <c r="F181" s="251" t="s">
        <v>2927</v>
      </c>
      <c r="G181" s="252" t="s">
        <v>569</v>
      </c>
      <c r="H181" s="253">
        <v>1215</v>
      </c>
      <c r="I181" s="254"/>
      <c r="J181" s="253">
        <f>ROUND(I181*H181,3)</f>
        <v>0</v>
      </c>
      <c r="K181" s="255"/>
      <c r="L181" s="256"/>
      <c r="M181" s="257" t="s">
        <v>1</v>
      </c>
      <c r="N181" s="258" t="s">
        <v>44</v>
      </c>
      <c r="O181" s="94"/>
      <c r="P181" s="242">
        <f>O181*H181</f>
        <v>0</v>
      </c>
      <c r="Q181" s="242">
        <v>0</v>
      </c>
      <c r="R181" s="242">
        <f>Q181*H181</f>
        <v>0</v>
      </c>
      <c r="S181" s="242">
        <v>0</v>
      </c>
      <c r="T181" s="243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44" t="s">
        <v>290</v>
      </c>
      <c r="AT181" s="244" t="s">
        <v>612</v>
      </c>
      <c r="AU181" s="244" t="s">
        <v>89</v>
      </c>
      <c r="AY181" s="14" t="s">
        <v>263</v>
      </c>
      <c r="BE181" s="245">
        <f>IF(N181="základná",J181,0)</f>
        <v>0</v>
      </c>
      <c r="BF181" s="245">
        <f>IF(N181="znížená",J181,0)</f>
        <v>0</v>
      </c>
      <c r="BG181" s="245">
        <f>IF(N181="zákl. prenesená",J181,0)</f>
        <v>0</v>
      </c>
      <c r="BH181" s="245">
        <f>IF(N181="zníž. prenesená",J181,0)</f>
        <v>0</v>
      </c>
      <c r="BI181" s="245">
        <f>IF(N181="nulová",J181,0)</f>
        <v>0</v>
      </c>
      <c r="BJ181" s="14" t="s">
        <v>89</v>
      </c>
      <c r="BK181" s="246">
        <f>ROUND(I181*H181,3)</f>
        <v>0</v>
      </c>
      <c r="BL181" s="14" t="s">
        <v>101</v>
      </c>
      <c r="BM181" s="244" t="s">
        <v>4147</v>
      </c>
    </row>
    <row r="182" s="2" customFormat="1" ht="24.15" customHeight="1">
      <c r="A182" s="35"/>
      <c r="B182" s="36"/>
      <c r="C182" s="233" t="s">
        <v>488</v>
      </c>
      <c r="D182" s="233" t="s">
        <v>264</v>
      </c>
      <c r="E182" s="234" t="s">
        <v>2929</v>
      </c>
      <c r="F182" s="235" t="s">
        <v>2930</v>
      </c>
      <c r="G182" s="236" t="s">
        <v>569</v>
      </c>
      <c r="H182" s="237">
        <v>15</v>
      </c>
      <c r="I182" s="238"/>
      <c r="J182" s="237">
        <f>ROUND(I182*H182,3)</f>
        <v>0</v>
      </c>
      <c r="K182" s="239"/>
      <c r="L182" s="41"/>
      <c r="M182" s="240" t="s">
        <v>1</v>
      </c>
      <c r="N182" s="241" t="s">
        <v>44</v>
      </c>
      <c r="O182" s="94"/>
      <c r="P182" s="242">
        <f>O182*H182</f>
        <v>0</v>
      </c>
      <c r="Q182" s="242">
        <v>0</v>
      </c>
      <c r="R182" s="242">
        <f>Q182*H182</f>
        <v>0</v>
      </c>
      <c r="S182" s="242">
        <v>0</v>
      </c>
      <c r="T182" s="243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44" t="s">
        <v>101</v>
      </c>
      <c r="AT182" s="244" t="s">
        <v>264</v>
      </c>
      <c r="AU182" s="244" t="s">
        <v>89</v>
      </c>
      <c r="AY182" s="14" t="s">
        <v>263</v>
      </c>
      <c r="BE182" s="245">
        <f>IF(N182="základná",J182,0)</f>
        <v>0</v>
      </c>
      <c r="BF182" s="245">
        <f>IF(N182="znížená",J182,0)</f>
        <v>0</v>
      </c>
      <c r="BG182" s="245">
        <f>IF(N182="zákl. prenesená",J182,0)</f>
        <v>0</v>
      </c>
      <c r="BH182" s="245">
        <f>IF(N182="zníž. prenesená",J182,0)</f>
        <v>0</v>
      </c>
      <c r="BI182" s="245">
        <f>IF(N182="nulová",J182,0)</f>
        <v>0</v>
      </c>
      <c r="BJ182" s="14" t="s">
        <v>89</v>
      </c>
      <c r="BK182" s="246">
        <f>ROUND(I182*H182,3)</f>
        <v>0</v>
      </c>
      <c r="BL182" s="14" t="s">
        <v>101</v>
      </c>
      <c r="BM182" s="244" t="s">
        <v>4148</v>
      </c>
    </row>
    <row r="183" s="2" customFormat="1" ht="21.75" customHeight="1">
      <c r="A183" s="35"/>
      <c r="B183" s="36"/>
      <c r="C183" s="249" t="s">
        <v>1561</v>
      </c>
      <c r="D183" s="249" t="s">
        <v>612</v>
      </c>
      <c r="E183" s="250" t="s">
        <v>2932</v>
      </c>
      <c r="F183" s="251" t="s">
        <v>2933</v>
      </c>
      <c r="G183" s="252" t="s">
        <v>569</v>
      </c>
      <c r="H183" s="253">
        <v>15</v>
      </c>
      <c r="I183" s="254"/>
      <c r="J183" s="253">
        <f>ROUND(I183*H183,3)</f>
        <v>0</v>
      </c>
      <c r="K183" s="255"/>
      <c r="L183" s="256"/>
      <c r="M183" s="257" t="s">
        <v>1</v>
      </c>
      <c r="N183" s="258" t="s">
        <v>44</v>
      </c>
      <c r="O183" s="94"/>
      <c r="P183" s="242">
        <f>O183*H183</f>
        <v>0</v>
      </c>
      <c r="Q183" s="242">
        <v>0</v>
      </c>
      <c r="R183" s="242">
        <f>Q183*H183</f>
        <v>0</v>
      </c>
      <c r="S183" s="242">
        <v>0</v>
      </c>
      <c r="T183" s="243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44" t="s">
        <v>290</v>
      </c>
      <c r="AT183" s="244" t="s">
        <v>612</v>
      </c>
      <c r="AU183" s="244" t="s">
        <v>89</v>
      </c>
      <c r="AY183" s="14" t="s">
        <v>263</v>
      </c>
      <c r="BE183" s="245">
        <f>IF(N183="základná",J183,0)</f>
        <v>0</v>
      </c>
      <c r="BF183" s="245">
        <f>IF(N183="znížená",J183,0)</f>
        <v>0</v>
      </c>
      <c r="BG183" s="245">
        <f>IF(N183="zákl. prenesená",J183,0)</f>
        <v>0</v>
      </c>
      <c r="BH183" s="245">
        <f>IF(N183="zníž. prenesená",J183,0)</f>
        <v>0</v>
      </c>
      <c r="BI183" s="245">
        <f>IF(N183="nulová",J183,0)</f>
        <v>0</v>
      </c>
      <c r="BJ183" s="14" t="s">
        <v>89</v>
      </c>
      <c r="BK183" s="246">
        <f>ROUND(I183*H183,3)</f>
        <v>0</v>
      </c>
      <c r="BL183" s="14" t="s">
        <v>101</v>
      </c>
      <c r="BM183" s="244" t="s">
        <v>4149</v>
      </c>
    </row>
    <row r="184" s="2" customFormat="1" ht="24.15" customHeight="1">
      <c r="A184" s="35"/>
      <c r="B184" s="36"/>
      <c r="C184" s="233" t="s">
        <v>1565</v>
      </c>
      <c r="D184" s="233" t="s">
        <v>264</v>
      </c>
      <c r="E184" s="234" t="s">
        <v>2935</v>
      </c>
      <c r="F184" s="235" t="s">
        <v>2936</v>
      </c>
      <c r="G184" s="236" t="s">
        <v>569</v>
      </c>
      <c r="H184" s="237">
        <v>15</v>
      </c>
      <c r="I184" s="238"/>
      <c r="J184" s="237">
        <f>ROUND(I184*H184,3)</f>
        <v>0</v>
      </c>
      <c r="K184" s="239"/>
      <c r="L184" s="41"/>
      <c r="M184" s="240" t="s">
        <v>1</v>
      </c>
      <c r="N184" s="241" t="s">
        <v>44</v>
      </c>
      <c r="O184" s="94"/>
      <c r="P184" s="242">
        <f>O184*H184</f>
        <v>0</v>
      </c>
      <c r="Q184" s="242">
        <v>0</v>
      </c>
      <c r="R184" s="242">
        <f>Q184*H184</f>
        <v>0</v>
      </c>
      <c r="S184" s="242">
        <v>0</v>
      </c>
      <c r="T184" s="243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44" t="s">
        <v>101</v>
      </c>
      <c r="AT184" s="244" t="s">
        <v>264</v>
      </c>
      <c r="AU184" s="244" t="s">
        <v>89</v>
      </c>
      <c r="AY184" s="14" t="s">
        <v>263</v>
      </c>
      <c r="BE184" s="245">
        <f>IF(N184="základná",J184,0)</f>
        <v>0</v>
      </c>
      <c r="BF184" s="245">
        <f>IF(N184="znížená",J184,0)</f>
        <v>0</v>
      </c>
      <c r="BG184" s="245">
        <f>IF(N184="zákl. prenesená",J184,0)</f>
        <v>0</v>
      </c>
      <c r="BH184" s="245">
        <f>IF(N184="zníž. prenesená",J184,0)</f>
        <v>0</v>
      </c>
      <c r="BI184" s="245">
        <f>IF(N184="nulová",J184,0)</f>
        <v>0</v>
      </c>
      <c r="BJ184" s="14" t="s">
        <v>89</v>
      </c>
      <c r="BK184" s="246">
        <f>ROUND(I184*H184,3)</f>
        <v>0</v>
      </c>
      <c r="BL184" s="14" t="s">
        <v>101</v>
      </c>
      <c r="BM184" s="244" t="s">
        <v>4150</v>
      </c>
    </row>
    <row r="185" s="2" customFormat="1" ht="21.75" customHeight="1">
      <c r="A185" s="35"/>
      <c r="B185" s="36"/>
      <c r="C185" s="249" t="s">
        <v>493</v>
      </c>
      <c r="D185" s="249" t="s">
        <v>612</v>
      </c>
      <c r="E185" s="250" t="s">
        <v>2938</v>
      </c>
      <c r="F185" s="251" t="s">
        <v>2939</v>
      </c>
      <c r="G185" s="252" t="s">
        <v>569</v>
      </c>
      <c r="H185" s="253">
        <v>15</v>
      </c>
      <c r="I185" s="254"/>
      <c r="J185" s="253">
        <f>ROUND(I185*H185,3)</f>
        <v>0</v>
      </c>
      <c r="K185" s="255"/>
      <c r="L185" s="256"/>
      <c r="M185" s="257" t="s">
        <v>1</v>
      </c>
      <c r="N185" s="258" t="s">
        <v>44</v>
      </c>
      <c r="O185" s="94"/>
      <c r="P185" s="242">
        <f>O185*H185</f>
        <v>0</v>
      </c>
      <c r="Q185" s="242">
        <v>0</v>
      </c>
      <c r="R185" s="242">
        <f>Q185*H185</f>
        <v>0</v>
      </c>
      <c r="S185" s="242">
        <v>0</v>
      </c>
      <c r="T185" s="243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44" t="s">
        <v>290</v>
      </c>
      <c r="AT185" s="244" t="s">
        <v>612</v>
      </c>
      <c r="AU185" s="244" t="s">
        <v>89</v>
      </c>
      <c r="AY185" s="14" t="s">
        <v>263</v>
      </c>
      <c r="BE185" s="245">
        <f>IF(N185="základná",J185,0)</f>
        <v>0</v>
      </c>
      <c r="BF185" s="245">
        <f>IF(N185="znížená",J185,0)</f>
        <v>0</v>
      </c>
      <c r="BG185" s="245">
        <f>IF(N185="zákl. prenesená",J185,0)</f>
        <v>0</v>
      </c>
      <c r="BH185" s="245">
        <f>IF(N185="zníž. prenesená",J185,0)</f>
        <v>0</v>
      </c>
      <c r="BI185" s="245">
        <f>IF(N185="nulová",J185,0)</f>
        <v>0</v>
      </c>
      <c r="BJ185" s="14" t="s">
        <v>89</v>
      </c>
      <c r="BK185" s="246">
        <f>ROUND(I185*H185,3)</f>
        <v>0</v>
      </c>
      <c r="BL185" s="14" t="s">
        <v>101</v>
      </c>
      <c r="BM185" s="244" t="s">
        <v>4151</v>
      </c>
    </row>
    <row r="186" s="2" customFormat="1" ht="21.75" customHeight="1">
      <c r="A186" s="35"/>
      <c r="B186" s="36"/>
      <c r="C186" s="233" t="s">
        <v>501</v>
      </c>
      <c r="D186" s="233" t="s">
        <v>264</v>
      </c>
      <c r="E186" s="234" t="s">
        <v>2941</v>
      </c>
      <c r="F186" s="235" t="s">
        <v>2942</v>
      </c>
      <c r="G186" s="236" t="s">
        <v>569</v>
      </c>
      <c r="H186" s="237">
        <v>262</v>
      </c>
      <c r="I186" s="238"/>
      <c r="J186" s="237">
        <f>ROUND(I186*H186,3)</f>
        <v>0</v>
      </c>
      <c r="K186" s="239"/>
      <c r="L186" s="41"/>
      <c r="M186" s="240" t="s">
        <v>1</v>
      </c>
      <c r="N186" s="241" t="s">
        <v>44</v>
      </c>
      <c r="O186" s="94"/>
      <c r="P186" s="242">
        <f>O186*H186</f>
        <v>0</v>
      </c>
      <c r="Q186" s="242">
        <v>0</v>
      </c>
      <c r="R186" s="242">
        <f>Q186*H186</f>
        <v>0</v>
      </c>
      <c r="S186" s="242">
        <v>0</v>
      </c>
      <c r="T186" s="243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44" t="s">
        <v>101</v>
      </c>
      <c r="AT186" s="244" t="s">
        <v>264</v>
      </c>
      <c r="AU186" s="244" t="s">
        <v>89</v>
      </c>
      <c r="AY186" s="14" t="s">
        <v>263</v>
      </c>
      <c r="BE186" s="245">
        <f>IF(N186="základná",J186,0)</f>
        <v>0</v>
      </c>
      <c r="BF186" s="245">
        <f>IF(N186="znížená",J186,0)</f>
        <v>0</v>
      </c>
      <c r="BG186" s="245">
        <f>IF(N186="zákl. prenesená",J186,0)</f>
        <v>0</v>
      </c>
      <c r="BH186" s="245">
        <f>IF(N186="zníž. prenesená",J186,0)</f>
        <v>0</v>
      </c>
      <c r="BI186" s="245">
        <f>IF(N186="nulová",J186,0)</f>
        <v>0</v>
      </c>
      <c r="BJ186" s="14" t="s">
        <v>89</v>
      </c>
      <c r="BK186" s="246">
        <f>ROUND(I186*H186,3)</f>
        <v>0</v>
      </c>
      <c r="BL186" s="14" t="s">
        <v>101</v>
      </c>
      <c r="BM186" s="244" t="s">
        <v>4152</v>
      </c>
    </row>
    <row r="187" s="2" customFormat="1" ht="16.5" customHeight="1">
      <c r="A187" s="35"/>
      <c r="B187" s="36"/>
      <c r="C187" s="249" t="s">
        <v>505</v>
      </c>
      <c r="D187" s="249" t="s">
        <v>612</v>
      </c>
      <c r="E187" s="250" t="s">
        <v>2944</v>
      </c>
      <c r="F187" s="251" t="s">
        <v>2945</v>
      </c>
      <c r="G187" s="252" t="s">
        <v>569</v>
      </c>
      <c r="H187" s="253">
        <v>262</v>
      </c>
      <c r="I187" s="254"/>
      <c r="J187" s="253">
        <f>ROUND(I187*H187,3)</f>
        <v>0</v>
      </c>
      <c r="K187" s="255"/>
      <c r="L187" s="256"/>
      <c r="M187" s="257" t="s">
        <v>1</v>
      </c>
      <c r="N187" s="258" t="s">
        <v>44</v>
      </c>
      <c r="O187" s="94"/>
      <c r="P187" s="242">
        <f>O187*H187</f>
        <v>0</v>
      </c>
      <c r="Q187" s="242">
        <v>0</v>
      </c>
      <c r="R187" s="242">
        <f>Q187*H187</f>
        <v>0</v>
      </c>
      <c r="S187" s="242">
        <v>0</v>
      </c>
      <c r="T187" s="243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44" t="s">
        <v>290</v>
      </c>
      <c r="AT187" s="244" t="s">
        <v>612</v>
      </c>
      <c r="AU187" s="244" t="s">
        <v>89</v>
      </c>
      <c r="AY187" s="14" t="s">
        <v>263</v>
      </c>
      <c r="BE187" s="245">
        <f>IF(N187="základná",J187,0)</f>
        <v>0</v>
      </c>
      <c r="BF187" s="245">
        <f>IF(N187="znížená",J187,0)</f>
        <v>0</v>
      </c>
      <c r="BG187" s="245">
        <f>IF(N187="zákl. prenesená",J187,0)</f>
        <v>0</v>
      </c>
      <c r="BH187" s="245">
        <f>IF(N187="zníž. prenesená",J187,0)</f>
        <v>0</v>
      </c>
      <c r="BI187" s="245">
        <f>IF(N187="nulová",J187,0)</f>
        <v>0</v>
      </c>
      <c r="BJ187" s="14" t="s">
        <v>89</v>
      </c>
      <c r="BK187" s="246">
        <f>ROUND(I187*H187,3)</f>
        <v>0</v>
      </c>
      <c r="BL187" s="14" t="s">
        <v>101</v>
      </c>
      <c r="BM187" s="244" t="s">
        <v>4153</v>
      </c>
    </row>
    <row r="188" s="2" customFormat="1" ht="24.15" customHeight="1">
      <c r="A188" s="35"/>
      <c r="B188" s="36"/>
      <c r="C188" s="233" t="s">
        <v>509</v>
      </c>
      <c r="D188" s="233" t="s">
        <v>264</v>
      </c>
      <c r="E188" s="234" t="s">
        <v>2947</v>
      </c>
      <c r="F188" s="235" t="s">
        <v>2948</v>
      </c>
      <c r="G188" s="236" t="s">
        <v>569</v>
      </c>
      <c r="H188" s="237">
        <v>757</v>
      </c>
      <c r="I188" s="238"/>
      <c r="J188" s="237">
        <f>ROUND(I188*H188,3)</f>
        <v>0</v>
      </c>
      <c r="K188" s="239"/>
      <c r="L188" s="41"/>
      <c r="M188" s="240" t="s">
        <v>1</v>
      </c>
      <c r="N188" s="241" t="s">
        <v>44</v>
      </c>
      <c r="O188" s="94"/>
      <c r="P188" s="242">
        <f>O188*H188</f>
        <v>0</v>
      </c>
      <c r="Q188" s="242">
        <v>0</v>
      </c>
      <c r="R188" s="242">
        <f>Q188*H188</f>
        <v>0</v>
      </c>
      <c r="S188" s="242">
        <v>0</v>
      </c>
      <c r="T188" s="243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44" t="s">
        <v>101</v>
      </c>
      <c r="AT188" s="244" t="s">
        <v>264</v>
      </c>
      <c r="AU188" s="244" t="s">
        <v>89</v>
      </c>
      <c r="AY188" s="14" t="s">
        <v>263</v>
      </c>
      <c r="BE188" s="245">
        <f>IF(N188="základná",J188,0)</f>
        <v>0</v>
      </c>
      <c r="BF188" s="245">
        <f>IF(N188="znížená",J188,0)</f>
        <v>0</v>
      </c>
      <c r="BG188" s="245">
        <f>IF(N188="zákl. prenesená",J188,0)</f>
        <v>0</v>
      </c>
      <c r="BH188" s="245">
        <f>IF(N188="zníž. prenesená",J188,0)</f>
        <v>0</v>
      </c>
      <c r="BI188" s="245">
        <f>IF(N188="nulová",J188,0)</f>
        <v>0</v>
      </c>
      <c r="BJ188" s="14" t="s">
        <v>89</v>
      </c>
      <c r="BK188" s="246">
        <f>ROUND(I188*H188,3)</f>
        <v>0</v>
      </c>
      <c r="BL188" s="14" t="s">
        <v>101</v>
      </c>
      <c r="BM188" s="244" t="s">
        <v>4154</v>
      </c>
    </row>
    <row r="189" s="2" customFormat="1" ht="16.5" customHeight="1">
      <c r="A189" s="35"/>
      <c r="B189" s="36"/>
      <c r="C189" s="249" t="s">
        <v>513</v>
      </c>
      <c r="D189" s="249" t="s">
        <v>612</v>
      </c>
      <c r="E189" s="250" t="s">
        <v>4155</v>
      </c>
      <c r="F189" s="251" t="s">
        <v>4156</v>
      </c>
      <c r="G189" s="252" t="s">
        <v>569</v>
      </c>
      <c r="H189" s="253">
        <v>119</v>
      </c>
      <c r="I189" s="254"/>
      <c r="J189" s="253">
        <f>ROUND(I189*H189,3)</f>
        <v>0</v>
      </c>
      <c r="K189" s="255"/>
      <c r="L189" s="256"/>
      <c r="M189" s="257" t="s">
        <v>1</v>
      </c>
      <c r="N189" s="258" t="s">
        <v>44</v>
      </c>
      <c r="O189" s="94"/>
      <c r="P189" s="242">
        <f>O189*H189</f>
        <v>0</v>
      </c>
      <c r="Q189" s="242">
        <v>0</v>
      </c>
      <c r="R189" s="242">
        <f>Q189*H189</f>
        <v>0</v>
      </c>
      <c r="S189" s="242">
        <v>0</v>
      </c>
      <c r="T189" s="243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44" t="s">
        <v>290</v>
      </c>
      <c r="AT189" s="244" t="s">
        <v>612</v>
      </c>
      <c r="AU189" s="244" t="s">
        <v>89</v>
      </c>
      <c r="AY189" s="14" t="s">
        <v>263</v>
      </c>
      <c r="BE189" s="245">
        <f>IF(N189="základná",J189,0)</f>
        <v>0</v>
      </c>
      <c r="BF189" s="245">
        <f>IF(N189="znížená",J189,0)</f>
        <v>0</v>
      </c>
      <c r="BG189" s="245">
        <f>IF(N189="zákl. prenesená",J189,0)</f>
        <v>0</v>
      </c>
      <c r="BH189" s="245">
        <f>IF(N189="zníž. prenesená",J189,0)</f>
        <v>0</v>
      </c>
      <c r="BI189" s="245">
        <f>IF(N189="nulová",J189,0)</f>
        <v>0</v>
      </c>
      <c r="BJ189" s="14" t="s">
        <v>89</v>
      </c>
      <c r="BK189" s="246">
        <f>ROUND(I189*H189,3)</f>
        <v>0</v>
      </c>
      <c r="BL189" s="14" t="s">
        <v>101</v>
      </c>
      <c r="BM189" s="244" t="s">
        <v>4157</v>
      </c>
    </row>
    <row r="190" s="2" customFormat="1" ht="16.5" customHeight="1">
      <c r="A190" s="35"/>
      <c r="B190" s="36"/>
      <c r="C190" s="249" t="s">
        <v>517</v>
      </c>
      <c r="D190" s="249" t="s">
        <v>612</v>
      </c>
      <c r="E190" s="250" t="s">
        <v>2950</v>
      </c>
      <c r="F190" s="251" t="s">
        <v>2951</v>
      </c>
      <c r="G190" s="252" t="s">
        <v>569</v>
      </c>
      <c r="H190" s="253">
        <v>638</v>
      </c>
      <c r="I190" s="254"/>
      <c r="J190" s="253">
        <f>ROUND(I190*H190,3)</f>
        <v>0</v>
      </c>
      <c r="K190" s="255"/>
      <c r="L190" s="256"/>
      <c r="M190" s="257" t="s">
        <v>1</v>
      </c>
      <c r="N190" s="258" t="s">
        <v>44</v>
      </c>
      <c r="O190" s="94"/>
      <c r="P190" s="242">
        <f>O190*H190</f>
        <v>0</v>
      </c>
      <c r="Q190" s="242">
        <v>0</v>
      </c>
      <c r="R190" s="242">
        <f>Q190*H190</f>
        <v>0</v>
      </c>
      <c r="S190" s="242">
        <v>0</v>
      </c>
      <c r="T190" s="243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44" t="s">
        <v>290</v>
      </c>
      <c r="AT190" s="244" t="s">
        <v>612</v>
      </c>
      <c r="AU190" s="244" t="s">
        <v>89</v>
      </c>
      <c r="AY190" s="14" t="s">
        <v>263</v>
      </c>
      <c r="BE190" s="245">
        <f>IF(N190="základná",J190,0)</f>
        <v>0</v>
      </c>
      <c r="BF190" s="245">
        <f>IF(N190="znížená",J190,0)</f>
        <v>0</v>
      </c>
      <c r="BG190" s="245">
        <f>IF(N190="zákl. prenesená",J190,0)</f>
        <v>0</v>
      </c>
      <c r="BH190" s="245">
        <f>IF(N190="zníž. prenesená",J190,0)</f>
        <v>0</v>
      </c>
      <c r="BI190" s="245">
        <f>IF(N190="nulová",J190,0)</f>
        <v>0</v>
      </c>
      <c r="BJ190" s="14" t="s">
        <v>89</v>
      </c>
      <c r="BK190" s="246">
        <f>ROUND(I190*H190,3)</f>
        <v>0</v>
      </c>
      <c r="BL190" s="14" t="s">
        <v>101</v>
      </c>
      <c r="BM190" s="244" t="s">
        <v>4158</v>
      </c>
    </row>
    <row r="191" s="2" customFormat="1" ht="24.15" customHeight="1">
      <c r="A191" s="35"/>
      <c r="B191" s="36"/>
      <c r="C191" s="233" t="s">
        <v>521</v>
      </c>
      <c r="D191" s="233" t="s">
        <v>264</v>
      </c>
      <c r="E191" s="234" t="s">
        <v>4159</v>
      </c>
      <c r="F191" s="235" t="s">
        <v>4160</v>
      </c>
      <c r="G191" s="236" t="s">
        <v>569</v>
      </c>
      <c r="H191" s="237">
        <v>34</v>
      </c>
      <c r="I191" s="238"/>
      <c r="J191" s="237">
        <f>ROUND(I191*H191,3)</f>
        <v>0</v>
      </c>
      <c r="K191" s="239"/>
      <c r="L191" s="41"/>
      <c r="M191" s="240" t="s">
        <v>1</v>
      </c>
      <c r="N191" s="241" t="s">
        <v>44</v>
      </c>
      <c r="O191" s="94"/>
      <c r="P191" s="242">
        <f>O191*H191</f>
        <v>0</v>
      </c>
      <c r="Q191" s="242">
        <v>0</v>
      </c>
      <c r="R191" s="242">
        <f>Q191*H191</f>
        <v>0</v>
      </c>
      <c r="S191" s="242">
        <v>0</v>
      </c>
      <c r="T191" s="243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44" t="s">
        <v>101</v>
      </c>
      <c r="AT191" s="244" t="s">
        <v>264</v>
      </c>
      <c r="AU191" s="244" t="s">
        <v>89</v>
      </c>
      <c r="AY191" s="14" t="s">
        <v>263</v>
      </c>
      <c r="BE191" s="245">
        <f>IF(N191="základná",J191,0)</f>
        <v>0</v>
      </c>
      <c r="BF191" s="245">
        <f>IF(N191="znížená",J191,0)</f>
        <v>0</v>
      </c>
      <c r="BG191" s="245">
        <f>IF(N191="zákl. prenesená",J191,0)</f>
        <v>0</v>
      </c>
      <c r="BH191" s="245">
        <f>IF(N191="zníž. prenesená",J191,0)</f>
        <v>0</v>
      </c>
      <c r="BI191" s="245">
        <f>IF(N191="nulová",J191,0)</f>
        <v>0</v>
      </c>
      <c r="BJ191" s="14" t="s">
        <v>89</v>
      </c>
      <c r="BK191" s="246">
        <f>ROUND(I191*H191,3)</f>
        <v>0</v>
      </c>
      <c r="BL191" s="14" t="s">
        <v>101</v>
      </c>
      <c r="BM191" s="244" t="s">
        <v>4161</v>
      </c>
    </row>
    <row r="192" s="2" customFormat="1" ht="21.75" customHeight="1">
      <c r="A192" s="35"/>
      <c r="B192" s="36"/>
      <c r="C192" s="249" t="s">
        <v>525</v>
      </c>
      <c r="D192" s="249" t="s">
        <v>612</v>
      </c>
      <c r="E192" s="250" t="s">
        <v>4162</v>
      </c>
      <c r="F192" s="251" t="s">
        <v>4163</v>
      </c>
      <c r="G192" s="252" t="s">
        <v>569</v>
      </c>
      <c r="H192" s="253">
        <v>34</v>
      </c>
      <c r="I192" s="254"/>
      <c r="J192" s="253">
        <f>ROUND(I192*H192,3)</f>
        <v>0</v>
      </c>
      <c r="K192" s="255"/>
      <c r="L192" s="256"/>
      <c r="M192" s="257" t="s">
        <v>1</v>
      </c>
      <c r="N192" s="258" t="s">
        <v>44</v>
      </c>
      <c r="O192" s="94"/>
      <c r="P192" s="242">
        <f>O192*H192</f>
        <v>0</v>
      </c>
      <c r="Q192" s="242">
        <v>0</v>
      </c>
      <c r="R192" s="242">
        <f>Q192*H192</f>
        <v>0</v>
      </c>
      <c r="S192" s="242">
        <v>0</v>
      </c>
      <c r="T192" s="243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44" t="s">
        <v>290</v>
      </c>
      <c r="AT192" s="244" t="s">
        <v>612</v>
      </c>
      <c r="AU192" s="244" t="s">
        <v>89</v>
      </c>
      <c r="AY192" s="14" t="s">
        <v>263</v>
      </c>
      <c r="BE192" s="245">
        <f>IF(N192="základná",J192,0)</f>
        <v>0</v>
      </c>
      <c r="BF192" s="245">
        <f>IF(N192="znížená",J192,0)</f>
        <v>0</v>
      </c>
      <c r="BG192" s="245">
        <f>IF(N192="zákl. prenesená",J192,0)</f>
        <v>0</v>
      </c>
      <c r="BH192" s="245">
        <f>IF(N192="zníž. prenesená",J192,0)</f>
        <v>0</v>
      </c>
      <c r="BI192" s="245">
        <f>IF(N192="nulová",J192,0)</f>
        <v>0</v>
      </c>
      <c r="BJ192" s="14" t="s">
        <v>89</v>
      </c>
      <c r="BK192" s="246">
        <f>ROUND(I192*H192,3)</f>
        <v>0</v>
      </c>
      <c r="BL192" s="14" t="s">
        <v>101</v>
      </c>
      <c r="BM192" s="244" t="s">
        <v>4164</v>
      </c>
    </row>
    <row r="193" s="2" customFormat="1" ht="24.15" customHeight="1">
      <c r="A193" s="35"/>
      <c r="B193" s="36"/>
      <c r="C193" s="233" t="s">
        <v>529</v>
      </c>
      <c r="D193" s="233" t="s">
        <v>264</v>
      </c>
      <c r="E193" s="234" t="s">
        <v>2953</v>
      </c>
      <c r="F193" s="235" t="s">
        <v>2954</v>
      </c>
      <c r="G193" s="236" t="s">
        <v>569</v>
      </c>
      <c r="H193" s="237">
        <v>936</v>
      </c>
      <c r="I193" s="238"/>
      <c r="J193" s="237">
        <f>ROUND(I193*H193,3)</f>
        <v>0</v>
      </c>
      <c r="K193" s="239"/>
      <c r="L193" s="41"/>
      <c r="M193" s="240" t="s">
        <v>1</v>
      </c>
      <c r="N193" s="241" t="s">
        <v>44</v>
      </c>
      <c r="O193" s="94"/>
      <c r="P193" s="242">
        <f>O193*H193</f>
        <v>0</v>
      </c>
      <c r="Q193" s="242">
        <v>0</v>
      </c>
      <c r="R193" s="242">
        <f>Q193*H193</f>
        <v>0</v>
      </c>
      <c r="S193" s="242">
        <v>0</v>
      </c>
      <c r="T193" s="243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44" t="s">
        <v>101</v>
      </c>
      <c r="AT193" s="244" t="s">
        <v>264</v>
      </c>
      <c r="AU193" s="244" t="s">
        <v>89</v>
      </c>
      <c r="AY193" s="14" t="s">
        <v>263</v>
      </c>
      <c r="BE193" s="245">
        <f>IF(N193="základná",J193,0)</f>
        <v>0</v>
      </c>
      <c r="BF193" s="245">
        <f>IF(N193="znížená",J193,0)</f>
        <v>0</v>
      </c>
      <c r="BG193" s="245">
        <f>IF(N193="zákl. prenesená",J193,0)</f>
        <v>0</v>
      </c>
      <c r="BH193" s="245">
        <f>IF(N193="zníž. prenesená",J193,0)</f>
        <v>0</v>
      </c>
      <c r="BI193" s="245">
        <f>IF(N193="nulová",J193,0)</f>
        <v>0</v>
      </c>
      <c r="BJ193" s="14" t="s">
        <v>89</v>
      </c>
      <c r="BK193" s="246">
        <f>ROUND(I193*H193,3)</f>
        <v>0</v>
      </c>
      <c r="BL193" s="14" t="s">
        <v>101</v>
      </c>
      <c r="BM193" s="244" t="s">
        <v>4165</v>
      </c>
    </row>
    <row r="194" s="2" customFormat="1" ht="21.75" customHeight="1">
      <c r="A194" s="35"/>
      <c r="B194" s="36"/>
      <c r="C194" s="249" t="s">
        <v>533</v>
      </c>
      <c r="D194" s="249" t="s">
        <v>612</v>
      </c>
      <c r="E194" s="250" t="s">
        <v>2956</v>
      </c>
      <c r="F194" s="251" t="s">
        <v>2957</v>
      </c>
      <c r="G194" s="252" t="s">
        <v>569</v>
      </c>
      <c r="H194" s="253">
        <v>558</v>
      </c>
      <c r="I194" s="254"/>
      <c r="J194" s="253">
        <f>ROUND(I194*H194,3)</f>
        <v>0</v>
      </c>
      <c r="K194" s="255"/>
      <c r="L194" s="256"/>
      <c r="M194" s="257" t="s">
        <v>1</v>
      </c>
      <c r="N194" s="258" t="s">
        <v>44</v>
      </c>
      <c r="O194" s="94"/>
      <c r="P194" s="242">
        <f>O194*H194</f>
        <v>0</v>
      </c>
      <c r="Q194" s="242">
        <v>0</v>
      </c>
      <c r="R194" s="242">
        <f>Q194*H194</f>
        <v>0</v>
      </c>
      <c r="S194" s="242">
        <v>0</v>
      </c>
      <c r="T194" s="243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44" t="s">
        <v>290</v>
      </c>
      <c r="AT194" s="244" t="s">
        <v>612</v>
      </c>
      <c r="AU194" s="244" t="s">
        <v>89</v>
      </c>
      <c r="AY194" s="14" t="s">
        <v>263</v>
      </c>
      <c r="BE194" s="245">
        <f>IF(N194="základná",J194,0)</f>
        <v>0</v>
      </c>
      <c r="BF194" s="245">
        <f>IF(N194="znížená",J194,0)</f>
        <v>0</v>
      </c>
      <c r="BG194" s="245">
        <f>IF(N194="zákl. prenesená",J194,0)</f>
        <v>0</v>
      </c>
      <c r="BH194" s="245">
        <f>IF(N194="zníž. prenesená",J194,0)</f>
        <v>0</v>
      </c>
      <c r="BI194" s="245">
        <f>IF(N194="nulová",J194,0)</f>
        <v>0</v>
      </c>
      <c r="BJ194" s="14" t="s">
        <v>89</v>
      </c>
      <c r="BK194" s="246">
        <f>ROUND(I194*H194,3)</f>
        <v>0</v>
      </c>
      <c r="BL194" s="14" t="s">
        <v>101</v>
      </c>
      <c r="BM194" s="244" t="s">
        <v>4166</v>
      </c>
    </row>
    <row r="195" s="2" customFormat="1" ht="21.75" customHeight="1">
      <c r="A195" s="35"/>
      <c r="B195" s="36"/>
      <c r="C195" s="249" t="s">
        <v>537</v>
      </c>
      <c r="D195" s="249" t="s">
        <v>612</v>
      </c>
      <c r="E195" s="250" t="s">
        <v>2959</v>
      </c>
      <c r="F195" s="251" t="s">
        <v>2960</v>
      </c>
      <c r="G195" s="252" t="s">
        <v>569</v>
      </c>
      <c r="H195" s="253">
        <v>378</v>
      </c>
      <c r="I195" s="254"/>
      <c r="J195" s="253">
        <f>ROUND(I195*H195,3)</f>
        <v>0</v>
      </c>
      <c r="K195" s="255"/>
      <c r="L195" s="256"/>
      <c r="M195" s="257" t="s">
        <v>1</v>
      </c>
      <c r="N195" s="258" t="s">
        <v>44</v>
      </c>
      <c r="O195" s="94"/>
      <c r="P195" s="242">
        <f>O195*H195</f>
        <v>0</v>
      </c>
      <c r="Q195" s="242">
        <v>0</v>
      </c>
      <c r="R195" s="242">
        <f>Q195*H195</f>
        <v>0</v>
      </c>
      <c r="S195" s="242">
        <v>0</v>
      </c>
      <c r="T195" s="243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44" t="s">
        <v>290</v>
      </c>
      <c r="AT195" s="244" t="s">
        <v>612</v>
      </c>
      <c r="AU195" s="244" t="s">
        <v>89</v>
      </c>
      <c r="AY195" s="14" t="s">
        <v>263</v>
      </c>
      <c r="BE195" s="245">
        <f>IF(N195="základná",J195,0)</f>
        <v>0</v>
      </c>
      <c r="BF195" s="245">
        <f>IF(N195="znížená",J195,0)</f>
        <v>0</v>
      </c>
      <c r="BG195" s="245">
        <f>IF(N195="zákl. prenesená",J195,0)</f>
        <v>0</v>
      </c>
      <c r="BH195" s="245">
        <f>IF(N195="zníž. prenesená",J195,0)</f>
        <v>0</v>
      </c>
      <c r="BI195" s="245">
        <f>IF(N195="nulová",J195,0)</f>
        <v>0</v>
      </c>
      <c r="BJ195" s="14" t="s">
        <v>89</v>
      </c>
      <c r="BK195" s="246">
        <f>ROUND(I195*H195,3)</f>
        <v>0</v>
      </c>
      <c r="BL195" s="14" t="s">
        <v>101</v>
      </c>
      <c r="BM195" s="244" t="s">
        <v>4167</v>
      </c>
    </row>
    <row r="196" s="2" customFormat="1" ht="24.15" customHeight="1">
      <c r="A196" s="35"/>
      <c r="B196" s="36"/>
      <c r="C196" s="233" t="s">
        <v>542</v>
      </c>
      <c r="D196" s="233" t="s">
        <v>264</v>
      </c>
      <c r="E196" s="234" t="s">
        <v>2962</v>
      </c>
      <c r="F196" s="235" t="s">
        <v>2963</v>
      </c>
      <c r="G196" s="236" t="s">
        <v>569</v>
      </c>
      <c r="H196" s="237">
        <v>344</v>
      </c>
      <c r="I196" s="238"/>
      <c r="J196" s="237">
        <f>ROUND(I196*H196,3)</f>
        <v>0</v>
      </c>
      <c r="K196" s="239"/>
      <c r="L196" s="41"/>
      <c r="M196" s="240" t="s">
        <v>1</v>
      </c>
      <c r="N196" s="241" t="s">
        <v>44</v>
      </c>
      <c r="O196" s="94"/>
      <c r="P196" s="242">
        <f>O196*H196</f>
        <v>0</v>
      </c>
      <c r="Q196" s="242">
        <v>0</v>
      </c>
      <c r="R196" s="242">
        <f>Q196*H196</f>
        <v>0</v>
      </c>
      <c r="S196" s="242">
        <v>0</v>
      </c>
      <c r="T196" s="243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44" t="s">
        <v>101</v>
      </c>
      <c r="AT196" s="244" t="s">
        <v>264</v>
      </c>
      <c r="AU196" s="244" t="s">
        <v>89</v>
      </c>
      <c r="AY196" s="14" t="s">
        <v>263</v>
      </c>
      <c r="BE196" s="245">
        <f>IF(N196="základná",J196,0)</f>
        <v>0</v>
      </c>
      <c r="BF196" s="245">
        <f>IF(N196="znížená",J196,0)</f>
        <v>0</v>
      </c>
      <c r="BG196" s="245">
        <f>IF(N196="zákl. prenesená",J196,0)</f>
        <v>0</v>
      </c>
      <c r="BH196" s="245">
        <f>IF(N196="zníž. prenesená",J196,0)</f>
        <v>0</v>
      </c>
      <c r="BI196" s="245">
        <f>IF(N196="nulová",J196,0)</f>
        <v>0</v>
      </c>
      <c r="BJ196" s="14" t="s">
        <v>89</v>
      </c>
      <c r="BK196" s="246">
        <f>ROUND(I196*H196,3)</f>
        <v>0</v>
      </c>
      <c r="BL196" s="14" t="s">
        <v>101</v>
      </c>
      <c r="BM196" s="244" t="s">
        <v>4168</v>
      </c>
    </row>
    <row r="197" s="2" customFormat="1" ht="21.75" customHeight="1">
      <c r="A197" s="35"/>
      <c r="B197" s="36"/>
      <c r="C197" s="249" t="s">
        <v>546</v>
      </c>
      <c r="D197" s="249" t="s">
        <v>612</v>
      </c>
      <c r="E197" s="250" t="s">
        <v>2965</v>
      </c>
      <c r="F197" s="251" t="s">
        <v>2966</v>
      </c>
      <c r="G197" s="252" t="s">
        <v>569</v>
      </c>
      <c r="H197" s="253">
        <v>344</v>
      </c>
      <c r="I197" s="254"/>
      <c r="J197" s="253">
        <f>ROUND(I197*H197,3)</f>
        <v>0</v>
      </c>
      <c r="K197" s="255"/>
      <c r="L197" s="256"/>
      <c r="M197" s="257" t="s">
        <v>1</v>
      </c>
      <c r="N197" s="258" t="s">
        <v>44</v>
      </c>
      <c r="O197" s="94"/>
      <c r="P197" s="242">
        <f>O197*H197</f>
        <v>0</v>
      </c>
      <c r="Q197" s="242">
        <v>0</v>
      </c>
      <c r="R197" s="242">
        <f>Q197*H197</f>
        <v>0</v>
      </c>
      <c r="S197" s="242">
        <v>0</v>
      </c>
      <c r="T197" s="243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44" t="s">
        <v>290</v>
      </c>
      <c r="AT197" s="244" t="s">
        <v>612</v>
      </c>
      <c r="AU197" s="244" t="s">
        <v>89</v>
      </c>
      <c r="AY197" s="14" t="s">
        <v>263</v>
      </c>
      <c r="BE197" s="245">
        <f>IF(N197="základná",J197,0)</f>
        <v>0</v>
      </c>
      <c r="BF197" s="245">
        <f>IF(N197="znížená",J197,0)</f>
        <v>0</v>
      </c>
      <c r="BG197" s="245">
        <f>IF(N197="zákl. prenesená",J197,0)</f>
        <v>0</v>
      </c>
      <c r="BH197" s="245">
        <f>IF(N197="zníž. prenesená",J197,0)</f>
        <v>0</v>
      </c>
      <c r="BI197" s="245">
        <f>IF(N197="nulová",J197,0)</f>
        <v>0</v>
      </c>
      <c r="BJ197" s="14" t="s">
        <v>89</v>
      </c>
      <c r="BK197" s="246">
        <f>ROUND(I197*H197,3)</f>
        <v>0</v>
      </c>
      <c r="BL197" s="14" t="s">
        <v>101</v>
      </c>
      <c r="BM197" s="244" t="s">
        <v>4169</v>
      </c>
    </row>
    <row r="198" s="2" customFormat="1" ht="24.15" customHeight="1">
      <c r="A198" s="35"/>
      <c r="B198" s="36"/>
      <c r="C198" s="233" t="s">
        <v>550</v>
      </c>
      <c r="D198" s="233" t="s">
        <v>264</v>
      </c>
      <c r="E198" s="234" t="s">
        <v>4170</v>
      </c>
      <c r="F198" s="235" t="s">
        <v>4171</v>
      </c>
      <c r="G198" s="236" t="s">
        <v>569</v>
      </c>
      <c r="H198" s="237">
        <v>15</v>
      </c>
      <c r="I198" s="238"/>
      <c r="J198" s="237">
        <f>ROUND(I198*H198,3)</f>
        <v>0</v>
      </c>
      <c r="K198" s="239"/>
      <c r="L198" s="41"/>
      <c r="M198" s="240" t="s">
        <v>1</v>
      </c>
      <c r="N198" s="241" t="s">
        <v>44</v>
      </c>
      <c r="O198" s="94"/>
      <c r="P198" s="242">
        <f>O198*H198</f>
        <v>0</v>
      </c>
      <c r="Q198" s="242">
        <v>0</v>
      </c>
      <c r="R198" s="242">
        <f>Q198*H198</f>
        <v>0</v>
      </c>
      <c r="S198" s="242">
        <v>0</v>
      </c>
      <c r="T198" s="243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44" t="s">
        <v>101</v>
      </c>
      <c r="AT198" s="244" t="s">
        <v>264</v>
      </c>
      <c r="AU198" s="244" t="s">
        <v>89</v>
      </c>
      <c r="AY198" s="14" t="s">
        <v>263</v>
      </c>
      <c r="BE198" s="245">
        <f>IF(N198="základná",J198,0)</f>
        <v>0</v>
      </c>
      <c r="BF198" s="245">
        <f>IF(N198="znížená",J198,0)</f>
        <v>0</v>
      </c>
      <c r="BG198" s="245">
        <f>IF(N198="zákl. prenesená",J198,0)</f>
        <v>0</v>
      </c>
      <c r="BH198" s="245">
        <f>IF(N198="zníž. prenesená",J198,0)</f>
        <v>0</v>
      </c>
      <c r="BI198" s="245">
        <f>IF(N198="nulová",J198,0)</f>
        <v>0</v>
      </c>
      <c r="BJ198" s="14" t="s">
        <v>89</v>
      </c>
      <c r="BK198" s="246">
        <f>ROUND(I198*H198,3)</f>
        <v>0</v>
      </c>
      <c r="BL198" s="14" t="s">
        <v>101</v>
      </c>
      <c r="BM198" s="244" t="s">
        <v>4172</v>
      </c>
    </row>
    <row r="199" s="2" customFormat="1" ht="21.75" customHeight="1">
      <c r="A199" s="35"/>
      <c r="B199" s="36"/>
      <c r="C199" s="249" t="s">
        <v>554</v>
      </c>
      <c r="D199" s="249" t="s">
        <v>612</v>
      </c>
      <c r="E199" s="250" t="s">
        <v>4173</v>
      </c>
      <c r="F199" s="251" t="s">
        <v>4174</v>
      </c>
      <c r="G199" s="252" t="s">
        <v>569</v>
      </c>
      <c r="H199" s="253">
        <v>15</v>
      </c>
      <c r="I199" s="254"/>
      <c r="J199" s="253">
        <f>ROUND(I199*H199,3)</f>
        <v>0</v>
      </c>
      <c r="K199" s="255"/>
      <c r="L199" s="256"/>
      <c r="M199" s="257" t="s">
        <v>1</v>
      </c>
      <c r="N199" s="258" t="s">
        <v>44</v>
      </c>
      <c r="O199" s="94"/>
      <c r="P199" s="242">
        <f>O199*H199</f>
        <v>0</v>
      </c>
      <c r="Q199" s="242">
        <v>0</v>
      </c>
      <c r="R199" s="242">
        <f>Q199*H199</f>
        <v>0</v>
      </c>
      <c r="S199" s="242">
        <v>0</v>
      </c>
      <c r="T199" s="243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44" t="s">
        <v>290</v>
      </c>
      <c r="AT199" s="244" t="s">
        <v>612</v>
      </c>
      <c r="AU199" s="244" t="s">
        <v>89</v>
      </c>
      <c r="AY199" s="14" t="s">
        <v>263</v>
      </c>
      <c r="BE199" s="245">
        <f>IF(N199="základná",J199,0)</f>
        <v>0</v>
      </c>
      <c r="BF199" s="245">
        <f>IF(N199="znížená",J199,0)</f>
        <v>0</v>
      </c>
      <c r="BG199" s="245">
        <f>IF(N199="zákl. prenesená",J199,0)</f>
        <v>0</v>
      </c>
      <c r="BH199" s="245">
        <f>IF(N199="zníž. prenesená",J199,0)</f>
        <v>0</v>
      </c>
      <c r="BI199" s="245">
        <f>IF(N199="nulová",J199,0)</f>
        <v>0</v>
      </c>
      <c r="BJ199" s="14" t="s">
        <v>89</v>
      </c>
      <c r="BK199" s="246">
        <f>ROUND(I199*H199,3)</f>
        <v>0</v>
      </c>
      <c r="BL199" s="14" t="s">
        <v>101</v>
      </c>
      <c r="BM199" s="244" t="s">
        <v>4175</v>
      </c>
    </row>
    <row r="200" s="2" customFormat="1" ht="24.15" customHeight="1">
      <c r="A200" s="35"/>
      <c r="B200" s="36"/>
      <c r="C200" s="233" t="s">
        <v>558</v>
      </c>
      <c r="D200" s="233" t="s">
        <v>264</v>
      </c>
      <c r="E200" s="234" t="s">
        <v>2772</v>
      </c>
      <c r="F200" s="235" t="s">
        <v>4176</v>
      </c>
      <c r="G200" s="236" t="s">
        <v>569</v>
      </c>
      <c r="H200" s="237">
        <v>263</v>
      </c>
      <c r="I200" s="238"/>
      <c r="J200" s="237">
        <f>ROUND(I200*H200,3)</f>
        <v>0</v>
      </c>
      <c r="K200" s="239"/>
      <c r="L200" s="41"/>
      <c r="M200" s="240" t="s">
        <v>1</v>
      </c>
      <c r="N200" s="241" t="s">
        <v>44</v>
      </c>
      <c r="O200" s="94"/>
      <c r="P200" s="242">
        <f>O200*H200</f>
        <v>0</v>
      </c>
      <c r="Q200" s="242">
        <v>0</v>
      </c>
      <c r="R200" s="242">
        <f>Q200*H200</f>
        <v>0</v>
      </c>
      <c r="S200" s="242">
        <v>0</v>
      </c>
      <c r="T200" s="243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44" t="s">
        <v>101</v>
      </c>
      <c r="AT200" s="244" t="s">
        <v>264</v>
      </c>
      <c r="AU200" s="244" t="s">
        <v>89</v>
      </c>
      <c r="AY200" s="14" t="s">
        <v>263</v>
      </c>
      <c r="BE200" s="245">
        <f>IF(N200="základná",J200,0)</f>
        <v>0</v>
      </c>
      <c r="BF200" s="245">
        <f>IF(N200="znížená",J200,0)</f>
        <v>0</v>
      </c>
      <c r="BG200" s="245">
        <f>IF(N200="zákl. prenesená",J200,0)</f>
        <v>0</v>
      </c>
      <c r="BH200" s="245">
        <f>IF(N200="zníž. prenesená",J200,0)</f>
        <v>0</v>
      </c>
      <c r="BI200" s="245">
        <f>IF(N200="nulová",J200,0)</f>
        <v>0</v>
      </c>
      <c r="BJ200" s="14" t="s">
        <v>89</v>
      </c>
      <c r="BK200" s="246">
        <f>ROUND(I200*H200,3)</f>
        <v>0</v>
      </c>
      <c r="BL200" s="14" t="s">
        <v>101</v>
      </c>
      <c r="BM200" s="244" t="s">
        <v>4177</v>
      </c>
    </row>
    <row r="201" s="2" customFormat="1" ht="16.5" customHeight="1">
      <c r="A201" s="35"/>
      <c r="B201" s="36"/>
      <c r="C201" s="249" t="s">
        <v>562</v>
      </c>
      <c r="D201" s="249" t="s">
        <v>612</v>
      </c>
      <c r="E201" s="250" t="s">
        <v>4178</v>
      </c>
      <c r="F201" s="251" t="s">
        <v>4179</v>
      </c>
      <c r="G201" s="252" t="s">
        <v>569</v>
      </c>
      <c r="H201" s="253">
        <v>263</v>
      </c>
      <c r="I201" s="254"/>
      <c r="J201" s="253">
        <f>ROUND(I201*H201,3)</f>
        <v>0</v>
      </c>
      <c r="K201" s="255"/>
      <c r="L201" s="256"/>
      <c r="M201" s="257" t="s">
        <v>1</v>
      </c>
      <c r="N201" s="258" t="s">
        <v>44</v>
      </c>
      <c r="O201" s="94"/>
      <c r="P201" s="242">
        <f>O201*H201</f>
        <v>0</v>
      </c>
      <c r="Q201" s="242">
        <v>0</v>
      </c>
      <c r="R201" s="242">
        <f>Q201*H201</f>
        <v>0</v>
      </c>
      <c r="S201" s="242">
        <v>0</v>
      </c>
      <c r="T201" s="243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44" t="s">
        <v>290</v>
      </c>
      <c r="AT201" s="244" t="s">
        <v>612</v>
      </c>
      <c r="AU201" s="244" t="s">
        <v>89</v>
      </c>
      <c r="AY201" s="14" t="s">
        <v>263</v>
      </c>
      <c r="BE201" s="245">
        <f>IF(N201="základná",J201,0)</f>
        <v>0</v>
      </c>
      <c r="BF201" s="245">
        <f>IF(N201="znížená",J201,0)</f>
        <v>0</v>
      </c>
      <c r="BG201" s="245">
        <f>IF(N201="zákl. prenesená",J201,0)</f>
        <v>0</v>
      </c>
      <c r="BH201" s="245">
        <f>IF(N201="zníž. prenesená",J201,0)</f>
        <v>0</v>
      </c>
      <c r="BI201" s="245">
        <f>IF(N201="nulová",J201,0)</f>
        <v>0</v>
      </c>
      <c r="BJ201" s="14" t="s">
        <v>89</v>
      </c>
      <c r="BK201" s="246">
        <f>ROUND(I201*H201,3)</f>
        <v>0</v>
      </c>
      <c r="BL201" s="14" t="s">
        <v>101</v>
      </c>
      <c r="BM201" s="244" t="s">
        <v>4180</v>
      </c>
    </row>
    <row r="202" s="2" customFormat="1" ht="33" customHeight="1">
      <c r="A202" s="35"/>
      <c r="B202" s="36"/>
      <c r="C202" s="233" t="s">
        <v>566</v>
      </c>
      <c r="D202" s="233" t="s">
        <v>264</v>
      </c>
      <c r="E202" s="234" t="s">
        <v>4181</v>
      </c>
      <c r="F202" s="235" t="s">
        <v>4182</v>
      </c>
      <c r="G202" s="236" t="s">
        <v>569</v>
      </c>
      <c r="H202" s="237">
        <v>36</v>
      </c>
      <c r="I202" s="238"/>
      <c r="J202" s="237">
        <f>ROUND(I202*H202,3)</f>
        <v>0</v>
      </c>
      <c r="K202" s="239"/>
      <c r="L202" s="41"/>
      <c r="M202" s="240" t="s">
        <v>1</v>
      </c>
      <c r="N202" s="241" t="s">
        <v>44</v>
      </c>
      <c r="O202" s="94"/>
      <c r="P202" s="242">
        <f>O202*H202</f>
        <v>0</v>
      </c>
      <c r="Q202" s="242">
        <v>0</v>
      </c>
      <c r="R202" s="242">
        <f>Q202*H202</f>
        <v>0</v>
      </c>
      <c r="S202" s="242">
        <v>0</v>
      </c>
      <c r="T202" s="243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44" t="s">
        <v>101</v>
      </c>
      <c r="AT202" s="244" t="s">
        <v>264</v>
      </c>
      <c r="AU202" s="244" t="s">
        <v>89</v>
      </c>
      <c r="AY202" s="14" t="s">
        <v>263</v>
      </c>
      <c r="BE202" s="245">
        <f>IF(N202="základná",J202,0)</f>
        <v>0</v>
      </c>
      <c r="BF202" s="245">
        <f>IF(N202="znížená",J202,0)</f>
        <v>0</v>
      </c>
      <c r="BG202" s="245">
        <f>IF(N202="zákl. prenesená",J202,0)</f>
        <v>0</v>
      </c>
      <c r="BH202" s="245">
        <f>IF(N202="zníž. prenesená",J202,0)</f>
        <v>0</v>
      </c>
      <c r="BI202" s="245">
        <f>IF(N202="nulová",J202,0)</f>
        <v>0</v>
      </c>
      <c r="BJ202" s="14" t="s">
        <v>89</v>
      </c>
      <c r="BK202" s="246">
        <f>ROUND(I202*H202,3)</f>
        <v>0</v>
      </c>
      <c r="BL202" s="14" t="s">
        <v>101</v>
      </c>
      <c r="BM202" s="244" t="s">
        <v>4183</v>
      </c>
    </row>
    <row r="203" s="2" customFormat="1" ht="21.75" customHeight="1">
      <c r="A203" s="35"/>
      <c r="B203" s="36"/>
      <c r="C203" s="249" t="s">
        <v>571</v>
      </c>
      <c r="D203" s="249" t="s">
        <v>612</v>
      </c>
      <c r="E203" s="250" t="s">
        <v>4184</v>
      </c>
      <c r="F203" s="251" t="s">
        <v>4185</v>
      </c>
      <c r="G203" s="252" t="s">
        <v>569</v>
      </c>
      <c r="H203" s="253">
        <v>36</v>
      </c>
      <c r="I203" s="254"/>
      <c r="J203" s="253">
        <f>ROUND(I203*H203,3)</f>
        <v>0</v>
      </c>
      <c r="K203" s="255"/>
      <c r="L203" s="256"/>
      <c r="M203" s="257" t="s">
        <v>1</v>
      </c>
      <c r="N203" s="258" t="s">
        <v>44</v>
      </c>
      <c r="O203" s="94"/>
      <c r="P203" s="242">
        <f>O203*H203</f>
        <v>0</v>
      </c>
      <c r="Q203" s="242">
        <v>0</v>
      </c>
      <c r="R203" s="242">
        <f>Q203*H203</f>
        <v>0</v>
      </c>
      <c r="S203" s="242">
        <v>0</v>
      </c>
      <c r="T203" s="243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44" t="s">
        <v>290</v>
      </c>
      <c r="AT203" s="244" t="s">
        <v>612</v>
      </c>
      <c r="AU203" s="244" t="s">
        <v>89</v>
      </c>
      <c r="AY203" s="14" t="s">
        <v>263</v>
      </c>
      <c r="BE203" s="245">
        <f>IF(N203="základná",J203,0)</f>
        <v>0</v>
      </c>
      <c r="BF203" s="245">
        <f>IF(N203="znížená",J203,0)</f>
        <v>0</v>
      </c>
      <c r="BG203" s="245">
        <f>IF(N203="zákl. prenesená",J203,0)</f>
        <v>0</v>
      </c>
      <c r="BH203" s="245">
        <f>IF(N203="zníž. prenesená",J203,0)</f>
        <v>0</v>
      </c>
      <c r="BI203" s="245">
        <f>IF(N203="nulová",J203,0)</f>
        <v>0</v>
      </c>
      <c r="BJ203" s="14" t="s">
        <v>89</v>
      </c>
      <c r="BK203" s="246">
        <f>ROUND(I203*H203,3)</f>
        <v>0</v>
      </c>
      <c r="BL203" s="14" t="s">
        <v>101</v>
      </c>
      <c r="BM203" s="244" t="s">
        <v>4186</v>
      </c>
    </row>
    <row r="204" s="2" customFormat="1" ht="16.5" customHeight="1">
      <c r="A204" s="35"/>
      <c r="B204" s="36"/>
      <c r="C204" s="249" t="s">
        <v>575</v>
      </c>
      <c r="D204" s="249" t="s">
        <v>612</v>
      </c>
      <c r="E204" s="250" t="s">
        <v>2696</v>
      </c>
      <c r="F204" s="251" t="s">
        <v>2464</v>
      </c>
      <c r="G204" s="252" t="s">
        <v>1445</v>
      </c>
      <c r="H204" s="254"/>
      <c r="I204" s="254"/>
      <c r="J204" s="253">
        <f>ROUND(I204*H204,3)</f>
        <v>0</v>
      </c>
      <c r="K204" s="255"/>
      <c r="L204" s="256"/>
      <c r="M204" s="257" t="s">
        <v>1</v>
      </c>
      <c r="N204" s="258" t="s">
        <v>44</v>
      </c>
      <c r="O204" s="94"/>
      <c r="P204" s="242">
        <f>O204*H204</f>
        <v>0</v>
      </c>
      <c r="Q204" s="242">
        <v>0</v>
      </c>
      <c r="R204" s="242">
        <f>Q204*H204</f>
        <v>0</v>
      </c>
      <c r="S204" s="242">
        <v>0</v>
      </c>
      <c r="T204" s="243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44" t="s">
        <v>290</v>
      </c>
      <c r="AT204" s="244" t="s">
        <v>612</v>
      </c>
      <c r="AU204" s="244" t="s">
        <v>89</v>
      </c>
      <c r="AY204" s="14" t="s">
        <v>263</v>
      </c>
      <c r="BE204" s="245">
        <f>IF(N204="základná",J204,0)</f>
        <v>0</v>
      </c>
      <c r="BF204" s="245">
        <f>IF(N204="znížená",J204,0)</f>
        <v>0</v>
      </c>
      <c r="BG204" s="245">
        <f>IF(N204="zákl. prenesená",J204,0)</f>
        <v>0</v>
      </c>
      <c r="BH204" s="245">
        <f>IF(N204="zníž. prenesená",J204,0)</f>
        <v>0</v>
      </c>
      <c r="BI204" s="245">
        <f>IF(N204="nulová",J204,0)</f>
        <v>0</v>
      </c>
      <c r="BJ204" s="14" t="s">
        <v>89</v>
      </c>
      <c r="BK204" s="246">
        <f>ROUND(I204*H204,3)</f>
        <v>0</v>
      </c>
      <c r="BL204" s="14" t="s">
        <v>101</v>
      </c>
      <c r="BM204" s="244" t="s">
        <v>4187</v>
      </c>
    </row>
    <row r="205" s="2" customFormat="1" ht="16.5" customHeight="1">
      <c r="A205" s="35"/>
      <c r="B205" s="36"/>
      <c r="C205" s="249" t="s">
        <v>579</v>
      </c>
      <c r="D205" s="249" t="s">
        <v>612</v>
      </c>
      <c r="E205" s="250" t="s">
        <v>2698</v>
      </c>
      <c r="F205" s="251" t="s">
        <v>2699</v>
      </c>
      <c r="G205" s="252" t="s">
        <v>1445</v>
      </c>
      <c r="H205" s="254"/>
      <c r="I205" s="254"/>
      <c r="J205" s="253">
        <f>ROUND(I205*H205,3)</f>
        <v>0</v>
      </c>
      <c r="K205" s="255"/>
      <c r="L205" s="256"/>
      <c r="M205" s="257" t="s">
        <v>1</v>
      </c>
      <c r="N205" s="258" t="s">
        <v>44</v>
      </c>
      <c r="O205" s="94"/>
      <c r="P205" s="242">
        <f>O205*H205</f>
        <v>0</v>
      </c>
      <c r="Q205" s="242">
        <v>0</v>
      </c>
      <c r="R205" s="242">
        <f>Q205*H205</f>
        <v>0</v>
      </c>
      <c r="S205" s="242">
        <v>0</v>
      </c>
      <c r="T205" s="243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44" t="s">
        <v>290</v>
      </c>
      <c r="AT205" s="244" t="s">
        <v>612</v>
      </c>
      <c r="AU205" s="244" t="s">
        <v>89</v>
      </c>
      <c r="AY205" s="14" t="s">
        <v>263</v>
      </c>
      <c r="BE205" s="245">
        <f>IF(N205="základná",J205,0)</f>
        <v>0</v>
      </c>
      <c r="BF205" s="245">
        <f>IF(N205="znížená",J205,0)</f>
        <v>0</v>
      </c>
      <c r="BG205" s="245">
        <f>IF(N205="zákl. prenesená",J205,0)</f>
        <v>0</v>
      </c>
      <c r="BH205" s="245">
        <f>IF(N205="zníž. prenesená",J205,0)</f>
        <v>0</v>
      </c>
      <c r="BI205" s="245">
        <f>IF(N205="nulová",J205,0)</f>
        <v>0</v>
      </c>
      <c r="BJ205" s="14" t="s">
        <v>89</v>
      </c>
      <c r="BK205" s="246">
        <f>ROUND(I205*H205,3)</f>
        <v>0</v>
      </c>
      <c r="BL205" s="14" t="s">
        <v>101</v>
      </c>
      <c r="BM205" s="244" t="s">
        <v>4188</v>
      </c>
    </row>
    <row r="206" s="2" customFormat="1" ht="16.5" customHeight="1">
      <c r="A206" s="35"/>
      <c r="B206" s="36"/>
      <c r="C206" s="233" t="s">
        <v>583</v>
      </c>
      <c r="D206" s="233" t="s">
        <v>264</v>
      </c>
      <c r="E206" s="234" t="s">
        <v>2690</v>
      </c>
      <c r="F206" s="235" t="s">
        <v>2691</v>
      </c>
      <c r="G206" s="236" t="s">
        <v>1445</v>
      </c>
      <c r="H206" s="238"/>
      <c r="I206" s="238"/>
      <c r="J206" s="237">
        <f>ROUND(I206*H206,3)</f>
        <v>0</v>
      </c>
      <c r="K206" s="239"/>
      <c r="L206" s="41"/>
      <c r="M206" s="240" t="s">
        <v>1</v>
      </c>
      <c r="N206" s="241" t="s">
        <v>44</v>
      </c>
      <c r="O206" s="94"/>
      <c r="P206" s="242">
        <f>O206*H206</f>
        <v>0</v>
      </c>
      <c r="Q206" s="242">
        <v>0</v>
      </c>
      <c r="R206" s="242">
        <f>Q206*H206</f>
        <v>0</v>
      </c>
      <c r="S206" s="242">
        <v>0</v>
      </c>
      <c r="T206" s="243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44" t="s">
        <v>101</v>
      </c>
      <c r="AT206" s="244" t="s">
        <v>264</v>
      </c>
      <c r="AU206" s="244" t="s">
        <v>89</v>
      </c>
      <c r="AY206" s="14" t="s">
        <v>263</v>
      </c>
      <c r="BE206" s="245">
        <f>IF(N206="základná",J206,0)</f>
        <v>0</v>
      </c>
      <c r="BF206" s="245">
        <f>IF(N206="znížená",J206,0)</f>
        <v>0</v>
      </c>
      <c r="BG206" s="245">
        <f>IF(N206="zákl. prenesená",J206,0)</f>
        <v>0</v>
      </c>
      <c r="BH206" s="245">
        <f>IF(N206="zníž. prenesená",J206,0)</f>
        <v>0</v>
      </c>
      <c r="BI206" s="245">
        <f>IF(N206="nulová",J206,0)</f>
        <v>0</v>
      </c>
      <c r="BJ206" s="14" t="s">
        <v>89</v>
      </c>
      <c r="BK206" s="246">
        <f>ROUND(I206*H206,3)</f>
        <v>0</v>
      </c>
      <c r="BL206" s="14" t="s">
        <v>101</v>
      </c>
      <c r="BM206" s="244" t="s">
        <v>4189</v>
      </c>
    </row>
    <row r="207" s="2" customFormat="1" ht="24.15" customHeight="1">
      <c r="A207" s="35"/>
      <c r="B207" s="36"/>
      <c r="C207" s="233" t="s">
        <v>587</v>
      </c>
      <c r="D207" s="233" t="s">
        <v>264</v>
      </c>
      <c r="E207" s="234" t="s">
        <v>2971</v>
      </c>
      <c r="F207" s="235" t="s">
        <v>2972</v>
      </c>
      <c r="G207" s="236" t="s">
        <v>410</v>
      </c>
      <c r="H207" s="237">
        <v>0.44800000000000001</v>
      </c>
      <c r="I207" s="238"/>
      <c r="J207" s="237">
        <f>ROUND(I207*H207,3)</f>
        <v>0</v>
      </c>
      <c r="K207" s="239"/>
      <c r="L207" s="41"/>
      <c r="M207" s="259" t="s">
        <v>1</v>
      </c>
      <c r="N207" s="260" t="s">
        <v>44</v>
      </c>
      <c r="O207" s="261"/>
      <c r="P207" s="262">
        <f>O207*H207</f>
        <v>0</v>
      </c>
      <c r="Q207" s="262">
        <v>0</v>
      </c>
      <c r="R207" s="262">
        <f>Q207*H207</f>
        <v>0</v>
      </c>
      <c r="S207" s="262">
        <v>0</v>
      </c>
      <c r="T207" s="263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44" t="s">
        <v>101</v>
      </c>
      <c r="AT207" s="244" t="s">
        <v>264</v>
      </c>
      <c r="AU207" s="244" t="s">
        <v>89</v>
      </c>
      <c r="AY207" s="14" t="s">
        <v>263</v>
      </c>
      <c r="BE207" s="245">
        <f>IF(N207="základná",J207,0)</f>
        <v>0</v>
      </c>
      <c r="BF207" s="245">
        <f>IF(N207="znížená",J207,0)</f>
        <v>0</v>
      </c>
      <c r="BG207" s="245">
        <f>IF(N207="zákl. prenesená",J207,0)</f>
        <v>0</v>
      </c>
      <c r="BH207" s="245">
        <f>IF(N207="zníž. prenesená",J207,0)</f>
        <v>0</v>
      </c>
      <c r="BI207" s="245">
        <f>IF(N207="nulová",J207,0)</f>
        <v>0</v>
      </c>
      <c r="BJ207" s="14" t="s">
        <v>89</v>
      </c>
      <c r="BK207" s="246">
        <f>ROUND(I207*H207,3)</f>
        <v>0</v>
      </c>
      <c r="BL207" s="14" t="s">
        <v>101</v>
      </c>
      <c r="BM207" s="244" t="s">
        <v>4190</v>
      </c>
    </row>
    <row r="208" s="2" customFormat="1" ht="6.96" customHeight="1">
      <c r="A208" s="35"/>
      <c r="B208" s="69"/>
      <c r="C208" s="70"/>
      <c r="D208" s="70"/>
      <c r="E208" s="70"/>
      <c r="F208" s="70"/>
      <c r="G208" s="70"/>
      <c r="H208" s="70"/>
      <c r="I208" s="70"/>
      <c r="J208" s="70"/>
      <c r="K208" s="70"/>
      <c r="L208" s="41"/>
      <c r="M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</row>
  </sheetData>
  <sheetProtection sheet="1" autoFilter="0" formatColumns="0" formatRows="0" objects="1" scenarios="1" spinCount="100000" saltValue="fs0btJOU9qnsxtthmgIlRI76ibwzewEGk+YBiYFYnnNidRLdLeTN1rSqNoclq4SgK8Y5L3YK8BOdsyTEWlnzVg==" hashValue="lOarGSpaYHpBuoh8byZtSkwGDMxkQCFcgCzxeJxzGB6v4t+E6HOWs97nt20z6ZRthwojpPtT27wFL9MNthX9BQ==" algorithmName="SHA-512" password="CC35"/>
  <autoFilter ref="C127:K207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4:H114"/>
    <mergeCell ref="E118:H118"/>
    <mergeCell ref="E116:H116"/>
    <mergeCell ref="E120:H12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183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>
      <c r="B8" s="17"/>
      <c r="D8" s="154" t="s">
        <v>221</v>
      </c>
      <c r="L8" s="17"/>
    </row>
    <row r="9" s="1" customFormat="1" ht="16.5" customHeight="1">
      <c r="B9" s="17"/>
      <c r="E9" s="155" t="s">
        <v>3269</v>
      </c>
      <c r="F9" s="1"/>
      <c r="G9" s="1"/>
      <c r="H9" s="1"/>
      <c r="L9" s="17"/>
    </row>
    <row r="10" s="1" customFormat="1" ht="12" customHeight="1">
      <c r="B10" s="17"/>
      <c r="D10" s="154" t="s">
        <v>1380</v>
      </c>
      <c r="L10" s="17"/>
    </row>
    <row r="11" s="2" customFormat="1" ht="16.5" customHeight="1">
      <c r="A11" s="35"/>
      <c r="B11" s="41"/>
      <c r="C11" s="35"/>
      <c r="D11" s="35"/>
      <c r="E11" s="166" t="s">
        <v>3901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1382</v>
      </c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6" t="s">
        <v>4191</v>
      </c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54" t="s">
        <v>16</v>
      </c>
      <c r="E15" s="35"/>
      <c r="F15" s="144" t="s">
        <v>1</v>
      </c>
      <c r="G15" s="35"/>
      <c r="H15" s="35"/>
      <c r="I15" s="154" t="s">
        <v>17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4" t="s">
        <v>18</v>
      </c>
      <c r="E16" s="35"/>
      <c r="F16" s="144" t="s">
        <v>19</v>
      </c>
      <c r="G16" s="35"/>
      <c r="H16" s="35"/>
      <c r="I16" s="154" t="s">
        <v>20</v>
      </c>
      <c r="J16" s="157" t="str">
        <f>'Rekapitulácia stavby'!AN8</f>
        <v>20. 7. 2022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54" t="s">
        <v>22</v>
      </c>
      <c r="E18" s="35"/>
      <c r="F18" s="35"/>
      <c r="G18" s="35"/>
      <c r="H18" s="35"/>
      <c r="I18" s="154" t="s">
        <v>23</v>
      </c>
      <c r="J18" s="144" t="s">
        <v>24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44" t="s">
        <v>25</v>
      </c>
      <c r="F19" s="35"/>
      <c r="G19" s="35"/>
      <c r="H19" s="35"/>
      <c r="I19" s="154" t="s">
        <v>26</v>
      </c>
      <c r="J19" s="144" t="s">
        <v>1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54" t="s">
        <v>27</v>
      </c>
      <c r="E21" s="35"/>
      <c r="F21" s="35"/>
      <c r="G21" s="35"/>
      <c r="H21" s="35"/>
      <c r="I21" s="154" t="s">
        <v>23</v>
      </c>
      <c r="J21" s="30" t="str">
        <f>'Rekapitulácia stavby'!AN13</f>
        <v>Vyplň údaj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'Rekapitulácia stavby'!E14</f>
        <v>Vyplň údaj</v>
      </c>
      <c r="F22" s="144"/>
      <c r="G22" s="144"/>
      <c r="H22" s="144"/>
      <c r="I22" s="154" t="s">
        <v>26</v>
      </c>
      <c r="J22" s="30" t="str">
        <f>'Rekapitulácia stavby'!AN14</f>
        <v>Vyplň údaj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54" t="s">
        <v>29</v>
      </c>
      <c r="E24" s="35"/>
      <c r="F24" s="35"/>
      <c r="G24" s="35"/>
      <c r="H24" s="35"/>
      <c r="I24" s="154" t="s">
        <v>23</v>
      </c>
      <c r="J24" s="144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44" t="s">
        <v>30</v>
      </c>
      <c r="F25" s="35"/>
      <c r="G25" s="35"/>
      <c r="H25" s="35"/>
      <c r="I25" s="154" t="s">
        <v>26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54" t="s">
        <v>33</v>
      </c>
      <c r="E27" s="35"/>
      <c r="F27" s="35"/>
      <c r="G27" s="35"/>
      <c r="H27" s="35"/>
      <c r="I27" s="154" t="s">
        <v>23</v>
      </c>
      <c r="J27" s="144" t="s">
        <v>34</v>
      </c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44" t="s">
        <v>35</v>
      </c>
      <c r="F28" s="35"/>
      <c r="G28" s="35"/>
      <c r="H28" s="35"/>
      <c r="I28" s="154" t="s">
        <v>26</v>
      </c>
      <c r="J28" s="144" t="s">
        <v>36</v>
      </c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54" t="s">
        <v>37</v>
      </c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8"/>
      <c r="B31" s="159"/>
      <c r="C31" s="158"/>
      <c r="D31" s="158"/>
      <c r="E31" s="160" t="s">
        <v>1</v>
      </c>
      <c r="F31" s="160"/>
      <c r="G31" s="160"/>
      <c r="H31" s="160"/>
      <c r="I31" s="158"/>
      <c r="J31" s="158"/>
      <c r="K31" s="158"/>
      <c r="L31" s="161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2"/>
      <c r="E33" s="162"/>
      <c r="F33" s="162"/>
      <c r="G33" s="162"/>
      <c r="H33" s="162"/>
      <c r="I33" s="162"/>
      <c r="J33" s="162"/>
      <c r="K33" s="162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63" t="s">
        <v>38</v>
      </c>
      <c r="E34" s="35"/>
      <c r="F34" s="35"/>
      <c r="G34" s="35"/>
      <c r="H34" s="35"/>
      <c r="I34" s="35"/>
      <c r="J34" s="164">
        <f>ROUND(J127,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62"/>
      <c r="E35" s="162"/>
      <c r="F35" s="162"/>
      <c r="G35" s="162"/>
      <c r="H35" s="162"/>
      <c r="I35" s="162"/>
      <c r="J35" s="162"/>
      <c r="K35" s="162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5" t="s">
        <v>40</v>
      </c>
      <c r="G36" s="35"/>
      <c r="H36" s="35"/>
      <c r="I36" s="165" t="s">
        <v>39</v>
      </c>
      <c r="J36" s="165" t="s">
        <v>41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6" t="s">
        <v>42</v>
      </c>
      <c r="E37" s="167" t="s">
        <v>43</v>
      </c>
      <c r="F37" s="168">
        <f>ROUND((SUM(BE127:BE140)),  2)</f>
        <v>0</v>
      </c>
      <c r="G37" s="169"/>
      <c r="H37" s="169"/>
      <c r="I37" s="170">
        <v>0.20000000000000001</v>
      </c>
      <c r="J37" s="168">
        <f>ROUND(((SUM(BE127:BE140))*I37),  2)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67" t="s">
        <v>44</v>
      </c>
      <c r="F38" s="168">
        <f>ROUND((SUM(BF127:BF140)),  2)</f>
        <v>0</v>
      </c>
      <c r="G38" s="169"/>
      <c r="H38" s="169"/>
      <c r="I38" s="170">
        <v>0.20000000000000001</v>
      </c>
      <c r="J38" s="168">
        <f>ROUND(((SUM(BF127:BF140))*I38),  2)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54" t="s">
        <v>45</v>
      </c>
      <c r="F39" s="171">
        <f>ROUND((SUM(BG127:BG140)),  2)</f>
        <v>0</v>
      </c>
      <c r="G39" s="35"/>
      <c r="H39" s="35"/>
      <c r="I39" s="172">
        <v>0.20000000000000001</v>
      </c>
      <c r="J39" s="171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54" t="s">
        <v>46</v>
      </c>
      <c r="F40" s="171">
        <f>ROUND((SUM(BH127:BH140)),  2)</f>
        <v>0</v>
      </c>
      <c r="G40" s="35"/>
      <c r="H40" s="35"/>
      <c r="I40" s="172">
        <v>0.20000000000000001</v>
      </c>
      <c r="J40" s="171">
        <f>0</f>
        <v>0</v>
      </c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67" t="s">
        <v>47</v>
      </c>
      <c r="F41" s="168">
        <f>ROUND((SUM(BI127:BI140)),  2)</f>
        <v>0</v>
      </c>
      <c r="G41" s="169"/>
      <c r="H41" s="169"/>
      <c r="I41" s="170">
        <v>0</v>
      </c>
      <c r="J41" s="168">
        <f>0</f>
        <v>0</v>
      </c>
      <c r="K41" s="35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73"/>
      <c r="D43" s="174" t="s">
        <v>48</v>
      </c>
      <c r="E43" s="175"/>
      <c r="F43" s="175"/>
      <c r="G43" s="176" t="s">
        <v>49</v>
      </c>
      <c r="H43" s="177" t="s">
        <v>50</v>
      </c>
      <c r="I43" s="175"/>
      <c r="J43" s="178">
        <f>SUM(J34:J41)</f>
        <v>0</v>
      </c>
      <c r="K43" s="179"/>
      <c r="L43" s="66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221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91" t="s">
        <v>3269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1380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264" t="s">
        <v>3901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1382</v>
      </c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9" t="str">
        <f>E13</f>
        <v>SO-1.2.2.5 - Rozvádzač R003</v>
      </c>
      <c r="F91" s="37"/>
      <c r="G91" s="37"/>
      <c r="H91" s="37"/>
      <c r="I91" s="37"/>
      <c r="J91" s="37"/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18</v>
      </c>
      <c r="D93" s="37"/>
      <c r="E93" s="37"/>
      <c r="F93" s="24" t="str">
        <f>F16</f>
        <v>Svit</v>
      </c>
      <c r="G93" s="37"/>
      <c r="H93" s="37"/>
      <c r="I93" s="29" t="s">
        <v>20</v>
      </c>
      <c r="J93" s="82" t="str">
        <f>IF(J16="","",J16)</f>
        <v>20. 7. 2022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22</v>
      </c>
      <c r="D95" s="37"/>
      <c r="E95" s="37"/>
      <c r="F95" s="24" t="str">
        <f>E19</f>
        <v>Mesto Svit</v>
      </c>
      <c r="G95" s="37"/>
      <c r="H95" s="37"/>
      <c r="I95" s="29" t="s">
        <v>29</v>
      </c>
      <c r="J95" s="33" t="str">
        <f>E25</f>
        <v>Ing. arch. Martin Baloga, PhD. a kolektív EnviArch</v>
      </c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33</v>
      </c>
      <c r="J96" s="33" t="str">
        <f>E28</f>
        <v>Structures, s.r.o.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92" t="s">
        <v>224</v>
      </c>
      <c r="D98" s="193"/>
      <c r="E98" s="193"/>
      <c r="F98" s="193"/>
      <c r="G98" s="193"/>
      <c r="H98" s="193"/>
      <c r="I98" s="193"/>
      <c r="J98" s="194" t="s">
        <v>225</v>
      </c>
      <c r="K98" s="193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95" t="s">
        <v>226</v>
      </c>
      <c r="D100" s="37"/>
      <c r="E100" s="37"/>
      <c r="F100" s="37"/>
      <c r="G100" s="37"/>
      <c r="H100" s="37"/>
      <c r="I100" s="37"/>
      <c r="J100" s="113">
        <f>J127</f>
        <v>0</v>
      </c>
      <c r="K100" s="37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227</v>
      </c>
    </row>
    <row r="101" s="9" customFormat="1" ht="24.96" customHeight="1">
      <c r="A101" s="9"/>
      <c r="B101" s="196"/>
      <c r="C101" s="197"/>
      <c r="D101" s="198" t="s">
        <v>2975</v>
      </c>
      <c r="E101" s="199"/>
      <c r="F101" s="199"/>
      <c r="G101" s="199"/>
      <c r="H101" s="199"/>
      <c r="I101" s="199"/>
      <c r="J101" s="200">
        <f>J128</f>
        <v>0</v>
      </c>
      <c r="K101" s="197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9" customFormat="1" ht="24.96" customHeight="1">
      <c r="A102" s="9"/>
      <c r="B102" s="196"/>
      <c r="C102" s="197"/>
      <c r="D102" s="198" t="s">
        <v>3983</v>
      </c>
      <c r="E102" s="199"/>
      <c r="F102" s="199"/>
      <c r="G102" s="199"/>
      <c r="H102" s="199"/>
      <c r="I102" s="199"/>
      <c r="J102" s="200">
        <f>J138</f>
        <v>0</v>
      </c>
      <c r="K102" s="197"/>
      <c r="L102" s="201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202"/>
      <c r="C103" s="136"/>
      <c r="D103" s="203" t="s">
        <v>2579</v>
      </c>
      <c r="E103" s="204"/>
      <c r="F103" s="204"/>
      <c r="G103" s="204"/>
      <c r="H103" s="204"/>
      <c r="I103" s="204"/>
      <c r="J103" s="205">
        <f>J139</f>
        <v>0</v>
      </c>
      <c r="K103" s="136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2" customFormat="1" ht="21.84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="2" customFormat="1" ht="6.96" customHeight="1">
      <c r="A105" s="35"/>
      <c r="B105" s="69"/>
      <c r="C105" s="70"/>
      <c r="D105" s="70"/>
      <c r="E105" s="70"/>
      <c r="F105" s="70"/>
      <c r="G105" s="70"/>
      <c r="H105" s="70"/>
      <c r="I105" s="70"/>
      <c r="J105" s="70"/>
      <c r="K105" s="70"/>
      <c r="L105" s="66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="2" customFormat="1" ht="6.96" customHeight="1">
      <c r="A109" s="35"/>
      <c r="B109" s="71"/>
      <c r="C109" s="72"/>
      <c r="D109" s="72"/>
      <c r="E109" s="72"/>
      <c r="F109" s="72"/>
      <c r="G109" s="72"/>
      <c r="H109" s="72"/>
      <c r="I109" s="72"/>
      <c r="J109" s="72"/>
      <c r="K109" s="72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24.96" customHeight="1">
      <c r="A110" s="35"/>
      <c r="B110" s="36"/>
      <c r="C110" s="20" t="s">
        <v>250</v>
      </c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6.96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2" customHeight="1">
      <c r="A112" s="35"/>
      <c r="B112" s="36"/>
      <c r="C112" s="29" t="s">
        <v>14</v>
      </c>
      <c r="D112" s="37"/>
      <c r="E112" s="37"/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6.5" customHeight="1">
      <c r="A113" s="35"/>
      <c r="B113" s="36"/>
      <c r="C113" s="37"/>
      <c r="D113" s="37"/>
      <c r="E113" s="191" t="str">
        <f>E7</f>
        <v>Materská škola Svit - ZMNENA</v>
      </c>
      <c r="F113" s="29"/>
      <c r="G113" s="29"/>
      <c r="H113" s="29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1" customFormat="1" ht="12" customHeight="1">
      <c r="B114" s="18"/>
      <c r="C114" s="29" t="s">
        <v>221</v>
      </c>
      <c r="D114" s="19"/>
      <c r="E114" s="19"/>
      <c r="F114" s="19"/>
      <c r="G114" s="19"/>
      <c r="H114" s="19"/>
      <c r="I114" s="19"/>
      <c r="J114" s="19"/>
      <c r="K114" s="19"/>
      <c r="L114" s="17"/>
    </row>
    <row r="115" s="1" customFormat="1" ht="16.5" customHeight="1">
      <c r="B115" s="18"/>
      <c r="C115" s="19"/>
      <c r="D115" s="19"/>
      <c r="E115" s="191" t="s">
        <v>3269</v>
      </c>
      <c r="F115" s="19"/>
      <c r="G115" s="19"/>
      <c r="H115" s="19"/>
      <c r="I115" s="19"/>
      <c r="J115" s="19"/>
      <c r="K115" s="19"/>
      <c r="L115" s="17"/>
    </row>
    <row r="116" s="1" customFormat="1" ht="12" customHeight="1">
      <c r="B116" s="18"/>
      <c r="C116" s="29" t="s">
        <v>1380</v>
      </c>
      <c r="D116" s="19"/>
      <c r="E116" s="19"/>
      <c r="F116" s="19"/>
      <c r="G116" s="19"/>
      <c r="H116" s="19"/>
      <c r="I116" s="19"/>
      <c r="J116" s="19"/>
      <c r="K116" s="19"/>
      <c r="L116" s="17"/>
    </row>
    <row r="117" s="2" customFormat="1" ht="16.5" customHeight="1">
      <c r="A117" s="35"/>
      <c r="B117" s="36"/>
      <c r="C117" s="37"/>
      <c r="D117" s="37"/>
      <c r="E117" s="264" t="s">
        <v>3901</v>
      </c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2" customHeight="1">
      <c r="A118" s="35"/>
      <c r="B118" s="36"/>
      <c r="C118" s="29" t="s">
        <v>1382</v>
      </c>
      <c r="D118" s="37"/>
      <c r="E118" s="37"/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6.5" customHeight="1">
      <c r="A119" s="35"/>
      <c r="B119" s="36"/>
      <c r="C119" s="37"/>
      <c r="D119" s="37"/>
      <c r="E119" s="79" t="str">
        <f>E13</f>
        <v>SO-1.2.2.5 - Rozvádzač R003</v>
      </c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6.96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2" customHeight="1">
      <c r="A121" s="35"/>
      <c r="B121" s="36"/>
      <c r="C121" s="29" t="s">
        <v>18</v>
      </c>
      <c r="D121" s="37"/>
      <c r="E121" s="37"/>
      <c r="F121" s="24" t="str">
        <f>F16</f>
        <v>Svit</v>
      </c>
      <c r="G121" s="37"/>
      <c r="H121" s="37"/>
      <c r="I121" s="29" t="s">
        <v>20</v>
      </c>
      <c r="J121" s="82" t="str">
        <f>IF(J16="","",J16)</f>
        <v>20. 7. 2022</v>
      </c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6.96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40.05" customHeight="1">
      <c r="A123" s="35"/>
      <c r="B123" s="36"/>
      <c r="C123" s="29" t="s">
        <v>22</v>
      </c>
      <c r="D123" s="37"/>
      <c r="E123" s="37"/>
      <c r="F123" s="24" t="str">
        <f>E19</f>
        <v>Mesto Svit</v>
      </c>
      <c r="G123" s="37"/>
      <c r="H123" s="37"/>
      <c r="I123" s="29" t="s">
        <v>29</v>
      </c>
      <c r="J123" s="33" t="str">
        <f>E25</f>
        <v>Ing. arch. Martin Baloga, PhD. a kolektív EnviArch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5.15" customHeight="1">
      <c r="A124" s="35"/>
      <c r="B124" s="36"/>
      <c r="C124" s="29" t="s">
        <v>27</v>
      </c>
      <c r="D124" s="37"/>
      <c r="E124" s="37"/>
      <c r="F124" s="24" t="str">
        <f>IF(E22="","",E22)</f>
        <v>Vyplň údaj</v>
      </c>
      <c r="G124" s="37"/>
      <c r="H124" s="37"/>
      <c r="I124" s="29" t="s">
        <v>33</v>
      </c>
      <c r="J124" s="33" t="str">
        <f>E28</f>
        <v>Structures, s.r.o.</v>
      </c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0.32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11" customFormat="1" ht="29.28" customHeight="1">
      <c r="A126" s="207"/>
      <c r="B126" s="208"/>
      <c r="C126" s="209" t="s">
        <v>251</v>
      </c>
      <c r="D126" s="210" t="s">
        <v>63</v>
      </c>
      <c r="E126" s="210" t="s">
        <v>59</v>
      </c>
      <c r="F126" s="210" t="s">
        <v>60</v>
      </c>
      <c r="G126" s="210" t="s">
        <v>252</v>
      </c>
      <c r="H126" s="210" t="s">
        <v>253</v>
      </c>
      <c r="I126" s="210" t="s">
        <v>254</v>
      </c>
      <c r="J126" s="211" t="s">
        <v>225</v>
      </c>
      <c r="K126" s="212" t="s">
        <v>255</v>
      </c>
      <c r="L126" s="213"/>
      <c r="M126" s="103" t="s">
        <v>1</v>
      </c>
      <c r="N126" s="104" t="s">
        <v>42</v>
      </c>
      <c r="O126" s="104" t="s">
        <v>256</v>
      </c>
      <c r="P126" s="104" t="s">
        <v>257</v>
      </c>
      <c r="Q126" s="104" t="s">
        <v>258</v>
      </c>
      <c r="R126" s="104" t="s">
        <v>259</v>
      </c>
      <c r="S126" s="104" t="s">
        <v>260</v>
      </c>
      <c r="T126" s="105" t="s">
        <v>261</v>
      </c>
      <c r="U126" s="207"/>
      <c r="V126" s="207"/>
      <c r="W126" s="207"/>
      <c r="X126" s="207"/>
      <c r="Y126" s="207"/>
      <c r="Z126" s="207"/>
      <c r="AA126" s="207"/>
      <c r="AB126" s="207"/>
      <c r="AC126" s="207"/>
      <c r="AD126" s="207"/>
      <c r="AE126" s="207"/>
    </row>
    <row r="127" s="2" customFormat="1" ht="22.8" customHeight="1">
      <c r="A127" s="35"/>
      <c r="B127" s="36"/>
      <c r="C127" s="110" t="s">
        <v>226</v>
      </c>
      <c r="D127" s="37"/>
      <c r="E127" s="37"/>
      <c r="F127" s="37"/>
      <c r="G127" s="37"/>
      <c r="H127" s="37"/>
      <c r="I127" s="37"/>
      <c r="J127" s="214">
        <f>BK127</f>
        <v>0</v>
      </c>
      <c r="K127" s="37"/>
      <c r="L127" s="41"/>
      <c r="M127" s="106"/>
      <c r="N127" s="215"/>
      <c r="O127" s="107"/>
      <c r="P127" s="216">
        <f>P128+P138</f>
        <v>0</v>
      </c>
      <c r="Q127" s="107"/>
      <c r="R127" s="216">
        <f>R128+R138</f>
        <v>0</v>
      </c>
      <c r="S127" s="107"/>
      <c r="T127" s="217">
        <f>T128+T138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4" t="s">
        <v>77</v>
      </c>
      <c r="AU127" s="14" t="s">
        <v>227</v>
      </c>
      <c r="BK127" s="218">
        <f>BK128+BK138</f>
        <v>0</v>
      </c>
    </row>
    <row r="128" s="12" customFormat="1" ht="25.92" customHeight="1">
      <c r="A128" s="12"/>
      <c r="B128" s="219"/>
      <c r="C128" s="220"/>
      <c r="D128" s="221" t="s">
        <v>77</v>
      </c>
      <c r="E128" s="222" t="s">
        <v>2580</v>
      </c>
      <c r="F128" s="222" t="s">
        <v>2976</v>
      </c>
      <c r="G128" s="220"/>
      <c r="H128" s="220"/>
      <c r="I128" s="223"/>
      <c r="J128" s="224">
        <f>BK128</f>
        <v>0</v>
      </c>
      <c r="K128" s="220"/>
      <c r="L128" s="225"/>
      <c r="M128" s="226"/>
      <c r="N128" s="227"/>
      <c r="O128" s="227"/>
      <c r="P128" s="228">
        <f>SUM(P129:P137)</f>
        <v>0</v>
      </c>
      <c r="Q128" s="227"/>
      <c r="R128" s="228">
        <f>SUM(R129:R137)</f>
        <v>0</v>
      </c>
      <c r="S128" s="227"/>
      <c r="T128" s="229">
        <f>SUM(T129:T137)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0" t="s">
        <v>85</v>
      </c>
      <c r="AT128" s="231" t="s">
        <v>77</v>
      </c>
      <c r="AU128" s="231" t="s">
        <v>78</v>
      </c>
      <c r="AY128" s="230" t="s">
        <v>263</v>
      </c>
      <c r="BK128" s="232">
        <f>SUM(BK129:BK137)</f>
        <v>0</v>
      </c>
    </row>
    <row r="129" s="2" customFormat="1" ht="24.15" customHeight="1">
      <c r="A129" s="35"/>
      <c r="B129" s="36"/>
      <c r="C129" s="249" t="s">
        <v>85</v>
      </c>
      <c r="D129" s="249" t="s">
        <v>612</v>
      </c>
      <c r="E129" s="250" t="s">
        <v>3042</v>
      </c>
      <c r="F129" s="251" t="s">
        <v>3043</v>
      </c>
      <c r="G129" s="252" t="s">
        <v>2598</v>
      </c>
      <c r="H129" s="253">
        <v>1</v>
      </c>
      <c r="I129" s="254"/>
      <c r="J129" s="253">
        <f>ROUND(I129*H129,3)</f>
        <v>0</v>
      </c>
      <c r="K129" s="255"/>
      <c r="L129" s="256"/>
      <c r="M129" s="257" t="s">
        <v>1</v>
      </c>
      <c r="N129" s="258" t="s">
        <v>44</v>
      </c>
      <c r="O129" s="94"/>
      <c r="P129" s="242">
        <f>O129*H129</f>
        <v>0</v>
      </c>
      <c r="Q129" s="242">
        <v>0</v>
      </c>
      <c r="R129" s="242">
        <f>Q129*H129</f>
        <v>0</v>
      </c>
      <c r="S129" s="242">
        <v>0</v>
      </c>
      <c r="T129" s="243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4" t="s">
        <v>290</v>
      </c>
      <c r="AT129" s="244" t="s">
        <v>612</v>
      </c>
      <c r="AU129" s="244" t="s">
        <v>85</v>
      </c>
      <c r="AY129" s="14" t="s">
        <v>263</v>
      </c>
      <c r="BE129" s="245">
        <f>IF(N129="základná",J129,0)</f>
        <v>0</v>
      </c>
      <c r="BF129" s="245">
        <f>IF(N129="znížená",J129,0)</f>
        <v>0</v>
      </c>
      <c r="BG129" s="245">
        <f>IF(N129="zákl. prenesená",J129,0)</f>
        <v>0</v>
      </c>
      <c r="BH129" s="245">
        <f>IF(N129="zníž. prenesená",J129,0)</f>
        <v>0</v>
      </c>
      <c r="BI129" s="245">
        <f>IF(N129="nulová",J129,0)</f>
        <v>0</v>
      </c>
      <c r="BJ129" s="14" t="s">
        <v>89</v>
      </c>
      <c r="BK129" s="246">
        <f>ROUND(I129*H129,3)</f>
        <v>0</v>
      </c>
      <c r="BL129" s="14" t="s">
        <v>101</v>
      </c>
      <c r="BM129" s="244" t="s">
        <v>4192</v>
      </c>
    </row>
    <row r="130" s="2" customFormat="1" ht="16.5" customHeight="1">
      <c r="A130" s="35"/>
      <c r="B130" s="36"/>
      <c r="C130" s="249" t="s">
        <v>89</v>
      </c>
      <c r="D130" s="249" t="s">
        <v>612</v>
      </c>
      <c r="E130" s="250" t="s">
        <v>2983</v>
      </c>
      <c r="F130" s="251" t="s">
        <v>2984</v>
      </c>
      <c r="G130" s="252" t="s">
        <v>2598</v>
      </c>
      <c r="H130" s="253">
        <v>1</v>
      </c>
      <c r="I130" s="254"/>
      <c r="J130" s="253">
        <f>ROUND(I130*H130,3)</f>
        <v>0</v>
      </c>
      <c r="K130" s="255"/>
      <c r="L130" s="256"/>
      <c r="M130" s="257" t="s">
        <v>1</v>
      </c>
      <c r="N130" s="258" t="s">
        <v>44</v>
      </c>
      <c r="O130" s="94"/>
      <c r="P130" s="242">
        <f>O130*H130</f>
        <v>0</v>
      </c>
      <c r="Q130" s="242">
        <v>0</v>
      </c>
      <c r="R130" s="242">
        <f>Q130*H130</f>
        <v>0</v>
      </c>
      <c r="S130" s="242">
        <v>0</v>
      </c>
      <c r="T130" s="243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4" t="s">
        <v>290</v>
      </c>
      <c r="AT130" s="244" t="s">
        <v>612</v>
      </c>
      <c r="AU130" s="244" t="s">
        <v>85</v>
      </c>
      <c r="AY130" s="14" t="s">
        <v>263</v>
      </c>
      <c r="BE130" s="245">
        <f>IF(N130="základná",J130,0)</f>
        <v>0</v>
      </c>
      <c r="BF130" s="245">
        <f>IF(N130="znížená",J130,0)</f>
        <v>0</v>
      </c>
      <c r="BG130" s="245">
        <f>IF(N130="zákl. prenesená",J130,0)</f>
        <v>0</v>
      </c>
      <c r="BH130" s="245">
        <f>IF(N130="zníž. prenesená",J130,0)</f>
        <v>0</v>
      </c>
      <c r="BI130" s="245">
        <f>IF(N130="nulová",J130,0)</f>
        <v>0</v>
      </c>
      <c r="BJ130" s="14" t="s">
        <v>89</v>
      </c>
      <c r="BK130" s="246">
        <f>ROUND(I130*H130,3)</f>
        <v>0</v>
      </c>
      <c r="BL130" s="14" t="s">
        <v>101</v>
      </c>
      <c r="BM130" s="244" t="s">
        <v>4193</v>
      </c>
    </row>
    <row r="131" s="2" customFormat="1" ht="21.75" customHeight="1">
      <c r="A131" s="35"/>
      <c r="B131" s="36"/>
      <c r="C131" s="249" t="s">
        <v>96</v>
      </c>
      <c r="D131" s="249" t="s">
        <v>612</v>
      </c>
      <c r="E131" s="250" t="s">
        <v>2986</v>
      </c>
      <c r="F131" s="251" t="s">
        <v>2987</v>
      </c>
      <c r="G131" s="252" t="s">
        <v>2598</v>
      </c>
      <c r="H131" s="253">
        <v>1</v>
      </c>
      <c r="I131" s="254"/>
      <c r="J131" s="253">
        <f>ROUND(I131*H131,3)</f>
        <v>0</v>
      </c>
      <c r="K131" s="255"/>
      <c r="L131" s="256"/>
      <c r="M131" s="257" t="s">
        <v>1</v>
      </c>
      <c r="N131" s="258" t="s">
        <v>44</v>
      </c>
      <c r="O131" s="94"/>
      <c r="P131" s="242">
        <f>O131*H131</f>
        <v>0</v>
      </c>
      <c r="Q131" s="242">
        <v>0</v>
      </c>
      <c r="R131" s="242">
        <f>Q131*H131</f>
        <v>0</v>
      </c>
      <c r="S131" s="242">
        <v>0</v>
      </c>
      <c r="T131" s="24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4" t="s">
        <v>290</v>
      </c>
      <c r="AT131" s="244" t="s">
        <v>612</v>
      </c>
      <c r="AU131" s="244" t="s">
        <v>85</v>
      </c>
      <c r="AY131" s="14" t="s">
        <v>263</v>
      </c>
      <c r="BE131" s="245">
        <f>IF(N131="základná",J131,0)</f>
        <v>0</v>
      </c>
      <c r="BF131" s="245">
        <f>IF(N131="znížená",J131,0)</f>
        <v>0</v>
      </c>
      <c r="BG131" s="245">
        <f>IF(N131="zákl. prenesená",J131,0)</f>
        <v>0</v>
      </c>
      <c r="BH131" s="245">
        <f>IF(N131="zníž. prenesená",J131,0)</f>
        <v>0</v>
      </c>
      <c r="BI131" s="245">
        <f>IF(N131="nulová",J131,0)</f>
        <v>0</v>
      </c>
      <c r="BJ131" s="14" t="s">
        <v>89</v>
      </c>
      <c r="BK131" s="246">
        <f>ROUND(I131*H131,3)</f>
        <v>0</v>
      </c>
      <c r="BL131" s="14" t="s">
        <v>101</v>
      </c>
      <c r="BM131" s="244" t="s">
        <v>4194</v>
      </c>
    </row>
    <row r="132" s="2" customFormat="1" ht="16.5" customHeight="1">
      <c r="A132" s="35"/>
      <c r="B132" s="36"/>
      <c r="C132" s="249" t="s">
        <v>101</v>
      </c>
      <c r="D132" s="249" t="s">
        <v>612</v>
      </c>
      <c r="E132" s="250" t="s">
        <v>2989</v>
      </c>
      <c r="F132" s="251" t="s">
        <v>2990</v>
      </c>
      <c r="G132" s="252" t="s">
        <v>2598</v>
      </c>
      <c r="H132" s="253">
        <v>2</v>
      </c>
      <c r="I132" s="254"/>
      <c r="J132" s="253">
        <f>ROUND(I132*H132,3)</f>
        <v>0</v>
      </c>
      <c r="K132" s="255"/>
      <c r="L132" s="256"/>
      <c r="M132" s="257" t="s">
        <v>1</v>
      </c>
      <c r="N132" s="258" t="s">
        <v>44</v>
      </c>
      <c r="O132" s="94"/>
      <c r="P132" s="242">
        <f>O132*H132</f>
        <v>0</v>
      </c>
      <c r="Q132" s="242">
        <v>0</v>
      </c>
      <c r="R132" s="242">
        <f>Q132*H132</f>
        <v>0</v>
      </c>
      <c r="S132" s="242">
        <v>0</v>
      </c>
      <c r="T132" s="24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4" t="s">
        <v>290</v>
      </c>
      <c r="AT132" s="244" t="s">
        <v>612</v>
      </c>
      <c r="AU132" s="244" t="s">
        <v>85</v>
      </c>
      <c r="AY132" s="14" t="s">
        <v>263</v>
      </c>
      <c r="BE132" s="245">
        <f>IF(N132="základná",J132,0)</f>
        <v>0</v>
      </c>
      <c r="BF132" s="245">
        <f>IF(N132="znížená",J132,0)</f>
        <v>0</v>
      </c>
      <c r="BG132" s="245">
        <f>IF(N132="zákl. prenesená",J132,0)</f>
        <v>0</v>
      </c>
      <c r="BH132" s="245">
        <f>IF(N132="zníž. prenesená",J132,0)</f>
        <v>0</v>
      </c>
      <c r="BI132" s="245">
        <f>IF(N132="nulová",J132,0)</f>
        <v>0</v>
      </c>
      <c r="BJ132" s="14" t="s">
        <v>89</v>
      </c>
      <c r="BK132" s="246">
        <f>ROUND(I132*H132,3)</f>
        <v>0</v>
      </c>
      <c r="BL132" s="14" t="s">
        <v>101</v>
      </c>
      <c r="BM132" s="244" t="s">
        <v>4195</v>
      </c>
    </row>
    <row r="133" s="2" customFormat="1" ht="24.15" customHeight="1">
      <c r="A133" s="35"/>
      <c r="B133" s="36"/>
      <c r="C133" s="249" t="s">
        <v>278</v>
      </c>
      <c r="D133" s="249" t="s">
        <v>612</v>
      </c>
      <c r="E133" s="250" t="s">
        <v>2995</v>
      </c>
      <c r="F133" s="251" t="s">
        <v>2996</v>
      </c>
      <c r="G133" s="252" t="s">
        <v>2598</v>
      </c>
      <c r="H133" s="253">
        <v>7</v>
      </c>
      <c r="I133" s="254"/>
      <c r="J133" s="253">
        <f>ROUND(I133*H133,3)</f>
        <v>0</v>
      </c>
      <c r="K133" s="255"/>
      <c r="L133" s="256"/>
      <c r="M133" s="257" t="s">
        <v>1</v>
      </c>
      <c r="N133" s="258" t="s">
        <v>44</v>
      </c>
      <c r="O133" s="94"/>
      <c r="P133" s="242">
        <f>O133*H133</f>
        <v>0</v>
      </c>
      <c r="Q133" s="242">
        <v>0</v>
      </c>
      <c r="R133" s="242">
        <f>Q133*H133</f>
        <v>0</v>
      </c>
      <c r="S133" s="242">
        <v>0</v>
      </c>
      <c r="T133" s="24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4" t="s">
        <v>290</v>
      </c>
      <c r="AT133" s="244" t="s">
        <v>612</v>
      </c>
      <c r="AU133" s="244" t="s">
        <v>85</v>
      </c>
      <c r="AY133" s="14" t="s">
        <v>263</v>
      </c>
      <c r="BE133" s="245">
        <f>IF(N133="základná",J133,0)</f>
        <v>0</v>
      </c>
      <c r="BF133" s="245">
        <f>IF(N133="znížená",J133,0)</f>
        <v>0</v>
      </c>
      <c r="BG133" s="245">
        <f>IF(N133="zákl. prenesená",J133,0)</f>
        <v>0</v>
      </c>
      <c r="BH133" s="245">
        <f>IF(N133="zníž. prenesená",J133,0)</f>
        <v>0</v>
      </c>
      <c r="BI133" s="245">
        <f>IF(N133="nulová",J133,0)</f>
        <v>0</v>
      </c>
      <c r="BJ133" s="14" t="s">
        <v>89</v>
      </c>
      <c r="BK133" s="246">
        <f>ROUND(I133*H133,3)</f>
        <v>0</v>
      </c>
      <c r="BL133" s="14" t="s">
        <v>101</v>
      </c>
      <c r="BM133" s="244" t="s">
        <v>4196</v>
      </c>
    </row>
    <row r="134" s="2" customFormat="1" ht="24.15" customHeight="1">
      <c r="A134" s="35"/>
      <c r="B134" s="36"/>
      <c r="C134" s="249" t="s">
        <v>282</v>
      </c>
      <c r="D134" s="249" t="s">
        <v>612</v>
      </c>
      <c r="E134" s="250" t="s">
        <v>2998</v>
      </c>
      <c r="F134" s="251" t="s">
        <v>2999</v>
      </c>
      <c r="G134" s="252" t="s">
        <v>2598</v>
      </c>
      <c r="H134" s="253">
        <v>2</v>
      </c>
      <c r="I134" s="254"/>
      <c r="J134" s="253">
        <f>ROUND(I134*H134,3)</f>
        <v>0</v>
      </c>
      <c r="K134" s="255"/>
      <c r="L134" s="256"/>
      <c r="M134" s="257" t="s">
        <v>1</v>
      </c>
      <c r="N134" s="258" t="s">
        <v>44</v>
      </c>
      <c r="O134" s="94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290</v>
      </c>
      <c r="AT134" s="244" t="s">
        <v>612</v>
      </c>
      <c r="AU134" s="244" t="s">
        <v>85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101</v>
      </c>
      <c r="BM134" s="244" t="s">
        <v>4197</v>
      </c>
    </row>
    <row r="135" s="2" customFormat="1" ht="24.15" customHeight="1">
      <c r="A135" s="35"/>
      <c r="B135" s="36"/>
      <c r="C135" s="249" t="s">
        <v>286</v>
      </c>
      <c r="D135" s="249" t="s">
        <v>612</v>
      </c>
      <c r="E135" s="250" t="s">
        <v>3051</v>
      </c>
      <c r="F135" s="251" t="s">
        <v>3052</v>
      </c>
      <c r="G135" s="252" t="s">
        <v>2598</v>
      </c>
      <c r="H135" s="253">
        <v>2</v>
      </c>
      <c r="I135" s="254"/>
      <c r="J135" s="253">
        <f>ROUND(I135*H135,3)</f>
        <v>0</v>
      </c>
      <c r="K135" s="255"/>
      <c r="L135" s="256"/>
      <c r="M135" s="257" t="s">
        <v>1</v>
      </c>
      <c r="N135" s="258" t="s">
        <v>44</v>
      </c>
      <c r="O135" s="94"/>
      <c r="P135" s="242">
        <f>O135*H135</f>
        <v>0</v>
      </c>
      <c r="Q135" s="242">
        <v>0</v>
      </c>
      <c r="R135" s="242">
        <f>Q135*H135</f>
        <v>0</v>
      </c>
      <c r="S135" s="242">
        <v>0</v>
      </c>
      <c r="T135" s="24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4" t="s">
        <v>290</v>
      </c>
      <c r="AT135" s="244" t="s">
        <v>612</v>
      </c>
      <c r="AU135" s="244" t="s">
        <v>85</v>
      </c>
      <c r="AY135" s="14" t="s">
        <v>263</v>
      </c>
      <c r="BE135" s="245">
        <f>IF(N135="základná",J135,0)</f>
        <v>0</v>
      </c>
      <c r="BF135" s="245">
        <f>IF(N135="znížená",J135,0)</f>
        <v>0</v>
      </c>
      <c r="BG135" s="245">
        <f>IF(N135="zákl. prenesená",J135,0)</f>
        <v>0</v>
      </c>
      <c r="BH135" s="245">
        <f>IF(N135="zníž. prenesená",J135,0)</f>
        <v>0</v>
      </c>
      <c r="BI135" s="245">
        <f>IF(N135="nulová",J135,0)</f>
        <v>0</v>
      </c>
      <c r="BJ135" s="14" t="s">
        <v>89</v>
      </c>
      <c r="BK135" s="246">
        <f>ROUND(I135*H135,3)</f>
        <v>0</v>
      </c>
      <c r="BL135" s="14" t="s">
        <v>101</v>
      </c>
      <c r="BM135" s="244" t="s">
        <v>4198</v>
      </c>
    </row>
    <row r="136" s="2" customFormat="1" ht="16.5" customHeight="1">
      <c r="A136" s="35"/>
      <c r="B136" s="36"/>
      <c r="C136" s="249" t="s">
        <v>290</v>
      </c>
      <c r="D136" s="249" t="s">
        <v>612</v>
      </c>
      <c r="E136" s="250" t="s">
        <v>3001</v>
      </c>
      <c r="F136" s="251" t="s">
        <v>3002</v>
      </c>
      <c r="G136" s="252" t="s">
        <v>2598</v>
      </c>
      <c r="H136" s="253">
        <v>1</v>
      </c>
      <c r="I136" s="254"/>
      <c r="J136" s="253">
        <f>ROUND(I136*H136,3)</f>
        <v>0</v>
      </c>
      <c r="K136" s="255"/>
      <c r="L136" s="256"/>
      <c r="M136" s="257" t="s">
        <v>1</v>
      </c>
      <c r="N136" s="258" t="s">
        <v>44</v>
      </c>
      <c r="O136" s="94"/>
      <c r="P136" s="242">
        <f>O136*H136</f>
        <v>0</v>
      </c>
      <c r="Q136" s="242">
        <v>0</v>
      </c>
      <c r="R136" s="242">
        <f>Q136*H136</f>
        <v>0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290</v>
      </c>
      <c r="AT136" s="244" t="s">
        <v>612</v>
      </c>
      <c r="AU136" s="244" t="s">
        <v>85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101</v>
      </c>
      <c r="BM136" s="244" t="s">
        <v>4199</v>
      </c>
    </row>
    <row r="137" s="2" customFormat="1" ht="16.5" customHeight="1">
      <c r="A137" s="35"/>
      <c r="B137" s="36"/>
      <c r="C137" s="249" t="s">
        <v>294</v>
      </c>
      <c r="D137" s="249" t="s">
        <v>612</v>
      </c>
      <c r="E137" s="250" t="s">
        <v>2696</v>
      </c>
      <c r="F137" s="251" t="s">
        <v>2464</v>
      </c>
      <c r="G137" s="252" t="s">
        <v>1445</v>
      </c>
      <c r="H137" s="254"/>
      <c r="I137" s="254"/>
      <c r="J137" s="253">
        <f>ROUND(I137*H137,3)</f>
        <v>0</v>
      </c>
      <c r="K137" s="255"/>
      <c r="L137" s="256"/>
      <c r="M137" s="257" t="s">
        <v>1</v>
      </c>
      <c r="N137" s="258" t="s">
        <v>44</v>
      </c>
      <c r="O137" s="94"/>
      <c r="P137" s="242">
        <f>O137*H137</f>
        <v>0</v>
      </c>
      <c r="Q137" s="242">
        <v>0</v>
      </c>
      <c r="R137" s="242">
        <f>Q137*H137</f>
        <v>0</v>
      </c>
      <c r="S137" s="242">
        <v>0</v>
      </c>
      <c r="T137" s="24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4" t="s">
        <v>290</v>
      </c>
      <c r="AT137" s="244" t="s">
        <v>612</v>
      </c>
      <c r="AU137" s="244" t="s">
        <v>85</v>
      </c>
      <c r="AY137" s="14" t="s">
        <v>263</v>
      </c>
      <c r="BE137" s="245">
        <f>IF(N137="základná",J137,0)</f>
        <v>0</v>
      </c>
      <c r="BF137" s="245">
        <f>IF(N137="znížená",J137,0)</f>
        <v>0</v>
      </c>
      <c r="BG137" s="245">
        <f>IF(N137="zákl. prenesená",J137,0)</f>
        <v>0</v>
      </c>
      <c r="BH137" s="245">
        <f>IF(N137="zníž. prenesená",J137,0)</f>
        <v>0</v>
      </c>
      <c r="BI137" s="245">
        <f>IF(N137="nulová",J137,0)</f>
        <v>0</v>
      </c>
      <c r="BJ137" s="14" t="s">
        <v>89</v>
      </c>
      <c r="BK137" s="246">
        <f>ROUND(I137*H137,3)</f>
        <v>0</v>
      </c>
      <c r="BL137" s="14" t="s">
        <v>101</v>
      </c>
      <c r="BM137" s="244" t="s">
        <v>4200</v>
      </c>
    </row>
    <row r="138" s="12" customFormat="1" ht="25.92" customHeight="1">
      <c r="A138" s="12"/>
      <c r="B138" s="219"/>
      <c r="C138" s="220"/>
      <c r="D138" s="221" t="s">
        <v>77</v>
      </c>
      <c r="E138" s="222" t="s">
        <v>2751</v>
      </c>
      <c r="F138" s="222" t="s">
        <v>2581</v>
      </c>
      <c r="G138" s="220"/>
      <c r="H138" s="220"/>
      <c r="I138" s="223"/>
      <c r="J138" s="224">
        <f>BK138</f>
        <v>0</v>
      </c>
      <c r="K138" s="220"/>
      <c r="L138" s="225"/>
      <c r="M138" s="226"/>
      <c r="N138" s="227"/>
      <c r="O138" s="227"/>
      <c r="P138" s="228">
        <f>P139</f>
        <v>0</v>
      </c>
      <c r="Q138" s="227"/>
      <c r="R138" s="228">
        <f>R139</f>
        <v>0</v>
      </c>
      <c r="S138" s="227"/>
      <c r="T138" s="229">
        <f>T139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30" t="s">
        <v>85</v>
      </c>
      <c r="AT138" s="231" t="s">
        <v>77</v>
      </c>
      <c r="AU138" s="231" t="s">
        <v>78</v>
      </c>
      <c r="AY138" s="230" t="s">
        <v>263</v>
      </c>
      <c r="BK138" s="232">
        <f>BK139</f>
        <v>0</v>
      </c>
    </row>
    <row r="139" s="12" customFormat="1" ht="22.8" customHeight="1">
      <c r="A139" s="12"/>
      <c r="B139" s="219"/>
      <c r="C139" s="220"/>
      <c r="D139" s="221" t="s">
        <v>77</v>
      </c>
      <c r="E139" s="247" t="s">
        <v>2582</v>
      </c>
      <c r="F139" s="247" t="s">
        <v>2583</v>
      </c>
      <c r="G139" s="220"/>
      <c r="H139" s="220"/>
      <c r="I139" s="223"/>
      <c r="J139" s="248">
        <f>BK139</f>
        <v>0</v>
      </c>
      <c r="K139" s="220"/>
      <c r="L139" s="225"/>
      <c r="M139" s="226"/>
      <c r="N139" s="227"/>
      <c r="O139" s="227"/>
      <c r="P139" s="228">
        <f>P140</f>
        <v>0</v>
      </c>
      <c r="Q139" s="227"/>
      <c r="R139" s="228">
        <f>R140</f>
        <v>0</v>
      </c>
      <c r="S139" s="227"/>
      <c r="T139" s="229">
        <f>T140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30" t="s">
        <v>85</v>
      </c>
      <c r="AT139" s="231" t="s">
        <v>77</v>
      </c>
      <c r="AU139" s="231" t="s">
        <v>85</v>
      </c>
      <c r="AY139" s="230" t="s">
        <v>263</v>
      </c>
      <c r="BK139" s="232">
        <f>BK140</f>
        <v>0</v>
      </c>
    </row>
    <row r="140" s="2" customFormat="1" ht="16.5" customHeight="1">
      <c r="A140" s="35"/>
      <c r="B140" s="36"/>
      <c r="C140" s="233" t="s">
        <v>298</v>
      </c>
      <c r="D140" s="233" t="s">
        <v>264</v>
      </c>
      <c r="E140" s="234" t="s">
        <v>2690</v>
      </c>
      <c r="F140" s="235" t="s">
        <v>3011</v>
      </c>
      <c r="G140" s="236" t="s">
        <v>1445</v>
      </c>
      <c r="H140" s="238"/>
      <c r="I140" s="238"/>
      <c r="J140" s="237">
        <f>ROUND(I140*H140,3)</f>
        <v>0</v>
      </c>
      <c r="K140" s="239"/>
      <c r="L140" s="41"/>
      <c r="M140" s="259" t="s">
        <v>1</v>
      </c>
      <c r="N140" s="260" t="s">
        <v>44</v>
      </c>
      <c r="O140" s="261"/>
      <c r="P140" s="262">
        <f>O140*H140</f>
        <v>0</v>
      </c>
      <c r="Q140" s="262">
        <v>0</v>
      </c>
      <c r="R140" s="262">
        <f>Q140*H140</f>
        <v>0</v>
      </c>
      <c r="S140" s="262">
        <v>0</v>
      </c>
      <c r="T140" s="26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4" t="s">
        <v>101</v>
      </c>
      <c r="AT140" s="244" t="s">
        <v>264</v>
      </c>
      <c r="AU140" s="244" t="s">
        <v>89</v>
      </c>
      <c r="AY140" s="14" t="s">
        <v>263</v>
      </c>
      <c r="BE140" s="245">
        <f>IF(N140="základná",J140,0)</f>
        <v>0</v>
      </c>
      <c r="BF140" s="245">
        <f>IF(N140="znížená",J140,0)</f>
        <v>0</v>
      </c>
      <c r="BG140" s="245">
        <f>IF(N140="zákl. prenesená",J140,0)</f>
        <v>0</v>
      </c>
      <c r="BH140" s="245">
        <f>IF(N140="zníž. prenesená",J140,0)</f>
        <v>0</v>
      </c>
      <c r="BI140" s="245">
        <f>IF(N140="nulová",J140,0)</f>
        <v>0</v>
      </c>
      <c r="BJ140" s="14" t="s">
        <v>89</v>
      </c>
      <c r="BK140" s="246">
        <f>ROUND(I140*H140,3)</f>
        <v>0</v>
      </c>
      <c r="BL140" s="14" t="s">
        <v>101</v>
      </c>
      <c r="BM140" s="244" t="s">
        <v>4201</v>
      </c>
    </row>
    <row r="141" s="2" customFormat="1" ht="6.96" customHeight="1">
      <c r="A141" s="35"/>
      <c r="B141" s="69"/>
      <c r="C141" s="70"/>
      <c r="D141" s="70"/>
      <c r="E141" s="70"/>
      <c r="F141" s="70"/>
      <c r="G141" s="70"/>
      <c r="H141" s="70"/>
      <c r="I141" s="70"/>
      <c r="J141" s="70"/>
      <c r="K141" s="70"/>
      <c r="L141" s="41"/>
      <c r="M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</row>
  </sheetData>
  <sheetProtection sheet="1" autoFilter="0" formatColumns="0" formatRows="0" objects="1" scenarios="1" spinCount="100000" saltValue="h3kBbwlNf+4MnUKMOiTKZ8hUGhgOyUp6PZMgGXTyICGKQqbywcpcRZS0y9/P47M3JJELENNNiH0mtjQLC97ANg==" hashValue="c+RIvHTrMsvTHoKXWVCaPFkVWwTfplOBHD4ZLrTRo0hwbpplHhDX4ZBjHKeOy0GbHsVdp7FCjIKNmEEvKHM9sA==" algorithmName="SHA-512" password="CC35"/>
  <autoFilter ref="C126:K140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3:H113"/>
    <mergeCell ref="E117:H117"/>
    <mergeCell ref="E115:H115"/>
    <mergeCell ref="E119:H11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97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>
      <c r="B8" s="17"/>
      <c r="D8" s="154" t="s">
        <v>221</v>
      </c>
      <c r="L8" s="17"/>
    </row>
    <row r="9" s="1" customFormat="1" ht="16.5" customHeight="1">
      <c r="B9" s="17"/>
      <c r="E9" s="155" t="s">
        <v>222</v>
      </c>
      <c r="F9" s="1"/>
      <c r="G9" s="1"/>
      <c r="H9" s="1"/>
      <c r="L9" s="17"/>
    </row>
    <row r="10" s="1" customFormat="1" ht="12" customHeight="1">
      <c r="B10" s="17"/>
      <c r="D10" s="154" t="s">
        <v>1380</v>
      </c>
      <c r="L10" s="17"/>
    </row>
    <row r="11" s="2" customFormat="1" ht="16.5" customHeight="1">
      <c r="A11" s="35"/>
      <c r="B11" s="41"/>
      <c r="C11" s="35"/>
      <c r="D11" s="35"/>
      <c r="E11" s="166" t="s">
        <v>1381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1382</v>
      </c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6" t="s">
        <v>1383</v>
      </c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54" t="s">
        <v>16</v>
      </c>
      <c r="E15" s="35"/>
      <c r="F15" s="144" t="s">
        <v>1</v>
      </c>
      <c r="G15" s="35"/>
      <c r="H15" s="35"/>
      <c r="I15" s="154" t="s">
        <v>17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4" t="s">
        <v>18</v>
      </c>
      <c r="E16" s="35"/>
      <c r="F16" s="144" t="s">
        <v>19</v>
      </c>
      <c r="G16" s="35"/>
      <c r="H16" s="35"/>
      <c r="I16" s="154" t="s">
        <v>20</v>
      </c>
      <c r="J16" s="157" t="str">
        <f>'Rekapitulácia stavby'!AN8</f>
        <v>20. 7. 2022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54" t="s">
        <v>22</v>
      </c>
      <c r="E18" s="35"/>
      <c r="F18" s="35"/>
      <c r="G18" s="35"/>
      <c r="H18" s="35"/>
      <c r="I18" s="154" t="s">
        <v>23</v>
      </c>
      <c r="J18" s="144" t="s">
        <v>24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44" t="s">
        <v>25</v>
      </c>
      <c r="F19" s="35"/>
      <c r="G19" s="35"/>
      <c r="H19" s="35"/>
      <c r="I19" s="154" t="s">
        <v>26</v>
      </c>
      <c r="J19" s="144" t="s">
        <v>1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54" t="s">
        <v>27</v>
      </c>
      <c r="E21" s="35"/>
      <c r="F21" s="35"/>
      <c r="G21" s="35"/>
      <c r="H21" s="35"/>
      <c r="I21" s="154" t="s">
        <v>23</v>
      </c>
      <c r="J21" s="30" t="str">
        <f>'Rekapitulácia stavby'!AN13</f>
        <v>Vyplň údaj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'Rekapitulácia stavby'!E14</f>
        <v>Vyplň údaj</v>
      </c>
      <c r="F22" s="144"/>
      <c r="G22" s="144"/>
      <c r="H22" s="144"/>
      <c r="I22" s="154" t="s">
        <v>26</v>
      </c>
      <c r="J22" s="30" t="str">
        <f>'Rekapitulácia stavby'!AN14</f>
        <v>Vyplň údaj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54" t="s">
        <v>29</v>
      </c>
      <c r="E24" s="35"/>
      <c r="F24" s="35"/>
      <c r="G24" s="35"/>
      <c r="H24" s="35"/>
      <c r="I24" s="154" t="s">
        <v>23</v>
      </c>
      <c r="J24" s="144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44" t="s">
        <v>30</v>
      </c>
      <c r="F25" s="35"/>
      <c r="G25" s="35"/>
      <c r="H25" s="35"/>
      <c r="I25" s="154" t="s">
        <v>26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54" t="s">
        <v>33</v>
      </c>
      <c r="E27" s="35"/>
      <c r="F27" s="35"/>
      <c r="G27" s="35"/>
      <c r="H27" s="35"/>
      <c r="I27" s="154" t="s">
        <v>23</v>
      </c>
      <c r="J27" s="144" t="s">
        <v>34</v>
      </c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44" t="s">
        <v>35</v>
      </c>
      <c r="F28" s="35"/>
      <c r="G28" s="35"/>
      <c r="H28" s="35"/>
      <c r="I28" s="154" t="s">
        <v>26</v>
      </c>
      <c r="J28" s="144" t="s">
        <v>36</v>
      </c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54" t="s">
        <v>37</v>
      </c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8"/>
      <c r="B31" s="159"/>
      <c r="C31" s="158"/>
      <c r="D31" s="158"/>
      <c r="E31" s="160" t="s">
        <v>1</v>
      </c>
      <c r="F31" s="160"/>
      <c r="G31" s="160"/>
      <c r="H31" s="160"/>
      <c r="I31" s="158"/>
      <c r="J31" s="158"/>
      <c r="K31" s="158"/>
      <c r="L31" s="161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2"/>
      <c r="E33" s="162"/>
      <c r="F33" s="162"/>
      <c r="G33" s="162"/>
      <c r="H33" s="162"/>
      <c r="I33" s="162"/>
      <c r="J33" s="162"/>
      <c r="K33" s="162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63" t="s">
        <v>38</v>
      </c>
      <c r="E34" s="35"/>
      <c r="F34" s="35"/>
      <c r="G34" s="35"/>
      <c r="H34" s="35"/>
      <c r="I34" s="35"/>
      <c r="J34" s="164">
        <f>ROUND(J135,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62"/>
      <c r="E35" s="162"/>
      <c r="F35" s="162"/>
      <c r="G35" s="162"/>
      <c r="H35" s="162"/>
      <c r="I35" s="162"/>
      <c r="J35" s="162"/>
      <c r="K35" s="162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5" t="s">
        <v>40</v>
      </c>
      <c r="G36" s="35"/>
      <c r="H36" s="35"/>
      <c r="I36" s="165" t="s">
        <v>39</v>
      </c>
      <c r="J36" s="165" t="s">
        <v>41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6" t="s">
        <v>42</v>
      </c>
      <c r="E37" s="167" t="s">
        <v>43</v>
      </c>
      <c r="F37" s="168">
        <f>ROUND((SUM(BE135:BE289)),  2)</f>
        <v>0</v>
      </c>
      <c r="G37" s="169"/>
      <c r="H37" s="169"/>
      <c r="I37" s="170">
        <v>0.20000000000000001</v>
      </c>
      <c r="J37" s="168">
        <f>ROUND(((SUM(BE135:BE289))*I37),  2)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67" t="s">
        <v>44</v>
      </c>
      <c r="F38" s="168">
        <f>ROUND((SUM(BF135:BF289)),  2)</f>
        <v>0</v>
      </c>
      <c r="G38" s="169"/>
      <c r="H38" s="169"/>
      <c r="I38" s="170">
        <v>0.20000000000000001</v>
      </c>
      <c r="J38" s="168">
        <f>ROUND(((SUM(BF135:BF289))*I38),  2)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54" t="s">
        <v>45</v>
      </c>
      <c r="F39" s="171">
        <f>ROUND((SUM(BG135:BG289)),  2)</f>
        <v>0</v>
      </c>
      <c r="G39" s="35"/>
      <c r="H39" s="35"/>
      <c r="I39" s="172">
        <v>0.20000000000000001</v>
      </c>
      <c r="J39" s="171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54" t="s">
        <v>46</v>
      </c>
      <c r="F40" s="171">
        <f>ROUND((SUM(BH135:BH289)),  2)</f>
        <v>0</v>
      </c>
      <c r="G40" s="35"/>
      <c r="H40" s="35"/>
      <c r="I40" s="172">
        <v>0.20000000000000001</v>
      </c>
      <c r="J40" s="171">
        <f>0</f>
        <v>0</v>
      </c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67" t="s">
        <v>47</v>
      </c>
      <c r="F41" s="168">
        <f>ROUND((SUM(BI135:BI289)),  2)</f>
        <v>0</v>
      </c>
      <c r="G41" s="169"/>
      <c r="H41" s="169"/>
      <c r="I41" s="170">
        <v>0</v>
      </c>
      <c r="J41" s="168">
        <f>0</f>
        <v>0</v>
      </c>
      <c r="K41" s="35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73"/>
      <c r="D43" s="174" t="s">
        <v>48</v>
      </c>
      <c r="E43" s="175"/>
      <c r="F43" s="175"/>
      <c r="G43" s="176" t="s">
        <v>49</v>
      </c>
      <c r="H43" s="177" t="s">
        <v>50</v>
      </c>
      <c r="I43" s="175"/>
      <c r="J43" s="178">
        <f>SUM(J34:J41)</f>
        <v>0</v>
      </c>
      <c r="K43" s="179"/>
      <c r="L43" s="66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221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91" t="s">
        <v>222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1380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264" t="s">
        <v>1381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1382</v>
      </c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9" t="str">
        <f>E13</f>
        <v>SO-1.1.1.1 - Zdravotechnika</v>
      </c>
      <c r="F91" s="37"/>
      <c r="G91" s="37"/>
      <c r="H91" s="37"/>
      <c r="I91" s="37"/>
      <c r="J91" s="37"/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18</v>
      </c>
      <c r="D93" s="37"/>
      <c r="E93" s="37"/>
      <c r="F93" s="24" t="str">
        <f>F16</f>
        <v>Svit</v>
      </c>
      <c r="G93" s="37"/>
      <c r="H93" s="37"/>
      <c r="I93" s="29" t="s">
        <v>20</v>
      </c>
      <c r="J93" s="82" t="str">
        <f>IF(J16="","",J16)</f>
        <v>20. 7. 2022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22</v>
      </c>
      <c r="D95" s="37"/>
      <c r="E95" s="37"/>
      <c r="F95" s="24" t="str">
        <f>E19</f>
        <v>Mesto Svit</v>
      </c>
      <c r="G95" s="37"/>
      <c r="H95" s="37"/>
      <c r="I95" s="29" t="s">
        <v>29</v>
      </c>
      <c r="J95" s="33" t="str">
        <f>E25</f>
        <v>Ing. arch. Martin Baloga, PhD. a kolektív EnviArch</v>
      </c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33</v>
      </c>
      <c r="J96" s="33" t="str">
        <f>E28</f>
        <v>Structures, s.r.o.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92" t="s">
        <v>224</v>
      </c>
      <c r="D98" s="193"/>
      <c r="E98" s="193"/>
      <c r="F98" s="193"/>
      <c r="G98" s="193"/>
      <c r="H98" s="193"/>
      <c r="I98" s="193"/>
      <c r="J98" s="194" t="s">
        <v>225</v>
      </c>
      <c r="K98" s="193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95" t="s">
        <v>226</v>
      </c>
      <c r="D100" s="37"/>
      <c r="E100" s="37"/>
      <c r="F100" s="37"/>
      <c r="G100" s="37"/>
      <c r="H100" s="37"/>
      <c r="I100" s="37"/>
      <c r="J100" s="113">
        <f>J135</f>
        <v>0</v>
      </c>
      <c r="K100" s="37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227</v>
      </c>
    </row>
    <row r="101" s="9" customFormat="1" ht="24.96" customHeight="1">
      <c r="A101" s="9"/>
      <c r="B101" s="196"/>
      <c r="C101" s="197"/>
      <c r="D101" s="198" t="s">
        <v>1384</v>
      </c>
      <c r="E101" s="199"/>
      <c r="F101" s="199"/>
      <c r="G101" s="199"/>
      <c r="H101" s="199"/>
      <c r="I101" s="199"/>
      <c r="J101" s="200">
        <f>J136</f>
        <v>0</v>
      </c>
      <c r="K101" s="197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202"/>
      <c r="C102" s="136"/>
      <c r="D102" s="203" t="s">
        <v>1385</v>
      </c>
      <c r="E102" s="204"/>
      <c r="F102" s="204"/>
      <c r="G102" s="204"/>
      <c r="H102" s="204"/>
      <c r="I102" s="204"/>
      <c r="J102" s="205">
        <f>J137</f>
        <v>0</v>
      </c>
      <c r="K102" s="136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9" customFormat="1" ht="24.96" customHeight="1">
      <c r="A103" s="9"/>
      <c r="B103" s="196"/>
      <c r="C103" s="197"/>
      <c r="D103" s="198" t="s">
        <v>1386</v>
      </c>
      <c r="E103" s="199"/>
      <c r="F103" s="199"/>
      <c r="G103" s="199"/>
      <c r="H103" s="199"/>
      <c r="I103" s="199"/>
      <c r="J103" s="200">
        <f>J140</f>
        <v>0</v>
      </c>
      <c r="K103" s="197"/>
      <c r="L103" s="201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10" customFormat="1" ht="19.92" customHeight="1">
      <c r="A104" s="10"/>
      <c r="B104" s="202"/>
      <c r="C104" s="136"/>
      <c r="D104" s="203" t="s">
        <v>1387</v>
      </c>
      <c r="E104" s="204"/>
      <c r="F104" s="204"/>
      <c r="G104" s="204"/>
      <c r="H104" s="204"/>
      <c r="I104" s="204"/>
      <c r="J104" s="205">
        <f>J141</f>
        <v>0</v>
      </c>
      <c r="K104" s="136"/>
      <c r="L104" s="20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202"/>
      <c r="C105" s="136"/>
      <c r="D105" s="203" t="s">
        <v>1388</v>
      </c>
      <c r="E105" s="204"/>
      <c r="F105" s="204"/>
      <c r="G105" s="204"/>
      <c r="H105" s="204"/>
      <c r="I105" s="204"/>
      <c r="J105" s="205">
        <f>J156</f>
        <v>0</v>
      </c>
      <c r="K105" s="136"/>
      <c r="L105" s="20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202"/>
      <c r="C106" s="136"/>
      <c r="D106" s="203" t="s">
        <v>1389</v>
      </c>
      <c r="E106" s="204"/>
      <c r="F106" s="204"/>
      <c r="G106" s="204"/>
      <c r="H106" s="204"/>
      <c r="I106" s="204"/>
      <c r="J106" s="205">
        <f>J187</f>
        <v>0</v>
      </c>
      <c r="K106" s="136"/>
      <c r="L106" s="20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202"/>
      <c r="C107" s="136"/>
      <c r="D107" s="203" t="s">
        <v>1390</v>
      </c>
      <c r="E107" s="204"/>
      <c r="F107" s="204"/>
      <c r="G107" s="204"/>
      <c r="H107" s="204"/>
      <c r="I107" s="204"/>
      <c r="J107" s="205">
        <f>J230</f>
        <v>0</v>
      </c>
      <c r="K107" s="136"/>
      <c r="L107" s="20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202"/>
      <c r="C108" s="136"/>
      <c r="D108" s="203" t="s">
        <v>1391</v>
      </c>
      <c r="E108" s="204"/>
      <c r="F108" s="204"/>
      <c r="G108" s="204"/>
      <c r="H108" s="204"/>
      <c r="I108" s="204"/>
      <c r="J108" s="205">
        <f>J234</f>
        <v>0</v>
      </c>
      <c r="K108" s="136"/>
      <c r="L108" s="20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202"/>
      <c r="C109" s="136"/>
      <c r="D109" s="203" t="s">
        <v>1392</v>
      </c>
      <c r="E109" s="204"/>
      <c r="F109" s="204"/>
      <c r="G109" s="204"/>
      <c r="H109" s="204"/>
      <c r="I109" s="204"/>
      <c r="J109" s="205">
        <f>J274</f>
        <v>0</v>
      </c>
      <c r="K109" s="136"/>
      <c r="L109" s="206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202"/>
      <c r="C110" s="136"/>
      <c r="D110" s="203" t="s">
        <v>1393</v>
      </c>
      <c r="E110" s="204"/>
      <c r="F110" s="204"/>
      <c r="G110" s="204"/>
      <c r="H110" s="204"/>
      <c r="I110" s="204"/>
      <c r="J110" s="205">
        <f>J278</f>
        <v>0</v>
      </c>
      <c r="K110" s="136"/>
      <c r="L110" s="206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9" customFormat="1" ht="24.96" customHeight="1">
      <c r="A111" s="9"/>
      <c r="B111" s="196"/>
      <c r="C111" s="197"/>
      <c r="D111" s="198" t="s">
        <v>1394</v>
      </c>
      <c r="E111" s="199"/>
      <c r="F111" s="199"/>
      <c r="G111" s="199"/>
      <c r="H111" s="199"/>
      <c r="I111" s="199"/>
      <c r="J111" s="200">
        <f>J287</f>
        <v>0</v>
      </c>
      <c r="K111" s="197"/>
      <c r="L111" s="201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="2" customFormat="1" ht="21.84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6.96" customHeight="1">
      <c r="A113" s="35"/>
      <c r="B113" s="69"/>
      <c r="C113" s="70"/>
      <c r="D113" s="70"/>
      <c r="E113" s="70"/>
      <c r="F113" s="70"/>
      <c r="G113" s="70"/>
      <c r="H113" s="70"/>
      <c r="I113" s="70"/>
      <c r="J113" s="70"/>
      <c r="K113" s="70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7" s="2" customFormat="1" ht="6.96" customHeight="1">
      <c r="A117" s="35"/>
      <c r="B117" s="71"/>
      <c r="C117" s="72"/>
      <c r="D117" s="72"/>
      <c r="E117" s="72"/>
      <c r="F117" s="72"/>
      <c r="G117" s="72"/>
      <c r="H117" s="72"/>
      <c r="I117" s="72"/>
      <c r="J117" s="72"/>
      <c r="K117" s="72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24.96" customHeight="1">
      <c r="A118" s="35"/>
      <c r="B118" s="36"/>
      <c r="C118" s="20" t="s">
        <v>250</v>
      </c>
      <c r="D118" s="37"/>
      <c r="E118" s="37"/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6.96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2" customHeight="1">
      <c r="A120" s="35"/>
      <c r="B120" s="36"/>
      <c r="C120" s="29" t="s">
        <v>14</v>
      </c>
      <c r="D120" s="37"/>
      <c r="E120" s="37"/>
      <c r="F120" s="37"/>
      <c r="G120" s="37"/>
      <c r="H120" s="37"/>
      <c r="I120" s="37"/>
      <c r="J120" s="37"/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6.5" customHeight="1">
      <c r="A121" s="35"/>
      <c r="B121" s="36"/>
      <c r="C121" s="37"/>
      <c r="D121" s="37"/>
      <c r="E121" s="191" t="str">
        <f>E7</f>
        <v>Materská škola Svit - ZMNENA</v>
      </c>
      <c r="F121" s="29"/>
      <c r="G121" s="29"/>
      <c r="H121" s="29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1" customFormat="1" ht="12" customHeight="1">
      <c r="B122" s="18"/>
      <c r="C122" s="29" t="s">
        <v>221</v>
      </c>
      <c r="D122" s="19"/>
      <c r="E122" s="19"/>
      <c r="F122" s="19"/>
      <c r="G122" s="19"/>
      <c r="H122" s="19"/>
      <c r="I122" s="19"/>
      <c r="J122" s="19"/>
      <c r="K122" s="19"/>
      <c r="L122" s="17"/>
    </row>
    <row r="123" s="1" customFormat="1" ht="16.5" customHeight="1">
      <c r="B123" s="18"/>
      <c r="C123" s="19"/>
      <c r="D123" s="19"/>
      <c r="E123" s="191" t="s">
        <v>222</v>
      </c>
      <c r="F123" s="19"/>
      <c r="G123" s="19"/>
      <c r="H123" s="19"/>
      <c r="I123" s="19"/>
      <c r="J123" s="19"/>
      <c r="K123" s="19"/>
      <c r="L123" s="17"/>
    </row>
    <row r="124" s="1" customFormat="1" ht="12" customHeight="1">
      <c r="B124" s="18"/>
      <c r="C124" s="29" t="s">
        <v>1380</v>
      </c>
      <c r="D124" s="19"/>
      <c r="E124" s="19"/>
      <c r="F124" s="19"/>
      <c r="G124" s="19"/>
      <c r="H124" s="19"/>
      <c r="I124" s="19"/>
      <c r="J124" s="19"/>
      <c r="K124" s="19"/>
      <c r="L124" s="17"/>
    </row>
    <row r="125" s="2" customFormat="1" ht="16.5" customHeight="1">
      <c r="A125" s="35"/>
      <c r="B125" s="36"/>
      <c r="C125" s="37"/>
      <c r="D125" s="37"/>
      <c r="E125" s="264" t="s">
        <v>1381</v>
      </c>
      <c r="F125" s="37"/>
      <c r="G125" s="37"/>
      <c r="H125" s="37"/>
      <c r="I125" s="37"/>
      <c r="J125" s="37"/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2" customFormat="1" ht="12" customHeight="1">
      <c r="A126" s="35"/>
      <c r="B126" s="36"/>
      <c r="C126" s="29" t="s">
        <v>1382</v>
      </c>
      <c r="D126" s="37"/>
      <c r="E126" s="37"/>
      <c r="F126" s="37"/>
      <c r="G126" s="37"/>
      <c r="H126" s="37"/>
      <c r="I126" s="37"/>
      <c r="J126" s="37"/>
      <c r="K126" s="37"/>
      <c r="L126" s="66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="2" customFormat="1" ht="16.5" customHeight="1">
      <c r="A127" s="35"/>
      <c r="B127" s="36"/>
      <c r="C127" s="37"/>
      <c r="D127" s="37"/>
      <c r="E127" s="79" t="str">
        <f>E13</f>
        <v>SO-1.1.1.1 - Zdravotechnika</v>
      </c>
      <c r="F127" s="37"/>
      <c r="G127" s="37"/>
      <c r="H127" s="37"/>
      <c r="I127" s="37"/>
      <c r="J127" s="37"/>
      <c r="K127" s="37"/>
      <c r="L127" s="66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="2" customFormat="1" ht="6.96" customHeight="1">
      <c r="A128" s="35"/>
      <c r="B128" s="36"/>
      <c r="C128" s="37"/>
      <c r="D128" s="37"/>
      <c r="E128" s="37"/>
      <c r="F128" s="37"/>
      <c r="G128" s="37"/>
      <c r="H128" s="37"/>
      <c r="I128" s="37"/>
      <c r="J128" s="37"/>
      <c r="K128" s="37"/>
      <c r="L128" s="66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="2" customFormat="1" ht="12" customHeight="1">
      <c r="A129" s="35"/>
      <c r="B129" s="36"/>
      <c r="C129" s="29" t="s">
        <v>18</v>
      </c>
      <c r="D129" s="37"/>
      <c r="E129" s="37"/>
      <c r="F129" s="24" t="str">
        <f>F16</f>
        <v>Svit</v>
      </c>
      <c r="G129" s="37"/>
      <c r="H129" s="37"/>
      <c r="I129" s="29" t="s">
        <v>20</v>
      </c>
      <c r="J129" s="82" t="str">
        <f>IF(J16="","",J16)</f>
        <v>20. 7. 2022</v>
      </c>
      <c r="K129" s="37"/>
      <c r="L129" s="66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="2" customFormat="1" ht="6.96" customHeight="1">
      <c r="A130" s="35"/>
      <c r="B130" s="36"/>
      <c r="C130" s="37"/>
      <c r="D130" s="37"/>
      <c r="E130" s="37"/>
      <c r="F130" s="37"/>
      <c r="G130" s="37"/>
      <c r="H130" s="37"/>
      <c r="I130" s="37"/>
      <c r="J130" s="37"/>
      <c r="K130" s="37"/>
      <c r="L130" s="66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="2" customFormat="1" ht="40.05" customHeight="1">
      <c r="A131" s="35"/>
      <c r="B131" s="36"/>
      <c r="C131" s="29" t="s">
        <v>22</v>
      </c>
      <c r="D131" s="37"/>
      <c r="E131" s="37"/>
      <c r="F131" s="24" t="str">
        <f>E19</f>
        <v>Mesto Svit</v>
      </c>
      <c r="G131" s="37"/>
      <c r="H131" s="37"/>
      <c r="I131" s="29" t="s">
        <v>29</v>
      </c>
      <c r="J131" s="33" t="str">
        <f>E25</f>
        <v>Ing. arch. Martin Baloga, PhD. a kolektív EnviArch</v>
      </c>
      <c r="K131" s="37"/>
      <c r="L131" s="66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="2" customFormat="1" ht="15.15" customHeight="1">
      <c r="A132" s="35"/>
      <c r="B132" s="36"/>
      <c r="C132" s="29" t="s">
        <v>27</v>
      </c>
      <c r="D132" s="37"/>
      <c r="E132" s="37"/>
      <c r="F132" s="24" t="str">
        <f>IF(E22="","",E22)</f>
        <v>Vyplň údaj</v>
      </c>
      <c r="G132" s="37"/>
      <c r="H132" s="37"/>
      <c r="I132" s="29" t="s">
        <v>33</v>
      </c>
      <c r="J132" s="33" t="str">
        <f>E28</f>
        <v>Structures, s.r.o.</v>
      </c>
      <c r="K132" s="37"/>
      <c r="L132" s="66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="2" customFormat="1" ht="10.32" customHeight="1">
      <c r="A133" s="35"/>
      <c r="B133" s="36"/>
      <c r="C133" s="37"/>
      <c r="D133" s="37"/>
      <c r="E133" s="37"/>
      <c r="F133" s="37"/>
      <c r="G133" s="37"/>
      <c r="H133" s="37"/>
      <c r="I133" s="37"/>
      <c r="J133" s="37"/>
      <c r="K133" s="37"/>
      <c r="L133" s="66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="11" customFormat="1" ht="29.28" customHeight="1">
      <c r="A134" s="207"/>
      <c r="B134" s="208"/>
      <c r="C134" s="209" t="s">
        <v>251</v>
      </c>
      <c r="D134" s="210" t="s">
        <v>63</v>
      </c>
      <c r="E134" s="210" t="s">
        <v>59</v>
      </c>
      <c r="F134" s="210" t="s">
        <v>60</v>
      </c>
      <c r="G134" s="210" t="s">
        <v>252</v>
      </c>
      <c r="H134" s="210" t="s">
        <v>253</v>
      </c>
      <c r="I134" s="210" t="s">
        <v>254</v>
      </c>
      <c r="J134" s="211" t="s">
        <v>225</v>
      </c>
      <c r="K134" s="212" t="s">
        <v>255</v>
      </c>
      <c r="L134" s="213"/>
      <c r="M134" s="103" t="s">
        <v>1</v>
      </c>
      <c r="N134" s="104" t="s">
        <v>42</v>
      </c>
      <c r="O134" s="104" t="s">
        <v>256</v>
      </c>
      <c r="P134" s="104" t="s">
        <v>257</v>
      </c>
      <c r="Q134" s="104" t="s">
        <v>258</v>
      </c>
      <c r="R134" s="104" t="s">
        <v>259</v>
      </c>
      <c r="S134" s="104" t="s">
        <v>260</v>
      </c>
      <c r="T134" s="105" t="s">
        <v>261</v>
      </c>
      <c r="U134" s="207"/>
      <c r="V134" s="207"/>
      <c r="W134" s="207"/>
      <c r="X134" s="207"/>
      <c r="Y134" s="207"/>
      <c r="Z134" s="207"/>
      <c r="AA134" s="207"/>
      <c r="AB134" s="207"/>
      <c r="AC134" s="207"/>
      <c r="AD134" s="207"/>
      <c r="AE134" s="207"/>
    </row>
    <row r="135" s="2" customFormat="1" ht="22.8" customHeight="1">
      <c r="A135" s="35"/>
      <c r="B135" s="36"/>
      <c r="C135" s="110" t="s">
        <v>226</v>
      </c>
      <c r="D135" s="37"/>
      <c r="E135" s="37"/>
      <c r="F135" s="37"/>
      <c r="G135" s="37"/>
      <c r="H135" s="37"/>
      <c r="I135" s="37"/>
      <c r="J135" s="214">
        <f>BK135</f>
        <v>0</v>
      </c>
      <c r="K135" s="37"/>
      <c r="L135" s="41"/>
      <c r="M135" s="106"/>
      <c r="N135" s="215"/>
      <c r="O135" s="107"/>
      <c r="P135" s="216">
        <f>P136+P140+P287</f>
        <v>0</v>
      </c>
      <c r="Q135" s="107"/>
      <c r="R135" s="216">
        <f>R136+R140+R287</f>
        <v>4.6465300000000003</v>
      </c>
      <c r="S135" s="107"/>
      <c r="T135" s="217">
        <f>T136+T140+T287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4" t="s">
        <v>77</v>
      </c>
      <c r="AU135" s="14" t="s">
        <v>227</v>
      </c>
      <c r="BK135" s="218">
        <f>BK136+BK140+BK287</f>
        <v>0</v>
      </c>
    </row>
    <row r="136" s="12" customFormat="1" ht="25.92" customHeight="1">
      <c r="A136" s="12"/>
      <c r="B136" s="219"/>
      <c r="C136" s="220"/>
      <c r="D136" s="221" t="s">
        <v>77</v>
      </c>
      <c r="E136" s="222" t="s">
        <v>324</v>
      </c>
      <c r="F136" s="222" t="s">
        <v>1395</v>
      </c>
      <c r="G136" s="220"/>
      <c r="H136" s="220"/>
      <c r="I136" s="223"/>
      <c r="J136" s="224">
        <f>BK136</f>
        <v>0</v>
      </c>
      <c r="K136" s="220"/>
      <c r="L136" s="225"/>
      <c r="M136" s="226"/>
      <c r="N136" s="227"/>
      <c r="O136" s="227"/>
      <c r="P136" s="228">
        <f>P137</f>
        <v>0</v>
      </c>
      <c r="Q136" s="227"/>
      <c r="R136" s="228">
        <f>R137</f>
        <v>4.0000000000000003E-05</v>
      </c>
      <c r="S136" s="227"/>
      <c r="T136" s="229">
        <f>T137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30" t="s">
        <v>85</v>
      </c>
      <c r="AT136" s="231" t="s">
        <v>77</v>
      </c>
      <c r="AU136" s="231" t="s">
        <v>78</v>
      </c>
      <c r="AY136" s="230" t="s">
        <v>263</v>
      </c>
      <c r="BK136" s="232">
        <f>BK137</f>
        <v>0</v>
      </c>
    </row>
    <row r="137" s="12" customFormat="1" ht="22.8" customHeight="1">
      <c r="A137" s="12"/>
      <c r="B137" s="219"/>
      <c r="C137" s="220"/>
      <c r="D137" s="221" t="s">
        <v>77</v>
      </c>
      <c r="E137" s="247" t="s">
        <v>294</v>
      </c>
      <c r="F137" s="247" t="s">
        <v>1396</v>
      </c>
      <c r="G137" s="220"/>
      <c r="H137" s="220"/>
      <c r="I137" s="223"/>
      <c r="J137" s="248">
        <f>BK137</f>
        <v>0</v>
      </c>
      <c r="K137" s="220"/>
      <c r="L137" s="225"/>
      <c r="M137" s="226"/>
      <c r="N137" s="227"/>
      <c r="O137" s="227"/>
      <c r="P137" s="228">
        <f>SUM(P138:P139)</f>
        <v>0</v>
      </c>
      <c r="Q137" s="227"/>
      <c r="R137" s="228">
        <f>SUM(R138:R139)</f>
        <v>4.0000000000000003E-05</v>
      </c>
      <c r="S137" s="227"/>
      <c r="T137" s="229">
        <f>SUM(T138:T139)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30" t="s">
        <v>85</v>
      </c>
      <c r="AT137" s="231" t="s">
        <v>77</v>
      </c>
      <c r="AU137" s="231" t="s">
        <v>85</v>
      </c>
      <c r="AY137" s="230" t="s">
        <v>263</v>
      </c>
      <c r="BK137" s="232">
        <f>SUM(BK138:BK139)</f>
        <v>0</v>
      </c>
    </row>
    <row r="138" s="2" customFormat="1" ht="24.15" customHeight="1">
      <c r="A138" s="35"/>
      <c r="B138" s="36"/>
      <c r="C138" s="233" t="s">
        <v>85</v>
      </c>
      <c r="D138" s="233" t="s">
        <v>264</v>
      </c>
      <c r="E138" s="234" t="s">
        <v>1397</v>
      </c>
      <c r="F138" s="235" t="s">
        <v>1398</v>
      </c>
      <c r="G138" s="236" t="s">
        <v>410</v>
      </c>
      <c r="H138" s="237">
        <v>1</v>
      </c>
      <c r="I138" s="238"/>
      <c r="J138" s="237">
        <f>ROUND(I138*H138,3)</f>
        <v>0</v>
      </c>
      <c r="K138" s="239"/>
      <c r="L138" s="41"/>
      <c r="M138" s="240" t="s">
        <v>1</v>
      </c>
      <c r="N138" s="241" t="s">
        <v>44</v>
      </c>
      <c r="O138" s="94"/>
      <c r="P138" s="242">
        <f>O138*H138</f>
        <v>0</v>
      </c>
      <c r="Q138" s="242">
        <v>1.0000000000000001E-05</v>
      </c>
      <c r="R138" s="242">
        <f>Q138*H138</f>
        <v>1.0000000000000001E-05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101</v>
      </c>
      <c r="AT138" s="244" t="s">
        <v>264</v>
      </c>
      <c r="AU138" s="244" t="s">
        <v>89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101</v>
      </c>
      <c r="BM138" s="244" t="s">
        <v>1399</v>
      </c>
    </row>
    <row r="139" s="2" customFormat="1" ht="21.75" customHeight="1">
      <c r="A139" s="35"/>
      <c r="B139" s="36"/>
      <c r="C139" s="249" t="s">
        <v>89</v>
      </c>
      <c r="D139" s="249" t="s">
        <v>612</v>
      </c>
      <c r="E139" s="250" t="s">
        <v>1400</v>
      </c>
      <c r="F139" s="251" t="s">
        <v>1401</v>
      </c>
      <c r="G139" s="252" t="s">
        <v>410</v>
      </c>
      <c r="H139" s="253">
        <v>1</v>
      </c>
      <c r="I139" s="254"/>
      <c r="J139" s="253">
        <f>ROUND(I139*H139,3)</f>
        <v>0</v>
      </c>
      <c r="K139" s="255"/>
      <c r="L139" s="256"/>
      <c r="M139" s="257" t="s">
        <v>1</v>
      </c>
      <c r="N139" s="258" t="s">
        <v>44</v>
      </c>
      <c r="O139" s="94"/>
      <c r="P139" s="242">
        <f>O139*H139</f>
        <v>0</v>
      </c>
      <c r="Q139" s="242">
        <v>3.0000000000000001E-05</v>
      </c>
      <c r="R139" s="242">
        <f>Q139*H139</f>
        <v>3.0000000000000001E-05</v>
      </c>
      <c r="S139" s="242">
        <v>0</v>
      </c>
      <c r="T139" s="24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4" t="s">
        <v>290</v>
      </c>
      <c r="AT139" s="244" t="s">
        <v>612</v>
      </c>
      <c r="AU139" s="244" t="s">
        <v>89</v>
      </c>
      <c r="AY139" s="14" t="s">
        <v>263</v>
      </c>
      <c r="BE139" s="245">
        <f>IF(N139="základná",J139,0)</f>
        <v>0</v>
      </c>
      <c r="BF139" s="245">
        <f>IF(N139="znížená",J139,0)</f>
        <v>0</v>
      </c>
      <c r="BG139" s="245">
        <f>IF(N139="zákl. prenesená",J139,0)</f>
        <v>0</v>
      </c>
      <c r="BH139" s="245">
        <f>IF(N139="zníž. prenesená",J139,0)</f>
        <v>0</v>
      </c>
      <c r="BI139" s="245">
        <f>IF(N139="nulová",J139,0)</f>
        <v>0</v>
      </c>
      <c r="BJ139" s="14" t="s">
        <v>89</v>
      </c>
      <c r="BK139" s="246">
        <f>ROUND(I139*H139,3)</f>
        <v>0</v>
      </c>
      <c r="BL139" s="14" t="s">
        <v>101</v>
      </c>
      <c r="BM139" s="244" t="s">
        <v>1402</v>
      </c>
    </row>
    <row r="140" s="12" customFormat="1" ht="25.92" customHeight="1">
      <c r="A140" s="12"/>
      <c r="B140" s="219"/>
      <c r="C140" s="220"/>
      <c r="D140" s="221" t="s">
        <v>77</v>
      </c>
      <c r="E140" s="222" t="s">
        <v>706</v>
      </c>
      <c r="F140" s="222" t="s">
        <v>1403</v>
      </c>
      <c r="G140" s="220"/>
      <c r="H140" s="220"/>
      <c r="I140" s="223"/>
      <c r="J140" s="224">
        <f>BK140</f>
        <v>0</v>
      </c>
      <c r="K140" s="220"/>
      <c r="L140" s="225"/>
      <c r="M140" s="226"/>
      <c r="N140" s="227"/>
      <c r="O140" s="227"/>
      <c r="P140" s="228">
        <f>P141+P156+P187+P230+P234+P274+P278</f>
        <v>0</v>
      </c>
      <c r="Q140" s="227"/>
      <c r="R140" s="228">
        <f>R141+R156+R187+R230+R234+R274+R278</f>
        <v>4.64649</v>
      </c>
      <c r="S140" s="227"/>
      <c r="T140" s="229">
        <f>T141+T156+T187+T230+T234+T274+T278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30" t="s">
        <v>89</v>
      </c>
      <c r="AT140" s="231" t="s">
        <v>77</v>
      </c>
      <c r="AU140" s="231" t="s">
        <v>78</v>
      </c>
      <c r="AY140" s="230" t="s">
        <v>263</v>
      </c>
      <c r="BK140" s="232">
        <f>BK141+BK156+BK187+BK230+BK234+BK274+BK278</f>
        <v>0</v>
      </c>
    </row>
    <row r="141" s="12" customFormat="1" ht="22.8" customHeight="1">
      <c r="A141" s="12"/>
      <c r="B141" s="219"/>
      <c r="C141" s="220"/>
      <c r="D141" s="221" t="s">
        <v>77</v>
      </c>
      <c r="E141" s="247" t="s">
        <v>804</v>
      </c>
      <c r="F141" s="247" t="s">
        <v>1404</v>
      </c>
      <c r="G141" s="220"/>
      <c r="H141" s="220"/>
      <c r="I141" s="223"/>
      <c r="J141" s="248">
        <f>BK141</f>
        <v>0</v>
      </c>
      <c r="K141" s="220"/>
      <c r="L141" s="225"/>
      <c r="M141" s="226"/>
      <c r="N141" s="227"/>
      <c r="O141" s="227"/>
      <c r="P141" s="228">
        <f>SUM(P142:P155)</f>
        <v>0</v>
      </c>
      <c r="Q141" s="227"/>
      <c r="R141" s="228">
        <f>SUM(R142:R155)</f>
        <v>0.054140000000000008</v>
      </c>
      <c r="S141" s="227"/>
      <c r="T141" s="229">
        <f>SUM(T142:T155)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30" t="s">
        <v>89</v>
      </c>
      <c r="AT141" s="231" t="s">
        <v>77</v>
      </c>
      <c r="AU141" s="231" t="s">
        <v>85</v>
      </c>
      <c r="AY141" s="230" t="s">
        <v>263</v>
      </c>
      <c r="BK141" s="232">
        <f>SUM(BK142:BK155)</f>
        <v>0</v>
      </c>
    </row>
    <row r="142" s="2" customFormat="1" ht="24.15" customHeight="1">
      <c r="A142" s="35"/>
      <c r="B142" s="36"/>
      <c r="C142" s="233" t="s">
        <v>96</v>
      </c>
      <c r="D142" s="233" t="s">
        <v>264</v>
      </c>
      <c r="E142" s="234" t="s">
        <v>1405</v>
      </c>
      <c r="F142" s="235" t="s">
        <v>1406</v>
      </c>
      <c r="G142" s="236" t="s">
        <v>569</v>
      </c>
      <c r="H142" s="237">
        <v>158</v>
      </c>
      <c r="I142" s="238"/>
      <c r="J142" s="237">
        <f>ROUND(I142*H142,3)</f>
        <v>0</v>
      </c>
      <c r="K142" s="239"/>
      <c r="L142" s="41"/>
      <c r="M142" s="240" t="s">
        <v>1</v>
      </c>
      <c r="N142" s="241" t="s">
        <v>44</v>
      </c>
      <c r="O142" s="94"/>
      <c r="P142" s="242">
        <f>O142*H142</f>
        <v>0</v>
      </c>
      <c r="Q142" s="242">
        <v>0</v>
      </c>
      <c r="R142" s="242">
        <f>Q142*H142</f>
        <v>0</v>
      </c>
      <c r="S142" s="242">
        <v>0</v>
      </c>
      <c r="T142" s="24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4" t="s">
        <v>327</v>
      </c>
      <c r="AT142" s="244" t="s">
        <v>264</v>
      </c>
      <c r="AU142" s="244" t="s">
        <v>89</v>
      </c>
      <c r="AY142" s="14" t="s">
        <v>263</v>
      </c>
      <c r="BE142" s="245">
        <f>IF(N142="základná",J142,0)</f>
        <v>0</v>
      </c>
      <c r="BF142" s="245">
        <f>IF(N142="znížená",J142,0)</f>
        <v>0</v>
      </c>
      <c r="BG142" s="245">
        <f>IF(N142="zákl. prenesená",J142,0)</f>
        <v>0</v>
      </c>
      <c r="BH142" s="245">
        <f>IF(N142="zníž. prenesená",J142,0)</f>
        <v>0</v>
      </c>
      <c r="BI142" s="245">
        <f>IF(N142="nulová",J142,0)</f>
        <v>0</v>
      </c>
      <c r="BJ142" s="14" t="s">
        <v>89</v>
      </c>
      <c r="BK142" s="246">
        <f>ROUND(I142*H142,3)</f>
        <v>0</v>
      </c>
      <c r="BL142" s="14" t="s">
        <v>327</v>
      </c>
      <c r="BM142" s="244" t="s">
        <v>1407</v>
      </c>
    </row>
    <row r="143" s="2" customFormat="1" ht="24.15" customHeight="1">
      <c r="A143" s="35"/>
      <c r="B143" s="36"/>
      <c r="C143" s="249" t="s">
        <v>101</v>
      </c>
      <c r="D143" s="249" t="s">
        <v>612</v>
      </c>
      <c r="E143" s="250" t="s">
        <v>1408</v>
      </c>
      <c r="F143" s="251" t="s">
        <v>1409</v>
      </c>
      <c r="G143" s="252" t="s">
        <v>569</v>
      </c>
      <c r="H143" s="253">
        <v>115</v>
      </c>
      <c r="I143" s="254"/>
      <c r="J143" s="253">
        <f>ROUND(I143*H143,3)</f>
        <v>0</v>
      </c>
      <c r="K143" s="255"/>
      <c r="L143" s="256"/>
      <c r="M143" s="257" t="s">
        <v>1</v>
      </c>
      <c r="N143" s="258" t="s">
        <v>44</v>
      </c>
      <c r="O143" s="94"/>
      <c r="P143" s="242">
        <f>O143*H143</f>
        <v>0</v>
      </c>
      <c r="Q143" s="242">
        <v>4.0000000000000003E-05</v>
      </c>
      <c r="R143" s="242">
        <f>Q143*H143</f>
        <v>0.0046000000000000008</v>
      </c>
      <c r="S143" s="242">
        <v>0</v>
      </c>
      <c r="T143" s="24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4" t="s">
        <v>717</v>
      </c>
      <c r="AT143" s="244" t="s">
        <v>612</v>
      </c>
      <c r="AU143" s="244" t="s">
        <v>89</v>
      </c>
      <c r="AY143" s="14" t="s">
        <v>263</v>
      </c>
      <c r="BE143" s="245">
        <f>IF(N143="základná",J143,0)</f>
        <v>0</v>
      </c>
      <c r="BF143" s="245">
        <f>IF(N143="znížená",J143,0)</f>
        <v>0</v>
      </c>
      <c r="BG143" s="245">
        <f>IF(N143="zákl. prenesená",J143,0)</f>
        <v>0</v>
      </c>
      <c r="BH143" s="245">
        <f>IF(N143="zníž. prenesená",J143,0)</f>
        <v>0</v>
      </c>
      <c r="BI143" s="245">
        <f>IF(N143="nulová",J143,0)</f>
        <v>0</v>
      </c>
      <c r="BJ143" s="14" t="s">
        <v>89</v>
      </c>
      <c r="BK143" s="246">
        <f>ROUND(I143*H143,3)</f>
        <v>0</v>
      </c>
      <c r="BL143" s="14" t="s">
        <v>327</v>
      </c>
      <c r="BM143" s="244" t="s">
        <v>1410</v>
      </c>
    </row>
    <row r="144" s="2" customFormat="1" ht="24.15" customHeight="1">
      <c r="A144" s="35"/>
      <c r="B144" s="36"/>
      <c r="C144" s="249" t="s">
        <v>278</v>
      </c>
      <c r="D144" s="249" t="s">
        <v>612</v>
      </c>
      <c r="E144" s="250" t="s">
        <v>1411</v>
      </c>
      <c r="F144" s="251" t="s">
        <v>1412</v>
      </c>
      <c r="G144" s="252" t="s">
        <v>569</v>
      </c>
      <c r="H144" s="253">
        <v>43</v>
      </c>
      <c r="I144" s="254"/>
      <c r="J144" s="253">
        <f>ROUND(I144*H144,3)</f>
        <v>0</v>
      </c>
      <c r="K144" s="255"/>
      <c r="L144" s="256"/>
      <c r="M144" s="257" t="s">
        <v>1</v>
      </c>
      <c r="N144" s="258" t="s">
        <v>44</v>
      </c>
      <c r="O144" s="94"/>
      <c r="P144" s="242">
        <f>O144*H144</f>
        <v>0</v>
      </c>
      <c r="Q144" s="242">
        <v>8.0000000000000007E-05</v>
      </c>
      <c r="R144" s="242">
        <f>Q144*H144</f>
        <v>0.0034400000000000003</v>
      </c>
      <c r="S144" s="242">
        <v>0</v>
      </c>
      <c r="T144" s="24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4" t="s">
        <v>717</v>
      </c>
      <c r="AT144" s="244" t="s">
        <v>612</v>
      </c>
      <c r="AU144" s="244" t="s">
        <v>89</v>
      </c>
      <c r="AY144" s="14" t="s">
        <v>263</v>
      </c>
      <c r="BE144" s="245">
        <f>IF(N144="základná",J144,0)</f>
        <v>0</v>
      </c>
      <c r="BF144" s="245">
        <f>IF(N144="znížená",J144,0)</f>
        <v>0</v>
      </c>
      <c r="BG144" s="245">
        <f>IF(N144="zákl. prenesená",J144,0)</f>
        <v>0</v>
      </c>
      <c r="BH144" s="245">
        <f>IF(N144="zníž. prenesená",J144,0)</f>
        <v>0</v>
      </c>
      <c r="BI144" s="245">
        <f>IF(N144="nulová",J144,0)</f>
        <v>0</v>
      </c>
      <c r="BJ144" s="14" t="s">
        <v>89</v>
      </c>
      <c r="BK144" s="246">
        <f>ROUND(I144*H144,3)</f>
        <v>0</v>
      </c>
      <c r="BL144" s="14" t="s">
        <v>327</v>
      </c>
      <c r="BM144" s="244" t="s">
        <v>1413</v>
      </c>
    </row>
    <row r="145" s="2" customFormat="1" ht="24.15" customHeight="1">
      <c r="A145" s="35"/>
      <c r="B145" s="36"/>
      <c r="C145" s="233" t="s">
        <v>282</v>
      </c>
      <c r="D145" s="233" t="s">
        <v>264</v>
      </c>
      <c r="E145" s="234" t="s">
        <v>1414</v>
      </c>
      <c r="F145" s="235" t="s">
        <v>1415</v>
      </c>
      <c r="G145" s="236" t="s">
        <v>569</v>
      </c>
      <c r="H145" s="237">
        <v>108</v>
      </c>
      <c r="I145" s="238"/>
      <c r="J145" s="237">
        <f>ROUND(I145*H145,3)</f>
        <v>0</v>
      </c>
      <c r="K145" s="239"/>
      <c r="L145" s="41"/>
      <c r="M145" s="240" t="s">
        <v>1</v>
      </c>
      <c r="N145" s="241" t="s">
        <v>44</v>
      </c>
      <c r="O145" s="94"/>
      <c r="P145" s="242">
        <f>O145*H145</f>
        <v>0</v>
      </c>
      <c r="Q145" s="242">
        <v>2.0000000000000002E-05</v>
      </c>
      <c r="R145" s="242">
        <f>Q145*H145</f>
        <v>0.00216</v>
      </c>
      <c r="S145" s="242">
        <v>0</v>
      </c>
      <c r="T145" s="24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4" t="s">
        <v>327</v>
      </c>
      <c r="AT145" s="244" t="s">
        <v>264</v>
      </c>
      <c r="AU145" s="244" t="s">
        <v>89</v>
      </c>
      <c r="AY145" s="14" t="s">
        <v>263</v>
      </c>
      <c r="BE145" s="245">
        <f>IF(N145="základná",J145,0)</f>
        <v>0</v>
      </c>
      <c r="BF145" s="245">
        <f>IF(N145="znížená",J145,0)</f>
        <v>0</v>
      </c>
      <c r="BG145" s="245">
        <f>IF(N145="zákl. prenesená",J145,0)</f>
        <v>0</v>
      </c>
      <c r="BH145" s="245">
        <f>IF(N145="zníž. prenesená",J145,0)</f>
        <v>0</v>
      </c>
      <c r="BI145" s="245">
        <f>IF(N145="nulová",J145,0)</f>
        <v>0</v>
      </c>
      <c r="BJ145" s="14" t="s">
        <v>89</v>
      </c>
      <c r="BK145" s="246">
        <f>ROUND(I145*H145,3)</f>
        <v>0</v>
      </c>
      <c r="BL145" s="14" t="s">
        <v>327</v>
      </c>
      <c r="BM145" s="244" t="s">
        <v>1416</v>
      </c>
    </row>
    <row r="146" s="2" customFormat="1" ht="24.15" customHeight="1">
      <c r="A146" s="35"/>
      <c r="B146" s="36"/>
      <c r="C146" s="249" t="s">
        <v>286</v>
      </c>
      <c r="D146" s="249" t="s">
        <v>612</v>
      </c>
      <c r="E146" s="250" t="s">
        <v>1417</v>
      </c>
      <c r="F146" s="251" t="s">
        <v>1418</v>
      </c>
      <c r="G146" s="252" t="s">
        <v>569</v>
      </c>
      <c r="H146" s="253">
        <v>80</v>
      </c>
      <c r="I146" s="254"/>
      <c r="J146" s="253">
        <f>ROUND(I146*H146,3)</f>
        <v>0</v>
      </c>
      <c r="K146" s="255"/>
      <c r="L146" s="256"/>
      <c r="M146" s="257" t="s">
        <v>1</v>
      </c>
      <c r="N146" s="258" t="s">
        <v>44</v>
      </c>
      <c r="O146" s="94"/>
      <c r="P146" s="242">
        <f>O146*H146</f>
        <v>0</v>
      </c>
      <c r="Q146" s="242">
        <v>0.00014999999999999999</v>
      </c>
      <c r="R146" s="242">
        <f>Q146*H146</f>
        <v>0.011999999999999999</v>
      </c>
      <c r="S146" s="242">
        <v>0</v>
      </c>
      <c r="T146" s="24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4" t="s">
        <v>717</v>
      </c>
      <c r="AT146" s="244" t="s">
        <v>612</v>
      </c>
      <c r="AU146" s="244" t="s">
        <v>89</v>
      </c>
      <c r="AY146" s="14" t="s">
        <v>263</v>
      </c>
      <c r="BE146" s="245">
        <f>IF(N146="základná",J146,0)</f>
        <v>0</v>
      </c>
      <c r="BF146" s="245">
        <f>IF(N146="znížená",J146,0)</f>
        <v>0</v>
      </c>
      <c r="BG146" s="245">
        <f>IF(N146="zákl. prenesená",J146,0)</f>
        <v>0</v>
      </c>
      <c r="BH146" s="245">
        <f>IF(N146="zníž. prenesená",J146,0)</f>
        <v>0</v>
      </c>
      <c r="BI146" s="245">
        <f>IF(N146="nulová",J146,0)</f>
        <v>0</v>
      </c>
      <c r="BJ146" s="14" t="s">
        <v>89</v>
      </c>
      <c r="BK146" s="246">
        <f>ROUND(I146*H146,3)</f>
        <v>0</v>
      </c>
      <c r="BL146" s="14" t="s">
        <v>327</v>
      </c>
      <c r="BM146" s="244" t="s">
        <v>1419</v>
      </c>
    </row>
    <row r="147" s="2" customFormat="1" ht="24.15" customHeight="1">
      <c r="A147" s="35"/>
      <c r="B147" s="36"/>
      <c r="C147" s="249" t="s">
        <v>290</v>
      </c>
      <c r="D147" s="249" t="s">
        <v>612</v>
      </c>
      <c r="E147" s="250" t="s">
        <v>1420</v>
      </c>
      <c r="F147" s="251" t="s">
        <v>1421</v>
      </c>
      <c r="G147" s="252" t="s">
        <v>569</v>
      </c>
      <c r="H147" s="253">
        <v>28</v>
      </c>
      <c r="I147" s="254"/>
      <c r="J147" s="253">
        <f>ROUND(I147*H147,3)</f>
        <v>0</v>
      </c>
      <c r="K147" s="255"/>
      <c r="L147" s="256"/>
      <c r="M147" s="257" t="s">
        <v>1</v>
      </c>
      <c r="N147" s="258" t="s">
        <v>44</v>
      </c>
      <c r="O147" s="94"/>
      <c r="P147" s="242">
        <f>O147*H147</f>
        <v>0</v>
      </c>
      <c r="Q147" s="242">
        <v>0.00010000000000000001</v>
      </c>
      <c r="R147" s="242">
        <f>Q147*H147</f>
        <v>0.0028</v>
      </c>
      <c r="S147" s="242">
        <v>0</v>
      </c>
      <c r="T147" s="24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4" t="s">
        <v>717</v>
      </c>
      <c r="AT147" s="244" t="s">
        <v>612</v>
      </c>
      <c r="AU147" s="244" t="s">
        <v>89</v>
      </c>
      <c r="AY147" s="14" t="s">
        <v>263</v>
      </c>
      <c r="BE147" s="245">
        <f>IF(N147="základná",J147,0)</f>
        <v>0</v>
      </c>
      <c r="BF147" s="245">
        <f>IF(N147="znížená",J147,0)</f>
        <v>0</v>
      </c>
      <c r="BG147" s="245">
        <f>IF(N147="zákl. prenesená",J147,0)</f>
        <v>0</v>
      </c>
      <c r="BH147" s="245">
        <f>IF(N147="zníž. prenesená",J147,0)</f>
        <v>0</v>
      </c>
      <c r="BI147" s="245">
        <f>IF(N147="nulová",J147,0)</f>
        <v>0</v>
      </c>
      <c r="BJ147" s="14" t="s">
        <v>89</v>
      </c>
      <c r="BK147" s="246">
        <f>ROUND(I147*H147,3)</f>
        <v>0</v>
      </c>
      <c r="BL147" s="14" t="s">
        <v>327</v>
      </c>
      <c r="BM147" s="244" t="s">
        <v>1422</v>
      </c>
    </row>
    <row r="148" s="2" customFormat="1" ht="24.15" customHeight="1">
      <c r="A148" s="35"/>
      <c r="B148" s="36"/>
      <c r="C148" s="233" t="s">
        <v>294</v>
      </c>
      <c r="D148" s="233" t="s">
        <v>264</v>
      </c>
      <c r="E148" s="234" t="s">
        <v>1423</v>
      </c>
      <c r="F148" s="235" t="s">
        <v>1424</v>
      </c>
      <c r="G148" s="236" t="s">
        <v>569</v>
      </c>
      <c r="H148" s="237">
        <v>50</v>
      </c>
      <c r="I148" s="238"/>
      <c r="J148" s="237">
        <f>ROUND(I148*H148,3)</f>
        <v>0</v>
      </c>
      <c r="K148" s="239"/>
      <c r="L148" s="41"/>
      <c r="M148" s="240" t="s">
        <v>1</v>
      </c>
      <c r="N148" s="241" t="s">
        <v>44</v>
      </c>
      <c r="O148" s="94"/>
      <c r="P148" s="242">
        <f>O148*H148</f>
        <v>0</v>
      </c>
      <c r="Q148" s="242">
        <v>2.0000000000000002E-05</v>
      </c>
      <c r="R148" s="242">
        <f>Q148*H148</f>
        <v>0.001</v>
      </c>
      <c r="S148" s="242">
        <v>0</v>
      </c>
      <c r="T148" s="24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4" t="s">
        <v>327</v>
      </c>
      <c r="AT148" s="244" t="s">
        <v>264</v>
      </c>
      <c r="AU148" s="244" t="s">
        <v>89</v>
      </c>
      <c r="AY148" s="14" t="s">
        <v>263</v>
      </c>
      <c r="BE148" s="245">
        <f>IF(N148="základná",J148,0)</f>
        <v>0</v>
      </c>
      <c r="BF148" s="245">
        <f>IF(N148="znížená",J148,0)</f>
        <v>0</v>
      </c>
      <c r="BG148" s="245">
        <f>IF(N148="zákl. prenesená",J148,0)</f>
        <v>0</v>
      </c>
      <c r="BH148" s="245">
        <f>IF(N148="zníž. prenesená",J148,0)</f>
        <v>0</v>
      </c>
      <c r="BI148" s="245">
        <f>IF(N148="nulová",J148,0)</f>
        <v>0</v>
      </c>
      <c r="BJ148" s="14" t="s">
        <v>89</v>
      </c>
      <c r="BK148" s="246">
        <f>ROUND(I148*H148,3)</f>
        <v>0</v>
      </c>
      <c r="BL148" s="14" t="s">
        <v>327</v>
      </c>
      <c r="BM148" s="244" t="s">
        <v>1425</v>
      </c>
    </row>
    <row r="149" s="2" customFormat="1" ht="24.15" customHeight="1">
      <c r="A149" s="35"/>
      <c r="B149" s="36"/>
      <c r="C149" s="249" t="s">
        <v>298</v>
      </c>
      <c r="D149" s="249" t="s">
        <v>612</v>
      </c>
      <c r="E149" s="250" t="s">
        <v>1426</v>
      </c>
      <c r="F149" s="251" t="s">
        <v>1427</v>
      </c>
      <c r="G149" s="252" t="s">
        <v>569</v>
      </c>
      <c r="H149" s="253">
        <v>50</v>
      </c>
      <c r="I149" s="254"/>
      <c r="J149" s="253">
        <f>ROUND(I149*H149,3)</f>
        <v>0</v>
      </c>
      <c r="K149" s="255"/>
      <c r="L149" s="256"/>
      <c r="M149" s="257" t="s">
        <v>1</v>
      </c>
      <c r="N149" s="258" t="s">
        <v>44</v>
      </c>
      <c r="O149" s="94"/>
      <c r="P149" s="242">
        <f>O149*H149</f>
        <v>0</v>
      </c>
      <c r="Q149" s="242">
        <v>9.0000000000000006E-05</v>
      </c>
      <c r="R149" s="242">
        <f>Q149*H149</f>
        <v>0.0045000000000000005</v>
      </c>
      <c r="S149" s="242">
        <v>0</v>
      </c>
      <c r="T149" s="24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4" t="s">
        <v>717</v>
      </c>
      <c r="AT149" s="244" t="s">
        <v>612</v>
      </c>
      <c r="AU149" s="244" t="s">
        <v>89</v>
      </c>
      <c r="AY149" s="14" t="s">
        <v>263</v>
      </c>
      <c r="BE149" s="245">
        <f>IF(N149="základná",J149,0)</f>
        <v>0</v>
      </c>
      <c r="BF149" s="245">
        <f>IF(N149="znížená",J149,0)</f>
        <v>0</v>
      </c>
      <c r="BG149" s="245">
        <f>IF(N149="zákl. prenesená",J149,0)</f>
        <v>0</v>
      </c>
      <c r="BH149" s="245">
        <f>IF(N149="zníž. prenesená",J149,0)</f>
        <v>0</v>
      </c>
      <c r="BI149" s="245">
        <f>IF(N149="nulová",J149,0)</f>
        <v>0</v>
      </c>
      <c r="BJ149" s="14" t="s">
        <v>89</v>
      </c>
      <c r="BK149" s="246">
        <f>ROUND(I149*H149,3)</f>
        <v>0</v>
      </c>
      <c r="BL149" s="14" t="s">
        <v>327</v>
      </c>
      <c r="BM149" s="244" t="s">
        <v>1428</v>
      </c>
    </row>
    <row r="150" s="2" customFormat="1" ht="24.15" customHeight="1">
      <c r="A150" s="35"/>
      <c r="B150" s="36"/>
      <c r="C150" s="233" t="s">
        <v>302</v>
      </c>
      <c r="D150" s="233" t="s">
        <v>264</v>
      </c>
      <c r="E150" s="234" t="s">
        <v>1429</v>
      </c>
      <c r="F150" s="235" t="s">
        <v>1430</v>
      </c>
      <c r="G150" s="236" t="s">
        <v>569</v>
      </c>
      <c r="H150" s="237">
        <v>15</v>
      </c>
      <c r="I150" s="238"/>
      <c r="J150" s="237">
        <f>ROUND(I150*H150,3)</f>
        <v>0</v>
      </c>
      <c r="K150" s="239"/>
      <c r="L150" s="41"/>
      <c r="M150" s="240" t="s">
        <v>1</v>
      </c>
      <c r="N150" s="241" t="s">
        <v>44</v>
      </c>
      <c r="O150" s="94"/>
      <c r="P150" s="242">
        <f>O150*H150</f>
        <v>0</v>
      </c>
      <c r="Q150" s="242">
        <v>2.0000000000000002E-05</v>
      </c>
      <c r="R150" s="242">
        <f>Q150*H150</f>
        <v>0.00030000000000000003</v>
      </c>
      <c r="S150" s="242">
        <v>0</v>
      </c>
      <c r="T150" s="24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4" t="s">
        <v>327</v>
      </c>
      <c r="AT150" s="244" t="s">
        <v>264</v>
      </c>
      <c r="AU150" s="244" t="s">
        <v>89</v>
      </c>
      <c r="AY150" s="14" t="s">
        <v>263</v>
      </c>
      <c r="BE150" s="245">
        <f>IF(N150="základná",J150,0)</f>
        <v>0</v>
      </c>
      <c r="BF150" s="245">
        <f>IF(N150="znížená",J150,0)</f>
        <v>0</v>
      </c>
      <c r="BG150" s="245">
        <f>IF(N150="zákl. prenesená",J150,0)</f>
        <v>0</v>
      </c>
      <c r="BH150" s="245">
        <f>IF(N150="zníž. prenesená",J150,0)</f>
        <v>0</v>
      </c>
      <c r="BI150" s="245">
        <f>IF(N150="nulová",J150,0)</f>
        <v>0</v>
      </c>
      <c r="BJ150" s="14" t="s">
        <v>89</v>
      </c>
      <c r="BK150" s="246">
        <f>ROUND(I150*H150,3)</f>
        <v>0</v>
      </c>
      <c r="BL150" s="14" t="s">
        <v>327</v>
      </c>
      <c r="BM150" s="244" t="s">
        <v>1431</v>
      </c>
    </row>
    <row r="151" s="2" customFormat="1" ht="24.15" customHeight="1">
      <c r="A151" s="35"/>
      <c r="B151" s="36"/>
      <c r="C151" s="249" t="s">
        <v>306</v>
      </c>
      <c r="D151" s="249" t="s">
        <v>612</v>
      </c>
      <c r="E151" s="250" t="s">
        <v>1432</v>
      </c>
      <c r="F151" s="251" t="s">
        <v>1433</v>
      </c>
      <c r="G151" s="252" t="s">
        <v>569</v>
      </c>
      <c r="H151" s="253">
        <v>15</v>
      </c>
      <c r="I151" s="254"/>
      <c r="J151" s="253">
        <f>ROUND(I151*H151,3)</f>
        <v>0</v>
      </c>
      <c r="K151" s="255"/>
      <c r="L151" s="256"/>
      <c r="M151" s="257" t="s">
        <v>1</v>
      </c>
      <c r="N151" s="258" t="s">
        <v>44</v>
      </c>
      <c r="O151" s="94"/>
      <c r="P151" s="242">
        <f>O151*H151</f>
        <v>0</v>
      </c>
      <c r="Q151" s="242">
        <v>0.00044999999999999999</v>
      </c>
      <c r="R151" s="242">
        <f>Q151*H151</f>
        <v>0.0067499999999999999</v>
      </c>
      <c r="S151" s="242">
        <v>0</v>
      </c>
      <c r="T151" s="24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4" t="s">
        <v>717</v>
      </c>
      <c r="AT151" s="244" t="s">
        <v>612</v>
      </c>
      <c r="AU151" s="244" t="s">
        <v>89</v>
      </c>
      <c r="AY151" s="14" t="s">
        <v>263</v>
      </c>
      <c r="BE151" s="245">
        <f>IF(N151="základná",J151,0)</f>
        <v>0</v>
      </c>
      <c r="BF151" s="245">
        <f>IF(N151="znížená",J151,0)</f>
        <v>0</v>
      </c>
      <c r="BG151" s="245">
        <f>IF(N151="zákl. prenesená",J151,0)</f>
        <v>0</v>
      </c>
      <c r="BH151" s="245">
        <f>IF(N151="zníž. prenesená",J151,0)</f>
        <v>0</v>
      </c>
      <c r="BI151" s="245">
        <f>IF(N151="nulová",J151,0)</f>
        <v>0</v>
      </c>
      <c r="BJ151" s="14" t="s">
        <v>89</v>
      </c>
      <c r="BK151" s="246">
        <f>ROUND(I151*H151,3)</f>
        <v>0</v>
      </c>
      <c r="BL151" s="14" t="s">
        <v>327</v>
      </c>
      <c r="BM151" s="244" t="s">
        <v>1434</v>
      </c>
    </row>
    <row r="152" s="2" customFormat="1" ht="21.75" customHeight="1">
      <c r="A152" s="35"/>
      <c r="B152" s="36"/>
      <c r="C152" s="233" t="s">
        <v>310</v>
      </c>
      <c r="D152" s="233" t="s">
        <v>264</v>
      </c>
      <c r="E152" s="234" t="s">
        <v>1435</v>
      </c>
      <c r="F152" s="235" t="s">
        <v>1436</v>
      </c>
      <c r="G152" s="236" t="s">
        <v>569</v>
      </c>
      <c r="H152" s="237">
        <v>63</v>
      </c>
      <c r="I152" s="238"/>
      <c r="J152" s="237">
        <f>ROUND(I152*H152,3)</f>
        <v>0</v>
      </c>
      <c r="K152" s="239"/>
      <c r="L152" s="41"/>
      <c r="M152" s="240" t="s">
        <v>1</v>
      </c>
      <c r="N152" s="241" t="s">
        <v>44</v>
      </c>
      <c r="O152" s="94"/>
      <c r="P152" s="242">
        <f>O152*H152</f>
        <v>0</v>
      </c>
      <c r="Q152" s="242">
        <v>4.0000000000000003E-05</v>
      </c>
      <c r="R152" s="242">
        <f>Q152*H152</f>
        <v>0.0025200000000000001</v>
      </c>
      <c r="S152" s="242">
        <v>0</v>
      </c>
      <c r="T152" s="24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4" t="s">
        <v>327</v>
      </c>
      <c r="AT152" s="244" t="s">
        <v>264</v>
      </c>
      <c r="AU152" s="244" t="s">
        <v>89</v>
      </c>
      <c r="AY152" s="14" t="s">
        <v>263</v>
      </c>
      <c r="BE152" s="245">
        <f>IF(N152="základná",J152,0)</f>
        <v>0</v>
      </c>
      <c r="BF152" s="245">
        <f>IF(N152="znížená",J152,0)</f>
        <v>0</v>
      </c>
      <c r="BG152" s="245">
        <f>IF(N152="zákl. prenesená",J152,0)</f>
        <v>0</v>
      </c>
      <c r="BH152" s="245">
        <f>IF(N152="zníž. prenesená",J152,0)</f>
        <v>0</v>
      </c>
      <c r="BI152" s="245">
        <f>IF(N152="nulová",J152,0)</f>
        <v>0</v>
      </c>
      <c r="BJ152" s="14" t="s">
        <v>89</v>
      </c>
      <c r="BK152" s="246">
        <f>ROUND(I152*H152,3)</f>
        <v>0</v>
      </c>
      <c r="BL152" s="14" t="s">
        <v>327</v>
      </c>
      <c r="BM152" s="244" t="s">
        <v>1437</v>
      </c>
    </row>
    <row r="153" s="2" customFormat="1" ht="24.15" customHeight="1">
      <c r="A153" s="35"/>
      <c r="B153" s="36"/>
      <c r="C153" s="249" t="s">
        <v>315</v>
      </c>
      <c r="D153" s="249" t="s">
        <v>612</v>
      </c>
      <c r="E153" s="250" t="s">
        <v>1438</v>
      </c>
      <c r="F153" s="251" t="s">
        <v>1439</v>
      </c>
      <c r="G153" s="252" t="s">
        <v>569</v>
      </c>
      <c r="H153" s="253">
        <v>49</v>
      </c>
      <c r="I153" s="254"/>
      <c r="J153" s="253">
        <f>ROUND(I153*H153,3)</f>
        <v>0</v>
      </c>
      <c r="K153" s="255"/>
      <c r="L153" s="256"/>
      <c r="M153" s="257" t="s">
        <v>1</v>
      </c>
      <c r="N153" s="258" t="s">
        <v>44</v>
      </c>
      <c r="O153" s="94"/>
      <c r="P153" s="242">
        <f>O153*H153</f>
        <v>0</v>
      </c>
      <c r="Q153" s="242">
        <v>0.00025000000000000001</v>
      </c>
      <c r="R153" s="242">
        <f>Q153*H153</f>
        <v>0.012250000000000001</v>
      </c>
      <c r="S153" s="242">
        <v>0</v>
      </c>
      <c r="T153" s="24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4" t="s">
        <v>717</v>
      </c>
      <c r="AT153" s="244" t="s">
        <v>612</v>
      </c>
      <c r="AU153" s="244" t="s">
        <v>89</v>
      </c>
      <c r="AY153" s="14" t="s">
        <v>263</v>
      </c>
      <c r="BE153" s="245">
        <f>IF(N153="základná",J153,0)</f>
        <v>0</v>
      </c>
      <c r="BF153" s="245">
        <f>IF(N153="znížená",J153,0)</f>
        <v>0</v>
      </c>
      <c r="BG153" s="245">
        <f>IF(N153="zákl. prenesená",J153,0)</f>
        <v>0</v>
      </c>
      <c r="BH153" s="245">
        <f>IF(N153="zníž. prenesená",J153,0)</f>
        <v>0</v>
      </c>
      <c r="BI153" s="245">
        <f>IF(N153="nulová",J153,0)</f>
        <v>0</v>
      </c>
      <c r="BJ153" s="14" t="s">
        <v>89</v>
      </c>
      <c r="BK153" s="246">
        <f>ROUND(I153*H153,3)</f>
        <v>0</v>
      </c>
      <c r="BL153" s="14" t="s">
        <v>327</v>
      </c>
      <c r="BM153" s="244" t="s">
        <v>1440</v>
      </c>
    </row>
    <row r="154" s="2" customFormat="1" ht="24.15" customHeight="1">
      <c r="A154" s="35"/>
      <c r="B154" s="36"/>
      <c r="C154" s="249" t="s">
        <v>319</v>
      </c>
      <c r="D154" s="249" t="s">
        <v>612</v>
      </c>
      <c r="E154" s="250" t="s">
        <v>1441</v>
      </c>
      <c r="F154" s="251" t="s">
        <v>1442</v>
      </c>
      <c r="G154" s="252" t="s">
        <v>569</v>
      </c>
      <c r="H154" s="253">
        <v>14</v>
      </c>
      <c r="I154" s="254"/>
      <c r="J154" s="253">
        <f>ROUND(I154*H154,3)</f>
        <v>0</v>
      </c>
      <c r="K154" s="255"/>
      <c r="L154" s="256"/>
      <c r="M154" s="257" t="s">
        <v>1</v>
      </c>
      <c r="N154" s="258" t="s">
        <v>44</v>
      </c>
      <c r="O154" s="94"/>
      <c r="P154" s="242">
        <f>O154*H154</f>
        <v>0</v>
      </c>
      <c r="Q154" s="242">
        <v>0.00012999999999999999</v>
      </c>
      <c r="R154" s="242">
        <f>Q154*H154</f>
        <v>0.0018199999999999998</v>
      </c>
      <c r="S154" s="242">
        <v>0</v>
      </c>
      <c r="T154" s="243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4" t="s">
        <v>717</v>
      </c>
      <c r="AT154" s="244" t="s">
        <v>612</v>
      </c>
      <c r="AU154" s="244" t="s">
        <v>89</v>
      </c>
      <c r="AY154" s="14" t="s">
        <v>263</v>
      </c>
      <c r="BE154" s="245">
        <f>IF(N154="základná",J154,0)</f>
        <v>0</v>
      </c>
      <c r="BF154" s="245">
        <f>IF(N154="znížená",J154,0)</f>
        <v>0</v>
      </c>
      <c r="BG154" s="245">
        <f>IF(N154="zákl. prenesená",J154,0)</f>
        <v>0</v>
      </c>
      <c r="BH154" s="245">
        <f>IF(N154="zníž. prenesená",J154,0)</f>
        <v>0</v>
      </c>
      <c r="BI154" s="245">
        <f>IF(N154="nulová",J154,0)</f>
        <v>0</v>
      </c>
      <c r="BJ154" s="14" t="s">
        <v>89</v>
      </c>
      <c r="BK154" s="246">
        <f>ROUND(I154*H154,3)</f>
        <v>0</v>
      </c>
      <c r="BL154" s="14" t="s">
        <v>327</v>
      </c>
      <c r="BM154" s="244" t="s">
        <v>1443</v>
      </c>
    </row>
    <row r="155" s="2" customFormat="1" ht="24.15" customHeight="1">
      <c r="A155" s="35"/>
      <c r="B155" s="36"/>
      <c r="C155" s="233" t="s">
        <v>327</v>
      </c>
      <c r="D155" s="233" t="s">
        <v>264</v>
      </c>
      <c r="E155" s="234" t="s">
        <v>1444</v>
      </c>
      <c r="F155" s="235" t="s">
        <v>868</v>
      </c>
      <c r="G155" s="236" t="s">
        <v>1445</v>
      </c>
      <c r="H155" s="238"/>
      <c r="I155" s="238"/>
      <c r="J155" s="237">
        <f>ROUND(I155*H155,3)</f>
        <v>0</v>
      </c>
      <c r="K155" s="239"/>
      <c r="L155" s="41"/>
      <c r="M155" s="240" t="s">
        <v>1</v>
      </c>
      <c r="N155" s="241" t="s">
        <v>44</v>
      </c>
      <c r="O155" s="94"/>
      <c r="P155" s="242">
        <f>O155*H155</f>
        <v>0</v>
      </c>
      <c r="Q155" s="242">
        <v>0</v>
      </c>
      <c r="R155" s="242">
        <f>Q155*H155</f>
        <v>0</v>
      </c>
      <c r="S155" s="242">
        <v>0</v>
      </c>
      <c r="T155" s="243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4" t="s">
        <v>327</v>
      </c>
      <c r="AT155" s="244" t="s">
        <v>264</v>
      </c>
      <c r="AU155" s="244" t="s">
        <v>89</v>
      </c>
      <c r="AY155" s="14" t="s">
        <v>263</v>
      </c>
      <c r="BE155" s="245">
        <f>IF(N155="základná",J155,0)</f>
        <v>0</v>
      </c>
      <c r="BF155" s="245">
        <f>IF(N155="znížená",J155,0)</f>
        <v>0</v>
      </c>
      <c r="BG155" s="245">
        <f>IF(N155="zákl. prenesená",J155,0)</f>
        <v>0</v>
      </c>
      <c r="BH155" s="245">
        <f>IF(N155="zníž. prenesená",J155,0)</f>
        <v>0</v>
      </c>
      <c r="BI155" s="245">
        <f>IF(N155="nulová",J155,0)</f>
        <v>0</v>
      </c>
      <c r="BJ155" s="14" t="s">
        <v>89</v>
      </c>
      <c r="BK155" s="246">
        <f>ROUND(I155*H155,3)</f>
        <v>0</v>
      </c>
      <c r="BL155" s="14" t="s">
        <v>327</v>
      </c>
      <c r="BM155" s="244" t="s">
        <v>1446</v>
      </c>
    </row>
    <row r="156" s="12" customFormat="1" ht="22.8" customHeight="1">
      <c r="A156" s="12"/>
      <c r="B156" s="219"/>
      <c r="C156" s="220"/>
      <c r="D156" s="221" t="s">
        <v>77</v>
      </c>
      <c r="E156" s="247" t="s">
        <v>1447</v>
      </c>
      <c r="F156" s="247" t="s">
        <v>1448</v>
      </c>
      <c r="G156" s="220"/>
      <c r="H156" s="220"/>
      <c r="I156" s="223"/>
      <c r="J156" s="248">
        <f>BK156</f>
        <v>0</v>
      </c>
      <c r="K156" s="220"/>
      <c r="L156" s="225"/>
      <c r="M156" s="226"/>
      <c r="N156" s="227"/>
      <c r="O156" s="227"/>
      <c r="P156" s="228">
        <f>SUM(P157:P186)</f>
        <v>0</v>
      </c>
      <c r="Q156" s="227"/>
      <c r="R156" s="228">
        <f>SUM(R157:R186)</f>
        <v>0.28288000000000002</v>
      </c>
      <c r="S156" s="227"/>
      <c r="T156" s="229">
        <f>SUM(T157:T186)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30" t="s">
        <v>89</v>
      </c>
      <c r="AT156" s="231" t="s">
        <v>77</v>
      </c>
      <c r="AU156" s="231" t="s">
        <v>85</v>
      </c>
      <c r="AY156" s="230" t="s">
        <v>263</v>
      </c>
      <c r="BK156" s="232">
        <f>SUM(BK157:BK186)</f>
        <v>0</v>
      </c>
    </row>
    <row r="157" s="2" customFormat="1" ht="24.15" customHeight="1">
      <c r="A157" s="35"/>
      <c r="B157" s="36"/>
      <c r="C157" s="233" t="s">
        <v>331</v>
      </c>
      <c r="D157" s="233" t="s">
        <v>264</v>
      </c>
      <c r="E157" s="234" t="s">
        <v>1449</v>
      </c>
      <c r="F157" s="235" t="s">
        <v>1450</v>
      </c>
      <c r="G157" s="236" t="s">
        <v>569</v>
      </c>
      <c r="H157" s="237">
        <v>3</v>
      </c>
      <c r="I157" s="238"/>
      <c r="J157" s="237">
        <f>ROUND(I157*H157,3)</f>
        <v>0</v>
      </c>
      <c r="K157" s="239"/>
      <c r="L157" s="41"/>
      <c r="M157" s="240" t="s">
        <v>1</v>
      </c>
      <c r="N157" s="241" t="s">
        <v>44</v>
      </c>
      <c r="O157" s="94"/>
      <c r="P157" s="242">
        <f>O157*H157</f>
        <v>0</v>
      </c>
      <c r="Q157" s="242">
        <v>0.00155</v>
      </c>
      <c r="R157" s="242">
        <f>Q157*H157</f>
        <v>0.0046499999999999996</v>
      </c>
      <c r="S157" s="242">
        <v>0</v>
      </c>
      <c r="T157" s="24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4" t="s">
        <v>327</v>
      </c>
      <c r="AT157" s="244" t="s">
        <v>264</v>
      </c>
      <c r="AU157" s="244" t="s">
        <v>89</v>
      </c>
      <c r="AY157" s="14" t="s">
        <v>263</v>
      </c>
      <c r="BE157" s="245">
        <f>IF(N157="základná",J157,0)</f>
        <v>0</v>
      </c>
      <c r="BF157" s="245">
        <f>IF(N157="znížená",J157,0)</f>
        <v>0</v>
      </c>
      <c r="BG157" s="245">
        <f>IF(N157="zákl. prenesená",J157,0)</f>
        <v>0</v>
      </c>
      <c r="BH157" s="245">
        <f>IF(N157="zníž. prenesená",J157,0)</f>
        <v>0</v>
      </c>
      <c r="BI157" s="245">
        <f>IF(N157="nulová",J157,0)</f>
        <v>0</v>
      </c>
      <c r="BJ157" s="14" t="s">
        <v>89</v>
      </c>
      <c r="BK157" s="246">
        <f>ROUND(I157*H157,3)</f>
        <v>0</v>
      </c>
      <c r="BL157" s="14" t="s">
        <v>327</v>
      </c>
      <c r="BM157" s="244" t="s">
        <v>1451</v>
      </c>
    </row>
    <row r="158" s="2" customFormat="1" ht="16.5" customHeight="1">
      <c r="A158" s="35"/>
      <c r="B158" s="36"/>
      <c r="C158" s="233" t="s">
        <v>374</v>
      </c>
      <c r="D158" s="233" t="s">
        <v>264</v>
      </c>
      <c r="E158" s="234" t="s">
        <v>1452</v>
      </c>
      <c r="F158" s="235" t="s">
        <v>1453</v>
      </c>
      <c r="G158" s="236" t="s">
        <v>569</v>
      </c>
      <c r="H158" s="237">
        <v>2</v>
      </c>
      <c r="I158" s="238"/>
      <c r="J158" s="237">
        <f>ROUND(I158*H158,3)</f>
        <v>0</v>
      </c>
      <c r="K158" s="239"/>
      <c r="L158" s="41"/>
      <c r="M158" s="240" t="s">
        <v>1</v>
      </c>
      <c r="N158" s="241" t="s">
        <v>44</v>
      </c>
      <c r="O158" s="94"/>
      <c r="P158" s="242">
        <f>O158*H158</f>
        <v>0</v>
      </c>
      <c r="Q158" s="242">
        <v>0.0020999999999999999</v>
      </c>
      <c r="R158" s="242">
        <f>Q158*H158</f>
        <v>0.0041999999999999997</v>
      </c>
      <c r="S158" s="242">
        <v>0</v>
      </c>
      <c r="T158" s="243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4" t="s">
        <v>327</v>
      </c>
      <c r="AT158" s="244" t="s">
        <v>264</v>
      </c>
      <c r="AU158" s="244" t="s">
        <v>89</v>
      </c>
      <c r="AY158" s="14" t="s">
        <v>263</v>
      </c>
      <c r="BE158" s="245">
        <f>IF(N158="základná",J158,0)</f>
        <v>0</v>
      </c>
      <c r="BF158" s="245">
        <f>IF(N158="znížená",J158,0)</f>
        <v>0</v>
      </c>
      <c r="BG158" s="245">
        <f>IF(N158="zákl. prenesená",J158,0)</f>
        <v>0</v>
      </c>
      <c r="BH158" s="245">
        <f>IF(N158="zníž. prenesená",J158,0)</f>
        <v>0</v>
      </c>
      <c r="BI158" s="245">
        <f>IF(N158="nulová",J158,0)</f>
        <v>0</v>
      </c>
      <c r="BJ158" s="14" t="s">
        <v>89</v>
      </c>
      <c r="BK158" s="246">
        <f>ROUND(I158*H158,3)</f>
        <v>0</v>
      </c>
      <c r="BL158" s="14" t="s">
        <v>327</v>
      </c>
      <c r="BM158" s="244" t="s">
        <v>1454</v>
      </c>
    </row>
    <row r="159" s="2" customFormat="1" ht="24.15" customHeight="1">
      <c r="A159" s="35"/>
      <c r="B159" s="36"/>
      <c r="C159" s="233" t="s">
        <v>1455</v>
      </c>
      <c r="D159" s="233" t="s">
        <v>264</v>
      </c>
      <c r="E159" s="234" t="s">
        <v>1456</v>
      </c>
      <c r="F159" s="235" t="s">
        <v>1457</v>
      </c>
      <c r="G159" s="236" t="s">
        <v>569</v>
      </c>
      <c r="H159" s="237">
        <v>38</v>
      </c>
      <c r="I159" s="238"/>
      <c r="J159" s="237">
        <f>ROUND(I159*H159,3)</f>
        <v>0</v>
      </c>
      <c r="K159" s="239"/>
      <c r="L159" s="41"/>
      <c r="M159" s="240" t="s">
        <v>1</v>
      </c>
      <c r="N159" s="241" t="s">
        <v>44</v>
      </c>
      <c r="O159" s="94"/>
      <c r="P159" s="242">
        <f>O159*H159</f>
        <v>0</v>
      </c>
      <c r="Q159" s="242">
        <v>0.0015200000000000001</v>
      </c>
      <c r="R159" s="242">
        <f>Q159*H159</f>
        <v>0.057760000000000006</v>
      </c>
      <c r="S159" s="242">
        <v>0</v>
      </c>
      <c r="T159" s="243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4" t="s">
        <v>327</v>
      </c>
      <c r="AT159" s="244" t="s">
        <v>264</v>
      </c>
      <c r="AU159" s="244" t="s">
        <v>89</v>
      </c>
      <c r="AY159" s="14" t="s">
        <v>263</v>
      </c>
      <c r="BE159" s="245">
        <f>IF(N159="základná",J159,0)</f>
        <v>0</v>
      </c>
      <c r="BF159" s="245">
        <f>IF(N159="znížená",J159,0)</f>
        <v>0</v>
      </c>
      <c r="BG159" s="245">
        <f>IF(N159="zákl. prenesená",J159,0)</f>
        <v>0</v>
      </c>
      <c r="BH159" s="245">
        <f>IF(N159="zníž. prenesená",J159,0)</f>
        <v>0</v>
      </c>
      <c r="BI159" s="245">
        <f>IF(N159="nulová",J159,0)</f>
        <v>0</v>
      </c>
      <c r="BJ159" s="14" t="s">
        <v>89</v>
      </c>
      <c r="BK159" s="246">
        <f>ROUND(I159*H159,3)</f>
        <v>0</v>
      </c>
      <c r="BL159" s="14" t="s">
        <v>327</v>
      </c>
      <c r="BM159" s="244" t="s">
        <v>1458</v>
      </c>
    </row>
    <row r="160" s="2" customFormat="1" ht="24.15" customHeight="1">
      <c r="A160" s="35"/>
      <c r="B160" s="36"/>
      <c r="C160" s="233" t="s">
        <v>339</v>
      </c>
      <c r="D160" s="233" t="s">
        <v>264</v>
      </c>
      <c r="E160" s="234" t="s">
        <v>1459</v>
      </c>
      <c r="F160" s="235" t="s">
        <v>1460</v>
      </c>
      <c r="G160" s="236" t="s">
        <v>569</v>
      </c>
      <c r="H160" s="237">
        <v>25</v>
      </c>
      <c r="I160" s="238"/>
      <c r="J160" s="237">
        <f>ROUND(I160*H160,3)</f>
        <v>0</v>
      </c>
      <c r="K160" s="239"/>
      <c r="L160" s="41"/>
      <c r="M160" s="240" t="s">
        <v>1</v>
      </c>
      <c r="N160" s="241" t="s">
        <v>44</v>
      </c>
      <c r="O160" s="94"/>
      <c r="P160" s="242">
        <f>O160*H160</f>
        <v>0</v>
      </c>
      <c r="Q160" s="242">
        <v>0.00198</v>
      </c>
      <c r="R160" s="242">
        <f>Q160*H160</f>
        <v>0.049500000000000002</v>
      </c>
      <c r="S160" s="242">
        <v>0</v>
      </c>
      <c r="T160" s="243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4" t="s">
        <v>327</v>
      </c>
      <c r="AT160" s="244" t="s">
        <v>264</v>
      </c>
      <c r="AU160" s="244" t="s">
        <v>89</v>
      </c>
      <c r="AY160" s="14" t="s">
        <v>263</v>
      </c>
      <c r="BE160" s="245">
        <f>IF(N160="základná",J160,0)</f>
        <v>0</v>
      </c>
      <c r="BF160" s="245">
        <f>IF(N160="znížená",J160,0)</f>
        <v>0</v>
      </c>
      <c r="BG160" s="245">
        <f>IF(N160="zákl. prenesená",J160,0)</f>
        <v>0</v>
      </c>
      <c r="BH160" s="245">
        <f>IF(N160="zníž. prenesená",J160,0)</f>
        <v>0</v>
      </c>
      <c r="BI160" s="245">
        <f>IF(N160="nulová",J160,0)</f>
        <v>0</v>
      </c>
      <c r="BJ160" s="14" t="s">
        <v>89</v>
      </c>
      <c r="BK160" s="246">
        <f>ROUND(I160*H160,3)</f>
        <v>0</v>
      </c>
      <c r="BL160" s="14" t="s">
        <v>327</v>
      </c>
      <c r="BM160" s="244" t="s">
        <v>1461</v>
      </c>
    </row>
    <row r="161" s="2" customFormat="1" ht="24.15" customHeight="1">
      <c r="A161" s="35"/>
      <c r="B161" s="36"/>
      <c r="C161" s="233" t="s">
        <v>7</v>
      </c>
      <c r="D161" s="233" t="s">
        <v>264</v>
      </c>
      <c r="E161" s="234" t="s">
        <v>1462</v>
      </c>
      <c r="F161" s="235" t="s">
        <v>1463</v>
      </c>
      <c r="G161" s="236" t="s">
        <v>569</v>
      </c>
      <c r="H161" s="237">
        <v>20</v>
      </c>
      <c r="I161" s="238"/>
      <c r="J161" s="237">
        <f>ROUND(I161*H161,3)</f>
        <v>0</v>
      </c>
      <c r="K161" s="239"/>
      <c r="L161" s="41"/>
      <c r="M161" s="240" t="s">
        <v>1</v>
      </c>
      <c r="N161" s="241" t="s">
        <v>44</v>
      </c>
      <c r="O161" s="94"/>
      <c r="P161" s="242">
        <f>O161*H161</f>
        <v>0</v>
      </c>
      <c r="Q161" s="242">
        <v>0.0032499999999999999</v>
      </c>
      <c r="R161" s="242">
        <f>Q161*H161</f>
        <v>0.065000000000000002</v>
      </c>
      <c r="S161" s="242">
        <v>0</v>
      </c>
      <c r="T161" s="243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4" t="s">
        <v>327</v>
      </c>
      <c r="AT161" s="244" t="s">
        <v>264</v>
      </c>
      <c r="AU161" s="244" t="s">
        <v>89</v>
      </c>
      <c r="AY161" s="14" t="s">
        <v>263</v>
      </c>
      <c r="BE161" s="245">
        <f>IF(N161="základná",J161,0)</f>
        <v>0</v>
      </c>
      <c r="BF161" s="245">
        <f>IF(N161="znížená",J161,0)</f>
        <v>0</v>
      </c>
      <c r="BG161" s="245">
        <f>IF(N161="zákl. prenesená",J161,0)</f>
        <v>0</v>
      </c>
      <c r="BH161" s="245">
        <f>IF(N161="zníž. prenesená",J161,0)</f>
        <v>0</v>
      </c>
      <c r="BI161" s="245">
        <f>IF(N161="nulová",J161,0)</f>
        <v>0</v>
      </c>
      <c r="BJ161" s="14" t="s">
        <v>89</v>
      </c>
      <c r="BK161" s="246">
        <f>ROUND(I161*H161,3)</f>
        <v>0</v>
      </c>
      <c r="BL161" s="14" t="s">
        <v>327</v>
      </c>
      <c r="BM161" s="244" t="s">
        <v>1464</v>
      </c>
    </row>
    <row r="162" s="2" customFormat="1" ht="24.15" customHeight="1">
      <c r="A162" s="35"/>
      <c r="B162" s="36"/>
      <c r="C162" s="233" t="s">
        <v>350</v>
      </c>
      <c r="D162" s="233" t="s">
        <v>264</v>
      </c>
      <c r="E162" s="234" t="s">
        <v>1465</v>
      </c>
      <c r="F162" s="235" t="s">
        <v>1466</v>
      </c>
      <c r="G162" s="236" t="s">
        <v>569</v>
      </c>
      <c r="H162" s="237">
        <v>2</v>
      </c>
      <c r="I162" s="238"/>
      <c r="J162" s="237">
        <f>ROUND(I162*H162,3)</f>
        <v>0</v>
      </c>
      <c r="K162" s="239"/>
      <c r="L162" s="41"/>
      <c r="M162" s="240" t="s">
        <v>1</v>
      </c>
      <c r="N162" s="241" t="s">
        <v>44</v>
      </c>
      <c r="O162" s="94"/>
      <c r="P162" s="242">
        <f>O162*H162</f>
        <v>0</v>
      </c>
      <c r="Q162" s="242">
        <v>0.0046699999999999997</v>
      </c>
      <c r="R162" s="242">
        <f>Q162*H162</f>
        <v>0.0093399999999999993</v>
      </c>
      <c r="S162" s="242">
        <v>0</v>
      </c>
      <c r="T162" s="243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4" t="s">
        <v>327</v>
      </c>
      <c r="AT162" s="244" t="s">
        <v>264</v>
      </c>
      <c r="AU162" s="244" t="s">
        <v>89</v>
      </c>
      <c r="AY162" s="14" t="s">
        <v>263</v>
      </c>
      <c r="BE162" s="245">
        <f>IF(N162="základná",J162,0)</f>
        <v>0</v>
      </c>
      <c r="BF162" s="245">
        <f>IF(N162="znížená",J162,0)</f>
        <v>0</v>
      </c>
      <c r="BG162" s="245">
        <f>IF(N162="zákl. prenesená",J162,0)</f>
        <v>0</v>
      </c>
      <c r="BH162" s="245">
        <f>IF(N162="zníž. prenesená",J162,0)</f>
        <v>0</v>
      </c>
      <c r="BI162" s="245">
        <f>IF(N162="nulová",J162,0)</f>
        <v>0</v>
      </c>
      <c r="BJ162" s="14" t="s">
        <v>89</v>
      </c>
      <c r="BK162" s="246">
        <f>ROUND(I162*H162,3)</f>
        <v>0</v>
      </c>
      <c r="BL162" s="14" t="s">
        <v>327</v>
      </c>
      <c r="BM162" s="244" t="s">
        <v>1467</v>
      </c>
    </row>
    <row r="163" s="2" customFormat="1" ht="21.75" customHeight="1">
      <c r="A163" s="35"/>
      <c r="B163" s="36"/>
      <c r="C163" s="233" t="s">
        <v>1468</v>
      </c>
      <c r="D163" s="233" t="s">
        <v>264</v>
      </c>
      <c r="E163" s="234" t="s">
        <v>1469</v>
      </c>
      <c r="F163" s="235" t="s">
        <v>1470</v>
      </c>
      <c r="G163" s="236" t="s">
        <v>569</v>
      </c>
      <c r="H163" s="237">
        <v>12</v>
      </c>
      <c r="I163" s="238"/>
      <c r="J163" s="237">
        <f>ROUND(I163*H163,3)</f>
        <v>0</v>
      </c>
      <c r="K163" s="239"/>
      <c r="L163" s="41"/>
      <c r="M163" s="240" t="s">
        <v>1</v>
      </c>
      <c r="N163" s="241" t="s">
        <v>44</v>
      </c>
      <c r="O163" s="94"/>
      <c r="P163" s="242">
        <f>O163*H163</f>
        <v>0</v>
      </c>
      <c r="Q163" s="242">
        <v>0.00031</v>
      </c>
      <c r="R163" s="242">
        <f>Q163*H163</f>
        <v>0.0037200000000000002</v>
      </c>
      <c r="S163" s="242">
        <v>0</v>
      </c>
      <c r="T163" s="243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4" t="s">
        <v>327</v>
      </c>
      <c r="AT163" s="244" t="s">
        <v>264</v>
      </c>
      <c r="AU163" s="244" t="s">
        <v>89</v>
      </c>
      <c r="AY163" s="14" t="s">
        <v>263</v>
      </c>
      <c r="BE163" s="245">
        <f>IF(N163="základná",J163,0)</f>
        <v>0</v>
      </c>
      <c r="BF163" s="245">
        <f>IF(N163="znížená",J163,0)</f>
        <v>0</v>
      </c>
      <c r="BG163" s="245">
        <f>IF(N163="zákl. prenesená",J163,0)</f>
        <v>0</v>
      </c>
      <c r="BH163" s="245">
        <f>IF(N163="zníž. prenesená",J163,0)</f>
        <v>0</v>
      </c>
      <c r="BI163" s="245">
        <f>IF(N163="nulová",J163,0)</f>
        <v>0</v>
      </c>
      <c r="BJ163" s="14" t="s">
        <v>89</v>
      </c>
      <c r="BK163" s="246">
        <f>ROUND(I163*H163,3)</f>
        <v>0</v>
      </c>
      <c r="BL163" s="14" t="s">
        <v>327</v>
      </c>
      <c r="BM163" s="244" t="s">
        <v>1471</v>
      </c>
    </row>
    <row r="164" s="2" customFormat="1" ht="21.75" customHeight="1">
      <c r="A164" s="35"/>
      <c r="B164" s="36"/>
      <c r="C164" s="233" t="s">
        <v>1472</v>
      </c>
      <c r="D164" s="233" t="s">
        <v>264</v>
      </c>
      <c r="E164" s="234" t="s">
        <v>1473</v>
      </c>
      <c r="F164" s="235" t="s">
        <v>1474</v>
      </c>
      <c r="G164" s="236" t="s">
        <v>569</v>
      </c>
      <c r="H164" s="237">
        <v>9</v>
      </c>
      <c r="I164" s="238"/>
      <c r="J164" s="237">
        <f>ROUND(I164*H164,3)</f>
        <v>0</v>
      </c>
      <c r="K164" s="239"/>
      <c r="L164" s="41"/>
      <c r="M164" s="240" t="s">
        <v>1</v>
      </c>
      <c r="N164" s="241" t="s">
        <v>44</v>
      </c>
      <c r="O164" s="94"/>
      <c r="P164" s="242">
        <f>O164*H164</f>
        <v>0</v>
      </c>
      <c r="Q164" s="242">
        <v>0.00042999999999999999</v>
      </c>
      <c r="R164" s="242">
        <f>Q164*H164</f>
        <v>0.0038699999999999997</v>
      </c>
      <c r="S164" s="242">
        <v>0</v>
      </c>
      <c r="T164" s="243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4" t="s">
        <v>327</v>
      </c>
      <c r="AT164" s="244" t="s">
        <v>264</v>
      </c>
      <c r="AU164" s="244" t="s">
        <v>89</v>
      </c>
      <c r="AY164" s="14" t="s">
        <v>263</v>
      </c>
      <c r="BE164" s="245">
        <f>IF(N164="základná",J164,0)</f>
        <v>0</v>
      </c>
      <c r="BF164" s="245">
        <f>IF(N164="znížená",J164,0)</f>
        <v>0</v>
      </c>
      <c r="BG164" s="245">
        <f>IF(N164="zákl. prenesená",J164,0)</f>
        <v>0</v>
      </c>
      <c r="BH164" s="245">
        <f>IF(N164="zníž. prenesená",J164,0)</f>
        <v>0</v>
      </c>
      <c r="BI164" s="245">
        <f>IF(N164="nulová",J164,0)</f>
        <v>0</v>
      </c>
      <c r="BJ164" s="14" t="s">
        <v>89</v>
      </c>
      <c r="BK164" s="246">
        <f>ROUND(I164*H164,3)</f>
        <v>0</v>
      </c>
      <c r="BL164" s="14" t="s">
        <v>327</v>
      </c>
      <c r="BM164" s="244" t="s">
        <v>1475</v>
      </c>
    </row>
    <row r="165" s="2" customFormat="1" ht="21.75" customHeight="1">
      <c r="A165" s="35"/>
      <c r="B165" s="36"/>
      <c r="C165" s="233" t="s">
        <v>366</v>
      </c>
      <c r="D165" s="233" t="s">
        <v>264</v>
      </c>
      <c r="E165" s="234" t="s">
        <v>1476</v>
      </c>
      <c r="F165" s="235" t="s">
        <v>1477</v>
      </c>
      <c r="G165" s="236" t="s">
        <v>569</v>
      </c>
      <c r="H165" s="237">
        <v>7</v>
      </c>
      <c r="I165" s="238"/>
      <c r="J165" s="237">
        <f>ROUND(I165*H165,3)</f>
        <v>0</v>
      </c>
      <c r="K165" s="239"/>
      <c r="L165" s="41"/>
      <c r="M165" s="240" t="s">
        <v>1</v>
      </c>
      <c r="N165" s="241" t="s">
        <v>44</v>
      </c>
      <c r="O165" s="94"/>
      <c r="P165" s="242">
        <f>O165*H165</f>
        <v>0</v>
      </c>
      <c r="Q165" s="242">
        <v>0.00046999999999999999</v>
      </c>
      <c r="R165" s="242">
        <f>Q165*H165</f>
        <v>0.00329</v>
      </c>
      <c r="S165" s="242">
        <v>0</v>
      </c>
      <c r="T165" s="243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4" t="s">
        <v>327</v>
      </c>
      <c r="AT165" s="244" t="s">
        <v>264</v>
      </c>
      <c r="AU165" s="244" t="s">
        <v>89</v>
      </c>
      <c r="AY165" s="14" t="s">
        <v>263</v>
      </c>
      <c r="BE165" s="245">
        <f>IF(N165="základná",J165,0)</f>
        <v>0</v>
      </c>
      <c r="BF165" s="245">
        <f>IF(N165="znížená",J165,0)</f>
        <v>0</v>
      </c>
      <c r="BG165" s="245">
        <f>IF(N165="zákl. prenesená",J165,0)</f>
        <v>0</v>
      </c>
      <c r="BH165" s="245">
        <f>IF(N165="zníž. prenesená",J165,0)</f>
        <v>0</v>
      </c>
      <c r="BI165" s="245">
        <f>IF(N165="nulová",J165,0)</f>
        <v>0</v>
      </c>
      <c r="BJ165" s="14" t="s">
        <v>89</v>
      </c>
      <c r="BK165" s="246">
        <f>ROUND(I165*H165,3)</f>
        <v>0</v>
      </c>
      <c r="BL165" s="14" t="s">
        <v>327</v>
      </c>
      <c r="BM165" s="244" t="s">
        <v>1478</v>
      </c>
    </row>
    <row r="166" s="2" customFormat="1" ht="21.75" customHeight="1">
      <c r="A166" s="35"/>
      <c r="B166" s="36"/>
      <c r="C166" s="233" t="s">
        <v>370</v>
      </c>
      <c r="D166" s="233" t="s">
        <v>264</v>
      </c>
      <c r="E166" s="234" t="s">
        <v>1479</v>
      </c>
      <c r="F166" s="235" t="s">
        <v>1480</v>
      </c>
      <c r="G166" s="236" t="s">
        <v>569</v>
      </c>
      <c r="H166" s="237">
        <v>23</v>
      </c>
      <c r="I166" s="238"/>
      <c r="J166" s="237">
        <f>ROUND(I166*H166,3)</f>
        <v>0</v>
      </c>
      <c r="K166" s="239"/>
      <c r="L166" s="41"/>
      <c r="M166" s="240" t="s">
        <v>1</v>
      </c>
      <c r="N166" s="241" t="s">
        <v>44</v>
      </c>
      <c r="O166" s="94"/>
      <c r="P166" s="242">
        <f>O166*H166</f>
        <v>0</v>
      </c>
      <c r="Q166" s="242">
        <v>0.00052999999999999998</v>
      </c>
      <c r="R166" s="242">
        <f>Q166*H166</f>
        <v>0.012189999999999999</v>
      </c>
      <c r="S166" s="242">
        <v>0</v>
      </c>
      <c r="T166" s="243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4" t="s">
        <v>327</v>
      </c>
      <c r="AT166" s="244" t="s">
        <v>264</v>
      </c>
      <c r="AU166" s="244" t="s">
        <v>89</v>
      </c>
      <c r="AY166" s="14" t="s">
        <v>263</v>
      </c>
      <c r="BE166" s="245">
        <f>IF(N166="základná",J166,0)</f>
        <v>0</v>
      </c>
      <c r="BF166" s="245">
        <f>IF(N166="znížená",J166,0)</f>
        <v>0</v>
      </c>
      <c r="BG166" s="245">
        <f>IF(N166="zákl. prenesená",J166,0)</f>
        <v>0</v>
      </c>
      <c r="BH166" s="245">
        <f>IF(N166="zníž. prenesená",J166,0)</f>
        <v>0</v>
      </c>
      <c r="BI166" s="245">
        <f>IF(N166="nulová",J166,0)</f>
        <v>0</v>
      </c>
      <c r="BJ166" s="14" t="s">
        <v>89</v>
      </c>
      <c r="BK166" s="246">
        <f>ROUND(I166*H166,3)</f>
        <v>0</v>
      </c>
      <c r="BL166" s="14" t="s">
        <v>327</v>
      </c>
      <c r="BM166" s="244" t="s">
        <v>1481</v>
      </c>
    </row>
    <row r="167" s="2" customFormat="1" ht="16.5" customHeight="1">
      <c r="A167" s="35"/>
      <c r="B167" s="36"/>
      <c r="C167" s="233" t="s">
        <v>1482</v>
      </c>
      <c r="D167" s="233" t="s">
        <v>264</v>
      </c>
      <c r="E167" s="234" t="s">
        <v>1483</v>
      </c>
      <c r="F167" s="235" t="s">
        <v>1484</v>
      </c>
      <c r="G167" s="236" t="s">
        <v>569</v>
      </c>
      <c r="H167" s="237">
        <v>37</v>
      </c>
      <c r="I167" s="238"/>
      <c r="J167" s="237">
        <f>ROUND(I167*H167,3)</f>
        <v>0</v>
      </c>
      <c r="K167" s="239"/>
      <c r="L167" s="41"/>
      <c r="M167" s="240" t="s">
        <v>1</v>
      </c>
      <c r="N167" s="241" t="s">
        <v>44</v>
      </c>
      <c r="O167" s="94"/>
      <c r="P167" s="242">
        <f>O167*H167</f>
        <v>0</v>
      </c>
      <c r="Q167" s="242">
        <v>0.00097000000000000005</v>
      </c>
      <c r="R167" s="242">
        <f>Q167*H167</f>
        <v>0.035890000000000005</v>
      </c>
      <c r="S167" s="242">
        <v>0</v>
      </c>
      <c r="T167" s="243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4" t="s">
        <v>327</v>
      </c>
      <c r="AT167" s="244" t="s">
        <v>264</v>
      </c>
      <c r="AU167" s="244" t="s">
        <v>89</v>
      </c>
      <c r="AY167" s="14" t="s">
        <v>263</v>
      </c>
      <c r="BE167" s="245">
        <f>IF(N167="základná",J167,0)</f>
        <v>0</v>
      </c>
      <c r="BF167" s="245">
        <f>IF(N167="znížená",J167,0)</f>
        <v>0</v>
      </c>
      <c r="BG167" s="245">
        <f>IF(N167="zákl. prenesená",J167,0)</f>
        <v>0</v>
      </c>
      <c r="BH167" s="245">
        <f>IF(N167="zníž. prenesená",J167,0)</f>
        <v>0</v>
      </c>
      <c r="BI167" s="245">
        <f>IF(N167="nulová",J167,0)</f>
        <v>0</v>
      </c>
      <c r="BJ167" s="14" t="s">
        <v>89</v>
      </c>
      <c r="BK167" s="246">
        <f>ROUND(I167*H167,3)</f>
        <v>0</v>
      </c>
      <c r="BL167" s="14" t="s">
        <v>327</v>
      </c>
      <c r="BM167" s="244" t="s">
        <v>1485</v>
      </c>
    </row>
    <row r="168" s="2" customFormat="1" ht="16.5" customHeight="1">
      <c r="A168" s="35"/>
      <c r="B168" s="36"/>
      <c r="C168" s="233" t="s">
        <v>1486</v>
      </c>
      <c r="D168" s="233" t="s">
        <v>264</v>
      </c>
      <c r="E168" s="234" t="s">
        <v>1487</v>
      </c>
      <c r="F168" s="235" t="s">
        <v>1488</v>
      </c>
      <c r="G168" s="236" t="s">
        <v>569</v>
      </c>
      <c r="H168" s="237">
        <v>22</v>
      </c>
      <c r="I168" s="238"/>
      <c r="J168" s="237">
        <f>ROUND(I168*H168,3)</f>
        <v>0</v>
      </c>
      <c r="K168" s="239"/>
      <c r="L168" s="41"/>
      <c r="M168" s="240" t="s">
        <v>1</v>
      </c>
      <c r="N168" s="241" t="s">
        <v>44</v>
      </c>
      <c r="O168" s="94"/>
      <c r="P168" s="242">
        <f>O168*H168</f>
        <v>0</v>
      </c>
      <c r="Q168" s="242">
        <v>0.00097000000000000005</v>
      </c>
      <c r="R168" s="242">
        <f>Q168*H168</f>
        <v>0.021340000000000001</v>
      </c>
      <c r="S168" s="242">
        <v>0</v>
      </c>
      <c r="T168" s="243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4" t="s">
        <v>327</v>
      </c>
      <c r="AT168" s="244" t="s">
        <v>264</v>
      </c>
      <c r="AU168" s="244" t="s">
        <v>89</v>
      </c>
      <c r="AY168" s="14" t="s">
        <v>263</v>
      </c>
      <c r="BE168" s="245">
        <f>IF(N168="základná",J168,0)</f>
        <v>0</v>
      </c>
      <c r="BF168" s="245">
        <f>IF(N168="znížená",J168,0)</f>
        <v>0</v>
      </c>
      <c r="BG168" s="245">
        <f>IF(N168="zákl. prenesená",J168,0)</f>
        <v>0</v>
      </c>
      <c r="BH168" s="245">
        <f>IF(N168="zníž. prenesená",J168,0)</f>
        <v>0</v>
      </c>
      <c r="BI168" s="245">
        <f>IF(N168="nulová",J168,0)</f>
        <v>0</v>
      </c>
      <c r="BJ168" s="14" t="s">
        <v>89</v>
      </c>
      <c r="BK168" s="246">
        <f>ROUND(I168*H168,3)</f>
        <v>0</v>
      </c>
      <c r="BL168" s="14" t="s">
        <v>327</v>
      </c>
      <c r="BM168" s="244" t="s">
        <v>1489</v>
      </c>
    </row>
    <row r="169" s="2" customFormat="1" ht="16.5" customHeight="1">
      <c r="A169" s="35"/>
      <c r="B169" s="36"/>
      <c r="C169" s="233" t="s">
        <v>390</v>
      </c>
      <c r="D169" s="233" t="s">
        <v>264</v>
      </c>
      <c r="E169" s="234" t="s">
        <v>1490</v>
      </c>
      <c r="F169" s="235" t="s">
        <v>1491</v>
      </c>
      <c r="G169" s="236" t="s">
        <v>410</v>
      </c>
      <c r="H169" s="237">
        <v>2</v>
      </c>
      <c r="I169" s="238"/>
      <c r="J169" s="237">
        <f>ROUND(I169*H169,3)</f>
        <v>0</v>
      </c>
      <c r="K169" s="239"/>
      <c r="L169" s="41"/>
      <c r="M169" s="240" t="s">
        <v>1</v>
      </c>
      <c r="N169" s="241" t="s">
        <v>44</v>
      </c>
      <c r="O169" s="94"/>
      <c r="P169" s="242">
        <f>O169*H169</f>
        <v>0</v>
      </c>
      <c r="Q169" s="242">
        <v>0.00019000000000000001</v>
      </c>
      <c r="R169" s="242">
        <f>Q169*H169</f>
        <v>0.00038000000000000002</v>
      </c>
      <c r="S169" s="242">
        <v>0</v>
      </c>
      <c r="T169" s="243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4" t="s">
        <v>327</v>
      </c>
      <c r="AT169" s="244" t="s">
        <v>264</v>
      </c>
      <c r="AU169" s="244" t="s">
        <v>89</v>
      </c>
      <c r="AY169" s="14" t="s">
        <v>263</v>
      </c>
      <c r="BE169" s="245">
        <f>IF(N169="základná",J169,0)</f>
        <v>0</v>
      </c>
      <c r="BF169" s="245">
        <f>IF(N169="znížená",J169,0)</f>
        <v>0</v>
      </c>
      <c r="BG169" s="245">
        <f>IF(N169="zákl. prenesená",J169,0)</f>
        <v>0</v>
      </c>
      <c r="BH169" s="245">
        <f>IF(N169="zníž. prenesená",J169,0)</f>
        <v>0</v>
      </c>
      <c r="BI169" s="245">
        <f>IF(N169="nulová",J169,0)</f>
        <v>0</v>
      </c>
      <c r="BJ169" s="14" t="s">
        <v>89</v>
      </c>
      <c r="BK169" s="246">
        <f>ROUND(I169*H169,3)</f>
        <v>0</v>
      </c>
      <c r="BL169" s="14" t="s">
        <v>327</v>
      </c>
      <c r="BM169" s="244" t="s">
        <v>1492</v>
      </c>
    </row>
    <row r="170" s="2" customFormat="1" ht="16.5" customHeight="1">
      <c r="A170" s="35"/>
      <c r="B170" s="36"/>
      <c r="C170" s="249" t="s">
        <v>403</v>
      </c>
      <c r="D170" s="249" t="s">
        <v>612</v>
      </c>
      <c r="E170" s="250" t="s">
        <v>1493</v>
      </c>
      <c r="F170" s="251" t="s">
        <v>1494</v>
      </c>
      <c r="G170" s="252" t="s">
        <v>410</v>
      </c>
      <c r="H170" s="253">
        <v>2</v>
      </c>
      <c r="I170" s="254"/>
      <c r="J170" s="253">
        <f>ROUND(I170*H170,3)</f>
        <v>0</v>
      </c>
      <c r="K170" s="255"/>
      <c r="L170" s="256"/>
      <c r="M170" s="257" t="s">
        <v>1</v>
      </c>
      <c r="N170" s="258" t="s">
        <v>44</v>
      </c>
      <c r="O170" s="94"/>
      <c r="P170" s="242">
        <f>O170*H170</f>
        <v>0</v>
      </c>
      <c r="Q170" s="242">
        <v>0.00052999999999999998</v>
      </c>
      <c r="R170" s="242">
        <f>Q170*H170</f>
        <v>0.00106</v>
      </c>
      <c r="S170" s="242">
        <v>0</v>
      </c>
      <c r="T170" s="243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4" t="s">
        <v>717</v>
      </c>
      <c r="AT170" s="244" t="s">
        <v>612</v>
      </c>
      <c r="AU170" s="244" t="s">
        <v>89</v>
      </c>
      <c r="AY170" s="14" t="s">
        <v>263</v>
      </c>
      <c r="BE170" s="245">
        <f>IF(N170="základná",J170,0)</f>
        <v>0</v>
      </c>
      <c r="BF170" s="245">
        <f>IF(N170="znížená",J170,0)</f>
        <v>0</v>
      </c>
      <c r="BG170" s="245">
        <f>IF(N170="zákl. prenesená",J170,0)</f>
        <v>0</v>
      </c>
      <c r="BH170" s="245">
        <f>IF(N170="zníž. prenesená",J170,0)</f>
        <v>0</v>
      </c>
      <c r="BI170" s="245">
        <f>IF(N170="nulová",J170,0)</f>
        <v>0</v>
      </c>
      <c r="BJ170" s="14" t="s">
        <v>89</v>
      </c>
      <c r="BK170" s="246">
        <f>ROUND(I170*H170,3)</f>
        <v>0</v>
      </c>
      <c r="BL170" s="14" t="s">
        <v>327</v>
      </c>
      <c r="BM170" s="244" t="s">
        <v>1495</v>
      </c>
    </row>
    <row r="171" s="2" customFormat="1" ht="24.15" customHeight="1">
      <c r="A171" s="35"/>
      <c r="B171" s="36"/>
      <c r="C171" s="233" t="s">
        <v>1496</v>
      </c>
      <c r="D171" s="233" t="s">
        <v>264</v>
      </c>
      <c r="E171" s="234" t="s">
        <v>1497</v>
      </c>
      <c r="F171" s="235" t="s">
        <v>1498</v>
      </c>
      <c r="G171" s="236" t="s">
        <v>410</v>
      </c>
      <c r="H171" s="237">
        <v>24</v>
      </c>
      <c r="I171" s="238"/>
      <c r="J171" s="237">
        <f>ROUND(I171*H171,3)</f>
        <v>0</v>
      </c>
      <c r="K171" s="239"/>
      <c r="L171" s="41"/>
      <c r="M171" s="240" t="s">
        <v>1</v>
      </c>
      <c r="N171" s="241" t="s">
        <v>44</v>
      </c>
      <c r="O171" s="94"/>
      <c r="P171" s="242">
        <f>O171*H171</f>
        <v>0</v>
      </c>
      <c r="Q171" s="242">
        <v>0</v>
      </c>
      <c r="R171" s="242">
        <f>Q171*H171</f>
        <v>0</v>
      </c>
      <c r="S171" s="242">
        <v>0</v>
      </c>
      <c r="T171" s="243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4" t="s">
        <v>327</v>
      </c>
      <c r="AT171" s="244" t="s">
        <v>264</v>
      </c>
      <c r="AU171" s="244" t="s">
        <v>89</v>
      </c>
      <c r="AY171" s="14" t="s">
        <v>263</v>
      </c>
      <c r="BE171" s="245">
        <f>IF(N171="základná",J171,0)</f>
        <v>0</v>
      </c>
      <c r="BF171" s="245">
        <f>IF(N171="znížená",J171,0)</f>
        <v>0</v>
      </c>
      <c r="BG171" s="245">
        <f>IF(N171="zákl. prenesená",J171,0)</f>
        <v>0</v>
      </c>
      <c r="BH171" s="245">
        <f>IF(N171="zníž. prenesená",J171,0)</f>
        <v>0</v>
      </c>
      <c r="BI171" s="245">
        <f>IF(N171="nulová",J171,0)</f>
        <v>0</v>
      </c>
      <c r="BJ171" s="14" t="s">
        <v>89</v>
      </c>
      <c r="BK171" s="246">
        <f>ROUND(I171*H171,3)</f>
        <v>0</v>
      </c>
      <c r="BL171" s="14" t="s">
        <v>327</v>
      </c>
      <c r="BM171" s="244" t="s">
        <v>1499</v>
      </c>
    </row>
    <row r="172" s="2" customFormat="1" ht="24.15" customHeight="1">
      <c r="A172" s="35"/>
      <c r="B172" s="36"/>
      <c r="C172" s="233" t="s">
        <v>717</v>
      </c>
      <c r="D172" s="233" t="s">
        <v>264</v>
      </c>
      <c r="E172" s="234" t="s">
        <v>1500</v>
      </c>
      <c r="F172" s="235" t="s">
        <v>1501</v>
      </c>
      <c r="G172" s="236" t="s">
        <v>410</v>
      </c>
      <c r="H172" s="237">
        <v>3</v>
      </c>
      <c r="I172" s="238"/>
      <c r="J172" s="237">
        <f>ROUND(I172*H172,3)</f>
        <v>0</v>
      </c>
      <c r="K172" s="239"/>
      <c r="L172" s="41"/>
      <c r="M172" s="240" t="s">
        <v>1</v>
      </c>
      <c r="N172" s="241" t="s">
        <v>44</v>
      </c>
      <c r="O172" s="94"/>
      <c r="P172" s="242">
        <f>O172*H172</f>
        <v>0</v>
      </c>
      <c r="Q172" s="242">
        <v>0</v>
      </c>
      <c r="R172" s="242">
        <f>Q172*H172</f>
        <v>0</v>
      </c>
      <c r="S172" s="242">
        <v>0</v>
      </c>
      <c r="T172" s="243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44" t="s">
        <v>327</v>
      </c>
      <c r="AT172" s="244" t="s">
        <v>264</v>
      </c>
      <c r="AU172" s="244" t="s">
        <v>89</v>
      </c>
      <c r="AY172" s="14" t="s">
        <v>263</v>
      </c>
      <c r="BE172" s="245">
        <f>IF(N172="základná",J172,0)</f>
        <v>0</v>
      </c>
      <c r="BF172" s="245">
        <f>IF(N172="znížená",J172,0)</f>
        <v>0</v>
      </c>
      <c r="BG172" s="245">
        <f>IF(N172="zákl. prenesená",J172,0)</f>
        <v>0</v>
      </c>
      <c r="BH172" s="245">
        <f>IF(N172="zníž. prenesená",J172,0)</f>
        <v>0</v>
      </c>
      <c r="BI172" s="245">
        <f>IF(N172="nulová",J172,0)</f>
        <v>0</v>
      </c>
      <c r="BJ172" s="14" t="s">
        <v>89</v>
      </c>
      <c r="BK172" s="246">
        <f>ROUND(I172*H172,3)</f>
        <v>0</v>
      </c>
      <c r="BL172" s="14" t="s">
        <v>327</v>
      </c>
      <c r="BM172" s="244" t="s">
        <v>1502</v>
      </c>
    </row>
    <row r="173" s="2" customFormat="1" ht="24.15" customHeight="1">
      <c r="A173" s="35"/>
      <c r="B173" s="36"/>
      <c r="C173" s="233" t="s">
        <v>407</v>
      </c>
      <c r="D173" s="233" t="s">
        <v>264</v>
      </c>
      <c r="E173" s="234" t="s">
        <v>1503</v>
      </c>
      <c r="F173" s="235" t="s">
        <v>1504</v>
      </c>
      <c r="G173" s="236" t="s">
        <v>410</v>
      </c>
      <c r="H173" s="237">
        <v>24</v>
      </c>
      <c r="I173" s="238"/>
      <c r="J173" s="237">
        <f>ROUND(I173*H173,3)</f>
        <v>0</v>
      </c>
      <c r="K173" s="239"/>
      <c r="L173" s="41"/>
      <c r="M173" s="240" t="s">
        <v>1</v>
      </c>
      <c r="N173" s="241" t="s">
        <v>44</v>
      </c>
      <c r="O173" s="94"/>
      <c r="P173" s="242">
        <f>O173*H173</f>
        <v>0</v>
      </c>
      <c r="Q173" s="242">
        <v>0</v>
      </c>
      <c r="R173" s="242">
        <f>Q173*H173</f>
        <v>0</v>
      </c>
      <c r="S173" s="242">
        <v>0</v>
      </c>
      <c r="T173" s="243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44" t="s">
        <v>327</v>
      </c>
      <c r="AT173" s="244" t="s">
        <v>264</v>
      </c>
      <c r="AU173" s="244" t="s">
        <v>89</v>
      </c>
      <c r="AY173" s="14" t="s">
        <v>263</v>
      </c>
      <c r="BE173" s="245">
        <f>IF(N173="základná",J173,0)</f>
        <v>0</v>
      </c>
      <c r="BF173" s="245">
        <f>IF(N173="znížená",J173,0)</f>
        <v>0</v>
      </c>
      <c r="BG173" s="245">
        <f>IF(N173="zákl. prenesená",J173,0)</f>
        <v>0</v>
      </c>
      <c r="BH173" s="245">
        <f>IF(N173="zníž. prenesená",J173,0)</f>
        <v>0</v>
      </c>
      <c r="BI173" s="245">
        <f>IF(N173="nulová",J173,0)</f>
        <v>0</v>
      </c>
      <c r="BJ173" s="14" t="s">
        <v>89</v>
      </c>
      <c r="BK173" s="246">
        <f>ROUND(I173*H173,3)</f>
        <v>0</v>
      </c>
      <c r="BL173" s="14" t="s">
        <v>327</v>
      </c>
      <c r="BM173" s="244" t="s">
        <v>1505</v>
      </c>
    </row>
    <row r="174" s="2" customFormat="1" ht="24.15" customHeight="1">
      <c r="A174" s="35"/>
      <c r="B174" s="36"/>
      <c r="C174" s="233" t="s">
        <v>1506</v>
      </c>
      <c r="D174" s="233" t="s">
        <v>264</v>
      </c>
      <c r="E174" s="234" t="s">
        <v>1507</v>
      </c>
      <c r="F174" s="235" t="s">
        <v>1508</v>
      </c>
      <c r="G174" s="236" t="s">
        <v>410</v>
      </c>
      <c r="H174" s="237">
        <v>1</v>
      </c>
      <c r="I174" s="238"/>
      <c r="J174" s="237">
        <f>ROUND(I174*H174,3)</f>
        <v>0</v>
      </c>
      <c r="K174" s="239"/>
      <c r="L174" s="41"/>
      <c r="M174" s="240" t="s">
        <v>1</v>
      </c>
      <c r="N174" s="241" t="s">
        <v>44</v>
      </c>
      <c r="O174" s="94"/>
      <c r="P174" s="242">
        <f>O174*H174</f>
        <v>0</v>
      </c>
      <c r="Q174" s="242">
        <v>0.00036999999999999999</v>
      </c>
      <c r="R174" s="242">
        <f>Q174*H174</f>
        <v>0.00036999999999999999</v>
      </c>
      <c r="S174" s="242">
        <v>0</v>
      </c>
      <c r="T174" s="243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44" t="s">
        <v>327</v>
      </c>
      <c r="AT174" s="244" t="s">
        <v>264</v>
      </c>
      <c r="AU174" s="244" t="s">
        <v>89</v>
      </c>
      <c r="AY174" s="14" t="s">
        <v>263</v>
      </c>
      <c r="BE174" s="245">
        <f>IF(N174="základná",J174,0)</f>
        <v>0</v>
      </c>
      <c r="BF174" s="245">
        <f>IF(N174="znížená",J174,0)</f>
        <v>0</v>
      </c>
      <c r="BG174" s="245">
        <f>IF(N174="zákl. prenesená",J174,0)</f>
        <v>0</v>
      </c>
      <c r="BH174" s="245">
        <f>IF(N174="zníž. prenesená",J174,0)</f>
        <v>0</v>
      </c>
      <c r="BI174" s="245">
        <f>IF(N174="nulová",J174,0)</f>
        <v>0</v>
      </c>
      <c r="BJ174" s="14" t="s">
        <v>89</v>
      </c>
      <c r="BK174" s="246">
        <f>ROUND(I174*H174,3)</f>
        <v>0</v>
      </c>
      <c r="BL174" s="14" t="s">
        <v>327</v>
      </c>
      <c r="BM174" s="244" t="s">
        <v>1509</v>
      </c>
    </row>
    <row r="175" s="2" customFormat="1" ht="24.15" customHeight="1">
      <c r="A175" s="35"/>
      <c r="B175" s="36"/>
      <c r="C175" s="249" t="s">
        <v>416</v>
      </c>
      <c r="D175" s="249" t="s">
        <v>612</v>
      </c>
      <c r="E175" s="250" t="s">
        <v>1510</v>
      </c>
      <c r="F175" s="251" t="s">
        <v>1511</v>
      </c>
      <c r="G175" s="252" t="s">
        <v>410</v>
      </c>
      <c r="H175" s="253">
        <v>1</v>
      </c>
      <c r="I175" s="254"/>
      <c r="J175" s="253">
        <f>ROUND(I175*H175,3)</f>
        <v>0</v>
      </c>
      <c r="K175" s="255"/>
      <c r="L175" s="256"/>
      <c r="M175" s="257" t="s">
        <v>1</v>
      </c>
      <c r="N175" s="258" t="s">
        <v>44</v>
      </c>
      <c r="O175" s="94"/>
      <c r="P175" s="242">
        <f>O175*H175</f>
        <v>0</v>
      </c>
      <c r="Q175" s="242">
        <v>0.00063000000000000003</v>
      </c>
      <c r="R175" s="242">
        <f>Q175*H175</f>
        <v>0.00063000000000000003</v>
      </c>
      <c r="S175" s="242">
        <v>0</v>
      </c>
      <c r="T175" s="243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44" t="s">
        <v>717</v>
      </c>
      <c r="AT175" s="244" t="s">
        <v>612</v>
      </c>
      <c r="AU175" s="244" t="s">
        <v>89</v>
      </c>
      <c r="AY175" s="14" t="s">
        <v>263</v>
      </c>
      <c r="BE175" s="245">
        <f>IF(N175="základná",J175,0)</f>
        <v>0</v>
      </c>
      <c r="BF175" s="245">
        <f>IF(N175="znížená",J175,0)</f>
        <v>0</v>
      </c>
      <c r="BG175" s="245">
        <f>IF(N175="zákl. prenesená",J175,0)</f>
        <v>0</v>
      </c>
      <c r="BH175" s="245">
        <f>IF(N175="zníž. prenesená",J175,0)</f>
        <v>0</v>
      </c>
      <c r="BI175" s="245">
        <f>IF(N175="nulová",J175,0)</f>
        <v>0</v>
      </c>
      <c r="BJ175" s="14" t="s">
        <v>89</v>
      </c>
      <c r="BK175" s="246">
        <f>ROUND(I175*H175,3)</f>
        <v>0</v>
      </c>
      <c r="BL175" s="14" t="s">
        <v>327</v>
      </c>
      <c r="BM175" s="244" t="s">
        <v>1512</v>
      </c>
    </row>
    <row r="176" s="2" customFormat="1" ht="16.5" customHeight="1">
      <c r="A176" s="35"/>
      <c r="B176" s="36"/>
      <c r="C176" s="233" t="s">
        <v>420</v>
      </c>
      <c r="D176" s="233" t="s">
        <v>264</v>
      </c>
      <c r="E176" s="234" t="s">
        <v>1513</v>
      </c>
      <c r="F176" s="235" t="s">
        <v>1514</v>
      </c>
      <c r="G176" s="236" t="s">
        <v>410</v>
      </c>
      <c r="H176" s="237">
        <v>1</v>
      </c>
      <c r="I176" s="238"/>
      <c r="J176" s="237">
        <f>ROUND(I176*H176,3)</f>
        <v>0</v>
      </c>
      <c r="K176" s="239"/>
      <c r="L176" s="41"/>
      <c r="M176" s="240" t="s">
        <v>1</v>
      </c>
      <c r="N176" s="241" t="s">
        <v>44</v>
      </c>
      <c r="O176" s="94"/>
      <c r="P176" s="242">
        <f>O176*H176</f>
        <v>0</v>
      </c>
      <c r="Q176" s="242">
        <v>0.00116</v>
      </c>
      <c r="R176" s="242">
        <f>Q176*H176</f>
        <v>0.00116</v>
      </c>
      <c r="S176" s="242">
        <v>0</v>
      </c>
      <c r="T176" s="243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44" t="s">
        <v>327</v>
      </c>
      <c r="AT176" s="244" t="s">
        <v>264</v>
      </c>
      <c r="AU176" s="244" t="s">
        <v>89</v>
      </c>
      <c r="AY176" s="14" t="s">
        <v>263</v>
      </c>
      <c r="BE176" s="245">
        <f>IF(N176="základná",J176,0)</f>
        <v>0</v>
      </c>
      <c r="BF176" s="245">
        <f>IF(N176="znížená",J176,0)</f>
        <v>0</v>
      </c>
      <c r="BG176" s="245">
        <f>IF(N176="zákl. prenesená",J176,0)</f>
        <v>0</v>
      </c>
      <c r="BH176" s="245">
        <f>IF(N176="zníž. prenesená",J176,0)</f>
        <v>0</v>
      </c>
      <c r="BI176" s="245">
        <f>IF(N176="nulová",J176,0)</f>
        <v>0</v>
      </c>
      <c r="BJ176" s="14" t="s">
        <v>89</v>
      </c>
      <c r="BK176" s="246">
        <f>ROUND(I176*H176,3)</f>
        <v>0</v>
      </c>
      <c r="BL176" s="14" t="s">
        <v>327</v>
      </c>
      <c r="BM176" s="244" t="s">
        <v>1515</v>
      </c>
    </row>
    <row r="177" s="2" customFormat="1" ht="24.15" customHeight="1">
      <c r="A177" s="35"/>
      <c r="B177" s="36"/>
      <c r="C177" s="233" t="s">
        <v>424</v>
      </c>
      <c r="D177" s="233" t="s">
        <v>264</v>
      </c>
      <c r="E177" s="234" t="s">
        <v>1516</v>
      </c>
      <c r="F177" s="235" t="s">
        <v>1517</v>
      </c>
      <c r="G177" s="236" t="s">
        <v>410</v>
      </c>
      <c r="H177" s="237">
        <v>2</v>
      </c>
      <c r="I177" s="238"/>
      <c r="J177" s="237">
        <f>ROUND(I177*H177,3)</f>
        <v>0</v>
      </c>
      <c r="K177" s="239"/>
      <c r="L177" s="41"/>
      <c r="M177" s="240" t="s">
        <v>1</v>
      </c>
      <c r="N177" s="241" t="s">
        <v>44</v>
      </c>
      <c r="O177" s="94"/>
      <c r="P177" s="242">
        <f>O177*H177</f>
        <v>0</v>
      </c>
      <c r="Q177" s="242">
        <v>0.00051000000000000004</v>
      </c>
      <c r="R177" s="242">
        <f>Q177*H177</f>
        <v>0.0010200000000000001</v>
      </c>
      <c r="S177" s="242">
        <v>0</v>
      </c>
      <c r="T177" s="243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44" t="s">
        <v>327</v>
      </c>
      <c r="AT177" s="244" t="s">
        <v>264</v>
      </c>
      <c r="AU177" s="244" t="s">
        <v>89</v>
      </c>
      <c r="AY177" s="14" t="s">
        <v>263</v>
      </c>
      <c r="BE177" s="245">
        <f>IF(N177="základná",J177,0)</f>
        <v>0</v>
      </c>
      <c r="BF177" s="245">
        <f>IF(N177="znížená",J177,0)</f>
        <v>0</v>
      </c>
      <c r="BG177" s="245">
        <f>IF(N177="zákl. prenesená",J177,0)</f>
        <v>0</v>
      </c>
      <c r="BH177" s="245">
        <f>IF(N177="zníž. prenesená",J177,0)</f>
        <v>0</v>
      </c>
      <c r="BI177" s="245">
        <f>IF(N177="nulová",J177,0)</f>
        <v>0</v>
      </c>
      <c r="BJ177" s="14" t="s">
        <v>89</v>
      </c>
      <c r="BK177" s="246">
        <f>ROUND(I177*H177,3)</f>
        <v>0</v>
      </c>
      <c r="BL177" s="14" t="s">
        <v>327</v>
      </c>
      <c r="BM177" s="244" t="s">
        <v>1518</v>
      </c>
    </row>
    <row r="178" s="2" customFormat="1" ht="16.5" customHeight="1">
      <c r="A178" s="35"/>
      <c r="B178" s="36"/>
      <c r="C178" s="249" t="s">
        <v>1519</v>
      </c>
      <c r="D178" s="249" t="s">
        <v>612</v>
      </c>
      <c r="E178" s="250" t="s">
        <v>1520</v>
      </c>
      <c r="F178" s="251" t="s">
        <v>1521</v>
      </c>
      <c r="G178" s="252" t="s">
        <v>410</v>
      </c>
      <c r="H178" s="253">
        <v>2</v>
      </c>
      <c r="I178" s="254"/>
      <c r="J178" s="253">
        <f>ROUND(I178*H178,3)</f>
        <v>0</v>
      </c>
      <c r="K178" s="255"/>
      <c r="L178" s="256"/>
      <c r="M178" s="257" t="s">
        <v>1</v>
      </c>
      <c r="N178" s="258" t="s">
        <v>44</v>
      </c>
      <c r="O178" s="94"/>
      <c r="P178" s="242">
        <f>O178*H178</f>
        <v>0</v>
      </c>
      <c r="Q178" s="242">
        <v>0.0012800000000000001</v>
      </c>
      <c r="R178" s="242">
        <f>Q178*H178</f>
        <v>0.0025600000000000002</v>
      </c>
      <c r="S178" s="242">
        <v>0</v>
      </c>
      <c r="T178" s="243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44" t="s">
        <v>717</v>
      </c>
      <c r="AT178" s="244" t="s">
        <v>612</v>
      </c>
      <c r="AU178" s="244" t="s">
        <v>89</v>
      </c>
      <c r="AY178" s="14" t="s">
        <v>263</v>
      </c>
      <c r="BE178" s="245">
        <f>IF(N178="základná",J178,0)</f>
        <v>0</v>
      </c>
      <c r="BF178" s="245">
        <f>IF(N178="znížená",J178,0)</f>
        <v>0</v>
      </c>
      <c r="BG178" s="245">
        <f>IF(N178="zákl. prenesená",J178,0)</f>
        <v>0</v>
      </c>
      <c r="BH178" s="245">
        <f>IF(N178="zníž. prenesená",J178,0)</f>
        <v>0</v>
      </c>
      <c r="BI178" s="245">
        <f>IF(N178="nulová",J178,0)</f>
        <v>0</v>
      </c>
      <c r="BJ178" s="14" t="s">
        <v>89</v>
      </c>
      <c r="BK178" s="246">
        <f>ROUND(I178*H178,3)</f>
        <v>0</v>
      </c>
      <c r="BL178" s="14" t="s">
        <v>327</v>
      </c>
      <c r="BM178" s="244" t="s">
        <v>1522</v>
      </c>
    </row>
    <row r="179" s="2" customFormat="1" ht="16.5" customHeight="1">
      <c r="A179" s="35"/>
      <c r="B179" s="36"/>
      <c r="C179" s="233" t="s">
        <v>432</v>
      </c>
      <c r="D179" s="233" t="s">
        <v>264</v>
      </c>
      <c r="E179" s="234" t="s">
        <v>1523</v>
      </c>
      <c r="F179" s="235" t="s">
        <v>1524</v>
      </c>
      <c r="G179" s="236" t="s">
        <v>410</v>
      </c>
      <c r="H179" s="237">
        <v>1</v>
      </c>
      <c r="I179" s="238"/>
      <c r="J179" s="237">
        <f>ROUND(I179*H179,3)</f>
        <v>0</v>
      </c>
      <c r="K179" s="239"/>
      <c r="L179" s="41"/>
      <c r="M179" s="240" t="s">
        <v>1</v>
      </c>
      <c r="N179" s="241" t="s">
        <v>44</v>
      </c>
      <c r="O179" s="94"/>
      <c r="P179" s="242">
        <f>O179*H179</f>
        <v>0</v>
      </c>
      <c r="Q179" s="242">
        <v>0.00064000000000000005</v>
      </c>
      <c r="R179" s="242">
        <f>Q179*H179</f>
        <v>0.00064000000000000005</v>
      </c>
      <c r="S179" s="242">
        <v>0</v>
      </c>
      <c r="T179" s="243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44" t="s">
        <v>327</v>
      </c>
      <c r="AT179" s="244" t="s">
        <v>264</v>
      </c>
      <c r="AU179" s="244" t="s">
        <v>89</v>
      </c>
      <c r="AY179" s="14" t="s">
        <v>263</v>
      </c>
      <c r="BE179" s="245">
        <f>IF(N179="základná",J179,0)</f>
        <v>0</v>
      </c>
      <c r="BF179" s="245">
        <f>IF(N179="znížená",J179,0)</f>
        <v>0</v>
      </c>
      <c r="BG179" s="245">
        <f>IF(N179="zákl. prenesená",J179,0)</f>
        <v>0</v>
      </c>
      <c r="BH179" s="245">
        <f>IF(N179="zníž. prenesená",J179,0)</f>
        <v>0</v>
      </c>
      <c r="BI179" s="245">
        <f>IF(N179="nulová",J179,0)</f>
        <v>0</v>
      </c>
      <c r="BJ179" s="14" t="s">
        <v>89</v>
      </c>
      <c r="BK179" s="246">
        <f>ROUND(I179*H179,3)</f>
        <v>0</v>
      </c>
      <c r="BL179" s="14" t="s">
        <v>327</v>
      </c>
      <c r="BM179" s="244" t="s">
        <v>1525</v>
      </c>
    </row>
    <row r="180" s="2" customFormat="1" ht="16.5" customHeight="1">
      <c r="A180" s="35"/>
      <c r="B180" s="36"/>
      <c r="C180" s="233" t="s">
        <v>436</v>
      </c>
      <c r="D180" s="233" t="s">
        <v>264</v>
      </c>
      <c r="E180" s="234" t="s">
        <v>1526</v>
      </c>
      <c r="F180" s="235" t="s">
        <v>1527</v>
      </c>
      <c r="G180" s="236" t="s">
        <v>410</v>
      </c>
      <c r="H180" s="237">
        <v>2</v>
      </c>
      <c r="I180" s="238"/>
      <c r="J180" s="237">
        <f>ROUND(I180*H180,3)</f>
        <v>0</v>
      </c>
      <c r="K180" s="239"/>
      <c r="L180" s="41"/>
      <c r="M180" s="240" t="s">
        <v>1</v>
      </c>
      <c r="N180" s="241" t="s">
        <v>44</v>
      </c>
      <c r="O180" s="94"/>
      <c r="P180" s="242">
        <f>O180*H180</f>
        <v>0</v>
      </c>
      <c r="Q180" s="242">
        <v>0.00064000000000000005</v>
      </c>
      <c r="R180" s="242">
        <f>Q180*H180</f>
        <v>0.0012800000000000001</v>
      </c>
      <c r="S180" s="242">
        <v>0</v>
      </c>
      <c r="T180" s="243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44" t="s">
        <v>327</v>
      </c>
      <c r="AT180" s="244" t="s">
        <v>264</v>
      </c>
      <c r="AU180" s="244" t="s">
        <v>89</v>
      </c>
      <c r="AY180" s="14" t="s">
        <v>263</v>
      </c>
      <c r="BE180" s="245">
        <f>IF(N180="základná",J180,0)</f>
        <v>0</v>
      </c>
      <c r="BF180" s="245">
        <f>IF(N180="znížená",J180,0)</f>
        <v>0</v>
      </c>
      <c r="BG180" s="245">
        <f>IF(N180="zákl. prenesená",J180,0)</f>
        <v>0</v>
      </c>
      <c r="BH180" s="245">
        <f>IF(N180="zníž. prenesená",J180,0)</f>
        <v>0</v>
      </c>
      <c r="BI180" s="245">
        <f>IF(N180="nulová",J180,0)</f>
        <v>0</v>
      </c>
      <c r="BJ180" s="14" t="s">
        <v>89</v>
      </c>
      <c r="BK180" s="246">
        <f>ROUND(I180*H180,3)</f>
        <v>0</v>
      </c>
      <c r="BL180" s="14" t="s">
        <v>327</v>
      </c>
      <c r="BM180" s="244" t="s">
        <v>1528</v>
      </c>
    </row>
    <row r="181" s="2" customFormat="1" ht="24.15" customHeight="1">
      <c r="A181" s="35"/>
      <c r="B181" s="36"/>
      <c r="C181" s="233" t="s">
        <v>440</v>
      </c>
      <c r="D181" s="233" t="s">
        <v>264</v>
      </c>
      <c r="E181" s="234" t="s">
        <v>1529</v>
      </c>
      <c r="F181" s="235" t="s">
        <v>1530</v>
      </c>
      <c r="G181" s="236" t="s">
        <v>410</v>
      </c>
      <c r="H181" s="237">
        <v>7</v>
      </c>
      <c r="I181" s="238"/>
      <c r="J181" s="237">
        <f>ROUND(I181*H181,3)</f>
        <v>0</v>
      </c>
      <c r="K181" s="239"/>
      <c r="L181" s="41"/>
      <c r="M181" s="240" t="s">
        <v>1</v>
      </c>
      <c r="N181" s="241" t="s">
        <v>44</v>
      </c>
      <c r="O181" s="94"/>
      <c r="P181" s="242">
        <f>O181*H181</f>
        <v>0</v>
      </c>
      <c r="Q181" s="242">
        <v>1.0000000000000001E-05</v>
      </c>
      <c r="R181" s="242">
        <f>Q181*H181</f>
        <v>7.0000000000000007E-05</v>
      </c>
      <c r="S181" s="242">
        <v>0</v>
      </c>
      <c r="T181" s="243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44" t="s">
        <v>327</v>
      </c>
      <c r="AT181" s="244" t="s">
        <v>264</v>
      </c>
      <c r="AU181" s="244" t="s">
        <v>89</v>
      </c>
      <c r="AY181" s="14" t="s">
        <v>263</v>
      </c>
      <c r="BE181" s="245">
        <f>IF(N181="základná",J181,0)</f>
        <v>0</v>
      </c>
      <c r="BF181" s="245">
        <f>IF(N181="znížená",J181,0)</f>
        <v>0</v>
      </c>
      <c r="BG181" s="245">
        <f>IF(N181="zákl. prenesená",J181,0)</f>
        <v>0</v>
      </c>
      <c r="BH181" s="245">
        <f>IF(N181="zníž. prenesená",J181,0)</f>
        <v>0</v>
      </c>
      <c r="BI181" s="245">
        <f>IF(N181="nulová",J181,0)</f>
        <v>0</v>
      </c>
      <c r="BJ181" s="14" t="s">
        <v>89</v>
      </c>
      <c r="BK181" s="246">
        <f>ROUND(I181*H181,3)</f>
        <v>0</v>
      </c>
      <c r="BL181" s="14" t="s">
        <v>327</v>
      </c>
      <c r="BM181" s="244" t="s">
        <v>1531</v>
      </c>
    </row>
    <row r="182" s="2" customFormat="1" ht="16.5" customHeight="1">
      <c r="A182" s="35"/>
      <c r="B182" s="36"/>
      <c r="C182" s="249" t="s">
        <v>444</v>
      </c>
      <c r="D182" s="249" t="s">
        <v>612</v>
      </c>
      <c r="E182" s="250" t="s">
        <v>1532</v>
      </c>
      <c r="F182" s="251" t="s">
        <v>1533</v>
      </c>
      <c r="G182" s="252" t="s">
        <v>410</v>
      </c>
      <c r="H182" s="253">
        <v>3</v>
      </c>
      <c r="I182" s="254"/>
      <c r="J182" s="253">
        <f>ROUND(I182*H182,3)</f>
        <v>0</v>
      </c>
      <c r="K182" s="255"/>
      <c r="L182" s="256"/>
      <c r="M182" s="257" t="s">
        <v>1</v>
      </c>
      <c r="N182" s="258" t="s">
        <v>44</v>
      </c>
      <c r="O182" s="94"/>
      <c r="P182" s="242">
        <f>O182*H182</f>
        <v>0</v>
      </c>
      <c r="Q182" s="242">
        <v>0.00048000000000000001</v>
      </c>
      <c r="R182" s="242">
        <f>Q182*H182</f>
        <v>0.0014400000000000001</v>
      </c>
      <c r="S182" s="242">
        <v>0</v>
      </c>
      <c r="T182" s="243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44" t="s">
        <v>717</v>
      </c>
      <c r="AT182" s="244" t="s">
        <v>612</v>
      </c>
      <c r="AU182" s="244" t="s">
        <v>89</v>
      </c>
      <c r="AY182" s="14" t="s">
        <v>263</v>
      </c>
      <c r="BE182" s="245">
        <f>IF(N182="základná",J182,0)</f>
        <v>0</v>
      </c>
      <c r="BF182" s="245">
        <f>IF(N182="znížená",J182,0)</f>
        <v>0</v>
      </c>
      <c r="BG182" s="245">
        <f>IF(N182="zákl. prenesená",J182,0)</f>
        <v>0</v>
      </c>
      <c r="BH182" s="245">
        <f>IF(N182="zníž. prenesená",J182,0)</f>
        <v>0</v>
      </c>
      <c r="BI182" s="245">
        <f>IF(N182="nulová",J182,0)</f>
        <v>0</v>
      </c>
      <c r="BJ182" s="14" t="s">
        <v>89</v>
      </c>
      <c r="BK182" s="246">
        <f>ROUND(I182*H182,3)</f>
        <v>0</v>
      </c>
      <c r="BL182" s="14" t="s">
        <v>327</v>
      </c>
      <c r="BM182" s="244" t="s">
        <v>1534</v>
      </c>
    </row>
    <row r="183" s="2" customFormat="1" ht="16.5" customHeight="1">
      <c r="A183" s="35"/>
      <c r="B183" s="36"/>
      <c r="C183" s="249" t="s">
        <v>456</v>
      </c>
      <c r="D183" s="249" t="s">
        <v>612</v>
      </c>
      <c r="E183" s="250" t="s">
        <v>1535</v>
      </c>
      <c r="F183" s="251" t="s">
        <v>1536</v>
      </c>
      <c r="G183" s="252" t="s">
        <v>410</v>
      </c>
      <c r="H183" s="253">
        <v>4</v>
      </c>
      <c r="I183" s="254"/>
      <c r="J183" s="253">
        <f>ROUND(I183*H183,3)</f>
        <v>0</v>
      </c>
      <c r="K183" s="255"/>
      <c r="L183" s="256"/>
      <c r="M183" s="257" t="s">
        <v>1</v>
      </c>
      <c r="N183" s="258" t="s">
        <v>44</v>
      </c>
      <c r="O183" s="94"/>
      <c r="P183" s="242">
        <f>O183*H183</f>
        <v>0</v>
      </c>
      <c r="Q183" s="242">
        <v>0.00038000000000000002</v>
      </c>
      <c r="R183" s="242">
        <f>Q183*H183</f>
        <v>0.0015200000000000001</v>
      </c>
      <c r="S183" s="242">
        <v>0</v>
      </c>
      <c r="T183" s="243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44" t="s">
        <v>717</v>
      </c>
      <c r="AT183" s="244" t="s">
        <v>612</v>
      </c>
      <c r="AU183" s="244" t="s">
        <v>89</v>
      </c>
      <c r="AY183" s="14" t="s">
        <v>263</v>
      </c>
      <c r="BE183" s="245">
        <f>IF(N183="základná",J183,0)</f>
        <v>0</v>
      </c>
      <c r="BF183" s="245">
        <f>IF(N183="znížená",J183,0)</f>
        <v>0</v>
      </c>
      <c r="BG183" s="245">
        <f>IF(N183="zákl. prenesená",J183,0)</f>
        <v>0</v>
      </c>
      <c r="BH183" s="245">
        <f>IF(N183="zníž. prenesená",J183,0)</f>
        <v>0</v>
      </c>
      <c r="BI183" s="245">
        <f>IF(N183="nulová",J183,0)</f>
        <v>0</v>
      </c>
      <c r="BJ183" s="14" t="s">
        <v>89</v>
      </c>
      <c r="BK183" s="246">
        <f>ROUND(I183*H183,3)</f>
        <v>0</v>
      </c>
      <c r="BL183" s="14" t="s">
        <v>327</v>
      </c>
      <c r="BM183" s="244" t="s">
        <v>1537</v>
      </c>
    </row>
    <row r="184" s="2" customFormat="1" ht="24.15" customHeight="1">
      <c r="A184" s="35"/>
      <c r="B184" s="36"/>
      <c r="C184" s="233" t="s">
        <v>460</v>
      </c>
      <c r="D184" s="233" t="s">
        <v>264</v>
      </c>
      <c r="E184" s="234" t="s">
        <v>1538</v>
      </c>
      <c r="F184" s="235" t="s">
        <v>1539</v>
      </c>
      <c r="G184" s="236" t="s">
        <v>569</v>
      </c>
      <c r="H184" s="237">
        <v>178</v>
      </c>
      <c r="I184" s="238"/>
      <c r="J184" s="237">
        <f>ROUND(I184*H184,3)</f>
        <v>0</v>
      </c>
      <c r="K184" s="239"/>
      <c r="L184" s="41"/>
      <c r="M184" s="240" t="s">
        <v>1</v>
      </c>
      <c r="N184" s="241" t="s">
        <v>44</v>
      </c>
      <c r="O184" s="94"/>
      <c r="P184" s="242">
        <f>O184*H184</f>
        <v>0</v>
      </c>
      <c r="Q184" s="242">
        <v>0</v>
      </c>
      <c r="R184" s="242">
        <f>Q184*H184</f>
        <v>0</v>
      </c>
      <c r="S184" s="242">
        <v>0</v>
      </c>
      <c r="T184" s="243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44" t="s">
        <v>327</v>
      </c>
      <c r="AT184" s="244" t="s">
        <v>264</v>
      </c>
      <c r="AU184" s="244" t="s">
        <v>89</v>
      </c>
      <c r="AY184" s="14" t="s">
        <v>263</v>
      </c>
      <c r="BE184" s="245">
        <f>IF(N184="základná",J184,0)</f>
        <v>0</v>
      </c>
      <c r="BF184" s="245">
        <f>IF(N184="znížená",J184,0)</f>
        <v>0</v>
      </c>
      <c r="BG184" s="245">
        <f>IF(N184="zákl. prenesená",J184,0)</f>
        <v>0</v>
      </c>
      <c r="BH184" s="245">
        <f>IF(N184="zníž. prenesená",J184,0)</f>
        <v>0</v>
      </c>
      <c r="BI184" s="245">
        <f>IF(N184="nulová",J184,0)</f>
        <v>0</v>
      </c>
      <c r="BJ184" s="14" t="s">
        <v>89</v>
      </c>
      <c r="BK184" s="246">
        <f>ROUND(I184*H184,3)</f>
        <v>0</v>
      </c>
      <c r="BL184" s="14" t="s">
        <v>327</v>
      </c>
      <c r="BM184" s="244" t="s">
        <v>1540</v>
      </c>
    </row>
    <row r="185" s="2" customFormat="1" ht="24.15" customHeight="1">
      <c r="A185" s="35"/>
      <c r="B185" s="36"/>
      <c r="C185" s="233" t="s">
        <v>464</v>
      </c>
      <c r="D185" s="233" t="s">
        <v>264</v>
      </c>
      <c r="E185" s="234" t="s">
        <v>1541</v>
      </c>
      <c r="F185" s="235" t="s">
        <v>1542</v>
      </c>
      <c r="G185" s="236" t="s">
        <v>569</v>
      </c>
      <c r="H185" s="237">
        <v>22</v>
      </c>
      <c r="I185" s="238"/>
      <c r="J185" s="237">
        <f>ROUND(I185*H185,3)</f>
        <v>0</v>
      </c>
      <c r="K185" s="239"/>
      <c r="L185" s="41"/>
      <c r="M185" s="240" t="s">
        <v>1</v>
      </c>
      <c r="N185" s="241" t="s">
        <v>44</v>
      </c>
      <c r="O185" s="94"/>
      <c r="P185" s="242">
        <f>O185*H185</f>
        <v>0</v>
      </c>
      <c r="Q185" s="242">
        <v>0</v>
      </c>
      <c r="R185" s="242">
        <f>Q185*H185</f>
        <v>0</v>
      </c>
      <c r="S185" s="242">
        <v>0</v>
      </c>
      <c r="T185" s="243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44" t="s">
        <v>327</v>
      </c>
      <c r="AT185" s="244" t="s">
        <v>264</v>
      </c>
      <c r="AU185" s="244" t="s">
        <v>89</v>
      </c>
      <c r="AY185" s="14" t="s">
        <v>263</v>
      </c>
      <c r="BE185" s="245">
        <f>IF(N185="základná",J185,0)</f>
        <v>0</v>
      </c>
      <c r="BF185" s="245">
        <f>IF(N185="znížená",J185,0)</f>
        <v>0</v>
      </c>
      <c r="BG185" s="245">
        <f>IF(N185="zákl. prenesená",J185,0)</f>
        <v>0</v>
      </c>
      <c r="BH185" s="245">
        <f>IF(N185="zníž. prenesená",J185,0)</f>
        <v>0</v>
      </c>
      <c r="BI185" s="245">
        <f>IF(N185="nulová",J185,0)</f>
        <v>0</v>
      </c>
      <c r="BJ185" s="14" t="s">
        <v>89</v>
      </c>
      <c r="BK185" s="246">
        <f>ROUND(I185*H185,3)</f>
        <v>0</v>
      </c>
      <c r="BL185" s="14" t="s">
        <v>327</v>
      </c>
      <c r="BM185" s="244" t="s">
        <v>1543</v>
      </c>
    </row>
    <row r="186" s="2" customFormat="1" ht="24.15" customHeight="1">
      <c r="A186" s="35"/>
      <c r="B186" s="36"/>
      <c r="C186" s="233" t="s">
        <v>468</v>
      </c>
      <c r="D186" s="233" t="s">
        <v>264</v>
      </c>
      <c r="E186" s="234" t="s">
        <v>1544</v>
      </c>
      <c r="F186" s="235" t="s">
        <v>1545</v>
      </c>
      <c r="G186" s="236" t="s">
        <v>1445</v>
      </c>
      <c r="H186" s="238"/>
      <c r="I186" s="238"/>
      <c r="J186" s="237">
        <f>ROUND(I186*H186,3)</f>
        <v>0</v>
      </c>
      <c r="K186" s="239"/>
      <c r="L186" s="41"/>
      <c r="M186" s="240" t="s">
        <v>1</v>
      </c>
      <c r="N186" s="241" t="s">
        <v>44</v>
      </c>
      <c r="O186" s="94"/>
      <c r="P186" s="242">
        <f>O186*H186</f>
        <v>0</v>
      </c>
      <c r="Q186" s="242">
        <v>0</v>
      </c>
      <c r="R186" s="242">
        <f>Q186*H186</f>
        <v>0</v>
      </c>
      <c r="S186" s="242">
        <v>0</v>
      </c>
      <c r="T186" s="243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44" t="s">
        <v>327</v>
      </c>
      <c r="AT186" s="244" t="s">
        <v>264</v>
      </c>
      <c r="AU186" s="244" t="s">
        <v>89</v>
      </c>
      <c r="AY186" s="14" t="s">
        <v>263</v>
      </c>
      <c r="BE186" s="245">
        <f>IF(N186="základná",J186,0)</f>
        <v>0</v>
      </c>
      <c r="BF186" s="245">
        <f>IF(N186="znížená",J186,0)</f>
        <v>0</v>
      </c>
      <c r="BG186" s="245">
        <f>IF(N186="zákl. prenesená",J186,0)</f>
        <v>0</v>
      </c>
      <c r="BH186" s="245">
        <f>IF(N186="zníž. prenesená",J186,0)</f>
        <v>0</v>
      </c>
      <c r="BI186" s="245">
        <f>IF(N186="nulová",J186,0)</f>
        <v>0</v>
      </c>
      <c r="BJ186" s="14" t="s">
        <v>89</v>
      </c>
      <c r="BK186" s="246">
        <f>ROUND(I186*H186,3)</f>
        <v>0</v>
      </c>
      <c r="BL186" s="14" t="s">
        <v>327</v>
      </c>
      <c r="BM186" s="244" t="s">
        <v>1546</v>
      </c>
    </row>
    <row r="187" s="12" customFormat="1" ht="22.8" customHeight="1">
      <c r="A187" s="12"/>
      <c r="B187" s="219"/>
      <c r="C187" s="220"/>
      <c r="D187" s="221" t="s">
        <v>77</v>
      </c>
      <c r="E187" s="247" t="s">
        <v>1547</v>
      </c>
      <c r="F187" s="247" t="s">
        <v>1548</v>
      </c>
      <c r="G187" s="220"/>
      <c r="H187" s="220"/>
      <c r="I187" s="223"/>
      <c r="J187" s="248">
        <f>BK187</f>
        <v>0</v>
      </c>
      <c r="K187" s="220"/>
      <c r="L187" s="225"/>
      <c r="M187" s="226"/>
      <c r="N187" s="227"/>
      <c r="O187" s="227"/>
      <c r="P187" s="228">
        <f>SUM(P188:P229)</f>
        <v>0</v>
      </c>
      <c r="Q187" s="227"/>
      <c r="R187" s="228">
        <f>SUM(R188:R229)</f>
        <v>0.58882000000000001</v>
      </c>
      <c r="S187" s="227"/>
      <c r="T187" s="229">
        <f>SUM(T188:T229)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30" t="s">
        <v>89</v>
      </c>
      <c r="AT187" s="231" t="s">
        <v>77</v>
      </c>
      <c r="AU187" s="231" t="s">
        <v>85</v>
      </c>
      <c r="AY187" s="230" t="s">
        <v>263</v>
      </c>
      <c r="BK187" s="232">
        <f>SUM(BK188:BK229)</f>
        <v>0</v>
      </c>
    </row>
    <row r="188" s="2" customFormat="1" ht="33" customHeight="1">
      <c r="A188" s="35"/>
      <c r="B188" s="36"/>
      <c r="C188" s="233" t="s">
        <v>472</v>
      </c>
      <c r="D188" s="233" t="s">
        <v>264</v>
      </c>
      <c r="E188" s="234" t="s">
        <v>1549</v>
      </c>
      <c r="F188" s="235" t="s">
        <v>1550</v>
      </c>
      <c r="G188" s="236" t="s">
        <v>569</v>
      </c>
      <c r="H188" s="237">
        <v>6</v>
      </c>
      <c r="I188" s="238"/>
      <c r="J188" s="237">
        <f>ROUND(I188*H188,3)</f>
        <v>0</v>
      </c>
      <c r="K188" s="239"/>
      <c r="L188" s="41"/>
      <c r="M188" s="240" t="s">
        <v>1</v>
      </c>
      <c r="N188" s="241" t="s">
        <v>44</v>
      </c>
      <c r="O188" s="94"/>
      <c r="P188" s="242">
        <f>O188*H188</f>
        <v>0</v>
      </c>
      <c r="Q188" s="242">
        <v>0.00314</v>
      </c>
      <c r="R188" s="242">
        <f>Q188*H188</f>
        <v>0.018839999999999999</v>
      </c>
      <c r="S188" s="242">
        <v>0</v>
      </c>
      <c r="T188" s="243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44" t="s">
        <v>327</v>
      </c>
      <c r="AT188" s="244" t="s">
        <v>264</v>
      </c>
      <c r="AU188" s="244" t="s">
        <v>89</v>
      </c>
      <c r="AY188" s="14" t="s">
        <v>263</v>
      </c>
      <c r="BE188" s="245">
        <f>IF(N188="základná",J188,0)</f>
        <v>0</v>
      </c>
      <c r="BF188" s="245">
        <f>IF(N188="znížená",J188,0)</f>
        <v>0</v>
      </c>
      <c r="BG188" s="245">
        <f>IF(N188="zákl. prenesená",J188,0)</f>
        <v>0</v>
      </c>
      <c r="BH188" s="245">
        <f>IF(N188="zníž. prenesená",J188,0)</f>
        <v>0</v>
      </c>
      <c r="BI188" s="245">
        <f>IF(N188="nulová",J188,0)</f>
        <v>0</v>
      </c>
      <c r="BJ188" s="14" t="s">
        <v>89</v>
      </c>
      <c r="BK188" s="246">
        <f>ROUND(I188*H188,3)</f>
        <v>0</v>
      </c>
      <c r="BL188" s="14" t="s">
        <v>327</v>
      </c>
      <c r="BM188" s="244" t="s">
        <v>1551</v>
      </c>
    </row>
    <row r="189" s="2" customFormat="1" ht="33" customHeight="1">
      <c r="A189" s="35"/>
      <c r="B189" s="36"/>
      <c r="C189" s="233" t="s">
        <v>480</v>
      </c>
      <c r="D189" s="233" t="s">
        <v>264</v>
      </c>
      <c r="E189" s="234" t="s">
        <v>1552</v>
      </c>
      <c r="F189" s="235" t="s">
        <v>1553</v>
      </c>
      <c r="G189" s="236" t="s">
        <v>569</v>
      </c>
      <c r="H189" s="237">
        <v>21</v>
      </c>
      <c r="I189" s="238"/>
      <c r="J189" s="237">
        <f>ROUND(I189*H189,3)</f>
        <v>0</v>
      </c>
      <c r="K189" s="239"/>
      <c r="L189" s="41"/>
      <c r="M189" s="240" t="s">
        <v>1</v>
      </c>
      <c r="N189" s="241" t="s">
        <v>44</v>
      </c>
      <c r="O189" s="94"/>
      <c r="P189" s="242">
        <f>O189*H189</f>
        <v>0</v>
      </c>
      <c r="Q189" s="242">
        <v>0.00464</v>
      </c>
      <c r="R189" s="242">
        <f>Q189*H189</f>
        <v>0.097439999999999999</v>
      </c>
      <c r="S189" s="242">
        <v>0</v>
      </c>
      <c r="T189" s="243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44" t="s">
        <v>327</v>
      </c>
      <c r="AT189" s="244" t="s">
        <v>264</v>
      </c>
      <c r="AU189" s="244" t="s">
        <v>89</v>
      </c>
      <c r="AY189" s="14" t="s">
        <v>263</v>
      </c>
      <c r="BE189" s="245">
        <f>IF(N189="základná",J189,0)</f>
        <v>0</v>
      </c>
      <c r="BF189" s="245">
        <f>IF(N189="znížená",J189,0)</f>
        <v>0</v>
      </c>
      <c r="BG189" s="245">
        <f>IF(N189="zákl. prenesená",J189,0)</f>
        <v>0</v>
      </c>
      <c r="BH189" s="245">
        <f>IF(N189="zníž. prenesená",J189,0)</f>
        <v>0</v>
      </c>
      <c r="BI189" s="245">
        <f>IF(N189="nulová",J189,0)</f>
        <v>0</v>
      </c>
      <c r="BJ189" s="14" t="s">
        <v>89</v>
      </c>
      <c r="BK189" s="246">
        <f>ROUND(I189*H189,3)</f>
        <v>0</v>
      </c>
      <c r="BL189" s="14" t="s">
        <v>327</v>
      </c>
      <c r="BM189" s="244" t="s">
        <v>1554</v>
      </c>
    </row>
    <row r="190" s="2" customFormat="1" ht="33" customHeight="1">
      <c r="A190" s="35"/>
      <c r="B190" s="36"/>
      <c r="C190" s="233" t="s">
        <v>484</v>
      </c>
      <c r="D190" s="233" t="s">
        <v>264</v>
      </c>
      <c r="E190" s="234" t="s">
        <v>1555</v>
      </c>
      <c r="F190" s="235" t="s">
        <v>1556</v>
      </c>
      <c r="G190" s="236" t="s">
        <v>569</v>
      </c>
      <c r="H190" s="237">
        <v>14</v>
      </c>
      <c r="I190" s="238"/>
      <c r="J190" s="237">
        <f>ROUND(I190*H190,3)</f>
        <v>0</v>
      </c>
      <c r="K190" s="239"/>
      <c r="L190" s="41"/>
      <c r="M190" s="240" t="s">
        <v>1</v>
      </c>
      <c r="N190" s="241" t="s">
        <v>44</v>
      </c>
      <c r="O190" s="94"/>
      <c r="P190" s="242">
        <f>O190*H190</f>
        <v>0</v>
      </c>
      <c r="Q190" s="242">
        <v>0.0065700000000000003</v>
      </c>
      <c r="R190" s="242">
        <f>Q190*H190</f>
        <v>0.091980000000000006</v>
      </c>
      <c r="S190" s="242">
        <v>0</v>
      </c>
      <c r="T190" s="243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44" t="s">
        <v>327</v>
      </c>
      <c r="AT190" s="244" t="s">
        <v>264</v>
      </c>
      <c r="AU190" s="244" t="s">
        <v>89</v>
      </c>
      <c r="AY190" s="14" t="s">
        <v>263</v>
      </c>
      <c r="BE190" s="245">
        <f>IF(N190="základná",J190,0)</f>
        <v>0</v>
      </c>
      <c r="BF190" s="245">
        <f>IF(N190="znížená",J190,0)</f>
        <v>0</v>
      </c>
      <c r="BG190" s="245">
        <f>IF(N190="zákl. prenesená",J190,0)</f>
        <v>0</v>
      </c>
      <c r="BH190" s="245">
        <f>IF(N190="zníž. prenesená",J190,0)</f>
        <v>0</v>
      </c>
      <c r="BI190" s="245">
        <f>IF(N190="nulová",J190,0)</f>
        <v>0</v>
      </c>
      <c r="BJ190" s="14" t="s">
        <v>89</v>
      </c>
      <c r="BK190" s="246">
        <f>ROUND(I190*H190,3)</f>
        <v>0</v>
      </c>
      <c r="BL190" s="14" t="s">
        <v>327</v>
      </c>
      <c r="BM190" s="244" t="s">
        <v>1557</v>
      </c>
    </row>
    <row r="191" s="2" customFormat="1" ht="21.75" customHeight="1">
      <c r="A191" s="35"/>
      <c r="B191" s="36"/>
      <c r="C191" s="233" t="s">
        <v>488</v>
      </c>
      <c r="D191" s="233" t="s">
        <v>264</v>
      </c>
      <c r="E191" s="234" t="s">
        <v>1558</v>
      </c>
      <c r="F191" s="235" t="s">
        <v>1559</v>
      </c>
      <c r="G191" s="236" t="s">
        <v>569</v>
      </c>
      <c r="H191" s="237">
        <v>115</v>
      </c>
      <c r="I191" s="238"/>
      <c r="J191" s="237">
        <f>ROUND(I191*H191,3)</f>
        <v>0</v>
      </c>
      <c r="K191" s="239"/>
      <c r="L191" s="41"/>
      <c r="M191" s="240" t="s">
        <v>1</v>
      </c>
      <c r="N191" s="241" t="s">
        <v>44</v>
      </c>
      <c r="O191" s="94"/>
      <c r="P191" s="242">
        <f>O191*H191</f>
        <v>0</v>
      </c>
      <c r="Q191" s="242">
        <v>0.00034000000000000002</v>
      </c>
      <c r="R191" s="242">
        <f>Q191*H191</f>
        <v>0.039100000000000003</v>
      </c>
      <c r="S191" s="242">
        <v>0</v>
      </c>
      <c r="T191" s="243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44" t="s">
        <v>327</v>
      </c>
      <c r="AT191" s="244" t="s">
        <v>264</v>
      </c>
      <c r="AU191" s="244" t="s">
        <v>89</v>
      </c>
      <c r="AY191" s="14" t="s">
        <v>263</v>
      </c>
      <c r="BE191" s="245">
        <f>IF(N191="základná",J191,0)</f>
        <v>0</v>
      </c>
      <c r="BF191" s="245">
        <f>IF(N191="znížená",J191,0)</f>
        <v>0</v>
      </c>
      <c r="BG191" s="245">
        <f>IF(N191="zákl. prenesená",J191,0)</f>
        <v>0</v>
      </c>
      <c r="BH191" s="245">
        <f>IF(N191="zníž. prenesená",J191,0)</f>
        <v>0</v>
      </c>
      <c r="BI191" s="245">
        <f>IF(N191="nulová",J191,0)</f>
        <v>0</v>
      </c>
      <c r="BJ191" s="14" t="s">
        <v>89</v>
      </c>
      <c r="BK191" s="246">
        <f>ROUND(I191*H191,3)</f>
        <v>0</v>
      </c>
      <c r="BL191" s="14" t="s">
        <v>327</v>
      </c>
      <c r="BM191" s="244" t="s">
        <v>1560</v>
      </c>
    </row>
    <row r="192" s="2" customFormat="1" ht="21.75" customHeight="1">
      <c r="A192" s="35"/>
      <c r="B192" s="36"/>
      <c r="C192" s="233" t="s">
        <v>1561</v>
      </c>
      <c r="D192" s="233" t="s">
        <v>264</v>
      </c>
      <c r="E192" s="234" t="s">
        <v>1562</v>
      </c>
      <c r="F192" s="235" t="s">
        <v>1563</v>
      </c>
      <c r="G192" s="236" t="s">
        <v>569</v>
      </c>
      <c r="H192" s="237">
        <v>43</v>
      </c>
      <c r="I192" s="238"/>
      <c r="J192" s="237">
        <f>ROUND(I192*H192,3)</f>
        <v>0</v>
      </c>
      <c r="K192" s="239"/>
      <c r="L192" s="41"/>
      <c r="M192" s="240" t="s">
        <v>1</v>
      </c>
      <c r="N192" s="241" t="s">
        <v>44</v>
      </c>
      <c r="O192" s="94"/>
      <c r="P192" s="242">
        <f>O192*H192</f>
        <v>0</v>
      </c>
      <c r="Q192" s="242">
        <v>0.00036000000000000002</v>
      </c>
      <c r="R192" s="242">
        <f>Q192*H192</f>
        <v>0.015480000000000001</v>
      </c>
      <c r="S192" s="242">
        <v>0</v>
      </c>
      <c r="T192" s="243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44" t="s">
        <v>327</v>
      </c>
      <c r="AT192" s="244" t="s">
        <v>264</v>
      </c>
      <c r="AU192" s="244" t="s">
        <v>89</v>
      </c>
      <c r="AY192" s="14" t="s">
        <v>263</v>
      </c>
      <c r="BE192" s="245">
        <f>IF(N192="základná",J192,0)</f>
        <v>0</v>
      </c>
      <c r="BF192" s="245">
        <f>IF(N192="znížená",J192,0)</f>
        <v>0</v>
      </c>
      <c r="BG192" s="245">
        <f>IF(N192="zákl. prenesená",J192,0)</f>
        <v>0</v>
      </c>
      <c r="BH192" s="245">
        <f>IF(N192="zníž. prenesená",J192,0)</f>
        <v>0</v>
      </c>
      <c r="BI192" s="245">
        <f>IF(N192="nulová",J192,0)</f>
        <v>0</v>
      </c>
      <c r="BJ192" s="14" t="s">
        <v>89</v>
      </c>
      <c r="BK192" s="246">
        <f>ROUND(I192*H192,3)</f>
        <v>0</v>
      </c>
      <c r="BL192" s="14" t="s">
        <v>327</v>
      </c>
      <c r="BM192" s="244" t="s">
        <v>1564</v>
      </c>
    </row>
    <row r="193" s="2" customFormat="1" ht="21.75" customHeight="1">
      <c r="A193" s="35"/>
      <c r="B193" s="36"/>
      <c r="C193" s="233" t="s">
        <v>1565</v>
      </c>
      <c r="D193" s="233" t="s">
        <v>264</v>
      </c>
      <c r="E193" s="234" t="s">
        <v>1566</v>
      </c>
      <c r="F193" s="235" t="s">
        <v>1567</v>
      </c>
      <c r="G193" s="236" t="s">
        <v>569</v>
      </c>
      <c r="H193" s="237">
        <v>80</v>
      </c>
      <c r="I193" s="238"/>
      <c r="J193" s="237">
        <f>ROUND(I193*H193,3)</f>
        <v>0</v>
      </c>
      <c r="K193" s="239"/>
      <c r="L193" s="41"/>
      <c r="M193" s="240" t="s">
        <v>1</v>
      </c>
      <c r="N193" s="241" t="s">
        <v>44</v>
      </c>
      <c r="O193" s="94"/>
      <c r="P193" s="242">
        <f>O193*H193</f>
        <v>0</v>
      </c>
      <c r="Q193" s="242">
        <v>0.00059999999999999995</v>
      </c>
      <c r="R193" s="242">
        <f>Q193*H193</f>
        <v>0.047999999999999994</v>
      </c>
      <c r="S193" s="242">
        <v>0</v>
      </c>
      <c r="T193" s="243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44" t="s">
        <v>327</v>
      </c>
      <c r="AT193" s="244" t="s">
        <v>264</v>
      </c>
      <c r="AU193" s="244" t="s">
        <v>89</v>
      </c>
      <c r="AY193" s="14" t="s">
        <v>263</v>
      </c>
      <c r="BE193" s="245">
        <f>IF(N193="základná",J193,0)</f>
        <v>0</v>
      </c>
      <c r="BF193" s="245">
        <f>IF(N193="znížená",J193,0)</f>
        <v>0</v>
      </c>
      <c r="BG193" s="245">
        <f>IF(N193="zákl. prenesená",J193,0)</f>
        <v>0</v>
      </c>
      <c r="BH193" s="245">
        <f>IF(N193="zníž. prenesená",J193,0)</f>
        <v>0</v>
      </c>
      <c r="BI193" s="245">
        <f>IF(N193="nulová",J193,0)</f>
        <v>0</v>
      </c>
      <c r="BJ193" s="14" t="s">
        <v>89</v>
      </c>
      <c r="BK193" s="246">
        <f>ROUND(I193*H193,3)</f>
        <v>0</v>
      </c>
      <c r="BL193" s="14" t="s">
        <v>327</v>
      </c>
      <c r="BM193" s="244" t="s">
        <v>1568</v>
      </c>
    </row>
    <row r="194" s="2" customFormat="1" ht="21.75" customHeight="1">
      <c r="A194" s="35"/>
      <c r="B194" s="36"/>
      <c r="C194" s="233" t="s">
        <v>493</v>
      </c>
      <c r="D194" s="233" t="s">
        <v>264</v>
      </c>
      <c r="E194" s="234" t="s">
        <v>1569</v>
      </c>
      <c r="F194" s="235" t="s">
        <v>1570</v>
      </c>
      <c r="G194" s="236" t="s">
        <v>569</v>
      </c>
      <c r="H194" s="237">
        <v>22</v>
      </c>
      <c r="I194" s="238"/>
      <c r="J194" s="237">
        <f>ROUND(I194*H194,3)</f>
        <v>0</v>
      </c>
      <c r="K194" s="239"/>
      <c r="L194" s="41"/>
      <c r="M194" s="240" t="s">
        <v>1</v>
      </c>
      <c r="N194" s="241" t="s">
        <v>44</v>
      </c>
      <c r="O194" s="94"/>
      <c r="P194" s="242">
        <f>O194*H194</f>
        <v>0</v>
      </c>
      <c r="Q194" s="242">
        <v>0.00080999999999999996</v>
      </c>
      <c r="R194" s="242">
        <f>Q194*H194</f>
        <v>0.017819999999999999</v>
      </c>
      <c r="S194" s="242">
        <v>0</v>
      </c>
      <c r="T194" s="243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44" t="s">
        <v>327</v>
      </c>
      <c r="AT194" s="244" t="s">
        <v>264</v>
      </c>
      <c r="AU194" s="244" t="s">
        <v>89</v>
      </c>
      <c r="AY194" s="14" t="s">
        <v>263</v>
      </c>
      <c r="BE194" s="245">
        <f>IF(N194="základná",J194,0)</f>
        <v>0</v>
      </c>
      <c r="BF194" s="245">
        <f>IF(N194="znížená",J194,0)</f>
        <v>0</v>
      </c>
      <c r="BG194" s="245">
        <f>IF(N194="zákl. prenesená",J194,0)</f>
        <v>0</v>
      </c>
      <c r="BH194" s="245">
        <f>IF(N194="zníž. prenesená",J194,0)</f>
        <v>0</v>
      </c>
      <c r="BI194" s="245">
        <f>IF(N194="nulová",J194,0)</f>
        <v>0</v>
      </c>
      <c r="BJ194" s="14" t="s">
        <v>89</v>
      </c>
      <c r="BK194" s="246">
        <f>ROUND(I194*H194,3)</f>
        <v>0</v>
      </c>
      <c r="BL194" s="14" t="s">
        <v>327</v>
      </c>
      <c r="BM194" s="244" t="s">
        <v>1571</v>
      </c>
    </row>
    <row r="195" s="2" customFormat="1" ht="21.75" customHeight="1">
      <c r="A195" s="35"/>
      <c r="B195" s="36"/>
      <c r="C195" s="233" t="s">
        <v>501</v>
      </c>
      <c r="D195" s="233" t="s">
        <v>264</v>
      </c>
      <c r="E195" s="234" t="s">
        <v>1572</v>
      </c>
      <c r="F195" s="235" t="s">
        <v>1573</v>
      </c>
      <c r="G195" s="236" t="s">
        <v>569</v>
      </c>
      <c r="H195" s="237">
        <v>50</v>
      </c>
      <c r="I195" s="238"/>
      <c r="J195" s="237">
        <f>ROUND(I195*H195,3)</f>
        <v>0</v>
      </c>
      <c r="K195" s="239"/>
      <c r="L195" s="41"/>
      <c r="M195" s="240" t="s">
        <v>1</v>
      </c>
      <c r="N195" s="241" t="s">
        <v>44</v>
      </c>
      <c r="O195" s="94"/>
      <c r="P195" s="242">
        <f>O195*H195</f>
        <v>0</v>
      </c>
      <c r="Q195" s="242">
        <v>0.0011100000000000001</v>
      </c>
      <c r="R195" s="242">
        <f>Q195*H195</f>
        <v>0.055500000000000008</v>
      </c>
      <c r="S195" s="242">
        <v>0</v>
      </c>
      <c r="T195" s="243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44" t="s">
        <v>327</v>
      </c>
      <c r="AT195" s="244" t="s">
        <v>264</v>
      </c>
      <c r="AU195" s="244" t="s">
        <v>89</v>
      </c>
      <c r="AY195" s="14" t="s">
        <v>263</v>
      </c>
      <c r="BE195" s="245">
        <f>IF(N195="základná",J195,0)</f>
        <v>0</v>
      </c>
      <c r="BF195" s="245">
        <f>IF(N195="znížená",J195,0)</f>
        <v>0</v>
      </c>
      <c r="BG195" s="245">
        <f>IF(N195="zákl. prenesená",J195,0)</f>
        <v>0</v>
      </c>
      <c r="BH195" s="245">
        <f>IF(N195="zníž. prenesená",J195,0)</f>
        <v>0</v>
      </c>
      <c r="BI195" s="245">
        <f>IF(N195="nulová",J195,0)</f>
        <v>0</v>
      </c>
      <c r="BJ195" s="14" t="s">
        <v>89</v>
      </c>
      <c r="BK195" s="246">
        <f>ROUND(I195*H195,3)</f>
        <v>0</v>
      </c>
      <c r="BL195" s="14" t="s">
        <v>327</v>
      </c>
      <c r="BM195" s="244" t="s">
        <v>1574</v>
      </c>
    </row>
    <row r="196" s="2" customFormat="1" ht="21.75" customHeight="1">
      <c r="A196" s="35"/>
      <c r="B196" s="36"/>
      <c r="C196" s="233" t="s">
        <v>505</v>
      </c>
      <c r="D196" s="233" t="s">
        <v>264</v>
      </c>
      <c r="E196" s="234" t="s">
        <v>1575</v>
      </c>
      <c r="F196" s="235" t="s">
        <v>1576</v>
      </c>
      <c r="G196" s="236" t="s">
        <v>569</v>
      </c>
      <c r="H196" s="237">
        <v>28</v>
      </c>
      <c r="I196" s="238"/>
      <c r="J196" s="237">
        <f>ROUND(I196*H196,3)</f>
        <v>0</v>
      </c>
      <c r="K196" s="239"/>
      <c r="L196" s="41"/>
      <c r="M196" s="240" t="s">
        <v>1</v>
      </c>
      <c r="N196" s="241" t="s">
        <v>44</v>
      </c>
      <c r="O196" s="94"/>
      <c r="P196" s="242">
        <f>O196*H196</f>
        <v>0</v>
      </c>
      <c r="Q196" s="242">
        <v>0.00167</v>
      </c>
      <c r="R196" s="242">
        <f>Q196*H196</f>
        <v>0.046760000000000003</v>
      </c>
      <c r="S196" s="242">
        <v>0</v>
      </c>
      <c r="T196" s="243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44" t="s">
        <v>327</v>
      </c>
      <c r="AT196" s="244" t="s">
        <v>264</v>
      </c>
      <c r="AU196" s="244" t="s">
        <v>89</v>
      </c>
      <c r="AY196" s="14" t="s">
        <v>263</v>
      </c>
      <c r="BE196" s="245">
        <f>IF(N196="základná",J196,0)</f>
        <v>0</v>
      </c>
      <c r="BF196" s="245">
        <f>IF(N196="znížená",J196,0)</f>
        <v>0</v>
      </c>
      <c r="BG196" s="245">
        <f>IF(N196="zákl. prenesená",J196,0)</f>
        <v>0</v>
      </c>
      <c r="BH196" s="245">
        <f>IF(N196="zníž. prenesená",J196,0)</f>
        <v>0</v>
      </c>
      <c r="BI196" s="245">
        <f>IF(N196="nulová",J196,0)</f>
        <v>0</v>
      </c>
      <c r="BJ196" s="14" t="s">
        <v>89</v>
      </c>
      <c r="BK196" s="246">
        <f>ROUND(I196*H196,3)</f>
        <v>0</v>
      </c>
      <c r="BL196" s="14" t="s">
        <v>327</v>
      </c>
      <c r="BM196" s="244" t="s">
        <v>1577</v>
      </c>
    </row>
    <row r="197" s="2" customFormat="1" ht="21.75" customHeight="1">
      <c r="A197" s="35"/>
      <c r="B197" s="36"/>
      <c r="C197" s="233" t="s">
        <v>513</v>
      </c>
      <c r="D197" s="233" t="s">
        <v>264</v>
      </c>
      <c r="E197" s="234" t="s">
        <v>1578</v>
      </c>
      <c r="F197" s="235" t="s">
        <v>1579</v>
      </c>
      <c r="G197" s="236" t="s">
        <v>569</v>
      </c>
      <c r="H197" s="237">
        <v>1</v>
      </c>
      <c r="I197" s="238"/>
      <c r="J197" s="237">
        <f>ROUND(I197*H197,3)</f>
        <v>0</v>
      </c>
      <c r="K197" s="239"/>
      <c r="L197" s="41"/>
      <c r="M197" s="240" t="s">
        <v>1</v>
      </c>
      <c r="N197" s="241" t="s">
        <v>44</v>
      </c>
      <c r="O197" s="94"/>
      <c r="P197" s="242">
        <f>O197*H197</f>
        <v>0</v>
      </c>
      <c r="Q197" s="242">
        <v>0.00232</v>
      </c>
      <c r="R197" s="242">
        <f>Q197*H197</f>
        <v>0.00232</v>
      </c>
      <c r="S197" s="242">
        <v>0</v>
      </c>
      <c r="T197" s="243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44" t="s">
        <v>327</v>
      </c>
      <c r="AT197" s="244" t="s">
        <v>264</v>
      </c>
      <c r="AU197" s="244" t="s">
        <v>89</v>
      </c>
      <c r="AY197" s="14" t="s">
        <v>263</v>
      </c>
      <c r="BE197" s="245">
        <f>IF(N197="základná",J197,0)</f>
        <v>0</v>
      </c>
      <c r="BF197" s="245">
        <f>IF(N197="znížená",J197,0)</f>
        <v>0</v>
      </c>
      <c r="BG197" s="245">
        <f>IF(N197="zákl. prenesená",J197,0)</f>
        <v>0</v>
      </c>
      <c r="BH197" s="245">
        <f>IF(N197="zníž. prenesená",J197,0)</f>
        <v>0</v>
      </c>
      <c r="BI197" s="245">
        <f>IF(N197="nulová",J197,0)</f>
        <v>0</v>
      </c>
      <c r="BJ197" s="14" t="s">
        <v>89</v>
      </c>
      <c r="BK197" s="246">
        <f>ROUND(I197*H197,3)</f>
        <v>0</v>
      </c>
      <c r="BL197" s="14" t="s">
        <v>327</v>
      </c>
      <c r="BM197" s="244" t="s">
        <v>1580</v>
      </c>
    </row>
    <row r="198" s="2" customFormat="1" ht="16.5" customHeight="1">
      <c r="A198" s="35"/>
      <c r="B198" s="36"/>
      <c r="C198" s="233" t="s">
        <v>509</v>
      </c>
      <c r="D198" s="233" t="s">
        <v>264</v>
      </c>
      <c r="E198" s="234" t="s">
        <v>1581</v>
      </c>
      <c r="F198" s="235" t="s">
        <v>1582</v>
      </c>
      <c r="G198" s="236" t="s">
        <v>569</v>
      </c>
      <c r="H198" s="237">
        <v>3</v>
      </c>
      <c r="I198" s="238"/>
      <c r="J198" s="237">
        <f>ROUND(I198*H198,3)</f>
        <v>0</v>
      </c>
      <c r="K198" s="239"/>
      <c r="L198" s="41"/>
      <c r="M198" s="240" t="s">
        <v>1</v>
      </c>
      <c r="N198" s="241" t="s">
        <v>44</v>
      </c>
      <c r="O198" s="94"/>
      <c r="P198" s="242">
        <f>O198*H198</f>
        <v>0</v>
      </c>
      <c r="Q198" s="242">
        <v>0.00060999999999999997</v>
      </c>
      <c r="R198" s="242">
        <f>Q198*H198</f>
        <v>0.00183</v>
      </c>
      <c r="S198" s="242">
        <v>0</v>
      </c>
      <c r="T198" s="243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44" t="s">
        <v>327</v>
      </c>
      <c r="AT198" s="244" t="s">
        <v>264</v>
      </c>
      <c r="AU198" s="244" t="s">
        <v>89</v>
      </c>
      <c r="AY198" s="14" t="s">
        <v>263</v>
      </c>
      <c r="BE198" s="245">
        <f>IF(N198="základná",J198,0)</f>
        <v>0</v>
      </c>
      <c r="BF198" s="245">
        <f>IF(N198="znížená",J198,0)</f>
        <v>0</v>
      </c>
      <c r="BG198" s="245">
        <f>IF(N198="zákl. prenesená",J198,0)</f>
        <v>0</v>
      </c>
      <c r="BH198" s="245">
        <f>IF(N198="zníž. prenesená",J198,0)</f>
        <v>0</v>
      </c>
      <c r="BI198" s="245">
        <f>IF(N198="nulová",J198,0)</f>
        <v>0</v>
      </c>
      <c r="BJ198" s="14" t="s">
        <v>89</v>
      </c>
      <c r="BK198" s="246">
        <f>ROUND(I198*H198,3)</f>
        <v>0</v>
      </c>
      <c r="BL198" s="14" t="s">
        <v>327</v>
      </c>
      <c r="BM198" s="244" t="s">
        <v>1583</v>
      </c>
    </row>
    <row r="199" s="2" customFormat="1" ht="16.5" customHeight="1">
      <c r="A199" s="35"/>
      <c r="B199" s="36"/>
      <c r="C199" s="233" t="s">
        <v>517</v>
      </c>
      <c r="D199" s="233" t="s">
        <v>264</v>
      </c>
      <c r="E199" s="234" t="s">
        <v>1584</v>
      </c>
      <c r="F199" s="235" t="s">
        <v>1585</v>
      </c>
      <c r="G199" s="236" t="s">
        <v>569</v>
      </c>
      <c r="H199" s="237">
        <v>10</v>
      </c>
      <c r="I199" s="238"/>
      <c r="J199" s="237">
        <f>ROUND(I199*H199,3)</f>
        <v>0</v>
      </c>
      <c r="K199" s="239"/>
      <c r="L199" s="41"/>
      <c r="M199" s="240" t="s">
        <v>1</v>
      </c>
      <c r="N199" s="241" t="s">
        <v>44</v>
      </c>
      <c r="O199" s="94"/>
      <c r="P199" s="242">
        <f>O199*H199</f>
        <v>0</v>
      </c>
      <c r="Q199" s="242">
        <v>0.00060999999999999997</v>
      </c>
      <c r="R199" s="242">
        <f>Q199*H199</f>
        <v>0.0060999999999999995</v>
      </c>
      <c r="S199" s="242">
        <v>0</v>
      </c>
      <c r="T199" s="243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44" t="s">
        <v>327</v>
      </c>
      <c r="AT199" s="244" t="s">
        <v>264</v>
      </c>
      <c r="AU199" s="244" t="s">
        <v>89</v>
      </c>
      <c r="AY199" s="14" t="s">
        <v>263</v>
      </c>
      <c r="BE199" s="245">
        <f>IF(N199="základná",J199,0)</f>
        <v>0</v>
      </c>
      <c r="BF199" s="245">
        <f>IF(N199="znížená",J199,0)</f>
        <v>0</v>
      </c>
      <c r="BG199" s="245">
        <f>IF(N199="zákl. prenesená",J199,0)</f>
        <v>0</v>
      </c>
      <c r="BH199" s="245">
        <f>IF(N199="zníž. prenesená",J199,0)</f>
        <v>0</v>
      </c>
      <c r="BI199" s="245">
        <f>IF(N199="nulová",J199,0)</f>
        <v>0</v>
      </c>
      <c r="BJ199" s="14" t="s">
        <v>89</v>
      </c>
      <c r="BK199" s="246">
        <f>ROUND(I199*H199,3)</f>
        <v>0</v>
      </c>
      <c r="BL199" s="14" t="s">
        <v>327</v>
      </c>
      <c r="BM199" s="244" t="s">
        <v>1586</v>
      </c>
    </row>
    <row r="200" s="2" customFormat="1" ht="24.15" customHeight="1">
      <c r="A200" s="35"/>
      <c r="B200" s="36"/>
      <c r="C200" s="233" t="s">
        <v>521</v>
      </c>
      <c r="D200" s="233" t="s">
        <v>264</v>
      </c>
      <c r="E200" s="234" t="s">
        <v>1587</v>
      </c>
      <c r="F200" s="235" t="s">
        <v>1588</v>
      </c>
      <c r="G200" s="236" t="s">
        <v>410</v>
      </c>
      <c r="H200" s="237">
        <v>52</v>
      </c>
      <c r="I200" s="238"/>
      <c r="J200" s="237">
        <f>ROUND(I200*H200,3)</f>
        <v>0</v>
      </c>
      <c r="K200" s="239"/>
      <c r="L200" s="41"/>
      <c r="M200" s="240" t="s">
        <v>1</v>
      </c>
      <c r="N200" s="241" t="s">
        <v>44</v>
      </c>
      <c r="O200" s="94"/>
      <c r="P200" s="242">
        <f>O200*H200</f>
        <v>0</v>
      </c>
      <c r="Q200" s="242">
        <v>0.00012999999999999999</v>
      </c>
      <c r="R200" s="242">
        <f>Q200*H200</f>
        <v>0.0067599999999999995</v>
      </c>
      <c r="S200" s="242">
        <v>0</v>
      </c>
      <c r="T200" s="243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44" t="s">
        <v>327</v>
      </c>
      <c r="AT200" s="244" t="s">
        <v>264</v>
      </c>
      <c r="AU200" s="244" t="s">
        <v>89</v>
      </c>
      <c r="AY200" s="14" t="s">
        <v>263</v>
      </c>
      <c r="BE200" s="245">
        <f>IF(N200="základná",J200,0)</f>
        <v>0</v>
      </c>
      <c r="BF200" s="245">
        <f>IF(N200="znížená",J200,0)</f>
        <v>0</v>
      </c>
      <c r="BG200" s="245">
        <f>IF(N200="zákl. prenesená",J200,0)</f>
        <v>0</v>
      </c>
      <c r="BH200" s="245">
        <f>IF(N200="zníž. prenesená",J200,0)</f>
        <v>0</v>
      </c>
      <c r="BI200" s="245">
        <f>IF(N200="nulová",J200,0)</f>
        <v>0</v>
      </c>
      <c r="BJ200" s="14" t="s">
        <v>89</v>
      </c>
      <c r="BK200" s="246">
        <f>ROUND(I200*H200,3)</f>
        <v>0</v>
      </c>
      <c r="BL200" s="14" t="s">
        <v>327</v>
      </c>
      <c r="BM200" s="244" t="s">
        <v>1589</v>
      </c>
    </row>
    <row r="201" s="2" customFormat="1" ht="24.15" customHeight="1">
      <c r="A201" s="35"/>
      <c r="B201" s="36"/>
      <c r="C201" s="233" t="s">
        <v>525</v>
      </c>
      <c r="D201" s="233" t="s">
        <v>264</v>
      </c>
      <c r="E201" s="234" t="s">
        <v>1590</v>
      </c>
      <c r="F201" s="235" t="s">
        <v>1591</v>
      </c>
      <c r="G201" s="236" t="s">
        <v>1592</v>
      </c>
      <c r="H201" s="237">
        <v>7</v>
      </c>
      <c r="I201" s="238"/>
      <c r="J201" s="237">
        <f>ROUND(I201*H201,3)</f>
        <v>0</v>
      </c>
      <c r="K201" s="239"/>
      <c r="L201" s="41"/>
      <c r="M201" s="240" t="s">
        <v>1</v>
      </c>
      <c r="N201" s="241" t="s">
        <v>44</v>
      </c>
      <c r="O201" s="94"/>
      <c r="P201" s="242">
        <f>O201*H201</f>
        <v>0</v>
      </c>
      <c r="Q201" s="242">
        <v>0.00025999999999999998</v>
      </c>
      <c r="R201" s="242">
        <f>Q201*H201</f>
        <v>0.0018199999999999998</v>
      </c>
      <c r="S201" s="242">
        <v>0</v>
      </c>
      <c r="T201" s="243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44" t="s">
        <v>327</v>
      </c>
      <c r="AT201" s="244" t="s">
        <v>264</v>
      </c>
      <c r="AU201" s="244" t="s">
        <v>89</v>
      </c>
      <c r="AY201" s="14" t="s">
        <v>263</v>
      </c>
      <c r="BE201" s="245">
        <f>IF(N201="základná",J201,0)</f>
        <v>0</v>
      </c>
      <c r="BF201" s="245">
        <f>IF(N201="znížená",J201,0)</f>
        <v>0</v>
      </c>
      <c r="BG201" s="245">
        <f>IF(N201="zákl. prenesená",J201,0)</f>
        <v>0</v>
      </c>
      <c r="BH201" s="245">
        <f>IF(N201="zníž. prenesená",J201,0)</f>
        <v>0</v>
      </c>
      <c r="BI201" s="245">
        <f>IF(N201="nulová",J201,0)</f>
        <v>0</v>
      </c>
      <c r="BJ201" s="14" t="s">
        <v>89</v>
      </c>
      <c r="BK201" s="246">
        <f>ROUND(I201*H201,3)</f>
        <v>0</v>
      </c>
      <c r="BL201" s="14" t="s">
        <v>327</v>
      </c>
      <c r="BM201" s="244" t="s">
        <v>1593</v>
      </c>
    </row>
    <row r="202" s="2" customFormat="1" ht="24.15" customHeight="1">
      <c r="A202" s="35"/>
      <c r="B202" s="36"/>
      <c r="C202" s="249" t="s">
        <v>529</v>
      </c>
      <c r="D202" s="249" t="s">
        <v>612</v>
      </c>
      <c r="E202" s="250" t="s">
        <v>1594</v>
      </c>
      <c r="F202" s="251" t="s">
        <v>1595</v>
      </c>
      <c r="G202" s="252" t="s">
        <v>410</v>
      </c>
      <c r="H202" s="253">
        <v>66</v>
      </c>
      <c r="I202" s="254"/>
      <c r="J202" s="253">
        <f>ROUND(I202*H202,3)</f>
        <v>0</v>
      </c>
      <c r="K202" s="255"/>
      <c r="L202" s="256"/>
      <c r="M202" s="257" t="s">
        <v>1</v>
      </c>
      <c r="N202" s="258" t="s">
        <v>44</v>
      </c>
      <c r="O202" s="94"/>
      <c r="P202" s="242">
        <f>O202*H202</f>
        <v>0</v>
      </c>
      <c r="Q202" s="242">
        <v>3.0000000000000001E-05</v>
      </c>
      <c r="R202" s="242">
        <f>Q202*H202</f>
        <v>0.00198</v>
      </c>
      <c r="S202" s="242">
        <v>0</v>
      </c>
      <c r="T202" s="243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44" t="s">
        <v>717</v>
      </c>
      <c r="AT202" s="244" t="s">
        <v>612</v>
      </c>
      <c r="AU202" s="244" t="s">
        <v>89</v>
      </c>
      <c r="AY202" s="14" t="s">
        <v>263</v>
      </c>
      <c r="BE202" s="245">
        <f>IF(N202="základná",J202,0)</f>
        <v>0</v>
      </c>
      <c r="BF202" s="245">
        <f>IF(N202="znížená",J202,0)</f>
        <v>0</v>
      </c>
      <c r="BG202" s="245">
        <f>IF(N202="zákl. prenesená",J202,0)</f>
        <v>0</v>
      </c>
      <c r="BH202" s="245">
        <f>IF(N202="zníž. prenesená",J202,0)</f>
        <v>0</v>
      </c>
      <c r="BI202" s="245">
        <f>IF(N202="nulová",J202,0)</f>
        <v>0</v>
      </c>
      <c r="BJ202" s="14" t="s">
        <v>89</v>
      </c>
      <c r="BK202" s="246">
        <f>ROUND(I202*H202,3)</f>
        <v>0</v>
      </c>
      <c r="BL202" s="14" t="s">
        <v>327</v>
      </c>
      <c r="BM202" s="244" t="s">
        <v>1596</v>
      </c>
    </row>
    <row r="203" s="2" customFormat="1" ht="24.15" customHeight="1">
      <c r="A203" s="35"/>
      <c r="B203" s="36"/>
      <c r="C203" s="233" t="s">
        <v>533</v>
      </c>
      <c r="D203" s="233" t="s">
        <v>264</v>
      </c>
      <c r="E203" s="234" t="s">
        <v>1597</v>
      </c>
      <c r="F203" s="235" t="s">
        <v>1598</v>
      </c>
      <c r="G203" s="236" t="s">
        <v>410</v>
      </c>
      <c r="H203" s="237">
        <v>10</v>
      </c>
      <c r="I203" s="238"/>
      <c r="J203" s="237">
        <f>ROUND(I203*H203,3)</f>
        <v>0</v>
      </c>
      <c r="K203" s="239"/>
      <c r="L203" s="41"/>
      <c r="M203" s="240" t="s">
        <v>1</v>
      </c>
      <c r="N203" s="241" t="s">
        <v>44</v>
      </c>
      <c r="O203" s="94"/>
      <c r="P203" s="242">
        <f>O203*H203</f>
        <v>0</v>
      </c>
      <c r="Q203" s="242">
        <v>2.0000000000000002E-05</v>
      </c>
      <c r="R203" s="242">
        <f>Q203*H203</f>
        <v>0.00020000000000000001</v>
      </c>
      <c r="S203" s="242">
        <v>0</v>
      </c>
      <c r="T203" s="243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44" t="s">
        <v>327</v>
      </c>
      <c r="AT203" s="244" t="s">
        <v>264</v>
      </c>
      <c r="AU203" s="244" t="s">
        <v>89</v>
      </c>
      <c r="AY203" s="14" t="s">
        <v>263</v>
      </c>
      <c r="BE203" s="245">
        <f>IF(N203="základná",J203,0)</f>
        <v>0</v>
      </c>
      <c r="BF203" s="245">
        <f>IF(N203="znížená",J203,0)</f>
        <v>0</v>
      </c>
      <c r="BG203" s="245">
        <f>IF(N203="zákl. prenesená",J203,0)</f>
        <v>0</v>
      </c>
      <c r="BH203" s="245">
        <f>IF(N203="zníž. prenesená",J203,0)</f>
        <v>0</v>
      </c>
      <c r="BI203" s="245">
        <f>IF(N203="nulová",J203,0)</f>
        <v>0</v>
      </c>
      <c r="BJ203" s="14" t="s">
        <v>89</v>
      </c>
      <c r="BK203" s="246">
        <f>ROUND(I203*H203,3)</f>
        <v>0</v>
      </c>
      <c r="BL203" s="14" t="s">
        <v>327</v>
      </c>
      <c r="BM203" s="244" t="s">
        <v>1599</v>
      </c>
    </row>
    <row r="204" s="2" customFormat="1" ht="16.5" customHeight="1">
      <c r="A204" s="35"/>
      <c r="B204" s="36"/>
      <c r="C204" s="249" t="s">
        <v>537</v>
      </c>
      <c r="D204" s="249" t="s">
        <v>612</v>
      </c>
      <c r="E204" s="250" t="s">
        <v>1600</v>
      </c>
      <c r="F204" s="251" t="s">
        <v>1601</v>
      </c>
      <c r="G204" s="252" t="s">
        <v>410</v>
      </c>
      <c r="H204" s="253">
        <v>10</v>
      </c>
      <c r="I204" s="254"/>
      <c r="J204" s="253">
        <f>ROUND(I204*H204,3)</f>
        <v>0</v>
      </c>
      <c r="K204" s="255"/>
      <c r="L204" s="256"/>
      <c r="M204" s="257" t="s">
        <v>1</v>
      </c>
      <c r="N204" s="258" t="s">
        <v>44</v>
      </c>
      <c r="O204" s="94"/>
      <c r="P204" s="242">
        <f>O204*H204</f>
        <v>0</v>
      </c>
      <c r="Q204" s="242">
        <v>8.0000000000000007E-05</v>
      </c>
      <c r="R204" s="242">
        <f>Q204*H204</f>
        <v>0.00080000000000000004</v>
      </c>
      <c r="S204" s="242">
        <v>0</v>
      </c>
      <c r="T204" s="243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44" t="s">
        <v>717</v>
      </c>
      <c r="AT204" s="244" t="s">
        <v>612</v>
      </c>
      <c r="AU204" s="244" t="s">
        <v>89</v>
      </c>
      <c r="AY204" s="14" t="s">
        <v>263</v>
      </c>
      <c r="BE204" s="245">
        <f>IF(N204="základná",J204,0)</f>
        <v>0</v>
      </c>
      <c r="BF204" s="245">
        <f>IF(N204="znížená",J204,0)</f>
        <v>0</v>
      </c>
      <c r="BG204" s="245">
        <f>IF(N204="zákl. prenesená",J204,0)</f>
        <v>0</v>
      </c>
      <c r="BH204" s="245">
        <f>IF(N204="zníž. prenesená",J204,0)</f>
        <v>0</v>
      </c>
      <c r="BI204" s="245">
        <f>IF(N204="nulová",J204,0)</f>
        <v>0</v>
      </c>
      <c r="BJ204" s="14" t="s">
        <v>89</v>
      </c>
      <c r="BK204" s="246">
        <f>ROUND(I204*H204,3)</f>
        <v>0</v>
      </c>
      <c r="BL204" s="14" t="s">
        <v>327</v>
      </c>
      <c r="BM204" s="244" t="s">
        <v>1602</v>
      </c>
    </row>
    <row r="205" s="2" customFormat="1" ht="24.15" customHeight="1">
      <c r="A205" s="35"/>
      <c r="B205" s="36"/>
      <c r="C205" s="233" t="s">
        <v>542</v>
      </c>
      <c r="D205" s="233" t="s">
        <v>264</v>
      </c>
      <c r="E205" s="234" t="s">
        <v>1603</v>
      </c>
      <c r="F205" s="235" t="s">
        <v>1604</v>
      </c>
      <c r="G205" s="236" t="s">
        <v>410</v>
      </c>
      <c r="H205" s="237">
        <v>4</v>
      </c>
      <c r="I205" s="238"/>
      <c r="J205" s="237">
        <f>ROUND(I205*H205,3)</f>
        <v>0</v>
      </c>
      <c r="K205" s="239"/>
      <c r="L205" s="41"/>
      <c r="M205" s="240" t="s">
        <v>1</v>
      </c>
      <c r="N205" s="241" t="s">
        <v>44</v>
      </c>
      <c r="O205" s="94"/>
      <c r="P205" s="242">
        <f>O205*H205</f>
        <v>0</v>
      </c>
      <c r="Q205" s="242">
        <v>4.0000000000000003E-05</v>
      </c>
      <c r="R205" s="242">
        <f>Q205*H205</f>
        <v>0.00016000000000000001</v>
      </c>
      <c r="S205" s="242">
        <v>0</v>
      </c>
      <c r="T205" s="243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44" t="s">
        <v>327</v>
      </c>
      <c r="AT205" s="244" t="s">
        <v>264</v>
      </c>
      <c r="AU205" s="244" t="s">
        <v>89</v>
      </c>
      <c r="AY205" s="14" t="s">
        <v>263</v>
      </c>
      <c r="BE205" s="245">
        <f>IF(N205="základná",J205,0)</f>
        <v>0</v>
      </c>
      <c r="BF205" s="245">
        <f>IF(N205="znížená",J205,0)</f>
        <v>0</v>
      </c>
      <c r="BG205" s="245">
        <f>IF(N205="zákl. prenesená",J205,0)</f>
        <v>0</v>
      </c>
      <c r="BH205" s="245">
        <f>IF(N205="zníž. prenesená",J205,0)</f>
        <v>0</v>
      </c>
      <c r="BI205" s="245">
        <f>IF(N205="nulová",J205,0)</f>
        <v>0</v>
      </c>
      <c r="BJ205" s="14" t="s">
        <v>89</v>
      </c>
      <c r="BK205" s="246">
        <f>ROUND(I205*H205,3)</f>
        <v>0</v>
      </c>
      <c r="BL205" s="14" t="s">
        <v>327</v>
      </c>
      <c r="BM205" s="244" t="s">
        <v>1605</v>
      </c>
    </row>
    <row r="206" s="2" customFormat="1" ht="16.5" customHeight="1">
      <c r="A206" s="35"/>
      <c r="B206" s="36"/>
      <c r="C206" s="249" t="s">
        <v>546</v>
      </c>
      <c r="D206" s="249" t="s">
        <v>612</v>
      </c>
      <c r="E206" s="250" t="s">
        <v>1606</v>
      </c>
      <c r="F206" s="251" t="s">
        <v>1607</v>
      </c>
      <c r="G206" s="252" t="s">
        <v>410</v>
      </c>
      <c r="H206" s="253">
        <v>4</v>
      </c>
      <c r="I206" s="254"/>
      <c r="J206" s="253">
        <f>ROUND(I206*H206,3)</f>
        <v>0</v>
      </c>
      <c r="K206" s="255"/>
      <c r="L206" s="256"/>
      <c r="M206" s="257" t="s">
        <v>1</v>
      </c>
      <c r="N206" s="258" t="s">
        <v>44</v>
      </c>
      <c r="O206" s="94"/>
      <c r="P206" s="242">
        <f>O206*H206</f>
        <v>0</v>
      </c>
      <c r="Q206" s="242">
        <v>0.00010000000000000001</v>
      </c>
      <c r="R206" s="242">
        <f>Q206*H206</f>
        <v>0.00040000000000000002</v>
      </c>
      <c r="S206" s="242">
        <v>0</v>
      </c>
      <c r="T206" s="243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44" t="s">
        <v>717</v>
      </c>
      <c r="AT206" s="244" t="s">
        <v>612</v>
      </c>
      <c r="AU206" s="244" t="s">
        <v>89</v>
      </c>
      <c r="AY206" s="14" t="s">
        <v>263</v>
      </c>
      <c r="BE206" s="245">
        <f>IF(N206="základná",J206,0)</f>
        <v>0</v>
      </c>
      <c r="BF206" s="245">
        <f>IF(N206="znížená",J206,0)</f>
        <v>0</v>
      </c>
      <c r="BG206" s="245">
        <f>IF(N206="zákl. prenesená",J206,0)</f>
        <v>0</v>
      </c>
      <c r="BH206" s="245">
        <f>IF(N206="zníž. prenesená",J206,0)</f>
        <v>0</v>
      </c>
      <c r="BI206" s="245">
        <f>IF(N206="nulová",J206,0)</f>
        <v>0</v>
      </c>
      <c r="BJ206" s="14" t="s">
        <v>89</v>
      </c>
      <c r="BK206" s="246">
        <f>ROUND(I206*H206,3)</f>
        <v>0</v>
      </c>
      <c r="BL206" s="14" t="s">
        <v>327</v>
      </c>
      <c r="BM206" s="244" t="s">
        <v>1608</v>
      </c>
    </row>
    <row r="207" s="2" customFormat="1" ht="24.15" customHeight="1">
      <c r="A207" s="35"/>
      <c r="B207" s="36"/>
      <c r="C207" s="233" t="s">
        <v>550</v>
      </c>
      <c r="D207" s="233" t="s">
        <v>264</v>
      </c>
      <c r="E207" s="234" t="s">
        <v>1609</v>
      </c>
      <c r="F207" s="235" t="s">
        <v>1610</v>
      </c>
      <c r="G207" s="236" t="s">
        <v>410</v>
      </c>
      <c r="H207" s="237">
        <v>6</v>
      </c>
      <c r="I207" s="238"/>
      <c r="J207" s="237">
        <f>ROUND(I207*H207,3)</f>
        <v>0</v>
      </c>
      <c r="K207" s="239"/>
      <c r="L207" s="41"/>
      <c r="M207" s="240" t="s">
        <v>1</v>
      </c>
      <c r="N207" s="241" t="s">
        <v>44</v>
      </c>
      <c r="O207" s="94"/>
      <c r="P207" s="242">
        <f>O207*H207</f>
        <v>0</v>
      </c>
      <c r="Q207" s="242">
        <v>5.0000000000000002E-05</v>
      </c>
      <c r="R207" s="242">
        <f>Q207*H207</f>
        <v>0.00030000000000000003</v>
      </c>
      <c r="S207" s="242">
        <v>0</v>
      </c>
      <c r="T207" s="243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44" t="s">
        <v>327</v>
      </c>
      <c r="AT207" s="244" t="s">
        <v>264</v>
      </c>
      <c r="AU207" s="244" t="s">
        <v>89</v>
      </c>
      <c r="AY207" s="14" t="s">
        <v>263</v>
      </c>
      <c r="BE207" s="245">
        <f>IF(N207="základná",J207,0)</f>
        <v>0</v>
      </c>
      <c r="BF207" s="245">
        <f>IF(N207="znížená",J207,0)</f>
        <v>0</v>
      </c>
      <c r="BG207" s="245">
        <f>IF(N207="zákl. prenesená",J207,0)</f>
        <v>0</v>
      </c>
      <c r="BH207" s="245">
        <f>IF(N207="zníž. prenesená",J207,0)</f>
        <v>0</v>
      </c>
      <c r="BI207" s="245">
        <f>IF(N207="nulová",J207,0)</f>
        <v>0</v>
      </c>
      <c r="BJ207" s="14" t="s">
        <v>89</v>
      </c>
      <c r="BK207" s="246">
        <f>ROUND(I207*H207,3)</f>
        <v>0</v>
      </c>
      <c r="BL207" s="14" t="s">
        <v>327</v>
      </c>
      <c r="BM207" s="244" t="s">
        <v>1611</v>
      </c>
    </row>
    <row r="208" s="2" customFormat="1" ht="24.15" customHeight="1">
      <c r="A208" s="35"/>
      <c r="B208" s="36"/>
      <c r="C208" s="249" t="s">
        <v>554</v>
      </c>
      <c r="D208" s="249" t="s">
        <v>612</v>
      </c>
      <c r="E208" s="250" t="s">
        <v>1612</v>
      </c>
      <c r="F208" s="251" t="s">
        <v>1613</v>
      </c>
      <c r="G208" s="252" t="s">
        <v>410</v>
      </c>
      <c r="H208" s="253">
        <v>6</v>
      </c>
      <c r="I208" s="254"/>
      <c r="J208" s="253">
        <f>ROUND(I208*H208,3)</f>
        <v>0</v>
      </c>
      <c r="K208" s="255"/>
      <c r="L208" s="256"/>
      <c r="M208" s="257" t="s">
        <v>1</v>
      </c>
      <c r="N208" s="258" t="s">
        <v>44</v>
      </c>
      <c r="O208" s="94"/>
      <c r="P208" s="242">
        <f>O208*H208</f>
        <v>0</v>
      </c>
      <c r="Q208" s="242">
        <v>8.0000000000000007E-05</v>
      </c>
      <c r="R208" s="242">
        <f>Q208*H208</f>
        <v>0.00048000000000000007</v>
      </c>
      <c r="S208" s="242">
        <v>0</v>
      </c>
      <c r="T208" s="243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44" t="s">
        <v>717</v>
      </c>
      <c r="AT208" s="244" t="s">
        <v>612</v>
      </c>
      <c r="AU208" s="244" t="s">
        <v>89</v>
      </c>
      <c r="AY208" s="14" t="s">
        <v>263</v>
      </c>
      <c r="BE208" s="245">
        <f>IF(N208="základná",J208,0)</f>
        <v>0</v>
      </c>
      <c r="BF208" s="245">
        <f>IF(N208="znížená",J208,0)</f>
        <v>0</v>
      </c>
      <c r="BG208" s="245">
        <f>IF(N208="zákl. prenesená",J208,0)</f>
        <v>0</v>
      </c>
      <c r="BH208" s="245">
        <f>IF(N208="zníž. prenesená",J208,0)</f>
        <v>0</v>
      </c>
      <c r="BI208" s="245">
        <f>IF(N208="nulová",J208,0)</f>
        <v>0</v>
      </c>
      <c r="BJ208" s="14" t="s">
        <v>89</v>
      </c>
      <c r="BK208" s="246">
        <f>ROUND(I208*H208,3)</f>
        <v>0</v>
      </c>
      <c r="BL208" s="14" t="s">
        <v>327</v>
      </c>
      <c r="BM208" s="244" t="s">
        <v>1614</v>
      </c>
    </row>
    <row r="209" s="2" customFormat="1" ht="24.15" customHeight="1">
      <c r="A209" s="35"/>
      <c r="B209" s="36"/>
      <c r="C209" s="233" t="s">
        <v>558</v>
      </c>
      <c r="D209" s="233" t="s">
        <v>264</v>
      </c>
      <c r="E209" s="234" t="s">
        <v>1615</v>
      </c>
      <c r="F209" s="235" t="s">
        <v>1616</v>
      </c>
      <c r="G209" s="236" t="s">
        <v>410</v>
      </c>
      <c r="H209" s="237">
        <v>3</v>
      </c>
      <c r="I209" s="238"/>
      <c r="J209" s="237">
        <f>ROUND(I209*H209,3)</f>
        <v>0</v>
      </c>
      <c r="K209" s="239"/>
      <c r="L209" s="41"/>
      <c r="M209" s="240" t="s">
        <v>1</v>
      </c>
      <c r="N209" s="241" t="s">
        <v>44</v>
      </c>
      <c r="O209" s="94"/>
      <c r="P209" s="242">
        <f>O209*H209</f>
        <v>0</v>
      </c>
      <c r="Q209" s="242">
        <v>6.0000000000000002E-05</v>
      </c>
      <c r="R209" s="242">
        <f>Q209*H209</f>
        <v>0.00018000000000000001</v>
      </c>
      <c r="S209" s="242">
        <v>0</v>
      </c>
      <c r="T209" s="243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44" t="s">
        <v>327</v>
      </c>
      <c r="AT209" s="244" t="s">
        <v>264</v>
      </c>
      <c r="AU209" s="244" t="s">
        <v>89</v>
      </c>
      <c r="AY209" s="14" t="s">
        <v>263</v>
      </c>
      <c r="BE209" s="245">
        <f>IF(N209="základná",J209,0)</f>
        <v>0</v>
      </c>
      <c r="BF209" s="245">
        <f>IF(N209="znížená",J209,0)</f>
        <v>0</v>
      </c>
      <c r="BG209" s="245">
        <f>IF(N209="zákl. prenesená",J209,0)</f>
        <v>0</v>
      </c>
      <c r="BH209" s="245">
        <f>IF(N209="zníž. prenesená",J209,0)</f>
        <v>0</v>
      </c>
      <c r="BI209" s="245">
        <f>IF(N209="nulová",J209,0)</f>
        <v>0</v>
      </c>
      <c r="BJ209" s="14" t="s">
        <v>89</v>
      </c>
      <c r="BK209" s="246">
        <f>ROUND(I209*H209,3)</f>
        <v>0</v>
      </c>
      <c r="BL209" s="14" t="s">
        <v>327</v>
      </c>
      <c r="BM209" s="244" t="s">
        <v>1617</v>
      </c>
    </row>
    <row r="210" s="2" customFormat="1" ht="16.5" customHeight="1">
      <c r="A210" s="35"/>
      <c r="B210" s="36"/>
      <c r="C210" s="249" t="s">
        <v>562</v>
      </c>
      <c r="D210" s="249" t="s">
        <v>612</v>
      </c>
      <c r="E210" s="250" t="s">
        <v>1618</v>
      </c>
      <c r="F210" s="251" t="s">
        <v>1619</v>
      </c>
      <c r="G210" s="252" t="s">
        <v>410</v>
      </c>
      <c r="H210" s="253">
        <v>3</v>
      </c>
      <c r="I210" s="254"/>
      <c r="J210" s="253">
        <f>ROUND(I210*H210,3)</f>
        <v>0</v>
      </c>
      <c r="K210" s="255"/>
      <c r="L210" s="256"/>
      <c r="M210" s="257" t="s">
        <v>1</v>
      </c>
      <c r="N210" s="258" t="s">
        <v>44</v>
      </c>
      <c r="O210" s="94"/>
      <c r="P210" s="242">
        <f>O210*H210</f>
        <v>0</v>
      </c>
      <c r="Q210" s="242">
        <v>0.0023500000000000001</v>
      </c>
      <c r="R210" s="242">
        <f>Q210*H210</f>
        <v>0.0070500000000000007</v>
      </c>
      <c r="S210" s="242">
        <v>0</v>
      </c>
      <c r="T210" s="243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44" t="s">
        <v>717</v>
      </c>
      <c r="AT210" s="244" t="s">
        <v>612</v>
      </c>
      <c r="AU210" s="244" t="s">
        <v>89</v>
      </c>
      <c r="AY210" s="14" t="s">
        <v>263</v>
      </c>
      <c r="BE210" s="245">
        <f>IF(N210="základná",J210,0)</f>
        <v>0</v>
      </c>
      <c r="BF210" s="245">
        <f>IF(N210="znížená",J210,0)</f>
        <v>0</v>
      </c>
      <c r="BG210" s="245">
        <f>IF(N210="zákl. prenesená",J210,0)</f>
        <v>0</v>
      </c>
      <c r="BH210" s="245">
        <f>IF(N210="zníž. prenesená",J210,0)</f>
        <v>0</v>
      </c>
      <c r="BI210" s="245">
        <f>IF(N210="nulová",J210,0)</f>
        <v>0</v>
      </c>
      <c r="BJ210" s="14" t="s">
        <v>89</v>
      </c>
      <c r="BK210" s="246">
        <f>ROUND(I210*H210,3)</f>
        <v>0</v>
      </c>
      <c r="BL210" s="14" t="s">
        <v>327</v>
      </c>
      <c r="BM210" s="244" t="s">
        <v>1620</v>
      </c>
    </row>
    <row r="211" s="2" customFormat="1" ht="24.15" customHeight="1">
      <c r="A211" s="35"/>
      <c r="B211" s="36"/>
      <c r="C211" s="233" t="s">
        <v>566</v>
      </c>
      <c r="D211" s="233" t="s">
        <v>264</v>
      </c>
      <c r="E211" s="234" t="s">
        <v>1621</v>
      </c>
      <c r="F211" s="235" t="s">
        <v>1622</v>
      </c>
      <c r="G211" s="236" t="s">
        <v>410</v>
      </c>
      <c r="H211" s="237">
        <v>1</v>
      </c>
      <c r="I211" s="238"/>
      <c r="J211" s="237">
        <f>ROUND(I211*H211,3)</f>
        <v>0</v>
      </c>
      <c r="K211" s="239"/>
      <c r="L211" s="41"/>
      <c r="M211" s="240" t="s">
        <v>1</v>
      </c>
      <c r="N211" s="241" t="s">
        <v>44</v>
      </c>
      <c r="O211" s="94"/>
      <c r="P211" s="242">
        <f>O211*H211</f>
        <v>0</v>
      </c>
      <c r="Q211" s="242">
        <v>6.0000000000000002E-05</v>
      </c>
      <c r="R211" s="242">
        <f>Q211*H211</f>
        <v>6.0000000000000002E-05</v>
      </c>
      <c r="S211" s="242">
        <v>0</v>
      </c>
      <c r="T211" s="243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44" t="s">
        <v>327</v>
      </c>
      <c r="AT211" s="244" t="s">
        <v>264</v>
      </c>
      <c r="AU211" s="244" t="s">
        <v>89</v>
      </c>
      <c r="AY211" s="14" t="s">
        <v>263</v>
      </c>
      <c r="BE211" s="245">
        <f>IF(N211="základná",J211,0)</f>
        <v>0</v>
      </c>
      <c r="BF211" s="245">
        <f>IF(N211="znížená",J211,0)</f>
        <v>0</v>
      </c>
      <c r="BG211" s="245">
        <f>IF(N211="zákl. prenesená",J211,0)</f>
        <v>0</v>
      </c>
      <c r="BH211" s="245">
        <f>IF(N211="zníž. prenesená",J211,0)</f>
        <v>0</v>
      </c>
      <c r="BI211" s="245">
        <f>IF(N211="nulová",J211,0)</f>
        <v>0</v>
      </c>
      <c r="BJ211" s="14" t="s">
        <v>89</v>
      </c>
      <c r="BK211" s="246">
        <f>ROUND(I211*H211,3)</f>
        <v>0</v>
      </c>
      <c r="BL211" s="14" t="s">
        <v>327</v>
      </c>
      <c r="BM211" s="244" t="s">
        <v>1623</v>
      </c>
    </row>
    <row r="212" s="2" customFormat="1" ht="16.5" customHeight="1">
      <c r="A212" s="35"/>
      <c r="B212" s="36"/>
      <c r="C212" s="249" t="s">
        <v>571</v>
      </c>
      <c r="D212" s="249" t="s">
        <v>612</v>
      </c>
      <c r="E212" s="250" t="s">
        <v>1624</v>
      </c>
      <c r="F212" s="251" t="s">
        <v>1625</v>
      </c>
      <c r="G212" s="252" t="s">
        <v>410</v>
      </c>
      <c r="H212" s="253">
        <v>1</v>
      </c>
      <c r="I212" s="254"/>
      <c r="J212" s="253">
        <f>ROUND(I212*H212,3)</f>
        <v>0</v>
      </c>
      <c r="K212" s="255"/>
      <c r="L212" s="256"/>
      <c r="M212" s="257" t="s">
        <v>1</v>
      </c>
      <c r="N212" s="258" t="s">
        <v>44</v>
      </c>
      <c r="O212" s="94"/>
      <c r="P212" s="242">
        <f>O212*H212</f>
        <v>0</v>
      </c>
      <c r="Q212" s="242">
        <v>0.0035000000000000001</v>
      </c>
      <c r="R212" s="242">
        <f>Q212*H212</f>
        <v>0.0035000000000000001</v>
      </c>
      <c r="S212" s="242">
        <v>0</v>
      </c>
      <c r="T212" s="243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44" t="s">
        <v>717</v>
      </c>
      <c r="AT212" s="244" t="s">
        <v>612</v>
      </c>
      <c r="AU212" s="244" t="s">
        <v>89</v>
      </c>
      <c r="AY212" s="14" t="s">
        <v>263</v>
      </c>
      <c r="BE212" s="245">
        <f>IF(N212="základná",J212,0)</f>
        <v>0</v>
      </c>
      <c r="BF212" s="245">
        <f>IF(N212="znížená",J212,0)</f>
        <v>0</v>
      </c>
      <c r="BG212" s="245">
        <f>IF(N212="zákl. prenesená",J212,0)</f>
        <v>0</v>
      </c>
      <c r="BH212" s="245">
        <f>IF(N212="zníž. prenesená",J212,0)</f>
        <v>0</v>
      </c>
      <c r="BI212" s="245">
        <f>IF(N212="nulová",J212,0)</f>
        <v>0</v>
      </c>
      <c r="BJ212" s="14" t="s">
        <v>89</v>
      </c>
      <c r="BK212" s="246">
        <f>ROUND(I212*H212,3)</f>
        <v>0</v>
      </c>
      <c r="BL212" s="14" t="s">
        <v>327</v>
      </c>
      <c r="BM212" s="244" t="s">
        <v>1626</v>
      </c>
    </row>
    <row r="213" s="2" customFormat="1" ht="24.15" customHeight="1">
      <c r="A213" s="35"/>
      <c r="B213" s="36"/>
      <c r="C213" s="233" t="s">
        <v>575</v>
      </c>
      <c r="D213" s="233" t="s">
        <v>264</v>
      </c>
      <c r="E213" s="234" t="s">
        <v>1627</v>
      </c>
      <c r="F213" s="235" t="s">
        <v>1628</v>
      </c>
      <c r="G213" s="236" t="s">
        <v>410</v>
      </c>
      <c r="H213" s="237">
        <v>1</v>
      </c>
      <c r="I213" s="238"/>
      <c r="J213" s="237">
        <f>ROUND(I213*H213,3)</f>
        <v>0</v>
      </c>
      <c r="K213" s="239"/>
      <c r="L213" s="41"/>
      <c r="M213" s="240" t="s">
        <v>1</v>
      </c>
      <c r="N213" s="241" t="s">
        <v>44</v>
      </c>
      <c r="O213" s="94"/>
      <c r="P213" s="242">
        <f>O213*H213</f>
        <v>0</v>
      </c>
      <c r="Q213" s="242">
        <v>6.9999999999999994E-05</v>
      </c>
      <c r="R213" s="242">
        <f>Q213*H213</f>
        <v>6.9999999999999994E-05</v>
      </c>
      <c r="S213" s="242">
        <v>0</v>
      </c>
      <c r="T213" s="243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44" t="s">
        <v>327</v>
      </c>
      <c r="AT213" s="244" t="s">
        <v>264</v>
      </c>
      <c r="AU213" s="244" t="s">
        <v>89</v>
      </c>
      <c r="AY213" s="14" t="s">
        <v>263</v>
      </c>
      <c r="BE213" s="245">
        <f>IF(N213="základná",J213,0)</f>
        <v>0</v>
      </c>
      <c r="BF213" s="245">
        <f>IF(N213="znížená",J213,0)</f>
        <v>0</v>
      </c>
      <c r="BG213" s="245">
        <f>IF(N213="zákl. prenesená",J213,0)</f>
        <v>0</v>
      </c>
      <c r="BH213" s="245">
        <f>IF(N213="zníž. prenesená",J213,0)</f>
        <v>0</v>
      </c>
      <c r="BI213" s="245">
        <f>IF(N213="nulová",J213,0)</f>
        <v>0</v>
      </c>
      <c r="BJ213" s="14" t="s">
        <v>89</v>
      </c>
      <c r="BK213" s="246">
        <f>ROUND(I213*H213,3)</f>
        <v>0</v>
      </c>
      <c r="BL213" s="14" t="s">
        <v>327</v>
      </c>
      <c r="BM213" s="244" t="s">
        <v>1629</v>
      </c>
    </row>
    <row r="214" s="2" customFormat="1" ht="16.5" customHeight="1">
      <c r="A214" s="35"/>
      <c r="B214" s="36"/>
      <c r="C214" s="249" t="s">
        <v>579</v>
      </c>
      <c r="D214" s="249" t="s">
        <v>612</v>
      </c>
      <c r="E214" s="250" t="s">
        <v>1630</v>
      </c>
      <c r="F214" s="251" t="s">
        <v>1631</v>
      </c>
      <c r="G214" s="252" t="s">
        <v>410</v>
      </c>
      <c r="H214" s="253">
        <v>1</v>
      </c>
      <c r="I214" s="254"/>
      <c r="J214" s="253">
        <f>ROUND(I214*H214,3)</f>
        <v>0</v>
      </c>
      <c r="K214" s="255"/>
      <c r="L214" s="256"/>
      <c r="M214" s="257" t="s">
        <v>1</v>
      </c>
      <c r="N214" s="258" t="s">
        <v>44</v>
      </c>
      <c r="O214" s="94"/>
      <c r="P214" s="242">
        <f>O214*H214</f>
        <v>0</v>
      </c>
      <c r="Q214" s="242">
        <v>0.0051900000000000002</v>
      </c>
      <c r="R214" s="242">
        <f>Q214*H214</f>
        <v>0.0051900000000000002</v>
      </c>
      <c r="S214" s="242">
        <v>0</v>
      </c>
      <c r="T214" s="243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44" t="s">
        <v>717</v>
      </c>
      <c r="AT214" s="244" t="s">
        <v>612</v>
      </c>
      <c r="AU214" s="244" t="s">
        <v>89</v>
      </c>
      <c r="AY214" s="14" t="s">
        <v>263</v>
      </c>
      <c r="BE214" s="245">
        <f>IF(N214="základná",J214,0)</f>
        <v>0</v>
      </c>
      <c r="BF214" s="245">
        <f>IF(N214="znížená",J214,0)</f>
        <v>0</v>
      </c>
      <c r="BG214" s="245">
        <f>IF(N214="zákl. prenesená",J214,0)</f>
        <v>0</v>
      </c>
      <c r="BH214" s="245">
        <f>IF(N214="zníž. prenesená",J214,0)</f>
        <v>0</v>
      </c>
      <c r="BI214" s="245">
        <f>IF(N214="nulová",J214,0)</f>
        <v>0</v>
      </c>
      <c r="BJ214" s="14" t="s">
        <v>89</v>
      </c>
      <c r="BK214" s="246">
        <f>ROUND(I214*H214,3)</f>
        <v>0</v>
      </c>
      <c r="BL214" s="14" t="s">
        <v>327</v>
      </c>
      <c r="BM214" s="244" t="s">
        <v>1632</v>
      </c>
    </row>
    <row r="215" s="2" customFormat="1" ht="21.75" customHeight="1">
      <c r="A215" s="35"/>
      <c r="B215" s="36"/>
      <c r="C215" s="233" t="s">
        <v>583</v>
      </c>
      <c r="D215" s="233" t="s">
        <v>264</v>
      </c>
      <c r="E215" s="234" t="s">
        <v>1633</v>
      </c>
      <c r="F215" s="235" t="s">
        <v>1634</v>
      </c>
      <c r="G215" s="236" t="s">
        <v>410</v>
      </c>
      <c r="H215" s="237">
        <v>5</v>
      </c>
      <c r="I215" s="238"/>
      <c r="J215" s="237">
        <f>ROUND(I215*H215,3)</f>
        <v>0</v>
      </c>
      <c r="K215" s="239"/>
      <c r="L215" s="41"/>
      <c r="M215" s="240" t="s">
        <v>1</v>
      </c>
      <c r="N215" s="241" t="s">
        <v>44</v>
      </c>
      <c r="O215" s="94"/>
      <c r="P215" s="242">
        <f>O215*H215</f>
        <v>0</v>
      </c>
      <c r="Q215" s="242">
        <v>2.0000000000000002E-05</v>
      </c>
      <c r="R215" s="242">
        <f>Q215*H215</f>
        <v>0.00010000000000000001</v>
      </c>
      <c r="S215" s="242">
        <v>0</v>
      </c>
      <c r="T215" s="243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44" t="s">
        <v>327</v>
      </c>
      <c r="AT215" s="244" t="s">
        <v>264</v>
      </c>
      <c r="AU215" s="244" t="s">
        <v>89</v>
      </c>
      <c r="AY215" s="14" t="s">
        <v>263</v>
      </c>
      <c r="BE215" s="245">
        <f>IF(N215="základná",J215,0)</f>
        <v>0</v>
      </c>
      <c r="BF215" s="245">
        <f>IF(N215="znížená",J215,0)</f>
        <v>0</v>
      </c>
      <c r="BG215" s="245">
        <f>IF(N215="zákl. prenesená",J215,0)</f>
        <v>0</v>
      </c>
      <c r="BH215" s="245">
        <f>IF(N215="zníž. prenesená",J215,0)</f>
        <v>0</v>
      </c>
      <c r="BI215" s="245">
        <f>IF(N215="nulová",J215,0)</f>
        <v>0</v>
      </c>
      <c r="BJ215" s="14" t="s">
        <v>89</v>
      </c>
      <c r="BK215" s="246">
        <f>ROUND(I215*H215,3)</f>
        <v>0</v>
      </c>
      <c r="BL215" s="14" t="s">
        <v>327</v>
      </c>
      <c r="BM215" s="244" t="s">
        <v>1635</v>
      </c>
    </row>
    <row r="216" s="2" customFormat="1" ht="21.75" customHeight="1">
      <c r="A216" s="35"/>
      <c r="B216" s="36"/>
      <c r="C216" s="249" t="s">
        <v>587</v>
      </c>
      <c r="D216" s="249" t="s">
        <v>612</v>
      </c>
      <c r="E216" s="250" t="s">
        <v>1636</v>
      </c>
      <c r="F216" s="251" t="s">
        <v>1637</v>
      </c>
      <c r="G216" s="252" t="s">
        <v>410</v>
      </c>
      <c r="H216" s="253">
        <v>5</v>
      </c>
      <c r="I216" s="254"/>
      <c r="J216" s="253">
        <f>ROUND(I216*H216,3)</f>
        <v>0</v>
      </c>
      <c r="K216" s="255"/>
      <c r="L216" s="256"/>
      <c r="M216" s="257" t="s">
        <v>1</v>
      </c>
      <c r="N216" s="258" t="s">
        <v>44</v>
      </c>
      <c r="O216" s="94"/>
      <c r="P216" s="242">
        <f>O216*H216</f>
        <v>0</v>
      </c>
      <c r="Q216" s="242">
        <v>6.9999999999999994E-05</v>
      </c>
      <c r="R216" s="242">
        <f>Q216*H216</f>
        <v>0.00034999999999999994</v>
      </c>
      <c r="S216" s="242">
        <v>0</v>
      </c>
      <c r="T216" s="243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44" t="s">
        <v>717</v>
      </c>
      <c r="AT216" s="244" t="s">
        <v>612</v>
      </c>
      <c r="AU216" s="244" t="s">
        <v>89</v>
      </c>
      <c r="AY216" s="14" t="s">
        <v>263</v>
      </c>
      <c r="BE216" s="245">
        <f>IF(N216="základná",J216,0)</f>
        <v>0</v>
      </c>
      <c r="BF216" s="245">
        <f>IF(N216="znížená",J216,0)</f>
        <v>0</v>
      </c>
      <c r="BG216" s="245">
        <f>IF(N216="zákl. prenesená",J216,0)</f>
        <v>0</v>
      </c>
      <c r="BH216" s="245">
        <f>IF(N216="zníž. prenesená",J216,0)</f>
        <v>0</v>
      </c>
      <c r="BI216" s="245">
        <f>IF(N216="nulová",J216,0)</f>
        <v>0</v>
      </c>
      <c r="BJ216" s="14" t="s">
        <v>89</v>
      </c>
      <c r="BK216" s="246">
        <f>ROUND(I216*H216,3)</f>
        <v>0</v>
      </c>
      <c r="BL216" s="14" t="s">
        <v>327</v>
      </c>
      <c r="BM216" s="244" t="s">
        <v>1638</v>
      </c>
    </row>
    <row r="217" s="2" customFormat="1" ht="16.5" customHeight="1">
      <c r="A217" s="35"/>
      <c r="B217" s="36"/>
      <c r="C217" s="233" t="s">
        <v>591</v>
      </c>
      <c r="D217" s="233" t="s">
        <v>264</v>
      </c>
      <c r="E217" s="234" t="s">
        <v>1639</v>
      </c>
      <c r="F217" s="235" t="s">
        <v>1640</v>
      </c>
      <c r="G217" s="236" t="s">
        <v>410</v>
      </c>
      <c r="H217" s="237">
        <v>1</v>
      </c>
      <c r="I217" s="238"/>
      <c r="J217" s="237">
        <f>ROUND(I217*H217,3)</f>
        <v>0</v>
      </c>
      <c r="K217" s="239"/>
      <c r="L217" s="41"/>
      <c r="M217" s="240" t="s">
        <v>1</v>
      </c>
      <c r="N217" s="241" t="s">
        <v>44</v>
      </c>
      <c r="O217" s="94"/>
      <c r="P217" s="242">
        <f>O217*H217</f>
        <v>0</v>
      </c>
      <c r="Q217" s="242">
        <v>4.0000000000000003E-05</v>
      </c>
      <c r="R217" s="242">
        <f>Q217*H217</f>
        <v>4.0000000000000003E-05</v>
      </c>
      <c r="S217" s="242">
        <v>0</v>
      </c>
      <c r="T217" s="243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44" t="s">
        <v>327</v>
      </c>
      <c r="AT217" s="244" t="s">
        <v>264</v>
      </c>
      <c r="AU217" s="244" t="s">
        <v>89</v>
      </c>
      <c r="AY217" s="14" t="s">
        <v>263</v>
      </c>
      <c r="BE217" s="245">
        <f>IF(N217="základná",J217,0)</f>
        <v>0</v>
      </c>
      <c r="BF217" s="245">
        <f>IF(N217="znížená",J217,0)</f>
        <v>0</v>
      </c>
      <c r="BG217" s="245">
        <f>IF(N217="zákl. prenesená",J217,0)</f>
        <v>0</v>
      </c>
      <c r="BH217" s="245">
        <f>IF(N217="zníž. prenesená",J217,0)</f>
        <v>0</v>
      </c>
      <c r="BI217" s="245">
        <f>IF(N217="nulová",J217,0)</f>
        <v>0</v>
      </c>
      <c r="BJ217" s="14" t="s">
        <v>89</v>
      </c>
      <c r="BK217" s="246">
        <f>ROUND(I217*H217,3)</f>
        <v>0</v>
      </c>
      <c r="BL217" s="14" t="s">
        <v>327</v>
      </c>
      <c r="BM217" s="244" t="s">
        <v>1641</v>
      </c>
    </row>
    <row r="218" s="2" customFormat="1" ht="24.15" customHeight="1">
      <c r="A218" s="35"/>
      <c r="B218" s="36"/>
      <c r="C218" s="249" t="s">
        <v>595</v>
      </c>
      <c r="D218" s="249" t="s">
        <v>612</v>
      </c>
      <c r="E218" s="250" t="s">
        <v>1642</v>
      </c>
      <c r="F218" s="251" t="s">
        <v>1643</v>
      </c>
      <c r="G218" s="252" t="s">
        <v>410</v>
      </c>
      <c r="H218" s="253">
        <v>1</v>
      </c>
      <c r="I218" s="254"/>
      <c r="J218" s="253">
        <f>ROUND(I218*H218,3)</f>
        <v>0</v>
      </c>
      <c r="K218" s="255"/>
      <c r="L218" s="256"/>
      <c r="M218" s="257" t="s">
        <v>1</v>
      </c>
      <c r="N218" s="258" t="s">
        <v>44</v>
      </c>
      <c r="O218" s="94"/>
      <c r="P218" s="242">
        <f>O218*H218</f>
        <v>0</v>
      </c>
      <c r="Q218" s="242">
        <v>0.00072000000000000005</v>
      </c>
      <c r="R218" s="242">
        <f>Q218*H218</f>
        <v>0.00072000000000000005</v>
      </c>
      <c r="S218" s="242">
        <v>0</v>
      </c>
      <c r="T218" s="243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44" t="s">
        <v>717</v>
      </c>
      <c r="AT218" s="244" t="s">
        <v>612</v>
      </c>
      <c r="AU218" s="244" t="s">
        <v>89</v>
      </c>
      <c r="AY218" s="14" t="s">
        <v>263</v>
      </c>
      <c r="BE218" s="245">
        <f>IF(N218="základná",J218,0)</f>
        <v>0</v>
      </c>
      <c r="BF218" s="245">
        <f>IF(N218="znížená",J218,0)</f>
        <v>0</v>
      </c>
      <c r="BG218" s="245">
        <f>IF(N218="zákl. prenesená",J218,0)</f>
        <v>0</v>
      </c>
      <c r="BH218" s="245">
        <f>IF(N218="zníž. prenesená",J218,0)</f>
        <v>0</v>
      </c>
      <c r="BI218" s="245">
        <f>IF(N218="nulová",J218,0)</f>
        <v>0</v>
      </c>
      <c r="BJ218" s="14" t="s">
        <v>89</v>
      </c>
      <c r="BK218" s="246">
        <f>ROUND(I218*H218,3)</f>
        <v>0</v>
      </c>
      <c r="BL218" s="14" t="s">
        <v>327</v>
      </c>
      <c r="BM218" s="244" t="s">
        <v>1644</v>
      </c>
    </row>
    <row r="219" s="2" customFormat="1" ht="16.5" customHeight="1">
      <c r="A219" s="35"/>
      <c r="B219" s="36"/>
      <c r="C219" s="233" t="s">
        <v>599</v>
      </c>
      <c r="D219" s="233" t="s">
        <v>264</v>
      </c>
      <c r="E219" s="234" t="s">
        <v>1645</v>
      </c>
      <c r="F219" s="235" t="s">
        <v>1646</v>
      </c>
      <c r="G219" s="236" t="s">
        <v>410</v>
      </c>
      <c r="H219" s="237">
        <v>1</v>
      </c>
      <c r="I219" s="238"/>
      <c r="J219" s="237">
        <f>ROUND(I219*H219,3)</f>
        <v>0</v>
      </c>
      <c r="K219" s="239"/>
      <c r="L219" s="41"/>
      <c r="M219" s="240" t="s">
        <v>1</v>
      </c>
      <c r="N219" s="241" t="s">
        <v>44</v>
      </c>
      <c r="O219" s="94"/>
      <c r="P219" s="242">
        <f>O219*H219</f>
        <v>0</v>
      </c>
      <c r="Q219" s="242">
        <v>5.0000000000000002E-05</v>
      </c>
      <c r="R219" s="242">
        <f>Q219*H219</f>
        <v>5.0000000000000002E-05</v>
      </c>
      <c r="S219" s="242">
        <v>0</v>
      </c>
      <c r="T219" s="243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44" t="s">
        <v>327</v>
      </c>
      <c r="AT219" s="244" t="s">
        <v>264</v>
      </c>
      <c r="AU219" s="244" t="s">
        <v>89</v>
      </c>
      <c r="AY219" s="14" t="s">
        <v>263</v>
      </c>
      <c r="BE219" s="245">
        <f>IF(N219="základná",J219,0)</f>
        <v>0</v>
      </c>
      <c r="BF219" s="245">
        <f>IF(N219="znížená",J219,0)</f>
        <v>0</v>
      </c>
      <c r="BG219" s="245">
        <f>IF(N219="zákl. prenesená",J219,0)</f>
        <v>0</v>
      </c>
      <c r="BH219" s="245">
        <f>IF(N219="zníž. prenesená",J219,0)</f>
        <v>0</v>
      </c>
      <c r="BI219" s="245">
        <f>IF(N219="nulová",J219,0)</f>
        <v>0</v>
      </c>
      <c r="BJ219" s="14" t="s">
        <v>89</v>
      </c>
      <c r="BK219" s="246">
        <f>ROUND(I219*H219,3)</f>
        <v>0</v>
      </c>
      <c r="BL219" s="14" t="s">
        <v>327</v>
      </c>
      <c r="BM219" s="244" t="s">
        <v>1647</v>
      </c>
    </row>
    <row r="220" s="2" customFormat="1" ht="21.75" customHeight="1">
      <c r="A220" s="35"/>
      <c r="B220" s="36"/>
      <c r="C220" s="249" t="s">
        <v>607</v>
      </c>
      <c r="D220" s="249" t="s">
        <v>612</v>
      </c>
      <c r="E220" s="250" t="s">
        <v>1648</v>
      </c>
      <c r="F220" s="251" t="s">
        <v>1649</v>
      </c>
      <c r="G220" s="252" t="s">
        <v>410</v>
      </c>
      <c r="H220" s="253">
        <v>1</v>
      </c>
      <c r="I220" s="254"/>
      <c r="J220" s="253">
        <f>ROUND(I220*H220,3)</f>
        <v>0</v>
      </c>
      <c r="K220" s="255"/>
      <c r="L220" s="256"/>
      <c r="M220" s="257" t="s">
        <v>1</v>
      </c>
      <c r="N220" s="258" t="s">
        <v>44</v>
      </c>
      <c r="O220" s="94"/>
      <c r="P220" s="242">
        <f>O220*H220</f>
        <v>0</v>
      </c>
      <c r="Q220" s="242">
        <v>0.0010300000000000001</v>
      </c>
      <c r="R220" s="242">
        <f>Q220*H220</f>
        <v>0.0010300000000000001</v>
      </c>
      <c r="S220" s="242">
        <v>0</v>
      </c>
      <c r="T220" s="243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44" t="s">
        <v>717</v>
      </c>
      <c r="AT220" s="244" t="s">
        <v>612</v>
      </c>
      <c r="AU220" s="244" t="s">
        <v>89</v>
      </c>
      <c r="AY220" s="14" t="s">
        <v>263</v>
      </c>
      <c r="BE220" s="245">
        <f>IF(N220="základná",J220,0)</f>
        <v>0</v>
      </c>
      <c r="BF220" s="245">
        <f>IF(N220="znížená",J220,0)</f>
        <v>0</v>
      </c>
      <c r="BG220" s="245">
        <f>IF(N220="zákl. prenesená",J220,0)</f>
        <v>0</v>
      </c>
      <c r="BH220" s="245">
        <f>IF(N220="zníž. prenesená",J220,0)</f>
        <v>0</v>
      </c>
      <c r="BI220" s="245">
        <f>IF(N220="nulová",J220,0)</f>
        <v>0</v>
      </c>
      <c r="BJ220" s="14" t="s">
        <v>89</v>
      </c>
      <c r="BK220" s="246">
        <f>ROUND(I220*H220,3)</f>
        <v>0</v>
      </c>
      <c r="BL220" s="14" t="s">
        <v>327</v>
      </c>
      <c r="BM220" s="244" t="s">
        <v>1650</v>
      </c>
    </row>
    <row r="221" s="2" customFormat="1" ht="16.5" customHeight="1">
      <c r="A221" s="35"/>
      <c r="B221" s="36"/>
      <c r="C221" s="233" t="s">
        <v>611</v>
      </c>
      <c r="D221" s="233" t="s">
        <v>264</v>
      </c>
      <c r="E221" s="234" t="s">
        <v>1651</v>
      </c>
      <c r="F221" s="235" t="s">
        <v>1652</v>
      </c>
      <c r="G221" s="236" t="s">
        <v>410</v>
      </c>
      <c r="H221" s="237">
        <v>1</v>
      </c>
      <c r="I221" s="238"/>
      <c r="J221" s="237">
        <f>ROUND(I221*H221,3)</f>
        <v>0</v>
      </c>
      <c r="K221" s="239"/>
      <c r="L221" s="41"/>
      <c r="M221" s="240" t="s">
        <v>1</v>
      </c>
      <c r="N221" s="241" t="s">
        <v>44</v>
      </c>
      <c r="O221" s="94"/>
      <c r="P221" s="242">
        <f>O221*H221</f>
        <v>0</v>
      </c>
      <c r="Q221" s="242">
        <v>6.0000000000000002E-05</v>
      </c>
      <c r="R221" s="242">
        <f>Q221*H221</f>
        <v>6.0000000000000002E-05</v>
      </c>
      <c r="S221" s="242">
        <v>0</v>
      </c>
      <c r="T221" s="243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44" t="s">
        <v>327</v>
      </c>
      <c r="AT221" s="244" t="s">
        <v>264</v>
      </c>
      <c r="AU221" s="244" t="s">
        <v>89</v>
      </c>
      <c r="AY221" s="14" t="s">
        <v>263</v>
      </c>
      <c r="BE221" s="245">
        <f>IF(N221="základná",J221,0)</f>
        <v>0</v>
      </c>
      <c r="BF221" s="245">
        <f>IF(N221="znížená",J221,0)</f>
        <v>0</v>
      </c>
      <c r="BG221" s="245">
        <f>IF(N221="zákl. prenesená",J221,0)</f>
        <v>0</v>
      </c>
      <c r="BH221" s="245">
        <f>IF(N221="zníž. prenesená",J221,0)</f>
        <v>0</v>
      </c>
      <c r="BI221" s="245">
        <f>IF(N221="nulová",J221,0)</f>
        <v>0</v>
      </c>
      <c r="BJ221" s="14" t="s">
        <v>89</v>
      </c>
      <c r="BK221" s="246">
        <f>ROUND(I221*H221,3)</f>
        <v>0</v>
      </c>
      <c r="BL221" s="14" t="s">
        <v>327</v>
      </c>
      <c r="BM221" s="244" t="s">
        <v>1653</v>
      </c>
    </row>
    <row r="222" s="2" customFormat="1" ht="21.75" customHeight="1">
      <c r="A222" s="35"/>
      <c r="B222" s="36"/>
      <c r="C222" s="249" t="s">
        <v>616</v>
      </c>
      <c r="D222" s="249" t="s">
        <v>612</v>
      </c>
      <c r="E222" s="250" t="s">
        <v>1654</v>
      </c>
      <c r="F222" s="251" t="s">
        <v>1655</v>
      </c>
      <c r="G222" s="252" t="s">
        <v>410</v>
      </c>
      <c r="H222" s="253">
        <v>1</v>
      </c>
      <c r="I222" s="254"/>
      <c r="J222" s="253">
        <f>ROUND(I222*H222,3)</f>
        <v>0</v>
      </c>
      <c r="K222" s="255"/>
      <c r="L222" s="256"/>
      <c r="M222" s="257" t="s">
        <v>1</v>
      </c>
      <c r="N222" s="258" t="s">
        <v>44</v>
      </c>
      <c r="O222" s="94"/>
      <c r="P222" s="242">
        <f>O222*H222</f>
        <v>0</v>
      </c>
      <c r="Q222" s="242">
        <v>0.0020400000000000001</v>
      </c>
      <c r="R222" s="242">
        <f>Q222*H222</f>
        <v>0.0020400000000000001</v>
      </c>
      <c r="S222" s="242">
        <v>0</v>
      </c>
      <c r="T222" s="243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44" t="s">
        <v>717</v>
      </c>
      <c r="AT222" s="244" t="s">
        <v>612</v>
      </c>
      <c r="AU222" s="244" t="s">
        <v>89</v>
      </c>
      <c r="AY222" s="14" t="s">
        <v>263</v>
      </c>
      <c r="BE222" s="245">
        <f>IF(N222="základná",J222,0)</f>
        <v>0</v>
      </c>
      <c r="BF222" s="245">
        <f>IF(N222="znížená",J222,0)</f>
        <v>0</v>
      </c>
      <c r="BG222" s="245">
        <f>IF(N222="zákl. prenesená",J222,0)</f>
        <v>0</v>
      </c>
      <c r="BH222" s="245">
        <f>IF(N222="zníž. prenesená",J222,0)</f>
        <v>0</v>
      </c>
      <c r="BI222" s="245">
        <f>IF(N222="nulová",J222,0)</f>
        <v>0</v>
      </c>
      <c r="BJ222" s="14" t="s">
        <v>89</v>
      </c>
      <c r="BK222" s="246">
        <f>ROUND(I222*H222,3)</f>
        <v>0</v>
      </c>
      <c r="BL222" s="14" t="s">
        <v>327</v>
      </c>
      <c r="BM222" s="244" t="s">
        <v>1656</v>
      </c>
    </row>
    <row r="223" s="2" customFormat="1" ht="16.5" customHeight="1">
      <c r="A223" s="35"/>
      <c r="B223" s="36"/>
      <c r="C223" s="233" t="s">
        <v>620</v>
      </c>
      <c r="D223" s="233" t="s">
        <v>264</v>
      </c>
      <c r="E223" s="234" t="s">
        <v>1657</v>
      </c>
      <c r="F223" s="235" t="s">
        <v>1658</v>
      </c>
      <c r="G223" s="236" t="s">
        <v>410</v>
      </c>
      <c r="H223" s="237">
        <v>1</v>
      </c>
      <c r="I223" s="238"/>
      <c r="J223" s="237">
        <f>ROUND(I223*H223,3)</f>
        <v>0</v>
      </c>
      <c r="K223" s="239"/>
      <c r="L223" s="41"/>
      <c r="M223" s="240" t="s">
        <v>1</v>
      </c>
      <c r="N223" s="241" t="s">
        <v>44</v>
      </c>
      <c r="O223" s="94"/>
      <c r="P223" s="242">
        <f>O223*H223</f>
        <v>0</v>
      </c>
      <c r="Q223" s="242">
        <v>6.9999999999999994E-05</v>
      </c>
      <c r="R223" s="242">
        <f>Q223*H223</f>
        <v>6.9999999999999994E-05</v>
      </c>
      <c r="S223" s="242">
        <v>0</v>
      </c>
      <c r="T223" s="243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44" t="s">
        <v>327</v>
      </c>
      <c r="AT223" s="244" t="s">
        <v>264</v>
      </c>
      <c r="AU223" s="244" t="s">
        <v>89</v>
      </c>
      <c r="AY223" s="14" t="s">
        <v>263</v>
      </c>
      <c r="BE223" s="245">
        <f>IF(N223="základná",J223,0)</f>
        <v>0</v>
      </c>
      <c r="BF223" s="245">
        <f>IF(N223="znížená",J223,0)</f>
        <v>0</v>
      </c>
      <c r="BG223" s="245">
        <f>IF(N223="zákl. prenesená",J223,0)</f>
        <v>0</v>
      </c>
      <c r="BH223" s="245">
        <f>IF(N223="zníž. prenesená",J223,0)</f>
        <v>0</v>
      </c>
      <c r="BI223" s="245">
        <f>IF(N223="nulová",J223,0)</f>
        <v>0</v>
      </c>
      <c r="BJ223" s="14" t="s">
        <v>89</v>
      </c>
      <c r="BK223" s="246">
        <f>ROUND(I223*H223,3)</f>
        <v>0</v>
      </c>
      <c r="BL223" s="14" t="s">
        <v>327</v>
      </c>
      <c r="BM223" s="244" t="s">
        <v>1659</v>
      </c>
    </row>
    <row r="224" s="2" customFormat="1" ht="16.5" customHeight="1">
      <c r="A224" s="35"/>
      <c r="B224" s="36"/>
      <c r="C224" s="249" t="s">
        <v>624</v>
      </c>
      <c r="D224" s="249" t="s">
        <v>612</v>
      </c>
      <c r="E224" s="250" t="s">
        <v>1660</v>
      </c>
      <c r="F224" s="251" t="s">
        <v>1661</v>
      </c>
      <c r="G224" s="252" t="s">
        <v>410</v>
      </c>
      <c r="H224" s="253">
        <v>1</v>
      </c>
      <c r="I224" s="254"/>
      <c r="J224" s="253">
        <f>ROUND(I224*H224,3)</f>
        <v>0</v>
      </c>
      <c r="K224" s="255"/>
      <c r="L224" s="256"/>
      <c r="M224" s="257" t="s">
        <v>1</v>
      </c>
      <c r="N224" s="258" t="s">
        <v>44</v>
      </c>
      <c r="O224" s="94"/>
      <c r="P224" s="242">
        <f>O224*H224</f>
        <v>0</v>
      </c>
      <c r="Q224" s="242">
        <v>0.0020500000000000002</v>
      </c>
      <c r="R224" s="242">
        <f>Q224*H224</f>
        <v>0.0020500000000000002</v>
      </c>
      <c r="S224" s="242">
        <v>0</v>
      </c>
      <c r="T224" s="243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44" t="s">
        <v>717</v>
      </c>
      <c r="AT224" s="244" t="s">
        <v>612</v>
      </c>
      <c r="AU224" s="244" t="s">
        <v>89</v>
      </c>
      <c r="AY224" s="14" t="s">
        <v>263</v>
      </c>
      <c r="BE224" s="245">
        <f>IF(N224="základná",J224,0)</f>
        <v>0</v>
      </c>
      <c r="BF224" s="245">
        <f>IF(N224="znížená",J224,0)</f>
        <v>0</v>
      </c>
      <c r="BG224" s="245">
        <f>IF(N224="zákl. prenesená",J224,0)</f>
        <v>0</v>
      </c>
      <c r="BH224" s="245">
        <f>IF(N224="zníž. prenesená",J224,0)</f>
        <v>0</v>
      </c>
      <c r="BI224" s="245">
        <f>IF(N224="nulová",J224,0)</f>
        <v>0</v>
      </c>
      <c r="BJ224" s="14" t="s">
        <v>89</v>
      </c>
      <c r="BK224" s="246">
        <f>ROUND(I224*H224,3)</f>
        <v>0</v>
      </c>
      <c r="BL224" s="14" t="s">
        <v>327</v>
      </c>
      <c r="BM224" s="244" t="s">
        <v>1662</v>
      </c>
    </row>
    <row r="225" s="2" customFormat="1" ht="24.15" customHeight="1">
      <c r="A225" s="35"/>
      <c r="B225" s="36"/>
      <c r="C225" s="233" t="s">
        <v>628</v>
      </c>
      <c r="D225" s="233" t="s">
        <v>264</v>
      </c>
      <c r="E225" s="234" t="s">
        <v>1663</v>
      </c>
      <c r="F225" s="235" t="s">
        <v>1664</v>
      </c>
      <c r="G225" s="236" t="s">
        <v>1665</v>
      </c>
      <c r="H225" s="237">
        <v>2</v>
      </c>
      <c r="I225" s="238"/>
      <c r="J225" s="237">
        <f>ROUND(I225*H225,3)</f>
        <v>0</v>
      </c>
      <c r="K225" s="239"/>
      <c r="L225" s="41"/>
      <c r="M225" s="240" t="s">
        <v>1</v>
      </c>
      <c r="N225" s="241" t="s">
        <v>44</v>
      </c>
      <c r="O225" s="94"/>
      <c r="P225" s="242">
        <f>O225*H225</f>
        <v>0</v>
      </c>
      <c r="Q225" s="242">
        <v>0.00025999999999999998</v>
      </c>
      <c r="R225" s="242">
        <f>Q225*H225</f>
        <v>0.00051999999999999995</v>
      </c>
      <c r="S225" s="242">
        <v>0</v>
      </c>
      <c r="T225" s="243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44" t="s">
        <v>327</v>
      </c>
      <c r="AT225" s="244" t="s">
        <v>264</v>
      </c>
      <c r="AU225" s="244" t="s">
        <v>89</v>
      </c>
      <c r="AY225" s="14" t="s">
        <v>263</v>
      </c>
      <c r="BE225" s="245">
        <f>IF(N225="základná",J225,0)</f>
        <v>0</v>
      </c>
      <c r="BF225" s="245">
        <f>IF(N225="znížená",J225,0)</f>
        <v>0</v>
      </c>
      <c r="BG225" s="245">
        <f>IF(N225="zákl. prenesená",J225,0)</f>
        <v>0</v>
      </c>
      <c r="BH225" s="245">
        <f>IF(N225="zníž. prenesená",J225,0)</f>
        <v>0</v>
      </c>
      <c r="BI225" s="245">
        <f>IF(N225="nulová",J225,0)</f>
        <v>0</v>
      </c>
      <c r="BJ225" s="14" t="s">
        <v>89</v>
      </c>
      <c r="BK225" s="246">
        <f>ROUND(I225*H225,3)</f>
        <v>0</v>
      </c>
      <c r="BL225" s="14" t="s">
        <v>327</v>
      </c>
      <c r="BM225" s="244" t="s">
        <v>1666</v>
      </c>
    </row>
    <row r="226" s="2" customFormat="1" ht="37.8" customHeight="1">
      <c r="A226" s="35"/>
      <c r="B226" s="36"/>
      <c r="C226" s="249" t="s">
        <v>632</v>
      </c>
      <c r="D226" s="249" t="s">
        <v>612</v>
      </c>
      <c r="E226" s="250" t="s">
        <v>1667</v>
      </c>
      <c r="F226" s="251" t="s">
        <v>1668</v>
      </c>
      <c r="G226" s="252" t="s">
        <v>410</v>
      </c>
      <c r="H226" s="253">
        <v>2</v>
      </c>
      <c r="I226" s="254"/>
      <c r="J226" s="253">
        <f>ROUND(I226*H226,3)</f>
        <v>0</v>
      </c>
      <c r="K226" s="255"/>
      <c r="L226" s="256"/>
      <c r="M226" s="257" t="s">
        <v>1</v>
      </c>
      <c r="N226" s="258" t="s">
        <v>44</v>
      </c>
      <c r="O226" s="94"/>
      <c r="P226" s="242">
        <f>O226*H226</f>
        <v>0</v>
      </c>
      <c r="Q226" s="242">
        <v>0.018499999999999999</v>
      </c>
      <c r="R226" s="242">
        <f>Q226*H226</f>
        <v>0.036999999999999998</v>
      </c>
      <c r="S226" s="242">
        <v>0</v>
      </c>
      <c r="T226" s="243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44" t="s">
        <v>717</v>
      </c>
      <c r="AT226" s="244" t="s">
        <v>612</v>
      </c>
      <c r="AU226" s="244" t="s">
        <v>89</v>
      </c>
      <c r="AY226" s="14" t="s">
        <v>263</v>
      </c>
      <c r="BE226" s="245">
        <f>IF(N226="základná",J226,0)</f>
        <v>0</v>
      </c>
      <c r="BF226" s="245">
        <f>IF(N226="znížená",J226,0)</f>
        <v>0</v>
      </c>
      <c r="BG226" s="245">
        <f>IF(N226="zákl. prenesená",J226,0)</f>
        <v>0</v>
      </c>
      <c r="BH226" s="245">
        <f>IF(N226="zníž. prenesená",J226,0)</f>
        <v>0</v>
      </c>
      <c r="BI226" s="245">
        <f>IF(N226="nulová",J226,0)</f>
        <v>0</v>
      </c>
      <c r="BJ226" s="14" t="s">
        <v>89</v>
      </c>
      <c r="BK226" s="246">
        <f>ROUND(I226*H226,3)</f>
        <v>0</v>
      </c>
      <c r="BL226" s="14" t="s">
        <v>327</v>
      </c>
      <c r="BM226" s="244" t="s">
        <v>1669</v>
      </c>
    </row>
    <row r="227" s="2" customFormat="1" ht="16.5" customHeight="1">
      <c r="A227" s="35"/>
      <c r="B227" s="36"/>
      <c r="C227" s="233" t="s">
        <v>636</v>
      </c>
      <c r="D227" s="233" t="s">
        <v>264</v>
      </c>
      <c r="E227" s="234" t="s">
        <v>1670</v>
      </c>
      <c r="F227" s="235" t="s">
        <v>1671</v>
      </c>
      <c r="G227" s="236" t="s">
        <v>569</v>
      </c>
      <c r="H227" s="237">
        <v>393</v>
      </c>
      <c r="I227" s="238"/>
      <c r="J227" s="237">
        <f>ROUND(I227*H227,3)</f>
        <v>0</v>
      </c>
      <c r="K227" s="239"/>
      <c r="L227" s="41"/>
      <c r="M227" s="240" t="s">
        <v>1</v>
      </c>
      <c r="N227" s="241" t="s">
        <v>44</v>
      </c>
      <c r="O227" s="94"/>
      <c r="P227" s="242">
        <f>O227*H227</f>
        <v>0</v>
      </c>
      <c r="Q227" s="242">
        <v>0.00018000000000000001</v>
      </c>
      <c r="R227" s="242">
        <f>Q227*H227</f>
        <v>0.070740000000000011</v>
      </c>
      <c r="S227" s="242">
        <v>0</v>
      </c>
      <c r="T227" s="243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44" t="s">
        <v>327</v>
      </c>
      <c r="AT227" s="244" t="s">
        <v>264</v>
      </c>
      <c r="AU227" s="244" t="s">
        <v>89</v>
      </c>
      <c r="AY227" s="14" t="s">
        <v>263</v>
      </c>
      <c r="BE227" s="245">
        <f>IF(N227="základná",J227,0)</f>
        <v>0</v>
      </c>
      <c r="BF227" s="245">
        <f>IF(N227="znížená",J227,0)</f>
        <v>0</v>
      </c>
      <c r="BG227" s="245">
        <f>IF(N227="zákl. prenesená",J227,0)</f>
        <v>0</v>
      </c>
      <c r="BH227" s="245">
        <f>IF(N227="zníž. prenesená",J227,0)</f>
        <v>0</v>
      </c>
      <c r="BI227" s="245">
        <f>IF(N227="nulová",J227,0)</f>
        <v>0</v>
      </c>
      <c r="BJ227" s="14" t="s">
        <v>89</v>
      </c>
      <c r="BK227" s="246">
        <f>ROUND(I227*H227,3)</f>
        <v>0</v>
      </c>
      <c r="BL227" s="14" t="s">
        <v>327</v>
      </c>
      <c r="BM227" s="244" t="s">
        <v>1672</v>
      </c>
    </row>
    <row r="228" s="2" customFormat="1" ht="24.15" customHeight="1">
      <c r="A228" s="35"/>
      <c r="B228" s="36"/>
      <c r="C228" s="233" t="s">
        <v>640</v>
      </c>
      <c r="D228" s="233" t="s">
        <v>264</v>
      </c>
      <c r="E228" s="234" t="s">
        <v>1673</v>
      </c>
      <c r="F228" s="235" t="s">
        <v>1674</v>
      </c>
      <c r="G228" s="236" t="s">
        <v>569</v>
      </c>
      <c r="H228" s="237">
        <v>393</v>
      </c>
      <c r="I228" s="238"/>
      <c r="J228" s="237">
        <f>ROUND(I228*H228,3)</f>
        <v>0</v>
      </c>
      <c r="K228" s="239"/>
      <c r="L228" s="41"/>
      <c r="M228" s="240" t="s">
        <v>1</v>
      </c>
      <c r="N228" s="241" t="s">
        <v>44</v>
      </c>
      <c r="O228" s="94"/>
      <c r="P228" s="242">
        <f>O228*H228</f>
        <v>0</v>
      </c>
      <c r="Q228" s="242">
        <v>1.0000000000000001E-05</v>
      </c>
      <c r="R228" s="242">
        <f>Q228*H228</f>
        <v>0.0039300000000000003</v>
      </c>
      <c r="S228" s="242">
        <v>0</v>
      </c>
      <c r="T228" s="243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44" t="s">
        <v>327</v>
      </c>
      <c r="AT228" s="244" t="s">
        <v>264</v>
      </c>
      <c r="AU228" s="244" t="s">
        <v>89</v>
      </c>
      <c r="AY228" s="14" t="s">
        <v>263</v>
      </c>
      <c r="BE228" s="245">
        <f>IF(N228="základná",J228,0)</f>
        <v>0</v>
      </c>
      <c r="BF228" s="245">
        <f>IF(N228="znížená",J228,0)</f>
        <v>0</v>
      </c>
      <c r="BG228" s="245">
        <f>IF(N228="zákl. prenesená",J228,0)</f>
        <v>0</v>
      </c>
      <c r="BH228" s="245">
        <f>IF(N228="zníž. prenesená",J228,0)</f>
        <v>0</v>
      </c>
      <c r="BI228" s="245">
        <f>IF(N228="nulová",J228,0)</f>
        <v>0</v>
      </c>
      <c r="BJ228" s="14" t="s">
        <v>89</v>
      </c>
      <c r="BK228" s="246">
        <f>ROUND(I228*H228,3)</f>
        <v>0</v>
      </c>
      <c r="BL228" s="14" t="s">
        <v>327</v>
      </c>
      <c r="BM228" s="244" t="s">
        <v>1675</v>
      </c>
    </row>
    <row r="229" s="2" customFormat="1" ht="24.15" customHeight="1">
      <c r="A229" s="35"/>
      <c r="B229" s="36"/>
      <c r="C229" s="233" t="s">
        <v>644</v>
      </c>
      <c r="D229" s="233" t="s">
        <v>264</v>
      </c>
      <c r="E229" s="234" t="s">
        <v>1676</v>
      </c>
      <c r="F229" s="235" t="s">
        <v>1677</v>
      </c>
      <c r="G229" s="236" t="s">
        <v>1445</v>
      </c>
      <c r="H229" s="238"/>
      <c r="I229" s="238"/>
      <c r="J229" s="237">
        <f>ROUND(I229*H229,3)</f>
        <v>0</v>
      </c>
      <c r="K229" s="239"/>
      <c r="L229" s="41"/>
      <c r="M229" s="240" t="s">
        <v>1</v>
      </c>
      <c r="N229" s="241" t="s">
        <v>44</v>
      </c>
      <c r="O229" s="94"/>
      <c r="P229" s="242">
        <f>O229*H229</f>
        <v>0</v>
      </c>
      <c r="Q229" s="242">
        <v>0</v>
      </c>
      <c r="R229" s="242">
        <f>Q229*H229</f>
        <v>0</v>
      </c>
      <c r="S229" s="242">
        <v>0</v>
      </c>
      <c r="T229" s="243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44" t="s">
        <v>327</v>
      </c>
      <c r="AT229" s="244" t="s">
        <v>264</v>
      </c>
      <c r="AU229" s="244" t="s">
        <v>89</v>
      </c>
      <c r="AY229" s="14" t="s">
        <v>263</v>
      </c>
      <c r="BE229" s="245">
        <f>IF(N229="základná",J229,0)</f>
        <v>0</v>
      </c>
      <c r="BF229" s="245">
        <f>IF(N229="znížená",J229,0)</f>
        <v>0</v>
      </c>
      <c r="BG229" s="245">
        <f>IF(N229="zákl. prenesená",J229,0)</f>
        <v>0</v>
      </c>
      <c r="BH229" s="245">
        <f>IF(N229="zníž. prenesená",J229,0)</f>
        <v>0</v>
      </c>
      <c r="BI229" s="245">
        <f>IF(N229="nulová",J229,0)</f>
        <v>0</v>
      </c>
      <c r="BJ229" s="14" t="s">
        <v>89</v>
      </c>
      <c r="BK229" s="246">
        <f>ROUND(I229*H229,3)</f>
        <v>0</v>
      </c>
      <c r="BL229" s="14" t="s">
        <v>327</v>
      </c>
      <c r="BM229" s="244" t="s">
        <v>1678</v>
      </c>
    </row>
    <row r="230" s="12" customFormat="1" ht="22.8" customHeight="1">
      <c r="A230" s="12"/>
      <c r="B230" s="219"/>
      <c r="C230" s="220"/>
      <c r="D230" s="221" t="s">
        <v>77</v>
      </c>
      <c r="E230" s="247" t="s">
        <v>1679</v>
      </c>
      <c r="F230" s="247" t="s">
        <v>1680</v>
      </c>
      <c r="G230" s="220"/>
      <c r="H230" s="220"/>
      <c r="I230" s="223"/>
      <c r="J230" s="248">
        <f>BK230</f>
        <v>0</v>
      </c>
      <c r="K230" s="220"/>
      <c r="L230" s="225"/>
      <c r="M230" s="226"/>
      <c r="N230" s="227"/>
      <c r="O230" s="227"/>
      <c r="P230" s="228">
        <f>SUM(P231:P233)</f>
        <v>0</v>
      </c>
      <c r="Q230" s="227"/>
      <c r="R230" s="228">
        <f>SUM(R231:R233)</f>
        <v>2.7250000000000001</v>
      </c>
      <c r="S230" s="227"/>
      <c r="T230" s="229">
        <f>SUM(T231:T233)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30" t="s">
        <v>89</v>
      </c>
      <c r="AT230" s="231" t="s">
        <v>77</v>
      </c>
      <c r="AU230" s="231" t="s">
        <v>85</v>
      </c>
      <c r="AY230" s="230" t="s">
        <v>263</v>
      </c>
      <c r="BK230" s="232">
        <f>SUM(BK231:BK233)</f>
        <v>0</v>
      </c>
    </row>
    <row r="231" s="2" customFormat="1" ht="24.15" customHeight="1">
      <c r="A231" s="35"/>
      <c r="B231" s="36"/>
      <c r="C231" s="233" t="s">
        <v>649</v>
      </c>
      <c r="D231" s="233" t="s">
        <v>264</v>
      </c>
      <c r="E231" s="234" t="s">
        <v>1681</v>
      </c>
      <c r="F231" s="235" t="s">
        <v>1682</v>
      </c>
      <c r="G231" s="236" t="s">
        <v>1665</v>
      </c>
      <c r="H231" s="237">
        <v>1</v>
      </c>
      <c r="I231" s="238"/>
      <c r="J231" s="237">
        <f>ROUND(I231*H231,3)</f>
        <v>0</v>
      </c>
      <c r="K231" s="239"/>
      <c r="L231" s="41"/>
      <c r="M231" s="240" t="s">
        <v>1</v>
      </c>
      <c r="N231" s="241" t="s">
        <v>44</v>
      </c>
      <c r="O231" s="94"/>
      <c r="P231" s="242">
        <f>O231*H231</f>
        <v>0</v>
      </c>
      <c r="Q231" s="242">
        <v>0.0050000000000000001</v>
      </c>
      <c r="R231" s="242">
        <f>Q231*H231</f>
        <v>0.0050000000000000001</v>
      </c>
      <c r="S231" s="242">
        <v>0</v>
      </c>
      <c r="T231" s="243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44" t="s">
        <v>327</v>
      </c>
      <c r="AT231" s="244" t="s">
        <v>264</v>
      </c>
      <c r="AU231" s="244" t="s">
        <v>89</v>
      </c>
      <c r="AY231" s="14" t="s">
        <v>263</v>
      </c>
      <c r="BE231" s="245">
        <f>IF(N231="základná",J231,0)</f>
        <v>0</v>
      </c>
      <c r="BF231" s="245">
        <f>IF(N231="znížená",J231,0)</f>
        <v>0</v>
      </c>
      <c r="BG231" s="245">
        <f>IF(N231="zákl. prenesená",J231,0)</f>
        <v>0</v>
      </c>
      <c r="BH231" s="245">
        <f>IF(N231="zníž. prenesená",J231,0)</f>
        <v>0</v>
      </c>
      <c r="BI231" s="245">
        <f>IF(N231="nulová",J231,0)</f>
        <v>0</v>
      </c>
      <c r="BJ231" s="14" t="s">
        <v>89</v>
      </c>
      <c r="BK231" s="246">
        <f>ROUND(I231*H231,3)</f>
        <v>0</v>
      </c>
      <c r="BL231" s="14" t="s">
        <v>327</v>
      </c>
      <c r="BM231" s="244" t="s">
        <v>1683</v>
      </c>
    </row>
    <row r="232" s="2" customFormat="1" ht="24.15" customHeight="1">
      <c r="A232" s="35"/>
      <c r="B232" s="36"/>
      <c r="C232" s="249" t="s">
        <v>653</v>
      </c>
      <c r="D232" s="249" t="s">
        <v>612</v>
      </c>
      <c r="E232" s="250" t="s">
        <v>1684</v>
      </c>
      <c r="F232" s="251" t="s">
        <v>1685</v>
      </c>
      <c r="G232" s="252" t="s">
        <v>1686</v>
      </c>
      <c r="H232" s="253">
        <v>1</v>
      </c>
      <c r="I232" s="254"/>
      <c r="J232" s="253">
        <f>ROUND(I232*H232,3)</f>
        <v>0</v>
      </c>
      <c r="K232" s="255"/>
      <c r="L232" s="256"/>
      <c r="M232" s="257" t="s">
        <v>1</v>
      </c>
      <c r="N232" s="258" t="s">
        <v>44</v>
      </c>
      <c r="O232" s="94"/>
      <c r="P232" s="242">
        <f>O232*H232</f>
        <v>0</v>
      </c>
      <c r="Q232" s="242">
        <v>2.7200000000000002</v>
      </c>
      <c r="R232" s="242">
        <f>Q232*H232</f>
        <v>2.7200000000000002</v>
      </c>
      <c r="S232" s="242">
        <v>0</v>
      </c>
      <c r="T232" s="243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44" t="s">
        <v>717</v>
      </c>
      <c r="AT232" s="244" t="s">
        <v>612</v>
      </c>
      <c r="AU232" s="244" t="s">
        <v>89</v>
      </c>
      <c r="AY232" s="14" t="s">
        <v>263</v>
      </c>
      <c r="BE232" s="245">
        <f>IF(N232="základná",J232,0)</f>
        <v>0</v>
      </c>
      <c r="BF232" s="245">
        <f>IF(N232="znížená",J232,0)</f>
        <v>0</v>
      </c>
      <c r="BG232" s="245">
        <f>IF(N232="zákl. prenesená",J232,0)</f>
        <v>0</v>
      </c>
      <c r="BH232" s="245">
        <f>IF(N232="zníž. prenesená",J232,0)</f>
        <v>0</v>
      </c>
      <c r="BI232" s="245">
        <f>IF(N232="nulová",J232,0)</f>
        <v>0</v>
      </c>
      <c r="BJ232" s="14" t="s">
        <v>89</v>
      </c>
      <c r="BK232" s="246">
        <f>ROUND(I232*H232,3)</f>
        <v>0</v>
      </c>
      <c r="BL232" s="14" t="s">
        <v>327</v>
      </c>
      <c r="BM232" s="244" t="s">
        <v>1687</v>
      </c>
    </row>
    <row r="233" s="2" customFormat="1" ht="24.15" customHeight="1">
      <c r="A233" s="35"/>
      <c r="B233" s="36"/>
      <c r="C233" s="233" t="s">
        <v>657</v>
      </c>
      <c r="D233" s="233" t="s">
        <v>264</v>
      </c>
      <c r="E233" s="234" t="s">
        <v>1688</v>
      </c>
      <c r="F233" s="235" t="s">
        <v>1689</v>
      </c>
      <c r="G233" s="236" t="s">
        <v>1445</v>
      </c>
      <c r="H233" s="238"/>
      <c r="I233" s="238"/>
      <c r="J233" s="237">
        <f>ROUND(I233*H233,3)</f>
        <v>0</v>
      </c>
      <c r="K233" s="239"/>
      <c r="L233" s="41"/>
      <c r="M233" s="240" t="s">
        <v>1</v>
      </c>
      <c r="N233" s="241" t="s">
        <v>44</v>
      </c>
      <c r="O233" s="94"/>
      <c r="P233" s="242">
        <f>O233*H233</f>
        <v>0</v>
      </c>
      <c r="Q233" s="242">
        <v>0</v>
      </c>
      <c r="R233" s="242">
        <f>Q233*H233</f>
        <v>0</v>
      </c>
      <c r="S233" s="242">
        <v>0</v>
      </c>
      <c r="T233" s="243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44" t="s">
        <v>327</v>
      </c>
      <c r="AT233" s="244" t="s">
        <v>264</v>
      </c>
      <c r="AU233" s="244" t="s">
        <v>89</v>
      </c>
      <c r="AY233" s="14" t="s">
        <v>263</v>
      </c>
      <c r="BE233" s="245">
        <f>IF(N233="základná",J233,0)</f>
        <v>0</v>
      </c>
      <c r="BF233" s="245">
        <f>IF(N233="znížená",J233,0)</f>
        <v>0</v>
      </c>
      <c r="BG233" s="245">
        <f>IF(N233="zákl. prenesená",J233,0)</f>
        <v>0</v>
      </c>
      <c r="BH233" s="245">
        <f>IF(N233="zníž. prenesená",J233,0)</f>
        <v>0</v>
      </c>
      <c r="BI233" s="245">
        <f>IF(N233="nulová",J233,0)</f>
        <v>0</v>
      </c>
      <c r="BJ233" s="14" t="s">
        <v>89</v>
      </c>
      <c r="BK233" s="246">
        <f>ROUND(I233*H233,3)</f>
        <v>0</v>
      </c>
      <c r="BL233" s="14" t="s">
        <v>327</v>
      </c>
      <c r="BM233" s="244" t="s">
        <v>1690</v>
      </c>
    </row>
    <row r="234" s="12" customFormat="1" ht="22.8" customHeight="1">
      <c r="A234" s="12"/>
      <c r="B234" s="219"/>
      <c r="C234" s="220"/>
      <c r="D234" s="221" t="s">
        <v>77</v>
      </c>
      <c r="E234" s="247" t="s">
        <v>1691</v>
      </c>
      <c r="F234" s="247" t="s">
        <v>1692</v>
      </c>
      <c r="G234" s="220"/>
      <c r="H234" s="220"/>
      <c r="I234" s="223"/>
      <c r="J234" s="248">
        <f>BK234</f>
        <v>0</v>
      </c>
      <c r="K234" s="220"/>
      <c r="L234" s="225"/>
      <c r="M234" s="226"/>
      <c r="N234" s="227"/>
      <c r="O234" s="227"/>
      <c r="P234" s="228">
        <f>SUM(P235:P273)</f>
        <v>0</v>
      </c>
      <c r="Q234" s="227"/>
      <c r="R234" s="228">
        <f>SUM(R235:R273)</f>
        <v>0.98589000000000016</v>
      </c>
      <c r="S234" s="227"/>
      <c r="T234" s="229">
        <f>SUM(T235:T273)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230" t="s">
        <v>89</v>
      </c>
      <c r="AT234" s="231" t="s">
        <v>77</v>
      </c>
      <c r="AU234" s="231" t="s">
        <v>85</v>
      </c>
      <c r="AY234" s="230" t="s">
        <v>263</v>
      </c>
      <c r="BK234" s="232">
        <f>SUM(BK235:BK273)</f>
        <v>0</v>
      </c>
    </row>
    <row r="235" s="2" customFormat="1" ht="24.15" customHeight="1">
      <c r="A235" s="35"/>
      <c r="B235" s="36"/>
      <c r="C235" s="233" t="s">
        <v>661</v>
      </c>
      <c r="D235" s="233" t="s">
        <v>264</v>
      </c>
      <c r="E235" s="234" t="s">
        <v>1693</v>
      </c>
      <c r="F235" s="235" t="s">
        <v>1694</v>
      </c>
      <c r="G235" s="236" t="s">
        <v>410</v>
      </c>
      <c r="H235" s="237">
        <v>5</v>
      </c>
      <c r="I235" s="238"/>
      <c r="J235" s="237">
        <f>ROUND(I235*H235,3)</f>
        <v>0</v>
      </c>
      <c r="K235" s="239"/>
      <c r="L235" s="41"/>
      <c r="M235" s="240" t="s">
        <v>1</v>
      </c>
      <c r="N235" s="241" t="s">
        <v>44</v>
      </c>
      <c r="O235" s="94"/>
      <c r="P235" s="242">
        <f>O235*H235</f>
        <v>0</v>
      </c>
      <c r="Q235" s="242">
        <v>0.00017000000000000001</v>
      </c>
      <c r="R235" s="242">
        <f>Q235*H235</f>
        <v>0.00085000000000000006</v>
      </c>
      <c r="S235" s="242">
        <v>0</v>
      </c>
      <c r="T235" s="243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44" t="s">
        <v>327</v>
      </c>
      <c r="AT235" s="244" t="s">
        <v>264</v>
      </c>
      <c r="AU235" s="244" t="s">
        <v>89</v>
      </c>
      <c r="AY235" s="14" t="s">
        <v>263</v>
      </c>
      <c r="BE235" s="245">
        <f>IF(N235="základná",J235,0)</f>
        <v>0</v>
      </c>
      <c r="BF235" s="245">
        <f>IF(N235="znížená",J235,0)</f>
        <v>0</v>
      </c>
      <c r="BG235" s="245">
        <f>IF(N235="zákl. prenesená",J235,0)</f>
        <v>0</v>
      </c>
      <c r="BH235" s="245">
        <f>IF(N235="zníž. prenesená",J235,0)</f>
        <v>0</v>
      </c>
      <c r="BI235" s="245">
        <f>IF(N235="nulová",J235,0)</f>
        <v>0</v>
      </c>
      <c r="BJ235" s="14" t="s">
        <v>89</v>
      </c>
      <c r="BK235" s="246">
        <f>ROUND(I235*H235,3)</f>
        <v>0</v>
      </c>
      <c r="BL235" s="14" t="s">
        <v>327</v>
      </c>
      <c r="BM235" s="244" t="s">
        <v>1695</v>
      </c>
    </row>
    <row r="236" s="2" customFormat="1" ht="16.5" customHeight="1">
      <c r="A236" s="35"/>
      <c r="B236" s="36"/>
      <c r="C236" s="249" t="s">
        <v>665</v>
      </c>
      <c r="D236" s="249" t="s">
        <v>612</v>
      </c>
      <c r="E236" s="250" t="s">
        <v>1696</v>
      </c>
      <c r="F236" s="251" t="s">
        <v>1697</v>
      </c>
      <c r="G236" s="252" t="s">
        <v>410</v>
      </c>
      <c r="H236" s="253">
        <v>5</v>
      </c>
      <c r="I236" s="254"/>
      <c r="J236" s="253">
        <f>ROUND(I236*H236,3)</f>
        <v>0</v>
      </c>
      <c r="K236" s="255"/>
      <c r="L236" s="256"/>
      <c r="M236" s="257" t="s">
        <v>1</v>
      </c>
      <c r="N236" s="258" t="s">
        <v>44</v>
      </c>
      <c r="O236" s="94"/>
      <c r="P236" s="242">
        <f>O236*H236</f>
        <v>0</v>
      </c>
      <c r="Q236" s="242">
        <v>0.0135</v>
      </c>
      <c r="R236" s="242">
        <f>Q236*H236</f>
        <v>0.067500000000000004</v>
      </c>
      <c r="S236" s="242">
        <v>0</v>
      </c>
      <c r="T236" s="243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44" t="s">
        <v>717</v>
      </c>
      <c r="AT236" s="244" t="s">
        <v>612</v>
      </c>
      <c r="AU236" s="244" t="s">
        <v>89</v>
      </c>
      <c r="AY236" s="14" t="s">
        <v>263</v>
      </c>
      <c r="BE236" s="245">
        <f>IF(N236="základná",J236,0)</f>
        <v>0</v>
      </c>
      <c r="BF236" s="245">
        <f>IF(N236="znížená",J236,0)</f>
        <v>0</v>
      </c>
      <c r="BG236" s="245">
        <f>IF(N236="zákl. prenesená",J236,0)</f>
        <v>0</v>
      </c>
      <c r="BH236" s="245">
        <f>IF(N236="zníž. prenesená",J236,0)</f>
        <v>0</v>
      </c>
      <c r="BI236" s="245">
        <f>IF(N236="nulová",J236,0)</f>
        <v>0</v>
      </c>
      <c r="BJ236" s="14" t="s">
        <v>89</v>
      </c>
      <c r="BK236" s="246">
        <f>ROUND(I236*H236,3)</f>
        <v>0</v>
      </c>
      <c r="BL236" s="14" t="s">
        <v>327</v>
      </c>
      <c r="BM236" s="244" t="s">
        <v>1698</v>
      </c>
    </row>
    <row r="237" s="2" customFormat="1" ht="24.15" customHeight="1">
      <c r="A237" s="35"/>
      <c r="B237" s="36"/>
      <c r="C237" s="233" t="s">
        <v>669</v>
      </c>
      <c r="D237" s="233" t="s">
        <v>264</v>
      </c>
      <c r="E237" s="234" t="s">
        <v>1699</v>
      </c>
      <c r="F237" s="235" t="s">
        <v>1700</v>
      </c>
      <c r="G237" s="236" t="s">
        <v>410</v>
      </c>
      <c r="H237" s="237">
        <v>15</v>
      </c>
      <c r="I237" s="238"/>
      <c r="J237" s="237">
        <f>ROUND(I237*H237,3)</f>
        <v>0</v>
      </c>
      <c r="K237" s="239"/>
      <c r="L237" s="41"/>
      <c r="M237" s="240" t="s">
        <v>1</v>
      </c>
      <c r="N237" s="241" t="s">
        <v>44</v>
      </c>
      <c r="O237" s="94"/>
      <c r="P237" s="242">
        <f>O237*H237</f>
        <v>0</v>
      </c>
      <c r="Q237" s="242">
        <v>0.00017000000000000001</v>
      </c>
      <c r="R237" s="242">
        <f>Q237*H237</f>
        <v>0.0025500000000000002</v>
      </c>
      <c r="S237" s="242">
        <v>0</v>
      </c>
      <c r="T237" s="243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44" t="s">
        <v>327</v>
      </c>
      <c r="AT237" s="244" t="s">
        <v>264</v>
      </c>
      <c r="AU237" s="244" t="s">
        <v>89</v>
      </c>
      <c r="AY237" s="14" t="s">
        <v>263</v>
      </c>
      <c r="BE237" s="245">
        <f>IF(N237="základná",J237,0)</f>
        <v>0</v>
      </c>
      <c r="BF237" s="245">
        <f>IF(N237="znížená",J237,0)</f>
        <v>0</v>
      </c>
      <c r="BG237" s="245">
        <f>IF(N237="zákl. prenesená",J237,0)</f>
        <v>0</v>
      </c>
      <c r="BH237" s="245">
        <f>IF(N237="zníž. prenesená",J237,0)</f>
        <v>0</v>
      </c>
      <c r="BI237" s="245">
        <f>IF(N237="nulová",J237,0)</f>
        <v>0</v>
      </c>
      <c r="BJ237" s="14" t="s">
        <v>89</v>
      </c>
      <c r="BK237" s="246">
        <f>ROUND(I237*H237,3)</f>
        <v>0</v>
      </c>
      <c r="BL237" s="14" t="s">
        <v>327</v>
      </c>
      <c r="BM237" s="244" t="s">
        <v>1701</v>
      </c>
    </row>
    <row r="238" s="2" customFormat="1" ht="16.5" customHeight="1">
      <c r="A238" s="35"/>
      <c r="B238" s="36"/>
      <c r="C238" s="249" t="s">
        <v>673</v>
      </c>
      <c r="D238" s="249" t="s">
        <v>612</v>
      </c>
      <c r="E238" s="250" t="s">
        <v>1702</v>
      </c>
      <c r="F238" s="251" t="s">
        <v>1703</v>
      </c>
      <c r="G238" s="252" t="s">
        <v>410</v>
      </c>
      <c r="H238" s="253">
        <v>15</v>
      </c>
      <c r="I238" s="254"/>
      <c r="J238" s="253">
        <f>ROUND(I238*H238,3)</f>
        <v>0</v>
      </c>
      <c r="K238" s="255"/>
      <c r="L238" s="256"/>
      <c r="M238" s="257" t="s">
        <v>1</v>
      </c>
      <c r="N238" s="258" t="s">
        <v>44</v>
      </c>
      <c r="O238" s="94"/>
      <c r="P238" s="242">
        <f>O238*H238</f>
        <v>0</v>
      </c>
      <c r="Q238" s="242">
        <v>0.014800000000000001</v>
      </c>
      <c r="R238" s="242">
        <f>Q238*H238</f>
        <v>0.222</v>
      </c>
      <c r="S238" s="242">
        <v>0</v>
      </c>
      <c r="T238" s="243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44" t="s">
        <v>717</v>
      </c>
      <c r="AT238" s="244" t="s">
        <v>612</v>
      </c>
      <c r="AU238" s="244" t="s">
        <v>89</v>
      </c>
      <c r="AY238" s="14" t="s">
        <v>263</v>
      </c>
      <c r="BE238" s="245">
        <f>IF(N238="základná",J238,0)</f>
        <v>0</v>
      </c>
      <c r="BF238" s="245">
        <f>IF(N238="znížená",J238,0)</f>
        <v>0</v>
      </c>
      <c r="BG238" s="245">
        <f>IF(N238="zákl. prenesená",J238,0)</f>
        <v>0</v>
      </c>
      <c r="BH238" s="245">
        <f>IF(N238="zníž. prenesená",J238,0)</f>
        <v>0</v>
      </c>
      <c r="BI238" s="245">
        <f>IF(N238="nulová",J238,0)</f>
        <v>0</v>
      </c>
      <c r="BJ238" s="14" t="s">
        <v>89</v>
      </c>
      <c r="BK238" s="246">
        <f>ROUND(I238*H238,3)</f>
        <v>0</v>
      </c>
      <c r="BL238" s="14" t="s">
        <v>327</v>
      </c>
      <c r="BM238" s="244" t="s">
        <v>1704</v>
      </c>
    </row>
    <row r="239" s="2" customFormat="1" ht="24.15" customHeight="1">
      <c r="A239" s="35"/>
      <c r="B239" s="36"/>
      <c r="C239" s="233" t="s">
        <v>677</v>
      </c>
      <c r="D239" s="233" t="s">
        <v>264</v>
      </c>
      <c r="E239" s="234" t="s">
        <v>1705</v>
      </c>
      <c r="F239" s="235" t="s">
        <v>1706</v>
      </c>
      <c r="G239" s="236" t="s">
        <v>1665</v>
      </c>
      <c r="H239" s="237">
        <v>5</v>
      </c>
      <c r="I239" s="238"/>
      <c r="J239" s="237">
        <f>ROUND(I239*H239,3)</f>
        <v>0</v>
      </c>
      <c r="K239" s="239"/>
      <c r="L239" s="41"/>
      <c r="M239" s="240" t="s">
        <v>1</v>
      </c>
      <c r="N239" s="241" t="s">
        <v>44</v>
      </c>
      <c r="O239" s="94"/>
      <c r="P239" s="242">
        <f>O239*H239</f>
        <v>0</v>
      </c>
      <c r="Q239" s="242">
        <v>0</v>
      </c>
      <c r="R239" s="242">
        <f>Q239*H239</f>
        <v>0</v>
      </c>
      <c r="S239" s="242">
        <v>0</v>
      </c>
      <c r="T239" s="243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44" t="s">
        <v>327</v>
      </c>
      <c r="AT239" s="244" t="s">
        <v>264</v>
      </c>
      <c r="AU239" s="244" t="s">
        <v>89</v>
      </c>
      <c r="AY239" s="14" t="s">
        <v>263</v>
      </c>
      <c r="BE239" s="245">
        <f>IF(N239="základná",J239,0)</f>
        <v>0</v>
      </c>
      <c r="BF239" s="245">
        <f>IF(N239="znížená",J239,0)</f>
        <v>0</v>
      </c>
      <c r="BG239" s="245">
        <f>IF(N239="zákl. prenesená",J239,0)</f>
        <v>0</v>
      </c>
      <c r="BH239" s="245">
        <f>IF(N239="zníž. prenesená",J239,0)</f>
        <v>0</v>
      </c>
      <c r="BI239" s="245">
        <f>IF(N239="nulová",J239,0)</f>
        <v>0</v>
      </c>
      <c r="BJ239" s="14" t="s">
        <v>89</v>
      </c>
      <c r="BK239" s="246">
        <f>ROUND(I239*H239,3)</f>
        <v>0</v>
      </c>
      <c r="BL239" s="14" t="s">
        <v>327</v>
      </c>
      <c r="BM239" s="244" t="s">
        <v>1707</v>
      </c>
    </row>
    <row r="240" s="2" customFormat="1" ht="37.8" customHeight="1">
      <c r="A240" s="35"/>
      <c r="B240" s="36"/>
      <c r="C240" s="249" t="s">
        <v>681</v>
      </c>
      <c r="D240" s="249" t="s">
        <v>612</v>
      </c>
      <c r="E240" s="250" t="s">
        <v>1708</v>
      </c>
      <c r="F240" s="251" t="s">
        <v>1709</v>
      </c>
      <c r="G240" s="252" t="s">
        <v>410</v>
      </c>
      <c r="H240" s="253">
        <v>5</v>
      </c>
      <c r="I240" s="254"/>
      <c r="J240" s="253">
        <f>ROUND(I240*H240,3)</f>
        <v>0</v>
      </c>
      <c r="K240" s="255"/>
      <c r="L240" s="256"/>
      <c r="M240" s="257" t="s">
        <v>1</v>
      </c>
      <c r="N240" s="258" t="s">
        <v>44</v>
      </c>
      <c r="O240" s="94"/>
      <c r="P240" s="242">
        <f>O240*H240</f>
        <v>0</v>
      </c>
      <c r="Q240" s="242">
        <v>0.016840000000000001</v>
      </c>
      <c r="R240" s="242">
        <f>Q240*H240</f>
        <v>0.084199999999999997</v>
      </c>
      <c r="S240" s="242">
        <v>0</v>
      </c>
      <c r="T240" s="243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44" t="s">
        <v>717</v>
      </c>
      <c r="AT240" s="244" t="s">
        <v>612</v>
      </c>
      <c r="AU240" s="244" t="s">
        <v>89</v>
      </c>
      <c r="AY240" s="14" t="s">
        <v>263</v>
      </c>
      <c r="BE240" s="245">
        <f>IF(N240="základná",J240,0)</f>
        <v>0</v>
      </c>
      <c r="BF240" s="245">
        <f>IF(N240="znížená",J240,0)</f>
        <v>0</v>
      </c>
      <c r="BG240" s="245">
        <f>IF(N240="zákl. prenesená",J240,0)</f>
        <v>0</v>
      </c>
      <c r="BH240" s="245">
        <f>IF(N240="zníž. prenesená",J240,0)</f>
        <v>0</v>
      </c>
      <c r="BI240" s="245">
        <f>IF(N240="nulová",J240,0)</f>
        <v>0</v>
      </c>
      <c r="BJ240" s="14" t="s">
        <v>89</v>
      </c>
      <c r="BK240" s="246">
        <f>ROUND(I240*H240,3)</f>
        <v>0</v>
      </c>
      <c r="BL240" s="14" t="s">
        <v>327</v>
      </c>
      <c r="BM240" s="244" t="s">
        <v>1710</v>
      </c>
    </row>
    <row r="241" s="2" customFormat="1" ht="24.15" customHeight="1">
      <c r="A241" s="35"/>
      <c r="B241" s="36"/>
      <c r="C241" s="233" t="s">
        <v>685</v>
      </c>
      <c r="D241" s="233" t="s">
        <v>264</v>
      </c>
      <c r="E241" s="234" t="s">
        <v>1711</v>
      </c>
      <c r="F241" s="235" t="s">
        <v>1712</v>
      </c>
      <c r="G241" s="236" t="s">
        <v>410</v>
      </c>
      <c r="H241" s="237">
        <v>15</v>
      </c>
      <c r="I241" s="238"/>
      <c r="J241" s="237">
        <f>ROUND(I241*H241,3)</f>
        <v>0</v>
      </c>
      <c r="K241" s="239"/>
      <c r="L241" s="41"/>
      <c r="M241" s="240" t="s">
        <v>1</v>
      </c>
      <c r="N241" s="241" t="s">
        <v>44</v>
      </c>
      <c r="O241" s="94"/>
      <c r="P241" s="242">
        <f>O241*H241</f>
        <v>0</v>
      </c>
      <c r="Q241" s="242">
        <v>0</v>
      </c>
      <c r="R241" s="242">
        <f>Q241*H241</f>
        <v>0</v>
      </c>
      <c r="S241" s="242">
        <v>0</v>
      </c>
      <c r="T241" s="243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44" t="s">
        <v>327</v>
      </c>
      <c r="AT241" s="244" t="s">
        <v>264</v>
      </c>
      <c r="AU241" s="244" t="s">
        <v>89</v>
      </c>
      <c r="AY241" s="14" t="s">
        <v>263</v>
      </c>
      <c r="BE241" s="245">
        <f>IF(N241="základná",J241,0)</f>
        <v>0</v>
      </c>
      <c r="BF241" s="245">
        <f>IF(N241="znížená",J241,0)</f>
        <v>0</v>
      </c>
      <c r="BG241" s="245">
        <f>IF(N241="zákl. prenesená",J241,0)</f>
        <v>0</v>
      </c>
      <c r="BH241" s="245">
        <f>IF(N241="zníž. prenesená",J241,0)</f>
        <v>0</v>
      </c>
      <c r="BI241" s="245">
        <f>IF(N241="nulová",J241,0)</f>
        <v>0</v>
      </c>
      <c r="BJ241" s="14" t="s">
        <v>89</v>
      </c>
      <c r="BK241" s="246">
        <f>ROUND(I241*H241,3)</f>
        <v>0</v>
      </c>
      <c r="BL241" s="14" t="s">
        <v>327</v>
      </c>
      <c r="BM241" s="244" t="s">
        <v>1713</v>
      </c>
    </row>
    <row r="242" s="2" customFormat="1" ht="24.15" customHeight="1">
      <c r="A242" s="35"/>
      <c r="B242" s="36"/>
      <c r="C242" s="249" t="s">
        <v>689</v>
      </c>
      <c r="D242" s="249" t="s">
        <v>612</v>
      </c>
      <c r="E242" s="250" t="s">
        <v>1714</v>
      </c>
      <c r="F242" s="251" t="s">
        <v>1715</v>
      </c>
      <c r="G242" s="252" t="s">
        <v>410</v>
      </c>
      <c r="H242" s="253">
        <v>15</v>
      </c>
      <c r="I242" s="254"/>
      <c r="J242" s="253">
        <f>ROUND(I242*H242,3)</f>
        <v>0</v>
      </c>
      <c r="K242" s="255"/>
      <c r="L242" s="256"/>
      <c r="M242" s="257" t="s">
        <v>1</v>
      </c>
      <c r="N242" s="258" t="s">
        <v>44</v>
      </c>
      <c r="O242" s="94"/>
      <c r="P242" s="242">
        <f>O242*H242</f>
        <v>0</v>
      </c>
      <c r="Q242" s="242">
        <v>0.0057999999999999996</v>
      </c>
      <c r="R242" s="242">
        <f>Q242*H242</f>
        <v>0.086999999999999994</v>
      </c>
      <c r="S242" s="242">
        <v>0</v>
      </c>
      <c r="T242" s="243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44" t="s">
        <v>717</v>
      </c>
      <c r="AT242" s="244" t="s">
        <v>612</v>
      </c>
      <c r="AU242" s="244" t="s">
        <v>89</v>
      </c>
      <c r="AY242" s="14" t="s">
        <v>263</v>
      </c>
      <c r="BE242" s="245">
        <f>IF(N242="základná",J242,0)</f>
        <v>0</v>
      </c>
      <c r="BF242" s="245">
        <f>IF(N242="znížená",J242,0)</f>
        <v>0</v>
      </c>
      <c r="BG242" s="245">
        <f>IF(N242="zákl. prenesená",J242,0)</f>
        <v>0</v>
      </c>
      <c r="BH242" s="245">
        <f>IF(N242="zníž. prenesená",J242,0)</f>
        <v>0</v>
      </c>
      <c r="BI242" s="245">
        <f>IF(N242="nulová",J242,0)</f>
        <v>0</v>
      </c>
      <c r="BJ242" s="14" t="s">
        <v>89</v>
      </c>
      <c r="BK242" s="246">
        <f>ROUND(I242*H242,3)</f>
        <v>0</v>
      </c>
      <c r="BL242" s="14" t="s">
        <v>327</v>
      </c>
      <c r="BM242" s="244" t="s">
        <v>1716</v>
      </c>
    </row>
    <row r="243" s="2" customFormat="1" ht="24.15" customHeight="1">
      <c r="A243" s="35"/>
      <c r="B243" s="36"/>
      <c r="C243" s="233" t="s">
        <v>693</v>
      </c>
      <c r="D243" s="233" t="s">
        <v>264</v>
      </c>
      <c r="E243" s="234" t="s">
        <v>1717</v>
      </c>
      <c r="F243" s="235" t="s">
        <v>1718</v>
      </c>
      <c r="G243" s="236" t="s">
        <v>410</v>
      </c>
      <c r="H243" s="237">
        <v>8</v>
      </c>
      <c r="I243" s="238"/>
      <c r="J243" s="237">
        <f>ROUND(I243*H243,3)</f>
        <v>0</v>
      </c>
      <c r="K243" s="239"/>
      <c r="L243" s="41"/>
      <c r="M243" s="240" t="s">
        <v>1</v>
      </c>
      <c r="N243" s="241" t="s">
        <v>44</v>
      </c>
      <c r="O243" s="94"/>
      <c r="P243" s="242">
        <f>O243*H243</f>
        <v>0</v>
      </c>
      <c r="Q243" s="242">
        <v>0.0023</v>
      </c>
      <c r="R243" s="242">
        <f>Q243*H243</f>
        <v>0.0184</v>
      </c>
      <c r="S243" s="242">
        <v>0</v>
      </c>
      <c r="T243" s="243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44" t="s">
        <v>327</v>
      </c>
      <c r="AT243" s="244" t="s">
        <v>264</v>
      </c>
      <c r="AU243" s="244" t="s">
        <v>89</v>
      </c>
      <c r="AY243" s="14" t="s">
        <v>263</v>
      </c>
      <c r="BE243" s="245">
        <f>IF(N243="základná",J243,0)</f>
        <v>0</v>
      </c>
      <c r="BF243" s="245">
        <f>IF(N243="znížená",J243,0)</f>
        <v>0</v>
      </c>
      <c r="BG243" s="245">
        <f>IF(N243="zákl. prenesená",J243,0)</f>
        <v>0</v>
      </c>
      <c r="BH243" s="245">
        <f>IF(N243="zníž. prenesená",J243,0)</f>
        <v>0</v>
      </c>
      <c r="BI243" s="245">
        <f>IF(N243="nulová",J243,0)</f>
        <v>0</v>
      </c>
      <c r="BJ243" s="14" t="s">
        <v>89</v>
      </c>
      <c r="BK243" s="246">
        <f>ROUND(I243*H243,3)</f>
        <v>0</v>
      </c>
      <c r="BL243" s="14" t="s">
        <v>327</v>
      </c>
      <c r="BM243" s="244" t="s">
        <v>1719</v>
      </c>
    </row>
    <row r="244" s="2" customFormat="1" ht="16.5" customHeight="1">
      <c r="A244" s="35"/>
      <c r="B244" s="36"/>
      <c r="C244" s="249" t="s">
        <v>697</v>
      </c>
      <c r="D244" s="249" t="s">
        <v>612</v>
      </c>
      <c r="E244" s="250" t="s">
        <v>1720</v>
      </c>
      <c r="F244" s="251" t="s">
        <v>1721</v>
      </c>
      <c r="G244" s="252" t="s">
        <v>410</v>
      </c>
      <c r="H244" s="253">
        <v>8</v>
      </c>
      <c r="I244" s="254"/>
      <c r="J244" s="253">
        <f>ROUND(I244*H244,3)</f>
        <v>0</v>
      </c>
      <c r="K244" s="255"/>
      <c r="L244" s="256"/>
      <c r="M244" s="257" t="s">
        <v>1</v>
      </c>
      <c r="N244" s="258" t="s">
        <v>44</v>
      </c>
      <c r="O244" s="94"/>
      <c r="P244" s="242">
        <f>O244*H244</f>
        <v>0</v>
      </c>
      <c r="Q244" s="242">
        <v>0.014999999999999999</v>
      </c>
      <c r="R244" s="242">
        <f>Q244*H244</f>
        <v>0.12</v>
      </c>
      <c r="S244" s="242">
        <v>0</v>
      </c>
      <c r="T244" s="243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44" t="s">
        <v>717</v>
      </c>
      <c r="AT244" s="244" t="s">
        <v>612</v>
      </c>
      <c r="AU244" s="244" t="s">
        <v>89</v>
      </c>
      <c r="AY244" s="14" t="s">
        <v>263</v>
      </c>
      <c r="BE244" s="245">
        <f>IF(N244="základná",J244,0)</f>
        <v>0</v>
      </c>
      <c r="BF244" s="245">
        <f>IF(N244="znížená",J244,0)</f>
        <v>0</v>
      </c>
      <c r="BG244" s="245">
        <f>IF(N244="zákl. prenesená",J244,0)</f>
        <v>0</v>
      </c>
      <c r="BH244" s="245">
        <f>IF(N244="zníž. prenesená",J244,0)</f>
        <v>0</v>
      </c>
      <c r="BI244" s="245">
        <f>IF(N244="nulová",J244,0)</f>
        <v>0</v>
      </c>
      <c r="BJ244" s="14" t="s">
        <v>89</v>
      </c>
      <c r="BK244" s="246">
        <f>ROUND(I244*H244,3)</f>
        <v>0</v>
      </c>
      <c r="BL244" s="14" t="s">
        <v>327</v>
      </c>
      <c r="BM244" s="244" t="s">
        <v>1722</v>
      </c>
    </row>
    <row r="245" s="2" customFormat="1" ht="24.15" customHeight="1">
      <c r="A245" s="35"/>
      <c r="B245" s="36"/>
      <c r="C245" s="233" t="s">
        <v>702</v>
      </c>
      <c r="D245" s="233" t="s">
        <v>264</v>
      </c>
      <c r="E245" s="234" t="s">
        <v>1723</v>
      </c>
      <c r="F245" s="235" t="s">
        <v>1724</v>
      </c>
      <c r="G245" s="236" t="s">
        <v>410</v>
      </c>
      <c r="H245" s="237">
        <v>15</v>
      </c>
      <c r="I245" s="238"/>
      <c r="J245" s="237">
        <f>ROUND(I245*H245,3)</f>
        <v>0</v>
      </c>
      <c r="K245" s="239"/>
      <c r="L245" s="41"/>
      <c r="M245" s="240" t="s">
        <v>1</v>
      </c>
      <c r="N245" s="241" t="s">
        <v>44</v>
      </c>
      <c r="O245" s="94"/>
      <c r="P245" s="242">
        <f>O245*H245</f>
        <v>0</v>
      </c>
      <c r="Q245" s="242">
        <v>0.00017000000000000001</v>
      </c>
      <c r="R245" s="242">
        <f>Q245*H245</f>
        <v>0.0025500000000000002</v>
      </c>
      <c r="S245" s="242">
        <v>0</v>
      </c>
      <c r="T245" s="243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44" t="s">
        <v>327</v>
      </c>
      <c r="AT245" s="244" t="s">
        <v>264</v>
      </c>
      <c r="AU245" s="244" t="s">
        <v>89</v>
      </c>
      <c r="AY245" s="14" t="s">
        <v>263</v>
      </c>
      <c r="BE245" s="245">
        <f>IF(N245="základná",J245,0)</f>
        <v>0</v>
      </c>
      <c r="BF245" s="245">
        <f>IF(N245="znížená",J245,0)</f>
        <v>0</v>
      </c>
      <c r="BG245" s="245">
        <f>IF(N245="zákl. prenesená",J245,0)</f>
        <v>0</v>
      </c>
      <c r="BH245" s="245">
        <f>IF(N245="zníž. prenesená",J245,0)</f>
        <v>0</v>
      </c>
      <c r="BI245" s="245">
        <f>IF(N245="nulová",J245,0)</f>
        <v>0</v>
      </c>
      <c r="BJ245" s="14" t="s">
        <v>89</v>
      </c>
      <c r="BK245" s="246">
        <f>ROUND(I245*H245,3)</f>
        <v>0</v>
      </c>
      <c r="BL245" s="14" t="s">
        <v>327</v>
      </c>
      <c r="BM245" s="244" t="s">
        <v>1725</v>
      </c>
    </row>
    <row r="246" s="2" customFormat="1" ht="16.5" customHeight="1">
      <c r="A246" s="35"/>
      <c r="B246" s="36"/>
      <c r="C246" s="249" t="s">
        <v>710</v>
      </c>
      <c r="D246" s="249" t="s">
        <v>612</v>
      </c>
      <c r="E246" s="250" t="s">
        <v>1726</v>
      </c>
      <c r="F246" s="251" t="s">
        <v>1727</v>
      </c>
      <c r="G246" s="252" t="s">
        <v>410</v>
      </c>
      <c r="H246" s="253">
        <v>15</v>
      </c>
      <c r="I246" s="254"/>
      <c r="J246" s="253">
        <f>ROUND(I246*H246,3)</f>
        <v>0</v>
      </c>
      <c r="K246" s="255"/>
      <c r="L246" s="256"/>
      <c r="M246" s="257" t="s">
        <v>1</v>
      </c>
      <c r="N246" s="258" t="s">
        <v>44</v>
      </c>
      <c r="O246" s="94"/>
      <c r="P246" s="242">
        <f>O246*H246</f>
        <v>0</v>
      </c>
      <c r="Q246" s="242">
        <v>0.0094999999999999998</v>
      </c>
      <c r="R246" s="242">
        <f>Q246*H246</f>
        <v>0.14249999999999999</v>
      </c>
      <c r="S246" s="242">
        <v>0</v>
      </c>
      <c r="T246" s="243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44" t="s">
        <v>717</v>
      </c>
      <c r="AT246" s="244" t="s">
        <v>612</v>
      </c>
      <c r="AU246" s="244" t="s">
        <v>89</v>
      </c>
      <c r="AY246" s="14" t="s">
        <v>263</v>
      </c>
      <c r="BE246" s="245">
        <f>IF(N246="základná",J246,0)</f>
        <v>0</v>
      </c>
      <c r="BF246" s="245">
        <f>IF(N246="znížená",J246,0)</f>
        <v>0</v>
      </c>
      <c r="BG246" s="245">
        <f>IF(N246="zákl. prenesená",J246,0)</f>
        <v>0</v>
      </c>
      <c r="BH246" s="245">
        <f>IF(N246="zníž. prenesená",J246,0)</f>
        <v>0</v>
      </c>
      <c r="BI246" s="245">
        <f>IF(N246="nulová",J246,0)</f>
        <v>0</v>
      </c>
      <c r="BJ246" s="14" t="s">
        <v>89</v>
      </c>
      <c r="BK246" s="246">
        <f>ROUND(I246*H246,3)</f>
        <v>0</v>
      </c>
      <c r="BL246" s="14" t="s">
        <v>327</v>
      </c>
      <c r="BM246" s="244" t="s">
        <v>1728</v>
      </c>
    </row>
    <row r="247" s="2" customFormat="1" ht="24.15" customHeight="1">
      <c r="A247" s="35"/>
      <c r="B247" s="36"/>
      <c r="C247" s="233" t="s">
        <v>714</v>
      </c>
      <c r="D247" s="233" t="s">
        <v>264</v>
      </c>
      <c r="E247" s="234" t="s">
        <v>1729</v>
      </c>
      <c r="F247" s="235" t="s">
        <v>1730</v>
      </c>
      <c r="G247" s="236" t="s">
        <v>410</v>
      </c>
      <c r="H247" s="237">
        <v>3</v>
      </c>
      <c r="I247" s="238"/>
      <c r="J247" s="237">
        <f>ROUND(I247*H247,3)</f>
        <v>0</v>
      </c>
      <c r="K247" s="239"/>
      <c r="L247" s="41"/>
      <c r="M247" s="240" t="s">
        <v>1</v>
      </c>
      <c r="N247" s="241" t="s">
        <v>44</v>
      </c>
      <c r="O247" s="94"/>
      <c r="P247" s="242">
        <f>O247*H247</f>
        <v>0</v>
      </c>
      <c r="Q247" s="242">
        <v>0.00054000000000000001</v>
      </c>
      <c r="R247" s="242">
        <f>Q247*H247</f>
        <v>0.0016199999999999999</v>
      </c>
      <c r="S247" s="242">
        <v>0</v>
      </c>
      <c r="T247" s="243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44" t="s">
        <v>327</v>
      </c>
      <c r="AT247" s="244" t="s">
        <v>264</v>
      </c>
      <c r="AU247" s="244" t="s">
        <v>89</v>
      </c>
      <c r="AY247" s="14" t="s">
        <v>263</v>
      </c>
      <c r="BE247" s="245">
        <f>IF(N247="základná",J247,0)</f>
        <v>0</v>
      </c>
      <c r="BF247" s="245">
        <f>IF(N247="znížená",J247,0)</f>
        <v>0</v>
      </c>
      <c r="BG247" s="245">
        <f>IF(N247="zákl. prenesená",J247,0)</f>
        <v>0</v>
      </c>
      <c r="BH247" s="245">
        <f>IF(N247="zníž. prenesená",J247,0)</f>
        <v>0</v>
      </c>
      <c r="BI247" s="245">
        <f>IF(N247="nulová",J247,0)</f>
        <v>0</v>
      </c>
      <c r="BJ247" s="14" t="s">
        <v>89</v>
      </c>
      <c r="BK247" s="246">
        <f>ROUND(I247*H247,3)</f>
        <v>0</v>
      </c>
      <c r="BL247" s="14" t="s">
        <v>327</v>
      </c>
      <c r="BM247" s="244" t="s">
        <v>1731</v>
      </c>
    </row>
    <row r="248" s="2" customFormat="1" ht="24.15" customHeight="1">
      <c r="A248" s="35"/>
      <c r="B248" s="36"/>
      <c r="C248" s="249" t="s">
        <v>719</v>
      </c>
      <c r="D248" s="249" t="s">
        <v>612</v>
      </c>
      <c r="E248" s="250" t="s">
        <v>1732</v>
      </c>
      <c r="F248" s="251" t="s">
        <v>1733</v>
      </c>
      <c r="G248" s="252" t="s">
        <v>410</v>
      </c>
      <c r="H248" s="253">
        <v>3</v>
      </c>
      <c r="I248" s="254"/>
      <c r="J248" s="253">
        <f>ROUND(I248*H248,3)</f>
        <v>0</v>
      </c>
      <c r="K248" s="255"/>
      <c r="L248" s="256"/>
      <c r="M248" s="257" t="s">
        <v>1</v>
      </c>
      <c r="N248" s="258" t="s">
        <v>44</v>
      </c>
      <c r="O248" s="94"/>
      <c r="P248" s="242">
        <f>O248*H248</f>
        <v>0</v>
      </c>
      <c r="Q248" s="242">
        <v>0.012500000000000001</v>
      </c>
      <c r="R248" s="242">
        <f>Q248*H248</f>
        <v>0.037500000000000006</v>
      </c>
      <c r="S248" s="242">
        <v>0</v>
      </c>
      <c r="T248" s="243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44" t="s">
        <v>717</v>
      </c>
      <c r="AT248" s="244" t="s">
        <v>612</v>
      </c>
      <c r="AU248" s="244" t="s">
        <v>89</v>
      </c>
      <c r="AY248" s="14" t="s">
        <v>263</v>
      </c>
      <c r="BE248" s="245">
        <f>IF(N248="základná",J248,0)</f>
        <v>0</v>
      </c>
      <c r="BF248" s="245">
        <f>IF(N248="znížená",J248,0)</f>
        <v>0</v>
      </c>
      <c r="BG248" s="245">
        <f>IF(N248="zákl. prenesená",J248,0)</f>
        <v>0</v>
      </c>
      <c r="BH248" s="245">
        <f>IF(N248="zníž. prenesená",J248,0)</f>
        <v>0</v>
      </c>
      <c r="BI248" s="245">
        <f>IF(N248="nulová",J248,0)</f>
        <v>0</v>
      </c>
      <c r="BJ248" s="14" t="s">
        <v>89</v>
      </c>
      <c r="BK248" s="246">
        <f>ROUND(I248*H248,3)</f>
        <v>0</v>
      </c>
      <c r="BL248" s="14" t="s">
        <v>327</v>
      </c>
      <c r="BM248" s="244" t="s">
        <v>1734</v>
      </c>
    </row>
    <row r="249" s="2" customFormat="1" ht="16.5" customHeight="1">
      <c r="A249" s="35"/>
      <c r="B249" s="36"/>
      <c r="C249" s="233" t="s">
        <v>723</v>
      </c>
      <c r="D249" s="233" t="s">
        <v>264</v>
      </c>
      <c r="E249" s="234" t="s">
        <v>1735</v>
      </c>
      <c r="F249" s="235" t="s">
        <v>1736</v>
      </c>
      <c r="G249" s="236" t="s">
        <v>1665</v>
      </c>
      <c r="H249" s="237">
        <v>3</v>
      </c>
      <c r="I249" s="238"/>
      <c r="J249" s="237">
        <f>ROUND(I249*H249,3)</f>
        <v>0</v>
      </c>
      <c r="K249" s="239"/>
      <c r="L249" s="41"/>
      <c r="M249" s="240" t="s">
        <v>1</v>
      </c>
      <c r="N249" s="241" t="s">
        <v>44</v>
      </c>
      <c r="O249" s="94"/>
      <c r="P249" s="242">
        <f>O249*H249</f>
        <v>0</v>
      </c>
      <c r="Q249" s="242">
        <v>0.00034000000000000002</v>
      </c>
      <c r="R249" s="242">
        <f>Q249*H249</f>
        <v>0.0010200000000000001</v>
      </c>
      <c r="S249" s="242">
        <v>0</v>
      </c>
      <c r="T249" s="243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44" t="s">
        <v>327</v>
      </c>
      <c r="AT249" s="244" t="s">
        <v>264</v>
      </c>
      <c r="AU249" s="244" t="s">
        <v>89</v>
      </c>
      <c r="AY249" s="14" t="s">
        <v>263</v>
      </c>
      <c r="BE249" s="245">
        <f>IF(N249="základná",J249,0)</f>
        <v>0</v>
      </c>
      <c r="BF249" s="245">
        <f>IF(N249="znížená",J249,0)</f>
        <v>0</v>
      </c>
      <c r="BG249" s="245">
        <f>IF(N249="zákl. prenesená",J249,0)</f>
        <v>0</v>
      </c>
      <c r="BH249" s="245">
        <f>IF(N249="zníž. prenesená",J249,0)</f>
        <v>0</v>
      </c>
      <c r="BI249" s="245">
        <f>IF(N249="nulová",J249,0)</f>
        <v>0</v>
      </c>
      <c r="BJ249" s="14" t="s">
        <v>89</v>
      </c>
      <c r="BK249" s="246">
        <f>ROUND(I249*H249,3)</f>
        <v>0</v>
      </c>
      <c r="BL249" s="14" t="s">
        <v>327</v>
      </c>
      <c r="BM249" s="244" t="s">
        <v>1737</v>
      </c>
    </row>
    <row r="250" s="2" customFormat="1" ht="16.5" customHeight="1">
      <c r="A250" s="35"/>
      <c r="B250" s="36"/>
      <c r="C250" s="249" t="s">
        <v>725</v>
      </c>
      <c r="D250" s="249" t="s">
        <v>612</v>
      </c>
      <c r="E250" s="250" t="s">
        <v>1738</v>
      </c>
      <c r="F250" s="251" t="s">
        <v>1739</v>
      </c>
      <c r="G250" s="252" t="s">
        <v>410</v>
      </c>
      <c r="H250" s="253">
        <v>3</v>
      </c>
      <c r="I250" s="254"/>
      <c r="J250" s="253">
        <f>ROUND(I250*H250,3)</f>
        <v>0</v>
      </c>
      <c r="K250" s="255"/>
      <c r="L250" s="256"/>
      <c r="M250" s="257" t="s">
        <v>1</v>
      </c>
      <c r="N250" s="258" t="s">
        <v>44</v>
      </c>
      <c r="O250" s="94"/>
      <c r="P250" s="242">
        <f>O250*H250</f>
        <v>0</v>
      </c>
      <c r="Q250" s="242">
        <v>0.014999999999999999</v>
      </c>
      <c r="R250" s="242">
        <f>Q250*H250</f>
        <v>0.044999999999999998</v>
      </c>
      <c r="S250" s="242">
        <v>0</v>
      </c>
      <c r="T250" s="243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44" t="s">
        <v>717</v>
      </c>
      <c r="AT250" s="244" t="s">
        <v>612</v>
      </c>
      <c r="AU250" s="244" t="s">
        <v>89</v>
      </c>
      <c r="AY250" s="14" t="s">
        <v>263</v>
      </c>
      <c r="BE250" s="245">
        <f>IF(N250="základná",J250,0)</f>
        <v>0</v>
      </c>
      <c r="BF250" s="245">
        <f>IF(N250="znížená",J250,0)</f>
        <v>0</v>
      </c>
      <c r="BG250" s="245">
        <f>IF(N250="zákl. prenesená",J250,0)</f>
        <v>0</v>
      </c>
      <c r="BH250" s="245">
        <f>IF(N250="zníž. prenesená",J250,0)</f>
        <v>0</v>
      </c>
      <c r="BI250" s="245">
        <f>IF(N250="nulová",J250,0)</f>
        <v>0</v>
      </c>
      <c r="BJ250" s="14" t="s">
        <v>89</v>
      </c>
      <c r="BK250" s="246">
        <f>ROUND(I250*H250,3)</f>
        <v>0</v>
      </c>
      <c r="BL250" s="14" t="s">
        <v>327</v>
      </c>
      <c r="BM250" s="244" t="s">
        <v>1740</v>
      </c>
    </row>
    <row r="251" s="2" customFormat="1" ht="24.15" customHeight="1">
      <c r="A251" s="35"/>
      <c r="B251" s="36"/>
      <c r="C251" s="233" t="s">
        <v>729</v>
      </c>
      <c r="D251" s="233" t="s">
        <v>264</v>
      </c>
      <c r="E251" s="234" t="s">
        <v>1741</v>
      </c>
      <c r="F251" s="235" t="s">
        <v>1742</v>
      </c>
      <c r="G251" s="236" t="s">
        <v>410</v>
      </c>
      <c r="H251" s="237">
        <v>4</v>
      </c>
      <c r="I251" s="238"/>
      <c r="J251" s="237">
        <f>ROUND(I251*H251,3)</f>
        <v>0</v>
      </c>
      <c r="K251" s="239"/>
      <c r="L251" s="41"/>
      <c r="M251" s="240" t="s">
        <v>1</v>
      </c>
      <c r="N251" s="241" t="s">
        <v>44</v>
      </c>
      <c r="O251" s="94"/>
      <c r="P251" s="242">
        <f>O251*H251</f>
        <v>0</v>
      </c>
      <c r="Q251" s="242">
        <v>0.00010000000000000001</v>
      </c>
      <c r="R251" s="242">
        <f>Q251*H251</f>
        <v>0.00040000000000000002</v>
      </c>
      <c r="S251" s="242">
        <v>0</v>
      </c>
      <c r="T251" s="243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44" t="s">
        <v>327</v>
      </c>
      <c r="AT251" s="244" t="s">
        <v>264</v>
      </c>
      <c r="AU251" s="244" t="s">
        <v>89</v>
      </c>
      <c r="AY251" s="14" t="s">
        <v>263</v>
      </c>
      <c r="BE251" s="245">
        <f>IF(N251="základná",J251,0)</f>
        <v>0</v>
      </c>
      <c r="BF251" s="245">
        <f>IF(N251="znížená",J251,0)</f>
        <v>0</v>
      </c>
      <c r="BG251" s="245">
        <f>IF(N251="zákl. prenesená",J251,0)</f>
        <v>0</v>
      </c>
      <c r="BH251" s="245">
        <f>IF(N251="zníž. prenesená",J251,0)</f>
        <v>0</v>
      </c>
      <c r="BI251" s="245">
        <f>IF(N251="nulová",J251,0)</f>
        <v>0</v>
      </c>
      <c r="BJ251" s="14" t="s">
        <v>89</v>
      </c>
      <c r="BK251" s="246">
        <f>ROUND(I251*H251,3)</f>
        <v>0</v>
      </c>
      <c r="BL251" s="14" t="s">
        <v>327</v>
      </c>
      <c r="BM251" s="244" t="s">
        <v>1743</v>
      </c>
    </row>
    <row r="252" s="2" customFormat="1" ht="16.5" customHeight="1">
      <c r="A252" s="35"/>
      <c r="B252" s="36"/>
      <c r="C252" s="249" t="s">
        <v>733</v>
      </c>
      <c r="D252" s="249" t="s">
        <v>612</v>
      </c>
      <c r="E252" s="250" t="s">
        <v>1744</v>
      </c>
      <c r="F252" s="251" t="s">
        <v>1745</v>
      </c>
      <c r="G252" s="252" t="s">
        <v>410</v>
      </c>
      <c r="H252" s="253">
        <v>4</v>
      </c>
      <c r="I252" s="254"/>
      <c r="J252" s="253">
        <f>ROUND(I252*H252,3)</f>
        <v>0</v>
      </c>
      <c r="K252" s="255"/>
      <c r="L252" s="256"/>
      <c r="M252" s="257" t="s">
        <v>1</v>
      </c>
      <c r="N252" s="258" t="s">
        <v>44</v>
      </c>
      <c r="O252" s="94"/>
      <c r="P252" s="242">
        <f>O252*H252</f>
        <v>0</v>
      </c>
      <c r="Q252" s="242">
        <v>0.018499999999999999</v>
      </c>
      <c r="R252" s="242">
        <f>Q252*H252</f>
        <v>0.073999999999999996</v>
      </c>
      <c r="S252" s="242">
        <v>0</v>
      </c>
      <c r="T252" s="243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44" t="s">
        <v>717</v>
      </c>
      <c r="AT252" s="244" t="s">
        <v>612</v>
      </c>
      <c r="AU252" s="244" t="s">
        <v>89</v>
      </c>
      <c r="AY252" s="14" t="s">
        <v>263</v>
      </c>
      <c r="BE252" s="245">
        <f>IF(N252="základná",J252,0)</f>
        <v>0</v>
      </c>
      <c r="BF252" s="245">
        <f>IF(N252="znížená",J252,0)</f>
        <v>0</v>
      </c>
      <c r="BG252" s="245">
        <f>IF(N252="zákl. prenesená",J252,0)</f>
        <v>0</v>
      </c>
      <c r="BH252" s="245">
        <f>IF(N252="zníž. prenesená",J252,0)</f>
        <v>0</v>
      </c>
      <c r="BI252" s="245">
        <f>IF(N252="nulová",J252,0)</f>
        <v>0</v>
      </c>
      <c r="BJ252" s="14" t="s">
        <v>89</v>
      </c>
      <c r="BK252" s="246">
        <f>ROUND(I252*H252,3)</f>
        <v>0</v>
      </c>
      <c r="BL252" s="14" t="s">
        <v>327</v>
      </c>
      <c r="BM252" s="244" t="s">
        <v>1746</v>
      </c>
    </row>
    <row r="253" s="2" customFormat="1" ht="16.5" customHeight="1">
      <c r="A253" s="35"/>
      <c r="B253" s="36"/>
      <c r="C253" s="233" t="s">
        <v>737</v>
      </c>
      <c r="D253" s="233" t="s">
        <v>264</v>
      </c>
      <c r="E253" s="234" t="s">
        <v>1747</v>
      </c>
      <c r="F253" s="235" t="s">
        <v>1748</v>
      </c>
      <c r="G253" s="236" t="s">
        <v>1665</v>
      </c>
      <c r="H253" s="237">
        <v>52</v>
      </c>
      <c r="I253" s="238"/>
      <c r="J253" s="237">
        <f>ROUND(I253*H253,3)</f>
        <v>0</v>
      </c>
      <c r="K253" s="239"/>
      <c r="L253" s="41"/>
      <c r="M253" s="240" t="s">
        <v>1</v>
      </c>
      <c r="N253" s="241" t="s">
        <v>44</v>
      </c>
      <c r="O253" s="94"/>
      <c r="P253" s="242">
        <f>O253*H253</f>
        <v>0</v>
      </c>
      <c r="Q253" s="242">
        <v>0.00027999999999999998</v>
      </c>
      <c r="R253" s="242">
        <f>Q253*H253</f>
        <v>0.014559999999999998</v>
      </c>
      <c r="S253" s="242">
        <v>0</v>
      </c>
      <c r="T253" s="243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44" t="s">
        <v>327</v>
      </c>
      <c r="AT253" s="244" t="s">
        <v>264</v>
      </c>
      <c r="AU253" s="244" t="s">
        <v>89</v>
      </c>
      <c r="AY253" s="14" t="s">
        <v>263</v>
      </c>
      <c r="BE253" s="245">
        <f>IF(N253="základná",J253,0)</f>
        <v>0</v>
      </c>
      <c r="BF253" s="245">
        <f>IF(N253="znížená",J253,0)</f>
        <v>0</v>
      </c>
      <c r="BG253" s="245">
        <f>IF(N253="zákl. prenesená",J253,0)</f>
        <v>0</v>
      </c>
      <c r="BH253" s="245">
        <f>IF(N253="zníž. prenesená",J253,0)</f>
        <v>0</v>
      </c>
      <c r="BI253" s="245">
        <f>IF(N253="nulová",J253,0)</f>
        <v>0</v>
      </c>
      <c r="BJ253" s="14" t="s">
        <v>89</v>
      </c>
      <c r="BK253" s="246">
        <f>ROUND(I253*H253,3)</f>
        <v>0</v>
      </c>
      <c r="BL253" s="14" t="s">
        <v>327</v>
      </c>
      <c r="BM253" s="244" t="s">
        <v>1749</v>
      </c>
    </row>
    <row r="254" s="2" customFormat="1" ht="24.15" customHeight="1">
      <c r="A254" s="35"/>
      <c r="B254" s="36"/>
      <c r="C254" s="249" t="s">
        <v>739</v>
      </c>
      <c r="D254" s="249" t="s">
        <v>612</v>
      </c>
      <c r="E254" s="250" t="s">
        <v>1750</v>
      </c>
      <c r="F254" s="251" t="s">
        <v>1751</v>
      </c>
      <c r="G254" s="252" t="s">
        <v>410</v>
      </c>
      <c r="H254" s="253">
        <v>50</v>
      </c>
      <c r="I254" s="254"/>
      <c r="J254" s="253">
        <f>ROUND(I254*H254,3)</f>
        <v>0</v>
      </c>
      <c r="K254" s="255"/>
      <c r="L254" s="256"/>
      <c r="M254" s="257" t="s">
        <v>1</v>
      </c>
      <c r="N254" s="258" t="s">
        <v>44</v>
      </c>
      <c r="O254" s="94"/>
      <c r="P254" s="242">
        <f>O254*H254</f>
        <v>0</v>
      </c>
      <c r="Q254" s="242">
        <v>0.00016000000000000001</v>
      </c>
      <c r="R254" s="242">
        <f>Q254*H254</f>
        <v>0.0080000000000000002</v>
      </c>
      <c r="S254" s="242">
        <v>0</v>
      </c>
      <c r="T254" s="243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44" t="s">
        <v>717</v>
      </c>
      <c r="AT254" s="244" t="s">
        <v>612</v>
      </c>
      <c r="AU254" s="244" t="s">
        <v>89</v>
      </c>
      <c r="AY254" s="14" t="s">
        <v>263</v>
      </c>
      <c r="BE254" s="245">
        <f>IF(N254="základná",J254,0)</f>
        <v>0</v>
      </c>
      <c r="BF254" s="245">
        <f>IF(N254="znížená",J254,0)</f>
        <v>0</v>
      </c>
      <c r="BG254" s="245">
        <f>IF(N254="zákl. prenesená",J254,0)</f>
        <v>0</v>
      </c>
      <c r="BH254" s="245">
        <f>IF(N254="zníž. prenesená",J254,0)</f>
        <v>0</v>
      </c>
      <c r="BI254" s="245">
        <f>IF(N254="nulová",J254,0)</f>
        <v>0</v>
      </c>
      <c r="BJ254" s="14" t="s">
        <v>89</v>
      </c>
      <c r="BK254" s="246">
        <f>ROUND(I254*H254,3)</f>
        <v>0</v>
      </c>
      <c r="BL254" s="14" t="s">
        <v>327</v>
      </c>
      <c r="BM254" s="244" t="s">
        <v>1752</v>
      </c>
    </row>
    <row r="255" s="2" customFormat="1" ht="16.5" customHeight="1">
      <c r="A255" s="35"/>
      <c r="B255" s="36"/>
      <c r="C255" s="249" t="s">
        <v>743</v>
      </c>
      <c r="D255" s="249" t="s">
        <v>612</v>
      </c>
      <c r="E255" s="250" t="s">
        <v>1753</v>
      </c>
      <c r="F255" s="251" t="s">
        <v>1754</v>
      </c>
      <c r="G255" s="252" t="s">
        <v>410</v>
      </c>
      <c r="H255" s="253">
        <v>2</v>
      </c>
      <c r="I255" s="254"/>
      <c r="J255" s="253">
        <f>ROUND(I255*H255,3)</f>
        <v>0</v>
      </c>
      <c r="K255" s="255"/>
      <c r="L255" s="256"/>
      <c r="M255" s="257" t="s">
        <v>1</v>
      </c>
      <c r="N255" s="258" t="s">
        <v>44</v>
      </c>
      <c r="O255" s="94"/>
      <c r="P255" s="242">
        <f>O255*H255</f>
        <v>0</v>
      </c>
      <c r="Q255" s="242">
        <v>0.00040000000000000002</v>
      </c>
      <c r="R255" s="242">
        <f>Q255*H255</f>
        <v>0.00080000000000000004</v>
      </c>
      <c r="S255" s="242">
        <v>0</v>
      </c>
      <c r="T255" s="243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44" t="s">
        <v>717</v>
      </c>
      <c r="AT255" s="244" t="s">
        <v>612</v>
      </c>
      <c r="AU255" s="244" t="s">
        <v>89</v>
      </c>
      <c r="AY255" s="14" t="s">
        <v>263</v>
      </c>
      <c r="BE255" s="245">
        <f>IF(N255="základná",J255,0)</f>
        <v>0</v>
      </c>
      <c r="BF255" s="245">
        <f>IF(N255="znížená",J255,0)</f>
        <v>0</v>
      </c>
      <c r="BG255" s="245">
        <f>IF(N255="zákl. prenesená",J255,0)</f>
        <v>0</v>
      </c>
      <c r="BH255" s="245">
        <f>IF(N255="zníž. prenesená",J255,0)</f>
        <v>0</v>
      </c>
      <c r="BI255" s="245">
        <f>IF(N255="nulová",J255,0)</f>
        <v>0</v>
      </c>
      <c r="BJ255" s="14" t="s">
        <v>89</v>
      </c>
      <c r="BK255" s="246">
        <f>ROUND(I255*H255,3)</f>
        <v>0</v>
      </c>
      <c r="BL255" s="14" t="s">
        <v>327</v>
      </c>
      <c r="BM255" s="244" t="s">
        <v>1755</v>
      </c>
    </row>
    <row r="256" s="2" customFormat="1" ht="24.15" customHeight="1">
      <c r="A256" s="35"/>
      <c r="B256" s="36"/>
      <c r="C256" s="233" t="s">
        <v>758</v>
      </c>
      <c r="D256" s="233" t="s">
        <v>264</v>
      </c>
      <c r="E256" s="234" t="s">
        <v>1756</v>
      </c>
      <c r="F256" s="235" t="s">
        <v>1757</v>
      </c>
      <c r="G256" s="236" t="s">
        <v>410</v>
      </c>
      <c r="H256" s="237">
        <v>1</v>
      </c>
      <c r="I256" s="238"/>
      <c r="J256" s="237">
        <f>ROUND(I256*H256,3)</f>
        <v>0</v>
      </c>
      <c r="K256" s="239"/>
      <c r="L256" s="41"/>
      <c r="M256" s="240" t="s">
        <v>1</v>
      </c>
      <c r="N256" s="241" t="s">
        <v>44</v>
      </c>
      <c r="O256" s="94"/>
      <c r="P256" s="242">
        <f>O256*H256</f>
        <v>0</v>
      </c>
      <c r="Q256" s="242">
        <v>0.00010000000000000001</v>
      </c>
      <c r="R256" s="242">
        <f>Q256*H256</f>
        <v>0.00010000000000000001</v>
      </c>
      <c r="S256" s="242">
        <v>0</v>
      </c>
      <c r="T256" s="243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44" t="s">
        <v>327</v>
      </c>
      <c r="AT256" s="244" t="s">
        <v>264</v>
      </c>
      <c r="AU256" s="244" t="s">
        <v>89</v>
      </c>
      <c r="AY256" s="14" t="s">
        <v>263</v>
      </c>
      <c r="BE256" s="245">
        <f>IF(N256="základná",J256,0)</f>
        <v>0</v>
      </c>
      <c r="BF256" s="245">
        <f>IF(N256="znížená",J256,0)</f>
        <v>0</v>
      </c>
      <c r="BG256" s="245">
        <f>IF(N256="zákl. prenesená",J256,0)</f>
        <v>0</v>
      </c>
      <c r="BH256" s="245">
        <f>IF(N256="zníž. prenesená",J256,0)</f>
        <v>0</v>
      </c>
      <c r="BI256" s="245">
        <f>IF(N256="nulová",J256,0)</f>
        <v>0</v>
      </c>
      <c r="BJ256" s="14" t="s">
        <v>89</v>
      </c>
      <c r="BK256" s="246">
        <f>ROUND(I256*H256,3)</f>
        <v>0</v>
      </c>
      <c r="BL256" s="14" t="s">
        <v>327</v>
      </c>
      <c r="BM256" s="244" t="s">
        <v>1758</v>
      </c>
    </row>
    <row r="257" s="2" customFormat="1" ht="24.15" customHeight="1">
      <c r="A257" s="35"/>
      <c r="B257" s="36"/>
      <c r="C257" s="249" t="s">
        <v>760</v>
      </c>
      <c r="D257" s="249" t="s">
        <v>612</v>
      </c>
      <c r="E257" s="250" t="s">
        <v>1759</v>
      </c>
      <c r="F257" s="251" t="s">
        <v>1760</v>
      </c>
      <c r="G257" s="252" t="s">
        <v>410</v>
      </c>
      <c r="H257" s="253">
        <v>1</v>
      </c>
      <c r="I257" s="254"/>
      <c r="J257" s="253">
        <f>ROUND(I257*H257,3)</f>
        <v>0</v>
      </c>
      <c r="K257" s="255"/>
      <c r="L257" s="256"/>
      <c r="M257" s="257" t="s">
        <v>1</v>
      </c>
      <c r="N257" s="258" t="s">
        <v>44</v>
      </c>
      <c r="O257" s="94"/>
      <c r="P257" s="242">
        <f>O257*H257</f>
        <v>0</v>
      </c>
      <c r="Q257" s="242">
        <v>0.0027499999999999998</v>
      </c>
      <c r="R257" s="242">
        <f>Q257*H257</f>
        <v>0.0027499999999999998</v>
      </c>
      <c r="S257" s="242">
        <v>0</v>
      </c>
      <c r="T257" s="243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44" t="s">
        <v>717</v>
      </c>
      <c r="AT257" s="244" t="s">
        <v>612</v>
      </c>
      <c r="AU257" s="244" t="s">
        <v>89</v>
      </c>
      <c r="AY257" s="14" t="s">
        <v>263</v>
      </c>
      <c r="BE257" s="245">
        <f>IF(N257="základná",J257,0)</f>
        <v>0</v>
      </c>
      <c r="BF257" s="245">
        <f>IF(N257="znížená",J257,0)</f>
        <v>0</v>
      </c>
      <c r="BG257" s="245">
        <f>IF(N257="zákl. prenesená",J257,0)</f>
        <v>0</v>
      </c>
      <c r="BH257" s="245">
        <f>IF(N257="zníž. prenesená",J257,0)</f>
        <v>0</v>
      </c>
      <c r="BI257" s="245">
        <f>IF(N257="nulová",J257,0)</f>
        <v>0</v>
      </c>
      <c r="BJ257" s="14" t="s">
        <v>89</v>
      </c>
      <c r="BK257" s="246">
        <f>ROUND(I257*H257,3)</f>
        <v>0</v>
      </c>
      <c r="BL257" s="14" t="s">
        <v>327</v>
      </c>
      <c r="BM257" s="244" t="s">
        <v>1761</v>
      </c>
    </row>
    <row r="258" s="2" customFormat="1" ht="33" customHeight="1">
      <c r="A258" s="35"/>
      <c r="B258" s="36"/>
      <c r="C258" s="233" t="s">
        <v>748</v>
      </c>
      <c r="D258" s="233" t="s">
        <v>264</v>
      </c>
      <c r="E258" s="234" t="s">
        <v>1762</v>
      </c>
      <c r="F258" s="235" t="s">
        <v>1763</v>
      </c>
      <c r="G258" s="236" t="s">
        <v>410</v>
      </c>
      <c r="H258" s="237">
        <v>10</v>
      </c>
      <c r="I258" s="238"/>
      <c r="J258" s="237">
        <f>ROUND(I258*H258,3)</f>
        <v>0</v>
      </c>
      <c r="K258" s="239"/>
      <c r="L258" s="41"/>
      <c r="M258" s="240" t="s">
        <v>1</v>
      </c>
      <c r="N258" s="241" t="s">
        <v>44</v>
      </c>
      <c r="O258" s="94"/>
      <c r="P258" s="242">
        <f>O258*H258</f>
        <v>0</v>
      </c>
      <c r="Q258" s="242">
        <v>0.00010000000000000001</v>
      </c>
      <c r="R258" s="242">
        <f>Q258*H258</f>
        <v>0.001</v>
      </c>
      <c r="S258" s="242">
        <v>0</v>
      </c>
      <c r="T258" s="243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44" t="s">
        <v>327</v>
      </c>
      <c r="AT258" s="244" t="s">
        <v>264</v>
      </c>
      <c r="AU258" s="244" t="s">
        <v>89</v>
      </c>
      <c r="AY258" s="14" t="s">
        <v>263</v>
      </c>
      <c r="BE258" s="245">
        <f>IF(N258="základná",J258,0)</f>
        <v>0</v>
      </c>
      <c r="BF258" s="245">
        <f>IF(N258="znížená",J258,0)</f>
        <v>0</v>
      </c>
      <c r="BG258" s="245">
        <f>IF(N258="zákl. prenesená",J258,0)</f>
        <v>0</v>
      </c>
      <c r="BH258" s="245">
        <f>IF(N258="zníž. prenesená",J258,0)</f>
        <v>0</v>
      </c>
      <c r="BI258" s="245">
        <f>IF(N258="nulová",J258,0)</f>
        <v>0</v>
      </c>
      <c r="BJ258" s="14" t="s">
        <v>89</v>
      </c>
      <c r="BK258" s="246">
        <f>ROUND(I258*H258,3)</f>
        <v>0</v>
      </c>
      <c r="BL258" s="14" t="s">
        <v>327</v>
      </c>
      <c r="BM258" s="244" t="s">
        <v>1764</v>
      </c>
    </row>
    <row r="259" s="2" customFormat="1" ht="21.75" customHeight="1">
      <c r="A259" s="35"/>
      <c r="B259" s="36"/>
      <c r="C259" s="249" t="s">
        <v>752</v>
      </c>
      <c r="D259" s="249" t="s">
        <v>612</v>
      </c>
      <c r="E259" s="250" t="s">
        <v>1765</v>
      </c>
      <c r="F259" s="251" t="s">
        <v>1766</v>
      </c>
      <c r="G259" s="252" t="s">
        <v>410</v>
      </c>
      <c r="H259" s="253">
        <v>8</v>
      </c>
      <c r="I259" s="254"/>
      <c r="J259" s="253">
        <f>ROUND(I259*H259,3)</f>
        <v>0</v>
      </c>
      <c r="K259" s="255"/>
      <c r="L259" s="256"/>
      <c r="M259" s="257" t="s">
        <v>1</v>
      </c>
      <c r="N259" s="258" t="s">
        <v>44</v>
      </c>
      <c r="O259" s="94"/>
      <c r="P259" s="242">
        <f>O259*H259</f>
        <v>0</v>
      </c>
      <c r="Q259" s="242">
        <v>0.00124</v>
      </c>
      <c r="R259" s="242">
        <f>Q259*H259</f>
        <v>0.00992</v>
      </c>
      <c r="S259" s="242">
        <v>0</v>
      </c>
      <c r="T259" s="243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44" t="s">
        <v>717</v>
      </c>
      <c r="AT259" s="244" t="s">
        <v>612</v>
      </c>
      <c r="AU259" s="244" t="s">
        <v>89</v>
      </c>
      <c r="AY259" s="14" t="s">
        <v>263</v>
      </c>
      <c r="BE259" s="245">
        <f>IF(N259="základná",J259,0)</f>
        <v>0</v>
      </c>
      <c r="BF259" s="245">
        <f>IF(N259="znížená",J259,0)</f>
        <v>0</v>
      </c>
      <c r="BG259" s="245">
        <f>IF(N259="zákl. prenesená",J259,0)</f>
        <v>0</v>
      </c>
      <c r="BH259" s="245">
        <f>IF(N259="zníž. prenesená",J259,0)</f>
        <v>0</v>
      </c>
      <c r="BI259" s="245">
        <f>IF(N259="nulová",J259,0)</f>
        <v>0</v>
      </c>
      <c r="BJ259" s="14" t="s">
        <v>89</v>
      </c>
      <c r="BK259" s="246">
        <f>ROUND(I259*H259,3)</f>
        <v>0</v>
      </c>
      <c r="BL259" s="14" t="s">
        <v>327</v>
      </c>
      <c r="BM259" s="244" t="s">
        <v>1767</v>
      </c>
    </row>
    <row r="260" s="2" customFormat="1" ht="16.5" customHeight="1">
      <c r="A260" s="35"/>
      <c r="B260" s="36"/>
      <c r="C260" s="249" t="s">
        <v>756</v>
      </c>
      <c r="D260" s="249" t="s">
        <v>612</v>
      </c>
      <c r="E260" s="250" t="s">
        <v>1768</v>
      </c>
      <c r="F260" s="251" t="s">
        <v>1769</v>
      </c>
      <c r="G260" s="252" t="s">
        <v>410</v>
      </c>
      <c r="H260" s="253">
        <v>2</v>
      </c>
      <c r="I260" s="254"/>
      <c r="J260" s="253">
        <f>ROUND(I260*H260,3)</f>
        <v>0</v>
      </c>
      <c r="K260" s="255"/>
      <c r="L260" s="256"/>
      <c r="M260" s="257" t="s">
        <v>1</v>
      </c>
      <c r="N260" s="258" t="s">
        <v>44</v>
      </c>
      <c r="O260" s="94"/>
      <c r="P260" s="242">
        <f>O260*H260</f>
        <v>0</v>
      </c>
      <c r="Q260" s="242">
        <v>0.0010200000000000001</v>
      </c>
      <c r="R260" s="242">
        <f>Q260*H260</f>
        <v>0.0020400000000000001</v>
      </c>
      <c r="S260" s="242">
        <v>0</v>
      </c>
      <c r="T260" s="243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44" t="s">
        <v>717</v>
      </c>
      <c r="AT260" s="244" t="s">
        <v>612</v>
      </c>
      <c r="AU260" s="244" t="s">
        <v>89</v>
      </c>
      <c r="AY260" s="14" t="s">
        <v>263</v>
      </c>
      <c r="BE260" s="245">
        <f>IF(N260="základná",J260,0)</f>
        <v>0</v>
      </c>
      <c r="BF260" s="245">
        <f>IF(N260="znížená",J260,0)</f>
        <v>0</v>
      </c>
      <c r="BG260" s="245">
        <f>IF(N260="zákl. prenesená",J260,0)</f>
        <v>0</v>
      </c>
      <c r="BH260" s="245">
        <f>IF(N260="zníž. prenesená",J260,0)</f>
        <v>0</v>
      </c>
      <c r="BI260" s="245">
        <f>IF(N260="nulová",J260,0)</f>
        <v>0</v>
      </c>
      <c r="BJ260" s="14" t="s">
        <v>89</v>
      </c>
      <c r="BK260" s="246">
        <f>ROUND(I260*H260,3)</f>
        <v>0</v>
      </c>
      <c r="BL260" s="14" t="s">
        <v>327</v>
      </c>
      <c r="BM260" s="244" t="s">
        <v>1770</v>
      </c>
    </row>
    <row r="261" s="2" customFormat="1" ht="37.8" customHeight="1">
      <c r="A261" s="35"/>
      <c r="B261" s="36"/>
      <c r="C261" s="233" t="s">
        <v>766</v>
      </c>
      <c r="D261" s="233" t="s">
        <v>264</v>
      </c>
      <c r="E261" s="234" t="s">
        <v>1771</v>
      </c>
      <c r="F261" s="235" t="s">
        <v>1772</v>
      </c>
      <c r="G261" s="236" t="s">
        <v>410</v>
      </c>
      <c r="H261" s="237">
        <v>15</v>
      </c>
      <c r="I261" s="238"/>
      <c r="J261" s="237">
        <f>ROUND(I261*H261,3)</f>
        <v>0</v>
      </c>
      <c r="K261" s="239"/>
      <c r="L261" s="41"/>
      <c r="M261" s="240" t="s">
        <v>1</v>
      </c>
      <c r="N261" s="241" t="s">
        <v>44</v>
      </c>
      <c r="O261" s="94"/>
      <c r="P261" s="242">
        <f>O261*H261</f>
        <v>0</v>
      </c>
      <c r="Q261" s="242">
        <v>0</v>
      </c>
      <c r="R261" s="242">
        <f>Q261*H261</f>
        <v>0</v>
      </c>
      <c r="S261" s="242">
        <v>0</v>
      </c>
      <c r="T261" s="243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44" t="s">
        <v>327</v>
      </c>
      <c r="AT261" s="244" t="s">
        <v>264</v>
      </c>
      <c r="AU261" s="244" t="s">
        <v>89</v>
      </c>
      <c r="AY261" s="14" t="s">
        <v>263</v>
      </c>
      <c r="BE261" s="245">
        <f>IF(N261="základná",J261,0)</f>
        <v>0</v>
      </c>
      <c r="BF261" s="245">
        <f>IF(N261="znížená",J261,0)</f>
        <v>0</v>
      </c>
      <c r="BG261" s="245">
        <f>IF(N261="zákl. prenesená",J261,0)</f>
        <v>0</v>
      </c>
      <c r="BH261" s="245">
        <f>IF(N261="zníž. prenesená",J261,0)</f>
        <v>0</v>
      </c>
      <c r="BI261" s="245">
        <f>IF(N261="nulová",J261,0)</f>
        <v>0</v>
      </c>
      <c r="BJ261" s="14" t="s">
        <v>89</v>
      </c>
      <c r="BK261" s="246">
        <f>ROUND(I261*H261,3)</f>
        <v>0</v>
      </c>
      <c r="BL261" s="14" t="s">
        <v>327</v>
      </c>
      <c r="BM261" s="244" t="s">
        <v>1773</v>
      </c>
    </row>
    <row r="262" s="2" customFormat="1" ht="16.5" customHeight="1">
      <c r="A262" s="35"/>
      <c r="B262" s="36"/>
      <c r="C262" s="249" t="s">
        <v>770</v>
      </c>
      <c r="D262" s="249" t="s">
        <v>612</v>
      </c>
      <c r="E262" s="250" t="s">
        <v>1774</v>
      </c>
      <c r="F262" s="251" t="s">
        <v>1775</v>
      </c>
      <c r="G262" s="252" t="s">
        <v>410</v>
      </c>
      <c r="H262" s="253">
        <v>15</v>
      </c>
      <c r="I262" s="254"/>
      <c r="J262" s="253">
        <f>ROUND(I262*H262,3)</f>
        <v>0</v>
      </c>
      <c r="K262" s="255"/>
      <c r="L262" s="256"/>
      <c r="M262" s="257" t="s">
        <v>1</v>
      </c>
      <c r="N262" s="258" t="s">
        <v>44</v>
      </c>
      <c r="O262" s="94"/>
      <c r="P262" s="242">
        <f>O262*H262</f>
        <v>0</v>
      </c>
      <c r="Q262" s="242">
        <v>0.00148</v>
      </c>
      <c r="R262" s="242">
        <f>Q262*H262</f>
        <v>0.022200000000000001</v>
      </c>
      <c r="S262" s="242">
        <v>0</v>
      </c>
      <c r="T262" s="243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44" t="s">
        <v>717</v>
      </c>
      <c r="AT262" s="244" t="s">
        <v>612</v>
      </c>
      <c r="AU262" s="244" t="s">
        <v>89</v>
      </c>
      <c r="AY262" s="14" t="s">
        <v>263</v>
      </c>
      <c r="BE262" s="245">
        <f>IF(N262="základná",J262,0)</f>
        <v>0</v>
      </c>
      <c r="BF262" s="245">
        <f>IF(N262="znížená",J262,0)</f>
        <v>0</v>
      </c>
      <c r="BG262" s="245">
        <f>IF(N262="zákl. prenesená",J262,0)</f>
        <v>0</v>
      </c>
      <c r="BH262" s="245">
        <f>IF(N262="zníž. prenesená",J262,0)</f>
        <v>0</v>
      </c>
      <c r="BI262" s="245">
        <f>IF(N262="nulová",J262,0)</f>
        <v>0</v>
      </c>
      <c r="BJ262" s="14" t="s">
        <v>89</v>
      </c>
      <c r="BK262" s="246">
        <f>ROUND(I262*H262,3)</f>
        <v>0</v>
      </c>
      <c r="BL262" s="14" t="s">
        <v>327</v>
      </c>
      <c r="BM262" s="244" t="s">
        <v>1776</v>
      </c>
    </row>
    <row r="263" s="2" customFormat="1" ht="24.15" customHeight="1">
      <c r="A263" s="35"/>
      <c r="B263" s="36"/>
      <c r="C263" s="233" t="s">
        <v>774</v>
      </c>
      <c r="D263" s="233" t="s">
        <v>264</v>
      </c>
      <c r="E263" s="234" t="s">
        <v>1777</v>
      </c>
      <c r="F263" s="235" t="s">
        <v>1778</v>
      </c>
      <c r="G263" s="236" t="s">
        <v>410</v>
      </c>
      <c r="H263" s="237">
        <v>4</v>
      </c>
      <c r="I263" s="238"/>
      <c r="J263" s="237">
        <f>ROUND(I263*H263,3)</f>
        <v>0</v>
      </c>
      <c r="K263" s="239"/>
      <c r="L263" s="41"/>
      <c r="M263" s="240" t="s">
        <v>1</v>
      </c>
      <c r="N263" s="241" t="s">
        <v>44</v>
      </c>
      <c r="O263" s="94"/>
      <c r="P263" s="242">
        <f>O263*H263</f>
        <v>0</v>
      </c>
      <c r="Q263" s="242">
        <v>0.00010000000000000001</v>
      </c>
      <c r="R263" s="242">
        <f>Q263*H263</f>
        <v>0.00040000000000000002</v>
      </c>
      <c r="S263" s="242">
        <v>0</v>
      </c>
      <c r="T263" s="243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44" t="s">
        <v>327</v>
      </c>
      <c r="AT263" s="244" t="s">
        <v>264</v>
      </c>
      <c r="AU263" s="244" t="s">
        <v>89</v>
      </c>
      <c r="AY263" s="14" t="s">
        <v>263</v>
      </c>
      <c r="BE263" s="245">
        <f>IF(N263="základná",J263,0)</f>
        <v>0</v>
      </c>
      <c r="BF263" s="245">
        <f>IF(N263="znížená",J263,0)</f>
        <v>0</v>
      </c>
      <c r="BG263" s="245">
        <f>IF(N263="zákl. prenesená",J263,0)</f>
        <v>0</v>
      </c>
      <c r="BH263" s="245">
        <f>IF(N263="zníž. prenesená",J263,0)</f>
        <v>0</v>
      </c>
      <c r="BI263" s="245">
        <f>IF(N263="nulová",J263,0)</f>
        <v>0</v>
      </c>
      <c r="BJ263" s="14" t="s">
        <v>89</v>
      </c>
      <c r="BK263" s="246">
        <f>ROUND(I263*H263,3)</f>
        <v>0</v>
      </c>
      <c r="BL263" s="14" t="s">
        <v>327</v>
      </c>
      <c r="BM263" s="244" t="s">
        <v>1779</v>
      </c>
    </row>
    <row r="264" s="2" customFormat="1" ht="21.75" customHeight="1">
      <c r="A264" s="35"/>
      <c r="B264" s="36"/>
      <c r="C264" s="249" t="s">
        <v>778</v>
      </c>
      <c r="D264" s="249" t="s">
        <v>612</v>
      </c>
      <c r="E264" s="250" t="s">
        <v>1780</v>
      </c>
      <c r="F264" s="251" t="s">
        <v>1781</v>
      </c>
      <c r="G264" s="252" t="s">
        <v>410</v>
      </c>
      <c r="H264" s="253">
        <v>4</v>
      </c>
      <c r="I264" s="254"/>
      <c r="J264" s="253">
        <f>ROUND(I264*H264,3)</f>
        <v>0</v>
      </c>
      <c r="K264" s="255"/>
      <c r="L264" s="256"/>
      <c r="M264" s="257" t="s">
        <v>1</v>
      </c>
      <c r="N264" s="258" t="s">
        <v>44</v>
      </c>
      <c r="O264" s="94"/>
      <c r="P264" s="242">
        <f>O264*H264</f>
        <v>0</v>
      </c>
      <c r="Q264" s="242">
        <v>0.00124</v>
      </c>
      <c r="R264" s="242">
        <f>Q264*H264</f>
        <v>0.00496</v>
      </c>
      <c r="S264" s="242">
        <v>0</v>
      </c>
      <c r="T264" s="243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44" t="s">
        <v>717</v>
      </c>
      <c r="AT264" s="244" t="s">
        <v>612</v>
      </c>
      <c r="AU264" s="244" t="s">
        <v>89</v>
      </c>
      <c r="AY264" s="14" t="s">
        <v>263</v>
      </c>
      <c r="BE264" s="245">
        <f>IF(N264="základná",J264,0)</f>
        <v>0</v>
      </c>
      <c r="BF264" s="245">
        <f>IF(N264="znížená",J264,0)</f>
        <v>0</v>
      </c>
      <c r="BG264" s="245">
        <f>IF(N264="zákl. prenesená",J264,0)</f>
        <v>0</v>
      </c>
      <c r="BH264" s="245">
        <f>IF(N264="zníž. prenesená",J264,0)</f>
        <v>0</v>
      </c>
      <c r="BI264" s="245">
        <f>IF(N264="nulová",J264,0)</f>
        <v>0</v>
      </c>
      <c r="BJ264" s="14" t="s">
        <v>89</v>
      </c>
      <c r="BK264" s="246">
        <f>ROUND(I264*H264,3)</f>
        <v>0</v>
      </c>
      <c r="BL264" s="14" t="s">
        <v>327</v>
      </c>
      <c r="BM264" s="244" t="s">
        <v>1782</v>
      </c>
    </row>
    <row r="265" s="2" customFormat="1" ht="21.75" customHeight="1">
      <c r="A265" s="35"/>
      <c r="B265" s="36"/>
      <c r="C265" s="233" t="s">
        <v>782</v>
      </c>
      <c r="D265" s="233" t="s">
        <v>264</v>
      </c>
      <c r="E265" s="234" t="s">
        <v>1783</v>
      </c>
      <c r="F265" s="235" t="s">
        <v>1784</v>
      </c>
      <c r="G265" s="236" t="s">
        <v>410</v>
      </c>
      <c r="H265" s="237">
        <v>3</v>
      </c>
      <c r="I265" s="238"/>
      <c r="J265" s="237">
        <f>ROUND(I265*H265,3)</f>
        <v>0</v>
      </c>
      <c r="K265" s="239"/>
      <c r="L265" s="41"/>
      <c r="M265" s="240" t="s">
        <v>1</v>
      </c>
      <c r="N265" s="241" t="s">
        <v>44</v>
      </c>
      <c r="O265" s="94"/>
      <c r="P265" s="242">
        <f>O265*H265</f>
        <v>0</v>
      </c>
      <c r="Q265" s="242">
        <v>0</v>
      </c>
      <c r="R265" s="242">
        <f>Q265*H265</f>
        <v>0</v>
      </c>
      <c r="S265" s="242">
        <v>0</v>
      </c>
      <c r="T265" s="243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44" t="s">
        <v>327</v>
      </c>
      <c r="AT265" s="244" t="s">
        <v>264</v>
      </c>
      <c r="AU265" s="244" t="s">
        <v>89</v>
      </c>
      <c r="AY265" s="14" t="s">
        <v>263</v>
      </c>
      <c r="BE265" s="245">
        <f>IF(N265="základná",J265,0)</f>
        <v>0</v>
      </c>
      <c r="BF265" s="245">
        <f>IF(N265="znížená",J265,0)</f>
        <v>0</v>
      </c>
      <c r="BG265" s="245">
        <f>IF(N265="zákl. prenesená",J265,0)</f>
        <v>0</v>
      </c>
      <c r="BH265" s="245">
        <f>IF(N265="zníž. prenesená",J265,0)</f>
        <v>0</v>
      </c>
      <c r="BI265" s="245">
        <f>IF(N265="nulová",J265,0)</f>
        <v>0</v>
      </c>
      <c r="BJ265" s="14" t="s">
        <v>89</v>
      </c>
      <c r="BK265" s="246">
        <f>ROUND(I265*H265,3)</f>
        <v>0</v>
      </c>
      <c r="BL265" s="14" t="s">
        <v>327</v>
      </c>
      <c r="BM265" s="244" t="s">
        <v>1785</v>
      </c>
    </row>
    <row r="266" s="2" customFormat="1" ht="16.5" customHeight="1">
      <c r="A266" s="35"/>
      <c r="B266" s="36"/>
      <c r="C266" s="249" t="s">
        <v>786</v>
      </c>
      <c r="D266" s="249" t="s">
        <v>612</v>
      </c>
      <c r="E266" s="250" t="s">
        <v>1786</v>
      </c>
      <c r="F266" s="251" t="s">
        <v>1787</v>
      </c>
      <c r="G266" s="252" t="s">
        <v>410</v>
      </c>
      <c r="H266" s="253">
        <v>3</v>
      </c>
      <c r="I266" s="254"/>
      <c r="J266" s="253">
        <f>ROUND(I266*H266,3)</f>
        <v>0</v>
      </c>
      <c r="K266" s="255"/>
      <c r="L266" s="256"/>
      <c r="M266" s="257" t="s">
        <v>1</v>
      </c>
      <c r="N266" s="258" t="s">
        <v>44</v>
      </c>
      <c r="O266" s="94"/>
      <c r="P266" s="242">
        <f>O266*H266</f>
        <v>0</v>
      </c>
      <c r="Q266" s="242">
        <v>0.0014</v>
      </c>
      <c r="R266" s="242">
        <f>Q266*H266</f>
        <v>0.0041999999999999997</v>
      </c>
      <c r="S266" s="242">
        <v>0</v>
      </c>
      <c r="T266" s="243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44" t="s">
        <v>717</v>
      </c>
      <c r="AT266" s="244" t="s">
        <v>612</v>
      </c>
      <c r="AU266" s="244" t="s">
        <v>89</v>
      </c>
      <c r="AY266" s="14" t="s">
        <v>263</v>
      </c>
      <c r="BE266" s="245">
        <f>IF(N266="základná",J266,0)</f>
        <v>0</v>
      </c>
      <c r="BF266" s="245">
        <f>IF(N266="znížená",J266,0)</f>
        <v>0</v>
      </c>
      <c r="BG266" s="245">
        <f>IF(N266="zákl. prenesená",J266,0)</f>
        <v>0</v>
      </c>
      <c r="BH266" s="245">
        <f>IF(N266="zníž. prenesená",J266,0)</f>
        <v>0</v>
      </c>
      <c r="BI266" s="245">
        <f>IF(N266="nulová",J266,0)</f>
        <v>0</v>
      </c>
      <c r="BJ266" s="14" t="s">
        <v>89</v>
      </c>
      <c r="BK266" s="246">
        <f>ROUND(I266*H266,3)</f>
        <v>0</v>
      </c>
      <c r="BL266" s="14" t="s">
        <v>327</v>
      </c>
      <c r="BM266" s="244" t="s">
        <v>1788</v>
      </c>
    </row>
    <row r="267" s="2" customFormat="1" ht="16.5" customHeight="1">
      <c r="A267" s="35"/>
      <c r="B267" s="36"/>
      <c r="C267" s="233" t="s">
        <v>788</v>
      </c>
      <c r="D267" s="233" t="s">
        <v>264</v>
      </c>
      <c r="E267" s="234" t="s">
        <v>1789</v>
      </c>
      <c r="F267" s="235" t="s">
        <v>1790</v>
      </c>
      <c r="G267" s="236" t="s">
        <v>410</v>
      </c>
      <c r="H267" s="237">
        <v>3</v>
      </c>
      <c r="I267" s="238"/>
      <c r="J267" s="237">
        <f>ROUND(I267*H267,3)</f>
        <v>0</v>
      </c>
      <c r="K267" s="239"/>
      <c r="L267" s="41"/>
      <c r="M267" s="240" t="s">
        <v>1</v>
      </c>
      <c r="N267" s="241" t="s">
        <v>44</v>
      </c>
      <c r="O267" s="94"/>
      <c r="P267" s="242">
        <f>O267*H267</f>
        <v>0</v>
      </c>
      <c r="Q267" s="242">
        <v>6.0000000000000002E-05</v>
      </c>
      <c r="R267" s="242">
        <f>Q267*H267</f>
        <v>0.00018000000000000001</v>
      </c>
      <c r="S267" s="242">
        <v>0</v>
      </c>
      <c r="T267" s="243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44" t="s">
        <v>327</v>
      </c>
      <c r="AT267" s="244" t="s">
        <v>264</v>
      </c>
      <c r="AU267" s="244" t="s">
        <v>89</v>
      </c>
      <c r="AY267" s="14" t="s">
        <v>263</v>
      </c>
      <c r="BE267" s="245">
        <f>IF(N267="základná",J267,0)</f>
        <v>0</v>
      </c>
      <c r="BF267" s="245">
        <f>IF(N267="znížená",J267,0)</f>
        <v>0</v>
      </c>
      <c r="BG267" s="245">
        <f>IF(N267="zákl. prenesená",J267,0)</f>
        <v>0</v>
      </c>
      <c r="BH267" s="245">
        <f>IF(N267="zníž. prenesená",J267,0)</f>
        <v>0</v>
      </c>
      <c r="BI267" s="245">
        <f>IF(N267="nulová",J267,0)</f>
        <v>0</v>
      </c>
      <c r="BJ267" s="14" t="s">
        <v>89</v>
      </c>
      <c r="BK267" s="246">
        <f>ROUND(I267*H267,3)</f>
        <v>0</v>
      </c>
      <c r="BL267" s="14" t="s">
        <v>327</v>
      </c>
      <c r="BM267" s="244" t="s">
        <v>1791</v>
      </c>
    </row>
    <row r="268" s="2" customFormat="1" ht="16.5" customHeight="1">
      <c r="A268" s="35"/>
      <c r="B268" s="36"/>
      <c r="C268" s="249" t="s">
        <v>792</v>
      </c>
      <c r="D268" s="249" t="s">
        <v>612</v>
      </c>
      <c r="E268" s="250" t="s">
        <v>1792</v>
      </c>
      <c r="F268" s="251" t="s">
        <v>1793</v>
      </c>
      <c r="G268" s="252" t="s">
        <v>410</v>
      </c>
      <c r="H268" s="253">
        <v>3</v>
      </c>
      <c r="I268" s="254"/>
      <c r="J268" s="253">
        <f>ROUND(I268*H268,3)</f>
        <v>0</v>
      </c>
      <c r="K268" s="255"/>
      <c r="L268" s="256"/>
      <c r="M268" s="257" t="s">
        <v>1</v>
      </c>
      <c r="N268" s="258" t="s">
        <v>44</v>
      </c>
      <c r="O268" s="94"/>
      <c r="P268" s="242">
        <f>O268*H268</f>
        <v>0</v>
      </c>
      <c r="Q268" s="242">
        <v>0.00054000000000000001</v>
      </c>
      <c r="R268" s="242">
        <f>Q268*H268</f>
        <v>0.0016199999999999999</v>
      </c>
      <c r="S268" s="242">
        <v>0</v>
      </c>
      <c r="T268" s="243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44" t="s">
        <v>717</v>
      </c>
      <c r="AT268" s="244" t="s">
        <v>612</v>
      </c>
      <c r="AU268" s="244" t="s">
        <v>89</v>
      </c>
      <c r="AY268" s="14" t="s">
        <v>263</v>
      </c>
      <c r="BE268" s="245">
        <f>IF(N268="základná",J268,0)</f>
        <v>0</v>
      </c>
      <c r="BF268" s="245">
        <f>IF(N268="znížená",J268,0)</f>
        <v>0</v>
      </c>
      <c r="BG268" s="245">
        <f>IF(N268="zákl. prenesená",J268,0)</f>
        <v>0</v>
      </c>
      <c r="BH268" s="245">
        <f>IF(N268="zníž. prenesená",J268,0)</f>
        <v>0</v>
      </c>
      <c r="BI268" s="245">
        <f>IF(N268="nulová",J268,0)</f>
        <v>0</v>
      </c>
      <c r="BJ268" s="14" t="s">
        <v>89</v>
      </c>
      <c r="BK268" s="246">
        <f>ROUND(I268*H268,3)</f>
        <v>0</v>
      </c>
      <c r="BL268" s="14" t="s">
        <v>327</v>
      </c>
      <c r="BM268" s="244" t="s">
        <v>1794</v>
      </c>
    </row>
    <row r="269" s="2" customFormat="1" ht="24.15" customHeight="1">
      <c r="A269" s="35"/>
      <c r="B269" s="36"/>
      <c r="C269" s="233" t="s">
        <v>796</v>
      </c>
      <c r="D269" s="233" t="s">
        <v>264</v>
      </c>
      <c r="E269" s="234" t="s">
        <v>1795</v>
      </c>
      <c r="F269" s="235" t="s">
        <v>1796</v>
      </c>
      <c r="G269" s="236" t="s">
        <v>410</v>
      </c>
      <c r="H269" s="237">
        <v>23</v>
      </c>
      <c r="I269" s="238"/>
      <c r="J269" s="237">
        <f>ROUND(I269*H269,3)</f>
        <v>0</v>
      </c>
      <c r="K269" s="239"/>
      <c r="L269" s="41"/>
      <c r="M269" s="240" t="s">
        <v>1</v>
      </c>
      <c r="N269" s="241" t="s">
        <v>44</v>
      </c>
      <c r="O269" s="94"/>
      <c r="P269" s="242">
        <f>O269*H269</f>
        <v>0</v>
      </c>
      <c r="Q269" s="242">
        <v>1.0000000000000001E-05</v>
      </c>
      <c r="R269" s="242">
        <f>Q269*H269</f>
        <v>0.00023000000000000001</v>
      </c>
      <c r="S269" s="242">
        <v>0</v>
      </c>
      <c r="T269" s="243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44" t="s">
        <v>327</v>
      </c>
      <c r="AT269" s="244" t="s">
        <v>264</v>
      </c>
      <c r="AU269" s="244" t="s">
        <v>89</v>
      </c>
      <c r="AY269" s="14" t="s">
        <v>263</v>
      </c>
      <c r="BE269" s="245">
        <f>IF(N269="základná",J269,0)</f>
        <v>0</v>
      </c>
      <c r="BF269" s="245">
        <f>IF(N269="znížená",J269,0)</f>
        <v>0</v>
      </c>
      <c r="BG269" s="245">
        <f>IF(N269="zákl. prenesená",J269,0)</f>
        <v>0</v>
      </c>
      <c r="BH269" s="245">
        <f>IF(N269="zníž. prenesená",J269,0)</f>
        <v>0</v>
      </c>
      <c r="BI269" s="245">
        <f>IF(N269="nulová",J269,0)</f>
        <v>0</v>
      </c>
      <c r="BJ269" s="14" t="s">
        <v>89</v>
      </c>
      <c r="BK269" s="246">
        <f>ROUND(I269*H269,3)</f>
        <v>0</v>
      </c>
      <c r="BL269" s="14" t="s">
        <v>327</v>
      </c>
      <c r="BM269" s="244" t="s">
        <v>1797</v>
      </c>
    </row>
    <row r="270" s="2" customFormat="1" ht="44.25" customHeight="1">
      <c r="A270" s="35"/>
      <c r="B270" s="36"/>
      <c r="C270" s="249" t="s">
        <v>800</v>
      </c>
      <c r="D270" s="249" t="s">
        <v>612</v>
      </c>
      <c r="E270" s="250" t="s">
        <v>1798</v>
      </c>
      <c r="F270" s="251" t="s">
        <v>1799</v>
      </c>
      <c r="G270" s="252" t="s">
        <v>410</v>
      </c>
      <c r="H270" s="253">
        <v>23</v>
      </c>
      <c r="I270" s="254"/>
      <c r="J270" s="253">
        <f>ROUND(I270*H270,3)</f>
        <v>0</v>
      </c>
      <c r="K270" s="255"/>
      <c r="L270" s="256"/>
      <c r="M270" s="257" t="s">
        <v>1</v>
      </c>
      <c r="N270" s="258" t="s">
        <v>44</v>
      </c>
      <c r="O270" s="94"/>
      <c r="P270" s="242">
        <f>O270*H270</f>
        <v>0</v>
      </c>
      <c r="Q270" s="242">
        <v>0.00022000000000000001</v>
      </c>
      <c r="R270" s="242">
        <f>Q270*H270</f>
        <v>0.0050600000000000003</v>
      </c>
      <c r="S270" s="242">
        <v>0</v>
      </c>
      <c r="T270" s="243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44" t="s">
        <v>717</v>
      </c>
      <c r="AT270" s="244" t="s">
        <v>612</v>
      </c>
      <c r="AU270" s="244" t="s">
        <v>89</v>
      </c>
      <c r="AY270" s="14" t="s">
        <v>263</v>
      </c>
      <c r="BE270" s="245">
        <f>IF(N270="základná",J270,0)</f>
        <v>0</v>
      </c>
      <c r="BF270" s="245">
        <f>IF(N270="znížená",J270,0)</f>
        <v>0</v>
      </c>
      <c r="BG270" s="245">
        <f>IF(N270="zákl. prenesená",J270,0)</f>
        <v>0</v>
      </c>
      <c r="BH270" s="245">
        <f>IF(N270="zníž. prenesená",J270,0)</f>
        <v>0</v>
      </c>
      <c r="BI270" s="245">
        <f>IF(N270="nulová",J270,0)</f>
        <v>0</v>
      </c>
      <c r="BJ270" s="14" t="s">
        <v>89</v>
      </c>
      <c r="BK270" s="246">
        <f>ROUND(I270*H270,3)</f>
        <v>0</v>
      </c>
      <c r="BL270" s="14" t="s">
        <v>327</v>
      </c>
      <c r="BM270" s="244" t="s">
        <v>1800</v>
      </c>
    </row>
    <row r="271" s="2" customFormat="1" ht="24.15" customHeight="1">
      <c r="A271" s="35"/>
      <c r="B271" s="36"/>
      <c r="C271" s="233" t="s">
        <v>806</v>
      </c>
      <c r="D271" s="233" t="s">
        <v>264</v>
      </c>
      <c r="E271" s="234" t="s">
        <v>1801</v>
      </c>
      <c r="F271" s="235" t="s">
        <v>1802</v>
      </c>
      <c r="G271" s="236" t="s">
        <v>410</v>
      </c>
      <c r="H271" s="237">
        <v>3</v>
      </c>
      <c r="I271" s="238"/>
      <c r="J271" s="237">
        <f>ROUND(I271*H271,3)</f>
        <v>0</v>
      </c>
      <c r="K271" s="239"/>
      <c r="L271" s="41"/>
      <c r="M271" s="240" t="s">
        <v>1</v>
      </c>
      <c r="N271" s="241" t="s">
        <v>44</v>
      </c>
      <c r="O271" s="94"/>
      <c r="P271" s="242">
        <f>O271*H271</f>
        <v>0</v>
      </c>
      <c r="Q271" s="242">
        <v>0</v>
      </c>
      <c r="R271" s="242">
        <f>Q271*H271</f>
        <v>0</v>
      </c>
      <c r="S271" s="242">
        <v>0</v>
      </c>
      <c r="T271" s="243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44" t="s">
        <v>327</v>
      </c>
      <c r="AT271" s="244" t="s">
        <v>264</v>
      </c>
      <c r="AU271" s="244" t="s">
        <v>89</v>
      </c>
      <c r="AY271" s="14" t="s">
        <v>263</v>
      </c>
      <c r="BE271" s="245">
        <f>IF(N271="základná",J271,0)</f>
        <v>0</v>
      </c>
      <c r="BF271" s="245">
        <f>IF(N271="znížená",J271,0)</f>
        <v>0</v>
      </c>
      <c r="BG271" s="245">
        <f>IF(N271="zákl. prenesená",J271,0)</f>
        <v>0</v>
      </c>
      <c r="BH271" s="245">
        <f>IF(N271="zníž. prenesená",J271,0)</f>
        <v>0</v>
      </c>
      <c r="BI271" s="245">
        <f>IF(N271="nulová",J271,0)</f>
        <v>0</v>
      </c>
      <c r="BJ271" s="14" t="s">
        <v>89</v>
      </c>
      <c r="BK271" s="246">
        <f>ROUND(I271*H271,3)</f>
        <v>0</v>
      </c>
      <c r="BL271" s="14" t="s">
        <v>327</v>
      </c>
      <c r="BM271" s="244" t="s">
        <v>1803</v>
      </c>
    </row>
    <row r="272" s="2" customFormat="1" ht="21.75" customHeight="1">
      <c r="A272" s="35"/>
      <c r="B272" s="36"/>
      <c r="C272" s="249" t="s">
        <v>810</v>
      </c>
      <c r="D272" s="249" t="s">
        <v>612</v>
      </c>
      <c r="E272" s="250" t="s">
        <v>1804</v>
      </c>
      <c r="F272" s="251" t="s">
        <v>1805</v>
      </c>
      <c r="G272" s="252" t="s">
        <v>410</v>
      </c>
      <c r="H272" s="253">
        <v>3</v>
      </c>
      <c r="I272" s="254"/>
      <c r="J272" s="253">
        <f>ROUND(I272*H272,3)</f>
        <v>0</v>
      </c>
      <c r="K272" s="255"/>
      <c r="L272" s="256"/>
      <c r="M272" s="257" t="s">
        <v>1</v>
      </c>
      <c r="N272" s="258" t="s">
        <v>44</v>
      </c>
      <c r="O272" s="94"/>
      <c r="P272" s="242">
        <f>O272*H272</f>
        <v>0</v>
      </c>
      <c r="Q272" s="242">
        <v>0.00025999999999999998</v>
      </c>
      <c r="R272" s="242">
        <f>Q272*H272</f>
        <v>0.00077999999999999988</v>
      </c>
      <c r="S272" s="242">
        <v>0</v>
      </c>
      <c r="T272" s="243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44" t="s">
        <v>717</v>
      </c>
      <c r="AT272" s="244" t="s">
        <v>612</v>
      </c>
      <c r="AU272" s="244" t="s">
        <v>89</v>
      </c>
      <c r="AY272" s="14" t="s">
        <v>263</v>
      </c>
      <c r="BE272" s="245">
        <f>IF(N272="základná",J272,0)</f>
        <v>0</v>
      </c>
      <c r="BF272" s="245">
        <f>IF(N272="znížená",J272,0)</f>
        <v>0</v>
      </c>
      <c r="BG272" s="245">
        <f>IF(N272="zákl. prenesená",J272,0)</f>
        <v>0</v>
      </c>
      <c r="BH272" s="245">
        <f>IF(N272="zníž. prenesená",J272,0)</f>
        <v>0</v>
      </c>
      <c r="BI272" s="245">
        <f>IF(N272="nulová",J272,0)</f>
        <v>0</v>
      </c>
      <c r="BJ272" s="14" t="s">
        <v>89</v>
      </c>
      <c r="BK272" s="246">
        <f>ROUND(I272*H272,3)</f>
        <v>0</v>
      </c>
      <c r="BL272" s="14" t="s">
        <v>327</v>
      </c>
      <c r="BM272" s="244" t="s">
        <v>1806</v>
      </c>
    </row>
    <row r="273" s="2" customFormat="1" ht="24.15" customHeight="1">
      <c r="A273" s="35"/>
      <c r="B273" s="36"/>
      <c r="C273" s="233" t="s">
        <v>814</v>
      </c>
      <c r="D273" s="233" t="s">
        <v>264</v>
      </c>
      <c r="E273" s="234" t="s">
        <v>1807</v>
      </c>
      <c r="F273" s="235" t="s">
        <v>1808</v>
      </c>
      <c r="G273" s="236" t="s">
        <v>1445</v>
      </c>
      <c r="H273" s="238"/>
      <c r="I273" s="238"/>
      <c r="J273" s="237">
        <f>ROUND(I273*H273,3)</f>
        <v>0</v>
      </c>
      <c r="K273" s="239"/>
      <c r="L273" s="41"/>
      <c r="M273" s="240" t="s">
        <v>1</v>
      </c>
      <c r="N273" s="241" t="s">
        <v>44</v>
      </c>
      <c r="O273" s="94"/>
      <c r="P273" s="242">
        <f>O273*H273</f>
        <v>0</v>
      </c>
      <c r="Q273" s="242">
        <v>0</v>
      </c>
      <c r="R273" s="242">
        <f>Q273*H273</f>
        <v>0</v>
      </c>
      <c r="S273" s="242">
        <v>0</v>
      </c>
      <c r="T273" s="243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44" t="s">
        <v>327</v>
      </c>
      <c r="AT273" s="244" t="s">
        <v>264</v>
      </c>
      <c r="AU273" s="244" t="s">
        <v>89</v>
      </c>
      <c r="AY273" s="14" t="s">
        <v>263</v>
      </c>
      <c r="BE273" s="245">
        <f>IF(N273="základná",J273,0)</f>
        <v>0</v>
      </c>
      <c r="BF273" s="245">
        <f>IF(N273="znížená",J273,0)</f>
        <v>0</v>
      </c>
      <c r="BG273" s="245">
        <f>IF(N273="zákl. prenesená",J273,0)</f>
        <v>0</v>
      </c>
      <c r="BH273" s="245">
        <f>IF(N273="zníž. prenesená",J273,0)</f>
        <v>0</v>
      </c>
      <c r="BI273" s="245">
        <f>IF(N273="nulová",J273,0)</f>
        <v>0</v>
      </c>
      <c r="BJ273" s="14" t="s">
        <v>89</v>
      </c>
      <c r="BK273" s="246">
        <f>ROUND(I273*H273,3)</f>
        <v>0</v>
      </c>
      <c r="BL273" s="14" t="s">
        <v>327</v>
      </c>
      <c r="BM273" s="244" t="s">
        <v>1809</v>
      </c>
    </row>
    <row r="274" s="12" customFormat="1" ht="22.8" customHeight="1">
      <c r="A274" s="12"/>
      <c r="B274" s="219"/>
      <c r="C274" s="220"/>
      <c r="D274" s="221" t="s">
        <v>77</v>
      </c>
      <c r="E274" s="247" t="s">
        <v>1810</v>
      </c>
      <c r="F274" s="247" t="s">
        <v>1811</v>
      </c>
      <c r="G274" s="220"/>
      <c r="H274" s="220"/>
      <c r="I274" s="223"/>
      <c r="J274" s="248">
        <f>BK274</f>
        <v>0</v>
      </c>
      <c r="K274" s="220"/>
      <c r="L274" s="225"/>
      <c r="M274" s="226"/>
      <c r="N274" s="227"/>
      <c r="O274" s="227"/>
      <c r="P274" s="228">
        <f>SUM(P275:P277)</f>
        <v>0</v>
      </c>
      <c r="Q274" s="227"/>
      <c r="R274" s="228">
        <f>SUM(R275:R277)</f>
        <v>0.0051599999999999997</v>
      </c>
      <c r="S274" s="227"/>
      <c r="T274" s="229">
        <f>SUM(T275:T277)</f>
        <v>0</v>
      </c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R274" s="230" t="s">
        <v>89</v>
      </c>
      <c r="AT274" s="231" t="s">
        <v>77</v>
      </c>
      <c r="AU274" s="231" t="s">
        <v>85</v>
      </c>
      <c r="AY274" s="230" t="s">
        <v>263</v>
      </c>
      <c r="BK274" s="232">
        <f>SUM(BK275:BK277)</f>
        <v>0</v>
      </c>
    </row>
    <row r="275" s="2" customFormat="1" ht="16.5" customHeight="1">
      <c r="A275" s="35"/>
      <c r="B275" s="36"/>
      <c r="C275" s="233" t="s">
        <v>818</v>
      </c>
      <c r="D275" s="233" t="s">
        <v>264</v>
      </c>
      <c r="E275" s="234" t="s">
        <v>1812</v>
      </c>
      <c r="F275" s="235" t="s">
        <v>1813</v>
      </c>
      <c r="G275" s="236" t="s">
        <v>1665</v>
      </c>
      <c r="H275" s="237">
        <v>4</v>
      </c>
      <c r="I275" s="238"/>
      <c r="J275" s="237">
        <f>ROUND(I275*H275,3)</f>
        <v>0</v>
      </c>
      <c r="K275" s="239"/>
      <c r="L275" s="41"/>
      <c r="M275" s="240" t="s">
        <v>1</v>
      </c>
      <c r="N275" s="241" t="s">
        <v>44</v>
      </c>
      <c r="O275" s="94"/>
      <c r="P275" s="242">
        <f>O275*H275</f>
        <v>0</v>
      </c>
      <c r="Q275" s="242">
        <v>0.00114</v>
      </c>
      <c r="R275" s="242">
        <f>Q275*H275</f>
        <v>0.0045599999999999998</v>
      </c>
      <c r="S275" s="242">
        <v>0</v>
      </c>
      <c r="T275" s="243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44" t="s">
        <v>327</v>
      </c>
      <c r="AT275" s="244" t="s">
        <v>264</v>
      </c>
      <c r="AU275" s="244" t="s">
        <v>89</v>
      </c>
      <c r="AY275" s="14" t="s">
        <v>263</v>
      </c>
      <c r="BE275" s="245">
        <f>IF(N275="základná",J275,0)</f>
        <v>0</v>
      </c>
      <c r="BF275" s="245">
        <f>IF(N275="znížená",J275,0)</f>
        <v>0</v>
      </c>
      <c r="BG275" s="245">
        <f>IF(N275="zákl. prenesená",J275,0)</f>
        <v>0</v>
      </c>
      <c r="BH275" s="245">
        <f>IF(N275="zníž. prenesená",J275,0)</f>
        <v>0</v>
      </c>
      <c r="BI275" s="245">
        <f>IF(N275="nulová",J275,0)</f>
        <v>0</v>
      </c>
      <c r="BJ275" s="14" t="s">
        <v>89</v>
      </c>
      <c r="BK275" s="246">
        <f>ROUND(I275*H275,3)</f>
        <v>0</v>
      </c>
      <c r="BL275" s="14" t="s">
        <v>327</v>
      </c>
      <c r="BM275" s="244" t="s">
        <v>1814</v>
      </c>
    </row>
    <row r="276" s="2" customFormat="1" ht="16.5" customHeight="1">
      <c r="A276" s="35"/>
      <c r="B276" s="36"/>
      <c r="C276" s="249" t="s">
        <v>822</v>
      </c>
      <c r="D276" s="249" t="s">
        <v>612</v>
      </c>
      <c r="E276" s="250" t="s">
        <v>1815</v>
      </c>
      <c r="F276" s="251" t="s">
        <v>1816</v>
      </c>
      <c r="G276" s="252" t="s">
        <v>410</v>
      </c>
      <c r="H276" s="253">
        <v>4</v>
      </c>
      <c r="I276" s="254"/>
      <c r="J276" s="253">
        <f>ROUND(I276*H276,3)</f>
        <v>0</v>
      </c>
      <c r="K276" s="255"/>
      <c r="L276" s="256"/>
      <c r="M276" s="257" t="s">
        <v>1</v>
      </c>
      <c r="N276" s="258" t="s">
        <v>44</v>
      </c>
      <c r="O276" s="94"/>
      <c r="P276" s="242">
        <f>O276*H276</f>
        <v>0</v>
      </c>
      <c r="Q276" s="242">
        <v>0.00014999999999999999</v>
      </c>
      <c r="R276" s="242">
        <f>Q276*H276</f>
        <v>0.00059999999999999995</v>
      </c>
      <c r="S276" s="242">
        <v>0</v>
      </c>
      <c r="T276" s="243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244" t="s">
        <v>717</v>
      </c>
      <c r="AT276" s="244" t="s">
        <v>612</v>
      </c>
      <c r="AU276" s="244" t="s">
        <v>89</v>
      </c>
      <c r="AY276" s="14" t="s">
        <v>263</v>
      </c>
      <c r="BE276" s="245">
        <f>IF(N276="základná",J276,0)</f>
        <v>0</v>
      </c>
      <c r="BF276" s="245">
        <f>IF(N276="znížená",J276,0)</f>
        <v>0</v>
      </c>
      <c r="BG276" s="245">
        <f>IF(N276="zákl. prenesená",J276,0)</f>
        <v>0</v>
      </c>
      <c r="BH276" s="245">
        <f>IF(N276="zníž. prenesená",J276,0)</f>
        <v>0</v>
      </c>
      <c r="BI276" s="245">
        <f>IF(N276="nulová",J276,0)</f>
        <v>0</v>
      </c>
      <c r="BJ276" s="14" t="s">
        <v>89</v>
      </c>
      <c r="BK276" s="246">
        <f>ROUND(I276*H276,3)</f>
        <v>0</v>
      </c>
      <c r="BL276" s="14" t="s">
        <v>327</v>
      </c>
      <c r="BM276" s="244" t="s">
        <v>1817</v>
      </c>
    </row>
    <row r="277" s="2" customFormat="1" ht="24.15" customHeight="1">
      <c r="A277" s="35"/>
      <c r="B277" s="36"/>
      <c r="C277" s="233" t="s">
        <v>826</v>
      </c>
      <c r="D277" s="233" t="s">
        <v>264</v>
      </c>
      <c r="E277" s="234" t="s">
        <v>1818</v>
      </c>
      <c r="F277" s="235" t="s">
        <v>1819</v>
      </c>
      <c r="G277" s="236" t="s">
        <v>1445</v>
      </c>
      <c r="H277" s="238"/>
      <c r="I277" s="238"/>
      <c r="J277" s="237">
        <f>ROUND(I277*H277,3)</f>
        <v>0</v>
      </c>
      <c r="K277" s="239"/>
      <c r="L277" s="41"/>
      <c r="M277" s="240" t="s">
        <v>1</v>
      </c>
      <c r="N277" s="241" t="s">
        <v>44</v>
      </c>
      <c r="O277" s="94"/>
      <c r="P277" s="242">
        <f>O277*H277</f>
        <v>0</v>
      </c>
      <c r="Q277" s="242">
        <v>0</v>
      </c>
      <c r="R277" s="242">
        <f>Q277*H277</f>
        <v>0</v>
      </c>
      <c r="S277" s="242">
        <v>0</v>
      </c>
      <c r="T277" s="243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44" t="s">
        <v>327</v>
      </c>
      <c r="AT277" s="244" t="s">
        <v>264</v>
      </c>
      <c r="AU277" s="244" t="s">
        <v>89</v>
      </c>
      <c r="AY277" s="14" t="s">
        <v>263</v>
      </c>
      <c r="BE277" s="245">
        <f>IF(N277="základná",J277,0)</f>
        <v>0</v>
      </c>
      <c r="BF277" s="245">
        <f>IF(N277="znížená",J277,0)</f>
        <v>0</v>
      </c>
      <c r="BG277" s="245">
        <f>IF(N277="zákl. prenesená",J277,0)</f>
        <v>0</v>
      </c>
      <c r="BH277" s="245">
        <f>IF(N277="zníž. prenesená",J277,0)</f>
        <v>0</v>
      </c>
      <c r="BI277" s="245">
        <f>IF(N277="nulová",J277,0)</f>
        <v>0</v>
      </c>
      <c r="BJ277" s="14" t="s">
        <v>89</v>
      </c>
      <c r="BK277" s="246">
        <f>ROUND(I277*H277,3)</f>
        <v>0</v>
      </c>
      <c r="BL277" s="14" t="s">
        <v>327</v>
      </c>
      <c r="BM277" s="244" t="s">
        <v>1820</v>
      </c>
    </row>
    <row r="278" s="12" customFormat="1" ht="22.8" customHeight="1">
      <c r="A278" s="12"/>
      <c r="B278" s="219"/>
      <c r="C278" s="220"/>
      <c r="D278" s="221" t="s">
        <v>77</v>
      </c>
      <c r="E278" s="247" t="s">
        <v>1821</v>
      </c>
      <c r="F278" s="247" t="s">
        <v>1822</v>
      </c>
      <c r="G278" s="220"/>
      <c r="H278" s="220"/>
      <c r="I278" s="223"/>
      <c r="J278" s="248">
        <f>BK278</f>
        <v>0</v>
      </c>
      <c r="K278" s="220"/>
      <c r="L278" s="225"/>
      <c r="M278" s="226"/>
      <c r="N278" s="227"/>
      <c r="O278" s="227"/>
      <c r="P278" s="228">
        <f>SUM(P279:P286)</f>
        <v>0</v>
      </c>
      <c r="Q278" s="227"/>
      <c r="R278" s="228">
        <f>SUM(R279:R286)</f>
        <v>0.0045999999999999999</v>
      </c>
      <c r="S278" s="227"/>
      <c r="T278" s="229">
        <f>SUM(T279:T286)</f>
        <v>0</v>
      </c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R278" s="230" t="s">
        <v>89</v>
      </c>
      <c r="AT278" s="231" t="s">
        <v>77</v>
      </c>
      <c r="AU278" s="231" t="s">
        <v>85</v>
      </c>
      <c r="AY278" s="230" t="s">
        <v>263</v>
      </c>
      <c r="BK278" s="232">
        <f>SUM(BK279:BK286)</f>
        <v>0</v>
      </c>
    </row>
    <row r="279" s="2" customFormat="1" ht="16.5" customHeight="1">
      <c r="A279" s="35"/>
      <c r="B279" s="36"/>
      <c r="C279" s="233" t="s">
        <v>830</v>
      </c>
      <c r="D279" s="233" t="s">
        <v>264</v>
      </c>
      <c r="E279" s="234" t="s">
        <v>1823</v>
      </c>
      <c r="F279" s="235" t="s">
        <v>1824</v>
      </c>
      <c r="G279" s="236" t="s">
        <v>410</v>
      </c>
      <c r="H279" s="237">
        <v>2</v>
      </c>
      <c r="I279" s="238"/>
      <c r="J279" s="237">
        <f>ROUND(I279*H279,3)</f>
        <v>0</v>
      </c>
      <c r="K279" s="239"/>
      <c r="L279" s="41"/>
      <c r="M279" s="240" t="s">
        <v>1</v>
      </c>
      <c r="N279" s="241" t="s">
        <v>44</v>
      </c>
      <c r="O279" s="94"/>
      <c r="P279" s="242">
        <f>O279*H279</f>
        <v>0</v>
      </c>
      <c r="Q279" s="242">
        <v>1.0000000000000001E-05</v>
      </c>
      <c r="R279" s="242">
        <f>Q279*H279</f>
        <v>2.0000000000000002E-05</v>
      </c>
      <c r="S279" s="242">
        <v>0</v>
      </c>
      <c r="T279" s="243">
        <f>S279*H279</f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244" t="s">
        <v>327</v>
      </c>
      <c r="AT279" s="244" t="s">
        <v>264</v>
      </c>
      <c r="AU279" s="244" t="s">
        <v>89</v>
      </c>
      <c r="AY279" s="14" t="s">
        <v>263</v>
      </c>
      <c r="BE279" s="245">
        <f>IF(N279="základná",J279,0)</f>
        <v>0</v>
      </c>
      <c r="BF279" s="245">
        <f>IF(N279="znížená",J279,0)</f>
        <v>0</v>
      </c>
      <c r="BG279" s="245">
        <f>IF(N279="zákl. prenesená",J279,0)</f>
        <v>0</v>
      </c>
      <c r="BH279" s="245">
        <f>IF(N279="zníž. prenesená",J279,0)</f>
        <v>0</v>
      </c>
      <c r="BI279" s="245">
        <f>IF(N279="nulová",J279,0)</f>
        <v>0</v>
      </c>
      <c r="BJ279" s="14" t="s">
        <v>89</v>
      </c>
      <c r="BK279" s="246">
        <f>ROUND(I279*H279,3)</f>
        <v>0</v>
      </c>
      <c r="BL279" s="14" t="s">
        <v>327</v>
      </c>
      <c r="BM279" s="244" t="s">
        <v>1825</v>
      </c>
    </row>
    <row r="280" s="2" customFormat="1" ht="16.5" customHeight="1">
      <c r="A280" s="35"/>
      <c r="B280" s="36"/>
      <c r="C280" s="249" t="s">
        <v>1826</v>
      </c>
      <c r="D280" s="249" t="s">
        <v>612</v>
      </c>
      <c r="E280" s="250" t="s">
        <v>1827</v>
      </c>
      <c r="F280" s="251" t="s">
        <v>1828</v>
      </c>
      <c r="G280" s="252" t="s">
        <v>410</v>
      </c>
      <c r="H280" s="253">
        <v>2</v>
      </c>
      <c r="I280" s="254"/>
      <c r="J280" s="253">
        <f>ROUND(I280*H280,3)</f>
        <v>0</v>
      </c>
      <c r="K280" s="255"/>
      <c r="L280" s="256"/>
      <c r="M280" s="257" t="s">
        <v>1</v>
      </c>
      <c r="N280" s="258" t="s">
        <v>44</v>
      </c>
      <c r="O280" s="94"/>
      <c r="P280" s="242">
        <f>O280*H280</f>
        <v>0</v>
      </c>
      <c r="Q280" s="242">
        <v>0.00040000000000000002</v>
      </c>
      <c r="R280" s="242">
        <f>Q280*H280</f>
        <v>0.00080000000000000004</v>
      </c>
      <c r="S280" s="242">
        <v>0</v>
      </c>
      <c r="T280" s="243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244" t="s">
        <v>717</v>
      </c>
      <c r="AT280" s="244" t="s">
        <v>612</v>
      </c>
      <c r="AU280" s="244" t="s">
        <v>89</v>
      </c>
      <c r="AY280" s="14" t="s">
        <v>263</v>
      </c>
      <c r="BE280" s="245">
        <f>IF(N280="základná",J280,0)</f>
        <v>0</v>
      </c>
      <c r="BF280" s="245">
        <f>IF(N280="znížená",J280,0)</f>
        <v>0</v>
      </c>
      <c r="BG280" s="245">
        <f>IF(N280="zákl. prenesená",J280,0)</f>
        <v>0</v>
      </c>
      <c r="BH280" s="245">
        <f>IF(N280="zníž. prenesená",J280,0)</f>
        <v>0</v>
      </c>
      <c r="BI280" s="245">
        <f>IF(N280="nulová",J280,0)</f>
        <v>0</v>
      </c>
      <c r="BJ280" s="14" t="s">
        <v>89</v>
      </c>
      <c r="BK280" s="246">
        <f>ROUND(I280*H280,3)</f>
        <v>0</v>
      </c>
      <c r="BL280" s="14" t="s">
        <v>327</v>
      </c>
      <c r="BM280" s="244" t="s">
        <v>1829</v>
      </c>
    </row>
    <row r="281" s="2" customFormat="1" ht="16.5" customHeight="1">
      <c r="A281" s="35"/>
      <c r="B281" s="36"/>
      <c r="C281" s="233" t="s">
        <v>834</v>
      </c>
      <c r="D281" s="233" t="s">
        <v>264</v>
      </c>
      <c r="E281" s="234" t="s">
        <v>1830</v>
      </c>
      <c r="F281" s="235" t="s">
        <v>1831</v>
      </c>
      <c r="G281" s="236" t="s">
        <v>410</v>
      </c>
      <c r="H281" s="237">
        <v>1</v>
      </c>
      <c r="I281" s="238"/>
      <c r="J281" s="237">
        <f>ROUND(I281*H281,3)</f>
        <v>0</v>
      </c>
      <c r="K281" s="239"/>
      <c r="L281" s="41"/>
      <c r="M281" s="240" t="s">
        <v>1</v>
      </c>
      <c r="N281" s="241" t="s">
        <v>44</v>
      </c>
      <c r="O281" s="94"/>
      <c r="P281" s="242">
        <f>O281*H281</f>
        <v>0</v>
      </c>
      <c r="Q281" s="242">
        <v>3.0000000000000001E-05</v>
      </c>
      <c r="R281" s="242">
        <f>Q281*H281</f>
        <v>3.0000000000000001E-05</v>
      </c>
      <c r="S281" s="242">
        <v>0</v>
      </c>
      <c r="T281" s="243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244" t="s">
        <v>327</v>
      </c>
      <c r="AT281" s="244" t="s">
        <v>264</v>
      </c>
      <c r="AU281" s="244" t="s">
        <v>89</v>
      </c>
      <c r="AY281" s="14" t="s">
        <v>263</v>
      </c>
      <c r="BE281" s="245">
        <f>IF(N281="základná",J281,0)</f>
        <v>0</v>
      </c>
      <c r="BF281" s="245">
        <f>IF(N281="znížená",J281,0)</f>
        <v>0</v>
      </c>
      <c r="BG281" s="245">
        <f>IF(N281="zákl. prenesená",J281,0)</f>
        <v>0</v>
      </c>
      <c r="BH281" s="245">
        <f>IF(N281="zníž. prenesená",J281,0)</f>
        <v>0</v>
      </c>
      <c r="BI281" s="245">
        <f>IF(N281="nulová",J281,0)</f>
        <v>0</v>
      </c>
      <c r="BJ281" s="14" t="s">
        <v>89</v>
      </c>
      <c r="BK281" s="246">
        <f>ROUND(I281*H281,3)</f>
        <v>0</v>
      </c>
      <c r="BL281" s="14" t="s">
        <v>327</v>
      </c>
      <c r="BM281" s="244" t="s">
        <v>1832</v>
      </c>
    </row>
    <row r="282" s="2" customFormat="1" ht="16.5" customHeight="1">
      <c r="A282" s="35"/>
      <c r="B282" s="36"/>
      <c r="C282" s="249" t="s">
        <v>838</v>
      </c>
      <c r="D282" s="249" t="s">
        <v>612</v>
      </c>
      <c r="E282" s="250" t="s">
        <v>1833</v>
      </c>
      <c r="F282" s="251" t="s">
        <v>1834</v>
      </c>
      <c r="G282" s="252" t="s">
        <v>410</v>
      </c>
      <c r="H282" s="253">
        <v>1</v>
      </c>
      <c r="I282" s="254"/>
      <c r="J282" s="253">
        <f>ROUND(I282*H282,3)</f>
        <v>0</v>
      </c>
      <c r="K282" s="255"/>
      <c r="L282" s="256"/>
      <c r="M282" s="257" t="s">
        <v>1</v>
      </c>
      <c r="N282" s="258" t="s">
        <v>44</v>
      </c>
      <c r="O282" s="94"/>
      <c r="P282" s="242">
        <f>O282*H282</f>
        <v>0</v>
      </c>
      <c r="Q282" s="242">
        <v>0.0012600000000000001</v>
      </c>
      <c r="R282" s="242">
        <f>Q282*H282</f>
        <v>0.0012600000000000001</v>
      </c>
      <c r="S282" s="242">
        <v>0</v>
      </c>
      <c r="T282" s="243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244" t="s">
        <v>717</v>
      </c>
      <c r="AT282" s="244" t="s">
        <v>612</v>
      </c>
      <c r="AU282" s="244" t="s">
        <v>89</v>
      </c>
      <c r="AY282" s="14" t="s">
        <v>263</v>
      </c>
      <c r="BE282" s="245">
        <f>IF(N282="základná",J282,0)</f>
        <v>0</v>
      </c>
      <c r="BF282" s="245">
        <f>IF(N282="znížená",J282,0)</f>
        <v>0</v>
      </c>
      <c r="BG282" s="245">
        <f>IF(N282="zákl. prenesená",J282,0)</f>
        <v>0</v>
      </c>
      <c r="BH282" s="245">
        <f>IF(N282="zníž. prenesená",J282,0)</f>
        <v>0</v>
      </c>
      <c r="BI282" s="245">
        <f>IF(N282="nulová",J282,0)</f>
        <v>0</v>
      </c>
      <c r="BJ282" s="14" t="s">
        <v>89</v>
      </c>
      <c r="BK282" s="246">
        <f>ROUND(I282*H282,3)</f>
        <v>0</v>
      </c>
      <c r="BL282" s="14" t="s">
        <v>327</v>
      </c>
      <c r="BM282" s="244" t="s">
        <v>1835</v>
      </c>
    </row>
    <row r="283" s="2" customFormat="1" ht="16.5" customHeight="1">
      <c r="A283" s="35"/>
      <c r="B283" s="36"/>
      <c r="C283" s="233" t="s">
        <v>842</v>
      </c>
      <c r="D283" s="233" t="s">
        <v>264</v>
      </c>
      <c r="E283" s="234" t="s">
        <v>1836</v>
      </c>
      <c r="F283" s="235" t="s">
        <v>1837</v>
      </c>
      <c r="G283" s="236" t="s">
        <v>410</v>
      </c>
      <c r="H283" s="237">
        <v>1</v>
      </c>
      <c r="I283" s="238"/>
      <c r="J283" s="237">
        <f>ROUND(I283*H283,3)</f>
        <v>0</v>
      </c>
      <c r="K283" s="239"/>
      <c r="L283" s="41"/>
      <c r="M283" s="240" t="s">
        <v>1</v>
      </c>
      <c r="N283" s="241" t="s">
        <v>44</v>
      </c>
      <c r="O283" s="94"/>
      <c r="P283" s="242">
        <f>O283*H283</f>
        <v>0</v>
      </c>
      <c r="Q283" s="242">
        <v>3.0000000000000001E-05</v>
      </c>
      <c r="R283" s="242">
        <f>Q283*H283</f>
        <v>3.0000000000000001E-05</v>
      </c>
      <c r="S283" s="242">
        <v>0</v>
      </c>
      <c r="T283" s="243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244" t="s">
        <v>327</v>
      </c>
      <c r="AT283" s="244" t="s">
        <v>264</v>
      </c>
      <c r="AU283" s="244" t="s">
        <v>89</v>
      </c>
      <c r="AY283" s="14" t="s">
        <v>263</v>
      </c>
      <c r="BE283" s="245">
        <f>IF(N283="základná",J283,0)</f>
        <v>0</v>
      </c>
      <c r="BF283" s="245">
        <f>IF(N283="znížená",J283,0)</f>
        <v>0</v>
      </c>
      <c r="BG283" s="245">
        <f>IF(N283="zákl. prenesená",J283,0)</f>
        <v>0</v>
      </c>
      <c r="BH283" s="245">
        <f>IF(N283="zníž. prenesená",J283,0)</f>
        <v>0</v>
      </c>
      <c r="BI283" s="245">
        <f>IF(N283="nulová",J283,0)</f>
        <v>0</v>
      </c>
      <c r="BJ283" s="14" t="s">
        <v>89</v>
      </c>
      <c r="BK283" s="246">
        <f>ROUND(I283*H283,3)</f>
        <v>0</v>
      </c>
      <c r="BL283" s="14" t="s">
        <v>327</v>
      </c>
      <c r="BM283" s="244" t="s">
        <v>1838</v>
      </c>
    </row>
    <row r="284" s="2" customFormat="1" ht="16.5" customHeight="1">
      <c r="A284" s="35"/>
      <c r="B284" s="36"/>
      <c r="C284" s="249" t="s">
        <v>846</v>
      </c>
      <c r="D284" s="249" t="s">
        <v>612</v>
      </c>
      <c r="E284" s="250" t="s">
        <v>1839</v>
      </c>
      <c r="F284" s="251" t="s">
        <v>1840</v>
      </c>
      <c r="G284" s="252" t="s">
        <v>410</v>
      </c>
      <c r="H284" s="253">
        <v>1</v>
      </c>
      <c r="I284" s="254"/>
      <c r="J284" s="253">
        <f>ROUND(I284*H284,3)</f>
        <v>0</v>
      </c>
      <c r="K284" s="255"/>
      <c r="L284" s="256"/>
      <c r="M284" s="257" t="s">
        <v>1</v>
      </c>
      <c r="N284" s="258" t="s">
        <v>44</v>
      </c>
      <c r="O284" s="94"/>
      <c r="P284" s="242">
        <f>O284*H284</f>
        <v>0</v>
      </c>
      <c r="Q284" s="242">
        <v>0.0012600000000000001</v>
      </c>
      <c r="R284" s="242">
        <f>Q284*H284</f>
        <v>0.0012600000000000001</v>
      </c>
      <c r="S284" s="242">
        <v>0</v>
      </c>
      <c r="T284" s="243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244" t="s">
        <v>717</v>
      </c>
      <c r="AT284" s="244" t="s">
        <v>612</v>
      </c>
      <c r="AU284" s="244" t="s">
        <v>89</v>
      </c>
      <c r="AY284" s="14" t="s">
        <v>263</v>
      </c>
      <c r="BE284" s="245">
        <f>IF(N284="základná",J284,0)</f>
        <v>0</v>
      </c>
      <c r="BF284" s="245">
        <f>IF(N284="znížená",J284,0)</f>
        <v>0</v>
      </c>
      <c r="BG284" s="245">
        <f>IF(N284="zákl. prenesená",J284,0)</f>
        <v>0</v>
      </c>
      <c r="BH284" s="245">
        <f>IF(N284="zníž. prenesená",J284,0)</f>
        <v>0</v>
      </c>
      <c r="BI284" s="245">
        <f>IF(N284="nulová",J284,0)</f>
        <v>0</v>
      </c>
      <c r="BJ284" s="14" t="s">
        <v>89</v>
      </c>
      <c r="BK284" s="246">
        <f>ROUND(I284*H284,3)</f>
        <v>0</v>
      </c>
      <c r="BL284" s="14" t="s">
        <v>327</v>
      </c>
      <c r="BM284" s="244" t="s">
        <v>1841</v>
      </c>
    </row>
    <row r="285" s="2" customFormat="1" ht="24.15" customHeight="1">
      <c r="A285" s="35"/>
      <c r="B285" s="36"/>
      <c r="C285" s="233" t="s">
        <v>850</v>
      </c>
      <c r="D285" s="233" t="s">
        <v>264</v>
      </c>
      <c r="E285" s="234" t="s">
        <v>1842</v>
      </c>
      <c r="F285" s="235" t="s">
        <v>1843</v>
      </c>
      <c r="G285" s="236" t="s">
        <v>410</v>
      </c>
      <c r="H285" s="237">
        <v>2</v>
      </c>
      <c r="I285" s="238"/>
      <c r="J285" s="237">
        <f>ROUND(I285*H285,3)</f>
        <v>0</v>
      </c>
      <c r="K285" s="239"/>
      <c r="L285" s="41"/>
      <c r="M285" s="240" t="s">
        <v>1</v>
      </c>
      <c r="N285" s="241" t="s">
        <v>44</v>
      </c>
      <c r="O285" s="94"/>
      <c r="P285" s="242">
        <f>O285*H285</f>
        <v>0</v>
      </c>
      <c r="Q285" s="242">
        <v>0.00059999999999999995</v>
      </c>
      <c r="R285" s="242">
        <f>Q285*H285</f>
        <v>0.0011999999999999999</v>
      </c>
      <c r="S285" s="242">
        <v>0</v>
      </c>
      <c r="T285" s="243">
        <f>S285*H285</f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244" t="s">
        <v>327</v>
      </c>
      <c r="AT285" s="244" t="s">
        <v>264</v>
      </c>
      <c r="AU285" s="244" t="s">
        <v>89</v>
      </c>
      <c r="AY285" s="14" t="s">
        <v>263</v>
      </c>
      <c r="BE285" s="245">
        <f>IF(N285="základná",J285,0)</f>
        <v>0</v>
      </c>
      <c r="BF285" s="245">
        <f>IF(N285="znížená",J285,0)</f>
        <v>0</v>
      </c>
      <c r="BG285" s="245">
        <f>IF(N285="zákl. prenesená",J285,0)</f>
        <v>0</v>
      </c>
      <c r="BH285" s="245">
        <f>IF(N285="zníž. prenesená",J285,0)</f>
        <v>0</v>
      </c>
      <c r="BI285" s="245">
        <f>IF(N285="nulová",J285,0)</f>
        <v>0</v>
      </c>
      <c r="BJ285" s="14" t="s">
        <v>89</v>
      </c>
      <c r="BK285" s="246">
        <f>ROUND(I285*H285,3)</f>
        <v>0</v>
      </c>
      <c r="BL285" s="14" t="s">
        <v>327</v>
      </c>
      <c r="BM285" s="244" t="s">
        <v>1844</v>
      </c>
    </row>
    <row r="286" s="2" customFormat="1" ht="24.15" customHeight="1">
      <c r="A286" s="35"/>
      <c r="B286" s="36"/>
      <c r="C286" s="233" t="s">
        <v>854</v>
      </c>
      <c r="D286" s="233" t="s">
        <v>264</v>
      </c>
      <c r="E286" s="234" t="s">
        <v>1845</v>
      </c>
      <c r="F286" s="235" t="s">
        <v>1846</v>
      </c>
      <c r="G286" s="236" t="s">
        <v>1445</v>
      </c>
      <c r="H286" s="238"/>
      <c r="I286" s="238"/>
      <c r="J286" s="237">
        <f>ROUND(I286*H286,3)</f>
        <v>0</v>
      </c>
      <c r="K286" s="239"/>
      <c r="L286" s="41"/>
      <c r="M286" s="240" t="s">
        <v>1</v>
      </c>
      <c r="N286" s="241" t="s">
        <v>44</v>
      </c>
      <c r="O286" s="94"/>
      <c r="P286" s="242">
        <f>O286*H286</f>
        <v>0</v>
      </c>
      <c r="Q286" s="242">
        <v>0</v>
      </c>
      <c r="R286" s="242">
        <f>Q286*H286</f>
        <v>0</v>
      </c>
      <c r="S286" s="242">
        <v>0</v>
      </c>
      <c r="T286" s="243">
        <f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244" t="s">
        <v>327</v>
      </c>
      <c r="AT286" s="244" t="s">
        <v>264</v>
      </c>
      <c r="AU286" s="244" t="s">
        <v>89</v>
      </c>
      <c r="AY286" s="14" t="s">
        <v>263</v>
      </c>
      <c r="BE286" s="245">
        <f>IF(N286="základná",J286,0)</f>
        <v>0</v>
      </c>
      <c r="BF286" s="245">
        <f>IF(N286="znížená",J286,0)</f>
        <v>0</v>
      </c>
      <c r="BG286" s="245">
        <f>IF(N286="zákl. prenesená",J286,0)</f>
        <v>0</v>
      </c>
      <c r="BH286" s="245">
        <f>IF(N286="zníž. prenesená",J286,0)</f>
        <v>0</v>
      </c>
      <c r="BI286" s="245">
        <f>IF(N286="nulová",J286,0)</f>
        <v>0</v>
      </c>
      <c r="BJ286" s="14" t="s">
        <v>89</v>
      </c>
      <c r="BK286" s="246">
        <f>ROUND(I286*H286,3)</f>
        <v>0</v>
      </c>
      <c r="BL286" s="14" t="s">
        <v>327</v>
      </c>
      <c r="BM286" s="244" t="s">
        <v>1847</v>
      </c>
    </row>
    <row r="287" s="12" customFormat="1" ht="25.92" customHeight="1">
      <c r="A287" s="12"/>
      <c r="B287" s="219"/>
      <c r="C287" s="220"/>
      <c r="D287" s="221" t="s">
        <v>77</v>
      </c>
      <c r="E287" s="222" t="s">
        <v>1848</v>
      </c>
      <c r="F287" s="222" t="s">
        <v>1849</v>
      </c>
      <c r="G287" s="220"/>
      <c r="H287" s="220"/>
      <c r="I287" s="223"/>
      <c r="J287" s="224">
        <f>BK287</f>
        <v>0</v>
      </c>
      <c r="K287" s="220"/>
      <c r="L287" s="225"/>
      <c r="M287" s="226"/>
      <c r="N287" s="227"/>
      <c r="O287" s="227"/>
      <c r="P287" s="228">
        <f>SUM(P288:P289)</f>
        <v>0</v>
      </c>
      <c r="Q287" s="227"/>
      <c r="R287" s="228">
        <f>SUM(R288:R289)</f>
        <v>0</v>
      </c>
      <c r="S287" s="227"/>
      <c r="T287" s="229">
        <f>SUM(T288:T289)</f>
        <v>0</v>
      </c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R287" s="230" t="s">
        <v>101</v>
      </c>
      <c r="AT287" s="231" t="s">
        <v>77</v>
      </c>
      <c r="AU287" s="231" t="s">
        <v>78</v>
      </c>
      <c r="AY287" s="230" t="s">
        <v>263</v>
      </c>
      <c r="BK287" s="232">
        <f>SUM(BK288:BK289)</f>
        <v>0</v>
      </c>
    </row>
    <row r="288" s="2" customFormat="1" ht="33" customHeight="1">
      <c r="A288" s="35"/>
      <c r="B288" s="36"/>
      <c r="C288" s="233" t="s">
        <v>858</v>
      </c>
      <c r="D288" s="233" t="s">
        <v>264</v>
      </c>
      <c r="E288" s="234" t="s">
        <v>1850</v>
      </c>
      <c r="F288" s="235" t="s">
        <v>1851</v>
      </c>
      <c r="G288" s="236" t="s">
        <v>1852</v>
      </c>
      <c r="H288" s="237">
        <v>96</v>
      </c>
      <c r="I288" s="238"/>
      <c r="J288" s="237">
        <f>ROUND(I288*H288,3)</f>
        <v>0</v>
      </c>
      <c r="K288" s="239"/>
      <c r="L288" s="41"/>
      <c r="M288" s="240" t="s">
        <v>1</v>
      </c>
      <c r="N288" s="241" t="s">
        <v>44</v>
      </c>
      <c r="O288" s="94"/>
      <c r="P288" s="242">
        <f>O288*H288</f>
        <v>0</v>
      </c>
      <c r="Q288" s="242">
        <v>0</v>
      </c>
      <c r="R288" s="242">
        <f>Q288*H288</f>
        <v>0</v>
      </c>
      <c r="S288" s="242">
        <v>0</v>
      </c>
      <c r="T288" s="243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244" t="s">
        <v>1853</v>
      </c>
      <c r="AT288" s="244" t="s">
        <v>264</v>
      </c>
      <c r="AU288" s="244" t="s">
        <v>85</v>
      </c>
      <c r="AY288" s="14" t="s">
        <v>263</v>
      </c>
      <c r="BE288" s="245">
        <f>IF(N288="základná",J288,0)</f>
        <v>0</v>
      </c>
      <c r="BF288" s="245">
        <f>IF(N288="znížená",J288,0)</f>
        <v>0</v>
      </c>
      <c r="BG288" s="245">
        <f>IF(N288="zákl. prenesená",J288,0)</f>
        <v>0</v>
      </c>
      <c r="BH288" s="245">
        <f>IF(N288="zníž. prenesená",J288,0)</f>
        <v>0</v>
      </c>
      <c r="BI288" s="245">
        <f>IF(N288="nulová",J288,0)</f>
        <v>0</v>
      </c>
      <c r="BJ288" s="14" t="s">
        <v>89</v>
      </c>
      <c r="BK288" s="246">
        <f>ROUND(I288*H288,3)</f>
        <v>0</v>
      </c>
      <c r="BL288" s="14" t="s">
        <v>1853</v>
      </c>
      <c r="BM288" s="244" t="s">
        <v>1854</v>
      </c>
    </row>
    <row r="289" s="2" customFormat="1" ht="37.8" customHeight="1">
      <c r="A289" s="35"/>
      <c r="B289" s="36"/>
      <c r="C289" s="233" t="s">
        <v>862</v>
      </c>
      <c r="D289" s="233" t="s">
        <v>264</v>
      </c>
      <c r="E289" s="234" t="s">
        <v>1855</v>
      </c>
      <c r="F289" s="235" t="s">
        <v>1856</v>
      </c>
      <c r="G289" s="236" t="s">
        <v>1852</v>
      </c>
      <c r="H289" s="237">
        <v>24</v>
      </c>
      <c r="I289" s="238"/>
      <c r="J289" s="237">
        <f>ROUND(I289*H289,3)</f>
        <v>0</v>
      </c>
      <c r="K289" s="239"/>
      <c r="L289" s="41"/>
      <c r="M289" s="259" t="s">
        <v>1</v>
      </c>
      <c r="N289" s="260" t="s">
        <v>44</v>
      </c>
      <c r="O289" s="261"/>
      <c r="P289" s="262">
        <f>O289*H289</f>
        <v>0</v>
      </c>
      <c r="Q289" s="262">
        <v>0</v>
      </c>
      <c r="R289" s="262">
        <f>Q289*H289</f>
        <v>0</v>
      </c>
      <c r="S289" s="262">
        <v>0</v>
      </c>
      <c r="T289" s="263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244" t="s">
        <v>1853</v>
      </c>
      <c r="AT289" s="244" t="s">
        <v>264</v>
      </c>
      <c r="AU289" s="244" t="s">
        <v>85</v>
      </c>
      <c r="AY289" s="14" t="s">
        <v>263</v>
      </c>
      <c r="BE289" s="245">
        <f>IF(N289="základná",J289,0)</f>
        <v>0</v>
      </c>
      <c r="BF289" s="245">
        <f>IF(N289="znížená",J289,0)</f>
        <v>0</v>
      </c>
      <c r="BG289" s="245">
        <f>IF(N289="zákl. prenesená",J289,0)</f>
        <v>0</v>
      </c>
      <c r="BH289" s="245">
        <f>IF(N289="zníž. prenesená",J289,0)</f>
        <v>0</v>
      </c>
      <c r="BI289" s="245">
        <f>IF(N289="nulová",J289,0)</f>
        <v>0</v>
      </c>
      <c r="BJ289" s="14" t="s">
        <v>89</v>
      </c>
      <c r="BK289" s="246">
        <f>ROUND(I289*H289,3)</f>
        <v>0</v>
      </c>
      <c r="BL289" s="14" t="s">
        <v>1853</v>
      </c>
      <c r="BM289" s="244" t="s">
        <v>1857</v>
      </c>
    </row>
    <row r="290" s="2" customFormat="1" ht="6.96" customHeight="1">
      <c r="A290" s="35"/>
      <c r="B290" s="69"/>
      <c r="C290" s="70"/>
      <c r="D290" s="70"/>
      <c r="E290" s="70"/>
      <c r="F290" s="70"/>
      <c r="G290" s="70"/>
      <c r="H290" s="70"/>
      <c r="I290" s="70"/>
      <c r="J290" s="70"/>
      <c r="K290" s="70"/>
      <c r="L290" s="41"/>
      <c r="M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</row>
  </sheetData>
  <sheetProtection sheet="1" autoFilter="0" formatColumns="0" formatRows="0" objects="1" scenarios="1" spinCount="100000" saltValue="mwRxCLV/jqxY2g4QxSIR7vN37ZnY804j1T4rK38qsJw1OpCXFRe6Vf0xUXBKaW9vjYNvZ6VIahLIkJuXobg1BA==" hashValue="0GWnEemD2mhnknGJNlY1+1KmKY52mErzJw+1R+f+USE9+4FZZ6mkHCrE/IcanB8iB135zoiaxU5HMSftsD0fjg==" algorithmName="SHA-512" password="CC35"/>
  <autoFilter ref="C134:K289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21:H121"/>
    <mergeCell ref="E125:H125"/>
    <mergeCell ref="E123:H123"/>
    <mergeCell ref="E127:H127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186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>
      <c r="B8" s="17"/>
      <c r="D8" s="154" t="s">
        <v>221</v>
      </c>
      <c r="L8" s="17"/>
    </row>
    <row r="9" s="1" customFormat="1" ht="16.5" customHeight="1">
      <c r="B9" s="17"/>
      <c r="E9" s="155" t="s">
        <v>3269</v>
      </c>
      <c r="F9" s="1"/>
      <c r="G9" s="1"/>
      <c r="H9" s="1"/>
      <c r="L9" s="17"/>
    </row>
    <row r="10" s="1" customFormat="1" ht="12" customHeight="1">
      <c r="B10" s="17"/>
      <c r="D10" s="154" t="s">
        <v>1380</v>
      </c>
      <c r="L10" s="17"/>
    </row>
    <row r="11" s="2" customFormat="1" ht="16.5" customHeight="1">
      <c r="A11" s="35"/>
      <c r="B11" s="41"/>
      <c r="C11" s="35"/>
      <c r="D11" s="35"/>
      <c r="E11" s="166" t="s">
        <v>3901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1382</v>
      </c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6" t="s">
        <v>4202</v>
      </c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54" t="s">
        <v>16</v>
      </c>
      <c r="E15" s="35"/>
      <c r="F15" s="144" t="s">
        <v>1</v>
      </c>
      <c r="G15" s="35"/>
      <c r="H15" s="35"/>
      <c r="I15" s="154" t="s">
        <v>17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4" t="s">
        <v>18</v>
      </c>
      <c r="E16" s="35"/>
      <c r="F16" s="144" t="s">
        <v>19</v>
      </c>
      <c r="G16" s="35"/>
      <c r="H16" s="35"/>
      <c r="I16" s="154" t="s">
        <v>20</v>
      </c>
      <c r="J16" s="157" t="str">
        <f>'Rekapitulácia stavby'!AN8</f>
        <v>20. 7. 2022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54" t="s">
        <v>22</v>
      </c>
      <c r="E18" s="35"/>
      <c r="F18" s="35"/>
      <c r="G18" s="35"/>
      <c r="H18" s="35"/>
      <c r="I18" s="154" t="s">
        <v>23</v>
      </c>
      <c r="J18" s="144" t="s">
        <v>24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44" t="s">
        <v>25</v>
      </c>
      <c r="F19" s="35"/>
      <c r="G19" s="35"/>
      <c r="H19" s="35"/>
      <c r="I19" s="154" t="s">
        <v>26</v>
      </c>
      <c r="J19" s="144" t="s">
        <v>1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54" t="s">
        <v>27</v>
      </c>
      <c r="E21" s="35"/>
      <c r="F21" s="35"/>
      <c r="G21" s="35"/>
      <c r="H21" s="35"/>
      <c r="I21" s="154" t="s">
        <v>23</v>
      </c>
      <c r="J21" s="30" t="str">
        <f>'Rekapitulácia stavby'!AN13</f>
        <v>Vyplň údaj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'Rekapitulácia stavby'!E14</f>
        <v>Vyplň údaj</v>
      </c>
      <c r="F22" s="144"/>
      <c r="G22" s="144"/>
      <c r="H22" s="144"/>
      <c r="I22" s="154" t="s">
        <v>26</v>
      </c>
      <c r="J22" s="30" t="str">
        <f>'Rekapitulácia stavby'!AN14</f>
        <v>Vyplň údaj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54" t="s">
        <v>29</v>
      </c>
      <c r="E24" s="35"/>
      <c r="F24" s="35"/>
      <c r="G24" s="35"/>
      <c r="H24" s="35"/>
      <c r="I24" s="154" t="s">
        <v>23</v>
      </c>
      <c r="J24" s="144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44" t="s">
        <v>30</v>
      </c>
      <c r="F25" s="35"/>
      <c r="G25" s="35"/>
      <c r="H25" s="35"/>
      <c r="I25" s="154" t="s">
        <v>26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54" t="s">
        <v>33</v>
      </c>
      <c r="E27" s="35"/>
      <c r="F27" s="35"/>
      <c r="G27" s="35"/>
      <c r="H27" s="35"/>
      <c r="I27" s="154" t="s">
        <v>23</v>
      </c>
      <c r="J27" s="144" t="s">
        <v>34</v>
      </c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44" t="s">
        <v>35</v>
      </c>
      <c r="F28" s="35"/>
      <c r="G28" s="35"/>
      <c r="H28" s="35"/>
      <c r="I28" s="154" t="s">
        <v>26</v>
      </c>
      <c r="J28" s="144" t="s">
        <v>36</v>
      </c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54" t="s">
        <v>37</v>
      </c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8"/>
      <c r="B31" s="159"/>
      <c r="C31" s="158"/>
      <c r="D31" s="158"/>
      <c r="E31" s="160" t="s">
        <v>1</v>
      </c>
      <c r="F31" s="160"/>
      <c r="G31" s="160"/>
      <c r="H31" s="160"/>
      <c r="I31" s="158"/>
      <c r="J31" s="158"/>
      <c r="K31" s="158"/>
      <c r="L31" s="161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2"/>
      <c r="E33" s="162"/>
      <c r="F33" s="162"/>
      <c r="G33" s="162"/>
      <c r="H33" s="162"/>
      <c r="I33" s="162"/>
      <c r="J33" s="162"/>
      <c r="K33" s="162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63" t="s">
        <v>38</v>
      </c>
      <c r="E34" s="35"/>
      <c r="F34" s="35"/>
      <c r="G34" s="35"/>
      <c r="H34" s="35"/>
      <c r="I34" s="35"/>
      <c r="J34" s="164">
        <f>ROUND(J127,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62"/>
      <c r="E35" s="162"/>
      <c r="F35" s="162"/>
      <c r="G35" s="162"/>
      <c r="H35" s="162"/>
      <c r="I35" s="162"/>
      <c r="J35" s="162"/>
      <c r="K35" s="162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5" t="s">
        <v>40</v>
      </c>
      <c r="G36" s="35"/>
      <c r="H36" s="35"/>
      <c r="I36" s="165" t="s">
        <v>39</v>
      </c>
      <c r="J36" s="165" t="s">
        <v>41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6" t="s">
        <v>42</v>
      </c>
      <c r="E37" s="167" t="s">
        <v>43</v>
      </c>
      <c r="F37" s="168">
        <f>ROUND((SUM(BE127:BE161)),  2)</f>
        <v>0</v>
      </c>
      <c r="G37" s="169"/>
      <c r="H37" s="169"/>
      <c r="I37" s="170">
        <v>0.20000000000000001</v>
      </c>
      <c r="J37" s="168">
        <f>ROUND(((SUM(BE127:BE161))*I37),  2)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67" t="s">
        <v>44</v>
      </c>
      <c r="F38" s="168">
        <f>ROUND((SUM(BF127:BF161)),  2)</f>
        <v>0</v>
      </c>
      <c r="G38" s="169"/>
      <c r="H38" s="169"/>
      <c r="I38" s="170">
        <v>0.20000000000000001</v>
      </c>
      <c r="J38" s="168">
        <f>ROUND(((SUM(BF127:BF161))*I38),  2)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54" t="s">
        <v>45</v>
      </c>
      <c r="F39" s="171">
        <f>ROUND((SUM(BG127:BG161)),  2)</f>
        <v>0</v>
      </c>
      <c r="G39" s="35"/>
      <c r="H39" s="35"/>
      <c r="I39" s="172">
        <v>0.20000000000000001</v>
      </c>
      <c r="J39" s="171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54" t="s">
        <v>46</v>
      </c>
      <c r="F40" s="171">
        <f>ROUND((SUM(BH127:BH161)),  2)</f>
        <v>0</v>
      </c>
      <c r="G40" s="35"/>
      <c r="H40" s="35"/>
      <c r="I40" s="172">
        <v>0.20000000000000001</v>
      </c>
      <c r="J40" s="171">
        <f>0</f>
        <v>0</v>
      </c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67" t="s">
        <v>47</v>
      </c>
      <c r="F41" s="168">
        <f>ROUND((SUM(BI127:BI161)),  2)</f>
        <v>0</v>
      </c>
      <c r="G41" s="169"/>
      <c r="H41" s="169"/>
      <c r="I41" s="170">
        <v>0</v>
      </c>
      <c r="J41" s="168">
        <f>0</f>
        <v>0</v>
      </c>
      <c r="K41" s="35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73"/>
      <c r="D43" s="174" t="s">
        <v>48</v>
      </c>
      <c r="E43" s="175"/>
      <c r="F43" s="175"/>
      <c r="G43" s="176" t="s">
        <v>49</v>
      </c>
      <c r="H43" s="177" t="s">
        <v>50</v>
      </c>
      <c r="I43" s="175"/>
      <c r="J43" s="178">
        <f>SUM(J34:J41)</f>
        <v>0</v>
      </c>
      <c r="K43" s="179"/>
      <c r="L43" s="66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221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91" t="s">
        <v>3269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1380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264" t="s">
        <v>3901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1382</v>
      </c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9" t="str">
        <f>E13</f>
        <v>SO-1.2.2.6 - Rozvádzač R126 kuchyňa</v>
      </c>
      <c r="F91" s="37"/>
      <c r="G91" s="37"/>
      <c r="H91" s="37"/>
      <c r="I91" s="37"/>
      <c r="J91" s="37"/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18</v>
      </c>
      <c r="D93" s="37"/>
      <c r="E93" s="37"/>
      <c r="F93" s="24" t="str">
        <f>F16</f>
        <v>Svit</v>
      </c>
      <c r="G93" s="37"/>
      <c r="H93" s="37"/>
      <c r="I93" s="29" t="s">
        <v>20</v>
      </c>
      <c r="J93" s="82" t="str">
        <f>IF(J16="","",J16)</f>
        <v>20. 7. 2022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22</v>
      </c>
      <c r="D95" s="37"/>
      <c r="E95" s="37"/>
      <c r="F95" s="24" t="str">
        <f>E19</f>
        <v>Mesto Svit</v>
      </c>
      <c r="G95" s="37"/>
      <c r="H95" s="37"/>
      <c r="I95" s="29" t="s">
        <v>29</v>
      </c>
      <c r="J95" s="33" t="str">
        <f>E25</f>
        <v>Ing. arch. Martin Baloga, PhD. a kolektív EnviArch</v>
      </c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33</v>
      </c>
      <c r="J96" s="33" t="str">
        <f>E28</f>
        <v>Structures, s.r.o.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92" t="s">
        <v>224</v>
      </c>
      <c r="D98" s="193"/>
      <c r="E98" s="193"/>
      <c r="F98" s="193"/>
      <c r="G98" s="193"/>
      <c r="H98" s="193"/>
      <c r="I98" s="193"/>
      <c r="J98" s="194" t="s">
        <v>225</v>
      </c>
      <c r="K98" s="193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95" t="s">
        <v>226</v>
      </c>
      <c r="D100" s="37"/>
      <c r="E100" s="37"/>
      <c r="F100" s="37"/>
      <c r="G100" s="37"/>
      <c r="H100" s="37"/>
      <c r="I100" s="37"/>
      <c r="J100" s="113">
        <f>J127</f>
        <v>0</v>
      </c>
      <c r="K100" s="37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227</v>
      </c>
    </row>
    <row r="101" s="9" customFormat="1" ht="24.96" customHeight="1">
      <c r="A101" s="9"/>
      <c r="B101" s="196"/>
      <c r="C101" s="197"/>
      <c r="D101" s="198" t="s">
        <v>2975</v>
      </c>
      <c r="E101" s="199"/>
      <c r="F101" s="199"/>
      <c r="G101" s="199"/>
      <c r="H101" s="199"/>
      <c r="I101" s="199"/>
      <c r="J101" s="200">
        <f>J128</f>
        <v>0</v>
      </c>
      <c r="K101" s="197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9" customFormat="1" ht="24.96" customHeight="1">
      <c r="A102" s="9"/>
      <c r="B102" s="196"/>
      <c r="C102" s="197"/>
      <c r="D102" s="198" t="s">
        <v>3983</v>
      </c>
      <c r="E102" s="199"/>
      <c r="F102" s="199"/>
      <c r="G102" s="199"/>
      <c r="H102" s="199"/>
      <c r="I102" s="199"/>
      <c r="J102" s="200">
        <f>J159</f>
        <v>0</v>
      </c>
      <c r="K102" s="197"/>
      <c r="L102" s="201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202"/>
      <c r="C103" s="136"/>
      <c r="D103" s="203" t="s">
        <v>2579</v>
      </c>
      <c r="E103" s="204"/>
      <c r="F103" s="204"/>
      <c r="G103" s="204"/>
      <c r="H103" s="204"/>
      <c r="I103" s="204"/>
      <c r="J103" s="205">
        <f>J160</f>
        <v>0</v>
      </c>
      <c r="K103" s="136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2" customFormat="1" ht="21.84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="2" customFormat="1" ht="6.96" customHeight="1">
      <c r="A105" s="35"/>
      <c r="B105" s="69"/>
      <c r="C105" s="70"/>
      <c r="D105" s="70"/>
      <c r="E105" s="70"/>
      <c r="F105" s="70"/>
      <c r="G105" s="70"/>
      <c r="H105" s="70"/>
      <c r="I105" s="70"/>
      <c r="J105" s="70"/>
      <c r="K105" s="70"/>
      <c r="L105" s="66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="2" customFormat="1" ht="6.96" customHeight="1">
      <c r="A109" s="35"/>
      <c r="B109" s="71"/>
      <c r="C109" s="72"/>
      <c r="D109" s="72"/>
      <c r="E109" s="72"/>
      <c r="F109" s="72"/>
      <c r="G109" s="72"/>
      <c r="H109" s="72"/>
      <c r="I109" s="72"/>
      <c r="J109" s="72"/>
      <c r="K109" s="72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24.96" customHeight="1">
      <c r="A110" s="35"/>
      <c r="B110" s="36"/>
      <c r="C110" s="20" t="s">
        <v>250</v>
      </c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6.96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2" customHeight="1">
      <c r="A112" s="35"/>
      <c r="B112" s="36"/>
      <c r="C112" s="29" t="s">
        <v>14</v>
      </c>
      <c r="D112" s="37"/>
      <c r="E112" s="37"/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6.5" customHeight="1">
      <c r="A113" s="35"/>
      <c r="B113" s="36"/>
      <c r="C113" s="37"/>
      <c r="D113" s="37"/>
      <c r="E113" s="191" t="str">
        <f>E7</f>
        <v>Materská škola Svit - ZMNENA</v>
      </c>
      <c r="F113" s="29"/>
      <c r="G113" s="29"/>
      <c r="H113" s="29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1" customFormat="1" ht="12" customHeight="1">
      <c r="B114" s="18"/>
      <c r="C114" s="29" t="s">
        <v>221</v>
      </c>
      <c r="D114" s="19"/>
      <c r="E114" s="19"/>
      <c r="F114" s="19"/>
      <c r="G114" s="19"/>
      <c r="H114" s="19"/>
      <c r="I114" s="19"/>
      <c r="J114" s="19"/>
      <c r="K114" s="19"/>
      <c r="L114" s="17"/>
    </row>
    <row r="115" s="1" customFormat="1" ht="16.5" customHeight="1">
      <c r="B115" s="18"/>
      <c r="C115" s="19"/>
      <c r="D115" s="19"/>
      <c r="E115" s="191" t="s">
        <v>3269</v>
      </c>
      <c r="F115" s="19"/>
      <c r="G115" s="19"/>
      <c r="H115" s="19"/>
      <c r="I115" s="19"/>
      <c r="J115" s="19"/>
      <c r="K115" s="19"/>
      <c r="L115" s="17"/>
    </row>
    <row r="116" s="1" customFormat="1" ht="12" customHeight="1">
      <c r="B116" s="18"/>
      <c r="C116" s="29" t="s">
        <v>1380</v>
      </c>
      <c r="D116" s="19"/>
      <c r="E116" s="19"/>
      <c r="F116" s="19"/>
      <c r="G116" s="19"/>
      <c r="H116" s="19"/>
      <c r="I116" s="19"/>
      <c r="J116" s="19"/>
      <c r="K116" s="19"/>
      <c r="L116" s="17"/>
    </row>
    <row r="117" s="2" customFormat="1" ht="16.5" customHeight="1">
      <c r="A117" s="35"/>
      <c r="B117" s="36"/>
      <c r="C117" s="37"/>
      <c r="D117" s="37"/>
      <c r="E117" s="264" t="s">
        <v>3901</v>
      </c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2" customHeight="1">
      <c r="A118" s="35"/>
      <c r="B118" s="36"/>
      <c r="C118" s="29" t="s">
        <v>1382</v>
      </c>
      <c r="D118" s="37"/>
      <c r="E118" s="37"/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6.5" customHeight="1">
      <c r="A119" s="35"/>
      <c r="B119" s="36"/>
      <c r="C119" s="37"/>
      <c r="D119" s="37"/>
      <c r="E119" s="79" t="str">
        <f>E13</f>
        <v>SO-1.2.2.6 - Rozvádzač R126 kuchyňa</v>
      </c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6.96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2" customHeight="1">
      <c r="A121" s="35"/>
      <c r="B121" s="36"/>
      <c r="C121" s="29" t="s">
        <v>18</v>
      </c>
      <c r="D121" s="37"/>
      <c r="E121" s="37"/>
      <c r="F121" s="24" t="str">
        <f>F16</f>
        <v>Svit</v>
      </c>
      <c r="G121" s="37"/>
      <c r="H121" s="37"/>
      <c r="I121" s="29" t="s">
        <v>20</v>
      </c>
      <c r="J121" s="82" t="str">
        <f>IF(J16="","",J16)</f>
        <v>20. 7. 2022</v>
      </c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6.96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40.05" customHeight="1">
      <c r="A123" s="35"/>
      <c r="B123" s="36"/>
      <c r="C123" s="29" t="s">
        <v>22</v>
      </c>
      <c r="D123" s="37"/>
      <c r="E123" s="37"/>
      <c r="F123" s="24" t="str">
        <f>E19</f>
        <v>Mesto Svit</v>
      </c>
      <c r="G123" s="37"/>
      <c r="H123" s="37"/>
      <c r="I123" s="29" t="s">
        <v>29</v>
      </c>
      <c r="J123" s="33" t="str">
        <f>E25</f>
        <v>Ing. arch. Martin Baloga, PhD. a kolektív EnviArch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5.15" customHeight="1">
      <c r="A124" s="35"/>
      <c r="B124" s="36"/>
      <c r="C124" s="29" t="s">
        <v>27</v>
      </c>
      <c r="D124" s="37"/>
      <c r="E124" s="37"/>
      <c r="F124" s="24" t="str">
        <f>IF(E22="","",E22)</f>
        <v>Vyplň údaj</v>
      </c>
      <c r="G124" s="37"/>
      <c r="H124" s="37"/>
      <c r="I124" s="29" t="s">
        <v>33</v>
      </c>
      <c r="J124" s="33" t="str">
        <f>E28</f>
        <v>Structures, s.r.o.</v>
      </c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0.32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11" customFormat="1" ht="29.28" customHeight="1">
      <c r="A126" s="207"/>
      <c r="B126" s="208"/>
      <c r="C126" s="209" t="s">
        <v>251</v>
      </c>
      <c r="D126" s="210" t="s">
        <v>63</v>
      </c>
      <c r="E126" s="210" t="s">
        <v>59</v>
      </c>
      <c r="F126" s="210" t="s">
        <v>60</v>
      </c>
      <c r="G126" s="210" t="s">
        <v>252</v>
      </c>
      <c r="H126" s="210" t="s">
        <v>253</v>
      </c>
      <c r="I126" s="210" t="s">
        <v>254</v>
      </c>
      <c r="J126" s="211" t="s">
        <v>225</v>
      </c>
      <c r="K126" s="212" t="s">
        <v>255</v>
      </c>
      <c r="L126" s="213"/>
      <c r="M126" s="103" t="s">
        <v>1</v>
      </c>
      <c r="N126" s="104" t="s">
        <v>42</v>
      </c>
      <c r="O126" s="104" t="s">
        <v>256</v>
      </c>
      <c r="P126" s="104" t="s">
        <v>257</v>
      </c>
      <c r="Q126" s="104" t="s">
        <v>258</v>
      </c>
      <c r="R126" s="104" t="s">
        <v>259</v>
      </c>
      <c r="S126" s="104" t="s">
        <v>260</v>
      </c>
      <c r="T126" s="105" t="s">
        <v>261</v>
      </c>
      <c r="U126" s="207"/>
      <c r="V126" s="207"/>
      <c r="W126" s="207"/>
      <c r="X126" s="207"/>
      <c r="Y126" s="207"/>
      <c r="Z126" s="207"/>
      <c r="AA126" s="207"/>
      <c r="AB126" s="207"/>
      <c r="AC126" s="207"/>
      <c r="AD126" s="207"/>
      <c r="AE126" s="207"/>
    </row>
    <row r="127" s="2" customFormat="1" ht="22.8" customHeight="1">
      <c r="A127" s="35"/>
      <c r="B127" s="36"/>
      <c r="C127" s="110" t="s">
        <v>226</v>
      </c>
      <c r="D127" s="37"/>
      <c r="E127" s="37"/>
      <c r="F127" s="37"/>
      <c r="G127" s="37"/>
      <c r="H127" s="37"/>
      <c r="I127" s="37"/>
      <c r="J127" s="214">
        <f>BK127</f>
        <v>0</v>
      </c>
      <c r="K127" s="37"/>
      <c r="L127" s="41"/>
      <c r="M127" s="106"/>
      <c r="N127" s="215"/>
      <c r="O127" s="107"/>
      <c r="P127" s="216">
        <f>P128+P159</f>
        <v>0</v>
      </c>
      <c r="Q127" s="107"/>
      <c r="R127" s="216">
        <f>R128+R159</f>
        <v>0</v>
      </c>
      <c r="S127" s="107"/>
      <c r="T127" s="217">
        <f>T128+T159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4" t="s">
        <v>77</v>
      </c>
      <c r="AU127" s="14" t="s">
        <v>227</v>
      </c>
      <c r="BK127" s="218">
        <f>BK128+BK159</f>
        <v>0</v>
      </c>
    </row>
    <row r="128" s="12" customFormat="1" ht="25.92" customHeight="1">
      <c r="A128" s="12"/>
      <c r="B128" s="219"/>
      <c r="C128" s="220"/>
      <c r="D128" s="221" t="s">
        <v>77</v>
      </c>
      <c r="E128" s="222" t="s">
        <v>2580</v>
      </c>
      <c r="F128" s="222" t="s">
        <v>2976</v>
      </c>
      <c r="G128" s="220"/>
      <c r="H128" s="220"/>
      <c r="I128" s="223"/>
      <c r="J128" s="224">
        <f>BK128</f>
        <v>0</v>
      </c>
      <c r="K128" s="220"/>
      <c r="L128" s="225"/>
      <c r="M128" s="226"/>
      <c r="N128" s="227"/>
      <c r="O128" s="227"/>
      <c r="P128" s="228">
        <f>SUM(P129:P158)</f>
        <v>0</v>
      </c>
      <c r="Q128" s="227"/>
      <c r="R128" s="228">
        <f>SUM(R129:R158)</f>
        <v>0</v>
      </c>
      <c r="S128" s="227"/>
      <c r="T128" s="229">
        <f>SUM(T129:T158)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0" t="s">
        <v>85</v>
      </c>
      <c r="AT128" s="231" t="s">
        <v>77</v>
      </c>
      <c r="AU128" s="231" t="s">
        <v>78</v>
      </c>
      <c r="AY128" s="230" t="s">
        <v>263</v>
      </c>
      <c r="BK128" s="232">
        <f>SUM(BK129:BK158)</f>
        <v>0</v>
      </c>
    </row>
    <row r="129" s="2" customFormat="1" ht="33" customHeight="1">
      <c r="A129" s="35"/>
      <c r="B129" s="36"/>
      <c r="C129" s="249" t="s">
        <v>85</v>
      </c>
      <c r="D129" s="249" t="s">
        <v>612</v>
      </c>
      <c r="E129" s="250" t="s">
        <v>4203</v>
      </c>
      <c r="F129" s="251" t="s">
        <v>4204</v>
      </c>
      <c r="G129" s="252" t="s">
        <v>2598</v>
      </c>
      <c r="H129" s="253">
        <v>1</v>
      </c>
      <c r="I129" s="254"/>
      <c r="J129" s="253">
        <f>ROUND(I129*H129,3)</f>
        <v>0</v>
      </c>
      <c r="K129" s="255"/>
      <c r="L129" s="256"/>
      <c r="M129" s="257" t="s">
        <v>1</v>
      </c>
      <c r="N129" s="258" t="s">
        <v>44</v>
      </c>
      <c r="O129" s="94"/>
      <c r="P129" s="242">
        <f>O129*H129</f>
        <v>0</v>
      </c>
      <c r="Q129" s="242">
        <v>0</v>
      </c>
      <c r="R129" s="242">
        <f>Q129*H129</f>
        <v>0</v>
      </c>
      <c r="S129" s="242">
        <v>0</v>
      </c>
      <c r="T129" s="243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4" t="s">
        <v>290</v>
      </c>
      <c r="AT129" s="244" t="s">
        <v>612</v>
      </c>
      <c r="AU129" s="244" t="s">
        <v>85</v>
      </c>
      <c r="AY129" s="14" t="s">
        <v>263</v>
      </c>
      <c r="BE129" s="245">
        <f>IF(N129="základná",J129,0)</f>
        <v>0</v>
      </c>
      <c r="BF129" s="245">
        <f>IF(N129="znížená",J129,0)</f>
        <v>0</v>
      </c>
      <c r="BG129" s="245">
        <f>IF(N129="zákl. prenesená",J129,0)</f>
        <v>0</v>
      </c>
      <c r="BH129" s="245">
        <f>IF(N129="zníž. prenesená",J129,0)</f>
        <v>0</v>
      </c>
      <c r="BI129" s="245">
        <f>IF(N129="nulová",J129,0)</f>
        <v>0</v>
      </c>
      <c r="BJ129" s="14" t="s">
        <v>89</v>
      </c>
      <c r="BK129" s="246">
        <f>ROUND(I129*H129,3)</f>
        <v>0</v>
      </c>
      <c r="BL129" s="14" t="s">
        <v>101</v>
      </c>
      <c r="BM129" s="244" t="s">
        <v>4205</v>
      </c>
    </row>
    <row r="130" s="2" customFormat="1" ht="37.8" customHeight="1">
      <c r="A130" s="35"/>
      <c r="B130" s="36"/>
      <c r="C130" s="249" t="s">
        <v>89</v>
      </c>
      <c r="D130" s="249" t="s">
        <v>612</v>
      </c>
      <c r="E130" s="250" t="s">
        <v>4206</v>
      </c>
      <c r="F130" s="251" t="s">
        <v>4207</v>
      </c>
      <c r="G130" s="252" t="s">
        <v>2598</v>
      </c>
      <c r="H130" s="253">
        <v>1</v>
      </c>
      <c r="I130" s="254"/>
      <c r="J130" s="253">
        <f>ROUND(I130*H130,3)</f>
        <v>0</v>
      </c>
      <c r="K130" s="255"/>
      <c r="L130" s="256"/>
      <c r="M130" s="257" t="s">
        <v>1</v>
      </c>
      <c r="N130" s="258" t="s">
        <v>44</v>
      </c>
      <c r="O130" s="94"/>
      <c r="P130" s="242">
        <f>O130*H130</f>
        <v>0</v>
      </c>
      <c r="Q130" s="242">
        <v>0</v>
      </c>
      <c r="R130" s="242">
        <f>Q130*H130</f>
        <v>0</v>
      </c>
      <c r="S130" s="242">
        <v>0</v>
      </c>
      <c r="T130" s="243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4" t="s">
        <v>290</v>
      </c>
      <c r="AT130" s="244" t="s">
        <v>612</v>
      </c>
      <c r="AU130" s="244" t="s">
        <v>85</v>
      </c>
      <c r="AY130" s="14" t="s">
        <v>263</v>
      </c>
      <c r="BE130" s="245">
        <f>IF(N130="základná",J130,0)</f>
        <v>0</v>
      </c>
      <c r="BF130" s="245">
        <f>IF(N130="znížená",J130,0)</f>
        <v>0</v>
      </c>
      <c r="BG130" s="245">
        <f>IF(N130="zákl. prenesená",J130,0)</f>
        <v>0</v>
      </c>
      <c r="BH130" s="245">
        <f>IF(N130="zníž. prenesená",J130,0)</f>
        <v>0</v>
      </c>
      <c r="BI130" s="245">
        <f>IF(N130="nulová",J130,0)</f>
        <v>0</v>
      </c>
      <c r="BJ130" s="14" t="s">
        <v>89</v>
      </c>
      <c r="BK130" s="246">
        <f>ROUND(I130*H130,3)</f>
        <v>0</v>
      </c>
      <c r="BL130" s="14" t="s">
        <v>101</v>
      </c>
      <c r="BM130" s="244" t="s">
        <v>4208</v>
      </c>
    </row>
    <row r="131" s="2" customFormat="1" ht="24.15" customHeight="1">
      <c r="A131" s="35"/>
      <c r="B131" s="36"/>
      <c r="C131" s="249" t="s">
        <v>96</v>
      </c>
      <c r="D131" s="249" t="s">
        <v>612</v>
      </c>
      <c r="E131" s="250" t="s">
        <v>4209</v>
      </c>
      <c r="F131" s="251" t="s">
        <v>4210</v>
      </c>
      <c r="G131" s="252" t="s">
        <v>3782</v>
      </c>
      <c r="H131" s="253">
        <v>11</v>
      </c>
      <c r="I131" s="254"/>
      <c r="J131" s="253">
        <f>ROUND(I131*H131,3)</f>
        <v>0</v>
      </c>
      <c r="K131" s="255"/>
      <c r="L131" s="256"/>
      <c r="M131" s="257" t="s">
        <v>1</v>
      </c>
      <c r="N131" s="258" t="s">
        <v>44</v>
      </c>
      <c r="O131" s="94"/>
      <c r="P131" s="242">
        <f>O131*H131</f>
        <v>0</v>
      </c>
      <c r="Q131" s="242">
        <v>0</v>
      </c>
      <c r="R131" s="242">
        <f>Q131*H131</f>
        <v>0</v>
      </c>
      <c r="S131" s="242">
        <v>0</v>
      </c>
      <c r="T131" s="24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4" t="s">
        <v>290</v>
      </c>
      <c r="AT131" s="244" t="s">
        <v>612</v>
      </c>
      <c r="AU131" s="244" t="s">
        <v>85</v>
      </c>
      <c r="AY131" s="14" t="s">
        <v>263</v>
      </c>
      <c r="BE131" s="245">
        <f>IF(N131="základná",J131,0)</f>
        <v>0</v>
      </c>
      <c r="BF131" s="245">
        <f>IF(N131="znížená",J131,0)</f>
        <v>0</v>
      </c>
      <c r="BG131" s="245">
        <f>IF(N131="zákl. prenesená",J131,0)</f>
        <v>0</v>
      </c>
      <c r="BH131" s="245">
        <f>IF(N131="zníž. prenesená",J131,0)</f>
        <v>0</v>
      </c>
      <c r="BI131" s="245">
        <f>IF(N131="nulová",J131,0)</f>
        <v>0</v>
      </c>
      <c r="BJ131" s="14" t="s">
        <v>89</v>
      </c>
      <c r="BK131" s="246">
        <f>ROUND(I131*H131,3)</f>
        <v>0</v>
      </c>
      <c r="BL131" s="14" t="s">
        <v>101</v>
      </c>
      <c r="BM131" s="244" t="s">
        <v>4211</v>
      </c>
    </row>
    <row r="132" s="2" customFormat="1" ht="37.8" customHeight="1">
      <c r="A132" s="35"/>
      <c r="B132" s="36"/>
      <c r="C132" s="249" t="s">
        <v>101</v>
      </c>
      <c r="D132" s="249" t="s">
        <v>612</v>
      </c>
      <c r="E132" s="250" t="s">
        <v>4212</v>
      </c>
      <c r="F132" s="251" t="s">
        <v>4213</v>
      </c>
      <c r="G132" s="252" t="s">
        <v>1592</v>
      </c>
      <c r="H132" s="253">
        <v>1</v>
      </c>
      <c r="I132" s="254"/>
      <c r="J132" s="253">
        <f>ROUND(I132*H132,3)</f>
        <v>0</v>
      </c>
      <c r="K132" s="255"/>
      <c r="L132" s="256"/>
      <c r="M132" s="257" t="s">
        <v>1</v>
      </c>
      <c r="N132" s="258" t="s">
        <v>44</v>
      </c>
      <c r="O132" s="94"/>
      <c r="P132" s="242">
        <f>O132*H132</f>
        <v>0</v>
      </c>
      <c r="Q132" s="242">
        <v>0</v>
      </c>
      <c r="R132" s="242">
        <f>Q132*H132</f>
        <v>0</v>
      </c>
      <c r="S132" s="242">
        <v>0</v>
      </c>
      <c r="T132" s="24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4" t="s">
        <v>290</v>
      </c>
      <c r="AT132" s="244" t="s">
        <v>612</v>
      </c>
      <c r="AU132" s="244" t="s">
        <v>85</v>
      </c>
      <c r="AY132" s="14" t="s">
        <v>263</v>
      </c>
      <c r="BE132" s="245">
        <f>IF(N132="základná",J132,0)</f>
        <v>0</v>
      </c>
      <c r="BF132" s="245">
        <f>IF(N132="znížená",J132,0)</f>
        <v>0</v>
      </c>
      <c r="BG132" s="245">
        <f>IF(N132="zákl. prenesená",J132,0)</f>
        <v>0</v>
      </c>
      <c r="BH132" s="245">
        <f>IF(N132="zníž. prenesená",J132,0)</f>
        <v>0</v>
      </c>
      <c r="BI132" s="245">
        <f>IF(N132="nulová",J132,0)</f>
        <v>0</v>
      </c>
      <c r="BJ132" s="14" t="s">
        <v>89</v>
      </c>
      <c r="BK132" s="246">
        <f>ROUND(I132*H132,3)</f>
        <v>0</v>
      </c>
      <c r="BL132" s="14" t="s">
        <v>101</v>
      </c>
      <c r="BM132" s="244" t="s">
        <v>4214</v>
      </c>
    </row>
    <row r="133" s="2" customFormat="1" ht="24.15" customHeight="1">
      <c r="A133" s="35"/>
      <c r="B133" s="36"/>
      <c r="C133" s="249" t="s">
        <v>278</v>
      </c>
      <c r="D133" s="249" t="s">
        <v>612</v>
      </c>
      <c r="E133" s="250" t="s">
        <v>4215</v>
      </c>
      <c r="F133" s="251" t="s">
        <v>4216</v>
      </c>
      <c r="G133" s="252" t="s">
        <v>2598</v>
      </c>
      <c r="H133" s="253">
        <v>7</v>
      </c>
      <c r="I133" s="254"/>
      <c r="J133" s="253">
        <f>ROUND(I133*H133,3)</f>
        <v>0</v>
      </c>
      <c r="K133" s="255"/>
      <c r="L133" s="256"/>
      <c r="M133" s="257" t="s">
        <v>1</v>
      </c>
      <c r="N133" s="258" t="s">
        <v>44</v>
      </c>
      <c r="O133" s="94"/>
      <c r="P133" s="242">
        <f>O133*H133</f>
        <v>0</v>
      </c>
      <c r="Q133" s="242">
        <v>0</v>
      </c>
      <c r="R133" s="242">
        <f>Q133*H133</f>
        <v>0</v>
      </c>
      <c r="S133" s="242">
        <v>0</v>
      </c>
      <c r="T133" s="24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4" t="s">
        <v>290</v>
      </c>
      <c r="AT133" s="244" t="s">
        <v>612</v>
      </c>
      <c r="AU133" s="244" t="s">
        <v>85</v>
      </c>
      <c r="AY133" s="14" t="s">
        <v>263</v>
      </c>
      <c r="BE133" s="245">
        <f>IF(N133="základná",J133,0)</f>
        <v>0</v>
      </c>
      <c r="BF133" s="245">
        <f>IF(N133="znížená",J133,0)</f>
        <v>0</v>
      </c>
      <c r="BG133" s="245">
        <f>IF(N133="zákl. prenesená",J133,0)</f>
        <v>0</v>
      </c>
      <c r="BH133" s="245">
        <f>IF(N133="zníž. prenesená",J133,0)</f>
        <v>0</v>
      </c>
      <c r="BI133" s="245">
        <f>IF(N133="nulová",J133,0)</f>
        <v>0</v>
      </c>
      <c r="BJ133" s="14" t="s">
        <v>89</v>
      </c>
      <c r="BK133" s="246">
        <f>ROUND(I133*H133,3)</f>
        <v>0</v>
      </c>
      <c r="BL133" s="14" t="s">
        <v>101</v>
      </c>
      <c r="BM133" s="244" t="s">
        <v>4217</v>
      </c>
    </row>
    <row r="134" s="2" customFormat="1" ht="37.8" customHeight="1">
      <c r="A134" s="35"/>
      <c r="B134" s="36"/>
      <c r="C134" s="249" t="s">
        <v>282</v>
      </c>
      <c r="D134" s="249" t="s">
        <v>612</v>
      </c>
      <c r="E134" s="250" t="s">
        <v>4218</v>
      </c>
      <c r="F134" s="251" t="s">
        <v>4219</v>
      </c>
      <c r="G134" s="252" t="s">
        <v>2598</v>
      </c>
      <c r="H134" s="253">
        <v>1</v>
      </c>
      <c r="I134" s="254"/>
      <c r="J134" s="253">
        <f>ROUND(I134*H134,3)</f>
        <v>0</v>
      </c>
      <c r="K134" s="255"/>
      <c r="L134" s="256"/>
      <c r="M134" s="257" t="s">
        <v>1</v>
      </c>
      <c r="N134" s="258" t="s">
        <v>44</v>
      </c>
      <c r="O134" s="94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290</v>
      </c>
      <c r="AT134" s="244" t="s">
        <v>612</v>
      </c>
      <c r="AU134" s="244" t="s">
        <v>85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101</v>
      </c>
      <c r="BM134" s="244" t="s">
        <v>4220</v>
      </c>
    </row>
    <row r="135" s="2" customFormat="1" ht="33" customHeight="1">
      <c r="A135" s="35"/>
      <c r="B135" s="36"/>
      <c r="C135" s="249" t="s">
        <v>286</v>
      </c>
      <c r="D135" s="249" t="s">
        <v>612</v>
      </c>
      <c r="E135" s="250" t="s">
        <v>4221</v>
      </c>
      <c r="F135" s="251" t="s">
        <v>4222</v>
      </c>
      <c r="G135" s="252" t="s">
        <v>2598</v>
      </c>
      <c r="H135" s="253">
        <v>7</v>
      </c>
      <c r="I135" s="254"/>
      <c r="J135" s="253">
        <f>ROUND(I135*H135,3)</f>
        <v>0</v>
      </c>
      <c r="K135" s="255"/>
      <c r="L135" s="256"/>
      <c r="M135" s="257" t="s">
        <v>1</v>
      </c>
      <c r="N135" s="258" t="s">
        <v>44</v>
      </c>
      <c r="O135" s="94"/>
      <c r="P135" s="242">
        <f>O135*H135</f>
        <v>0</v>
      </c>
      <c r="Q135" s="242">
        <v>0</v>
      </c>
      <c r="R135" s="242">
        <f>Q135*H135</f>
        <v>0</v>
      </c>
      <c r="S135" s="242">
        <v>0</v>
      </c>
      <c r="T135" s="24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4" t="s">
        <v>290</v>
      </c>
      <c r="AT135" s="244" t="s">
        <v>612</v>
      </c>
      <c r="AU135" s="244" t="s">
        <v>85</v>
      </c>
      <c r="AY135" s="14" t="s">
        <v>263</v>
      </c>
      <c r="BE135" s="245">
        <f>IF(N135="základná",J135,0)</f>
        <v>0</v>
      </c>
      <c r="BF135" s="245">
        <f>IF(N135="znížená",J135,0)</f>
        <v>0</v>
      </c>
      <c r="BG135" s="245">
        <f>IF(N135="zákl. prenesená",J135,0)</f>
        <v>0</v>
      </c>
      <c r="BH135" s="245">
        <f>IF(N135="zníž. prenesená",J135,0)</f>
        <v>0</v>
      </c>
      <c r="BI135" s="245">
        <f>IF(N135="nulová",J135,0)</f>
        <v>0</v>
      </c>
      <c r="BJ135" s="14" t="s">
        <v>89</v>
      </c>
      <c r="BK135" s="246">
        <f>ROUND(I135*H135,3)</f>
        <v>0</v>
      </c>
      <c r="BL135" s="14" t="s">
        <v>101</v>
      </c>
      <c r="BM135" s="244" t="s">
        <v>4223</v>
      </c>
    </row>
    <row r="136" s="2" customFormat="1" ht="33" customHeight="1">
      <c r="A136" s="35"/>
      <c r="B136" s="36"/>
      <c r="C136" s="249" t="s">
        <v>290</v>
      </c>
      <c r="D136" s="249" t="s">
        <v>612</v>
      </c>
      <c r="E136" s="250" t="s">
        <v>4224</v>
      </c>
      <c r="F136" s="251" t="s">
        <v>4225</v>
      </c>
      <c r="G136" s="252" t="s">
        <v>2598</v>
      </c>
      <c r="H136" s="253">
        <v>1</v>
      </c>
      <c r="I136" s="254"/>
      <c r="J136" s="253">
        <f>ROUND(I136*H136,3)</f>
        <v>0</v>
      </c>
      <c r="K136" s="255"/>
      <c r="L136" s="256"/>
      <c r="M136" s="257" t="s">
        <v>1</v>
      </c>
      <c r="N136" s="258" t="s">
        <v>44</v>
      </c>
      <c r="O136" s="94"/>
      <c r="P136" s="242">
        <f>O136*H136</f>
        <v>0</v>
      </c>
      <c r="Q136" s="242">
        <v>0</v>
      </c>
      <c r="R136" s="242">
        <f>Q136*H136</f>
        <v>0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290</v>
      </c>
      <c r="AT136" s="244" t="s">
        <v>612</v>
      </c>
      <c r="AU136" s="244" t="s">
        <v>85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101</v>
      </c>
      <c r="BM136" s="244" t="s">
        <v>4226</v>
      </c>
    </row>
    <row r="137" s="2" customFormat="1" ht="33" customHeight="1">
      <c r="A137" s="35"/>
      <c r="B137" s="36"/>
      <c r="C137" s="249" t="s">
        <v>294</v>
      </c>
      <c r="D137" s="249" t="s">
        <v>612</v>
      </c>
      <c r="E137" s="250" t="s">
        <v>4227</v>
      </c>
      <c r="F137" s="251" t="s">
        <v>4228</v>
      </c>
      <c r="G137" s="252" t="s">
        <v>2598</v>
      </c>
      <c r="H137" s="253">
        <v>1</v>
      </c>
      <c r="I137" s="254"/>
      <c r="J137" s="253">
        <f>ROUND(I137*H137,3)</f>
        <v>0</v>
      </c>
      <c r="K137" s="255"/>
      <c r="L137" s="256"/>
      <c r="M137" s="257" t="s">
        <v>1</v>
      </c>
      <c r="N137" s="258" t="s">
        <v>44</v>
      </c>
      <c r="O137" s="94"/>
      <c r="P137" s="242">
        <f>O137*H137</f>
        <v>0</v>
      </c>
      <c r="Q137" s="242">
        <v>0</v>
      </c>
      <c r="R137" s="242">
        <f>Q137*H137</f>
        <v>0</v>
      </c>
      <c r="S137" s="242">
        <v>0</v>
      </c>
      <c r="T137" s="24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4" t="s">
        <v>290</v>
      </c>
      <c r="AT137" s="244" t="s">
        <v>612</v>
      </c>
      <c r="AU137" s="244" t="s">
        <v>85</v>
      </c>
      <c r="AY137" s="14" t="s">
        <v>263</v>
      </c>
      <c r="BE137" s="245">
        <f>IF(N137="základná",J137,0)</f>
        <v>0</v>
      </c>
      <c r="BF137" s="245">
        <f>IF(N137="znížená",J137,0)</f>
        <v>0</v>
      </c>
      <c r="BG137" s="245">
        <f>IF(N137="zákl. prenesená",J137,0)</f>
        <v>0</v>
      </c>
      <c r="BH137" s="245">
        <f>IF(N137="zníž. prenesená",J137,0)</f>
        <v>0</v>
      </c>
      <c r="BI137" s="245">
        <f>IF(N137="nulová",J137,0)</f>
        <v>0</v>
      </c>
      <c r="BJ137" s="14" t="s">
        <v>89</v>
      </c>
      <c r="BK137" s="246">
        <f>ROUND(I137*H137,3)</f>
        <v>0</v>
      </c>
      <c r="BL137" s="14" t="s">
        <v>101</v>
      </c>
      <c r="BM137" s="244" t="s">
        <v>4229</v>
      </c>
    </row>
    <row r="138" s="2" customFormat="1" ht="37.8" customHeight="1">
      <c r="A138" s="35"/>
      <c r="B138" s="36"/>
      <c r="C138" s="249" t="s">
        <v>298</v>
      </c>
      <c r="D138" s="249" t="s">
        <v>612</v>
      </c>
      <c r="E138" s="250" t="s">
        <v>4230</v>
      </c>
      <c r="F138" s="251" t="s">
        <v>4231</v>
      </c>
      <c r="G138" s="252" t="s">
        <v>2598</v>
      </c>
      <c r="H138" s="253">
        <v>1</v>
      </c>
      <c r="I138" s="254"/>
      <c r="J138" s="253">
        <f>ROUND(I138*H138,3)</f>
        <v>0</v>
      </c>
      <c r="K138" s="255"/>
      <c r="L138" s="256"/>
      <c r="M138" s="257" t="s">
        <v>1</v>
      </c>
      <c r="N138" s="258" t="s">
        <v>44</v>
      </c>
      <c r="O138" s="94"/>
      <c r="P138" s="242">
        <f>O138*H138</f>
        <v>0</v>
      </c>
      <c r="Q138" s="242">
        <v>0</v>
      </c>
      <c r="R138" s="242">
        <f>Q138*H138</f>
        <v>0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290</v>
      </c>
      <c r="AT138" s="244" t="s">
        <v>612</v>
      </c>
      <c r="AU138" s="244" t="s">
        <v>85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101</v>
      </c>
      <c r="BM138" s="244" t="s">
        <v>4232</v>
      </c>
    </row>
    <row r="139" s="2" customFormat="1" ht="24.15" customHeight="1">
      <c r="A139" s="35"/>
      <c r="B139" s="36"/>
      <c r="C139" s="249" t="s">
        <v>302</v>
      </c>
      <c r="D139" s="249" t="s">
        <v>612</v>
      </c>
      <c r="E139" s="250" t="s">
        <v>4233</v>
      </c>
      <c r="F139" s="251" t="s">
        <v>4234</v>
      </c>
      <c r="G139" s="252" t="s">
        <v>2598</v>
      </c>
      <c r="H139" s="253">
        <v>1</v>
      </c>
      <c r="I139" s="254"/>
      <c r="J139" s="253">
        <f>ROUND(I139*H139,3)</f>
        <v>0</v>
      </c>
      <c r="K139" s="255"/>
      <c r="L139" s="256"/>
      <c r="M139" s="257" t="s">
        <v>1</v>
      </c>
      <c r="N139" s="258" t="s">
        <v>44</v>
      </c>
      <c r="O139" s="94"/>
      <c r="P139" s="242">
        <f>O139*H139</f>
        <v>0</v>
      </c>
      <c r="Q139" s="242">
        <v>0</v>
      </c>
      <c r="R139" s="242">
        <f>Q139*H139</f>
        <v>0</v>
      </c>
      <c r="S139" s="242">
        <v>0</v>
      </c>
      <c r="T139" s="24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4" t="s">
        <v>290</v>
      </c>
      <c r="AT139" s="244" t="s">
        <v>612</v>
      </c>
      <c r="AU139" s="244" t="s">
        <v>85</v>
      </c>
      <c r="AY139" s="14" t="s">
        <v>263</v>
      </c>
      <c r="BE139" s="245">
        <f>IF(N139="základná",J139,0)</f>
        <v>0</v>
      </c>
      <c r="BF139" s="245">
        <f>IF(N139="znížená",J139,0)</f>
        <v>0</v>
      </c>
      <c r="BG139" s="245">
        <f>IF(N139="zákl. prenesená",J139,0)</f>
        <v>0</v>
      </c>
      <c r="BH139" s="245">
        <f>IF(N139="zníž. prenesená",J139,0)</f>
        <v>0</v>
      </c>
      <c r="BI139" s="245">
        <f>IF(N139="nulová",J139,0)</f>
        <v>0</v>
      </c>
      <c r="BJ139" s="14" t="s">
        <v>89</v>
      </c>
      <c r="BK139" s="246">
        <f>ROUND(I139*H139,3)</f>
        <v>0</v>
      </c>
      <c r="BL139" s="14" t="s">
        <v>101</v>
      </c>
      <c r="BM139" s="244" t="s">
        <v>4235</v>
      </c>
    </row>
    <row r="140" s="2" customFormat="1" ht="24.15" customHeight="1">
      <c r="A140" s="35"/>
      <c r="B140" s="36"/>
      <c r="C140" s="249" t="s">
        <v>306</v>
      </c>
      <c r="D140" s="249" t="s">
        <v>612</v>
      </c>
      <c r="E140" s="250" t="s">
        <v>4236</v>
      </c>
      <c r="F140" s="251" t="s">
        <v>4237</v>
      </c>
      <c r="G140" s="252" t="s">
        <v>2598</v>
      </c>
      <c r="H140" s="253">
        <v>1</v>
      </c>
      <c r="I140" s="254"/>
      <c r="J140" s="253">
        <f>ROUND(I140*H140,3)</f>
        <v>0</v>
      </c>
      <c r="K140" s="255"/>
      <c r="L140" s="256"/>
      <c r="M140" s="257" t="s">
        <v>1</v>
      </c>
      <c r="N140" s="258" t="s">
        <v>44</v>
      </c>
      <c r="O140" s="94"/>
      <c r="P140" s="242">
        <f>O140*H140</f>
        <v>0</v>
      </c>
      <c r="Q140" s="242">
        <v>0</v>
      </c>
      <c r="R140" s="242">
        <f>Q140*H140</f>
        <v>0</v>
      </c>
      <c r="S140" s="242">
        <v>0</v>
      </c>
      <c r="T140" s="24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4" t="s">
        <v>290</v>
      </c>
      <c r="AT140" s="244" t="s">
        <v>612</v>
      </c>
      <c r="AU140" s="244" t="s">
        <v>85</v>
      </c>
      <c r="AY140" s="14" t="s">
        <v>263</v>
      </c>
      <c r="BE140" s="245">
        <f>IF(N140="základná",J140,0)</f>
        <v>0</v>
      </c>
      <c r="BF140" s="245">
        <f>IF(N140="znížená",J140,0)</f>
        <v>0</v>
      </c>
      <c r="BG140" s="245">
        <f>IF(N140="zákl. prenesená",J140,0)</f>
        <v>0</v>
      </c>
      <c r="BH140" s="245">
        <f>IF(N140="zníž. prenesená",J140,0)</f>
        <v>0</v>
      </c>
      <c r="BI140" s="245">
        <f>IF(N140="nulová",J140,0)</f>
        <v>0</v>
      </c>
      <c r="BJ140" s="14" t="s">
        <v>89</v>
      </c>
      <c r="BK140" s="246">
        <f>ROUND(I140*H140,3)</f>
        <v>0</v>
      </c>
      <c r="BL140" s="14" t="s">
        <v>101</v>
      </c>
      <c r="BM140" s="244" t="s">
        <v>4238</v>
      </c>
    </row>
    <row r="141" s="2" customFormat="1" ht="33" customHeight="1">
      <c r="A141" s="35"/>
      <c r="B141" s="36"/>
      <c r="C141" s="249" t="s">
        <v>310</v>
      </c>
      <c r="D141" s="249" t="s">
        <v>612</v>
      </c>
      <c r="E141" s="250" t="s">
        <v>4239</v>
      </c>
      <c r="F141" s="251" t="s">
        <v>4240</v>
      </c>
      <c r="G141" s="252" t="s">
        <v>3782</v>
      </c>
      <c r="H141" s="253">
        <v>1</v>
      </c>
      <c r="I141" s="254"/>
      <c r="J141" s="253">
        <f>ROUND(I141*H141,3)</f>
        <v>0</v>
      </c>
      <c r="K141" s="255"/>
      <c r="L141" s="256"/>
      <c r="M141" s="257" t="s">
        <v>1</v>
      </c>
      <c r="N141" s="258" t="s">
        <v>44</v>
      </c>
      <c r="O141" s="94"/>
      <c r="P141" s="242">
        <f>O141*H141</f>
        <v>0</v>
      </c>
      <c r="Q141" s="242">
        <v>0</v>
      </c>
      <c r="R141" s="242">
        <f>Q141*H141</f>
        <v>0</v>
      </c>
      <c r="S141" s="242">
        <v>0</v>
      </c>
      <c r="T141" s="24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4" t="s">
        <v>290</v>
      </c>
      <c r="AT141" s="244" t="s">
        <v>612</v>
      </c>
      <c r="AU141" s="244" t="s">
        <v>85</v>
      </c>
      <c r="AY141" s="14" t="s">
        <v>263</v>
      </c>
      <c r="BE141" s="245">
        <f>IF(N141="základná",J141,0)</f>
        <v>0</v>
      </c>
      <c r="BF141" s="245">
        <f>IF(N141="znížená",J141,0)</f>
        <v>0</v>
      </c>
      <c r="BG141" s="245">
        <f>IF(N141="zákl. prenesená",J141,0)</f>
        <v>0</v>
      </c>
      <c r="BH141" s="245">
        <f>IF(N141="zníž. prenesená",J141,0)</f>
        <v>0</v>
      </c>
      <c r="BI141" s="245">
        <f>IF(N141="nulová",J141,0)</f>
        <v>0</v>
      </c>
      <c r="BJ141" s="14" t="s">
        <v>89</v>
      </c>
      <c r="BK141" s="246">
        <f>ROUND(I141*H141,3)</f>
        <v>0</v>
      </c>
      <c r="BL141" s="14" t="s">
        <v>101</v>
      </c>
      <c r="BM141" s="244" t="s">
        <v>4241</v>
      </c>
    </row>
    <row r="142" s="2" customFormat="1" ht="24.15" customHeight="1">
      <c r="A142" s="35"/>
      <c r="B142" s="36"/>
      <c r="C142" s="249" t="s">
        <v>315</v>
      </c>
      <c r="D142" s="249" t="s">
        <v>612</v>
      </c>
      <c r="E142" s="250" t="s">
        <v>4242</v>
      </c>
      <c r="F142" s="251" t="s">
        <v>4243</v>
      </c>
      <c r="G142" s="252" t="s">
        <v>2598</v>
      </c>
      <c r="H142" s="253">
        <v>1</v>
      </c>
      <c r="I142" s="254"/>
      <c r="J142" s="253">
        <f>ROUND(I142*H142,3)</f>
        <v>0</v>
      </c>
      <c r="K142" s="255"/>
      <c r="L142" s="256"/>
      <c r="M142" s="257" t="s">
        <v>1</v>
      </c>
      <c r="N142" s="258" t="s">
        <v>44</v>
      </c>
      <c r="O142" s="94"/>
      <c r="P142" s="242">
        <f>O142*H142</f>
        <v>0</v>
      </c>
      <c r="Q142" s="242">
        <v>0</v>
      </c>
      <c r="R142" s="242">
        <f>Q142*H142</f>
        <v>0</v>
      </c>
      <c r="S142" s="242">
        <v>0</v>
      </c>
      <c r="T142" s="24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4" t="s">
        <v>290</v>
      </c>
      <c r="AT142" s="244" t="s">
        <v>612</v>
      </c>
      <c r="AU142" s="244" t="s">
        <v>85</v>
      </c>
      <c r="AY142" s="14" t="s">
        <v>263</v>
      </c>
      <c r="BE142" s="245">
        <f>IF(N142="základná",J142,0)</f>
        <v>0</v>
      </c>
      <c r="BF142" s="245">
        <f>IF(N142="znížená",J142,0)</f>
        <v>0</v>
      </c>
      <c r="BG142" s="245">
        <f>IF(N142="zákl. prenesená",J142,0)</f>
        <v>0</v>
      </c>
      <c r="BH142" s="245">
        <f>IF(N142="zníž. prenesená",J142,0)</f>
        <v>0</v>
      </c>
      <c r="BI142" s="245">
        <f>IF(N142="nulová",J142,0)</f>
        <v>0</v>
      </c>
      <c r="BJ142" s="14" t="s">
        <v>89</v>
      </c>
      <c r="BK142" s="246">
        <f>ROUND(I142*H142,3)</f>
        <v>0</v>
      </c>
      <c r="BL142" s="14" t="s">
        <v>101</v>
      </c>
      <c r="BM142" s="244" t="s">
        <v>4244</v>
      </c>
    </row>
    <row r="143" s="2" customFormat="1" ht="24.15" customHeight="1">
      <c r="A143" s="35"/>
      <c r="B143" s="36"/>
      <c r="C143" s="249" t="s">
        <v>319</v>
      </c>
      <c r="D143" s="249" t="s">
        <v>612</v>
      </c>
      <c r="E143" s="250" t="s">
        <v>4245</v>
      </c>
      <c r="F143" s="251" t="s">
        <v>4246</v>
      </c>
      <c r="G143" s="252" t="s">
        <v>2598</v>
      </c>
      <c r="H143" s="253">
        <v>1</v>
      </c>
      <c r="I143" s="254"/>
      <c r="J143" s="253">
        <f>ROUND(I143*H143,3)</f>
        <v>0</v>
      </c>
      <c r="K143" s="255"/>
      <c r="L143" s="256"/>
      <c r="M143" s="257" t="s">
        <v>1</v>
      </c>
      <c r="N143" s="258" t="s">
        <v>44</v>
      </c>
      <c r="O143" s="94"/>
      <c r="P143" s="242">
        <f>O143*H143</f>
        <v>0</v>
      </c>
      <c r="Q143" s="242">
        <v>0</v>
      </c>
      <c r="R143" s="242">
        <f>Q143*H143</f>
        <v>0</v>
      </c>
      <c r="S143" s="242">
        <v>0</v>
      </c>
      <c r="T143" s="24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4" t="s">
        <v>290</v>
      </c>
      <c r="AT143" s="244" t="s">
        <v>612</v>
      </c>
      <c r="AU143" s="244" t="s">
        <v>85</v>
      </c>
      <c r="AY143" s="14" t="s">
        <v>263</v>
      </c>
      <c r="BE143" s="245">
        <f>IF(N143="základná",J143,0)</f>
        <v>0</v>
      </c>
      <c r="BF143" s="245">
        <f>IF(N143="znížená",J143,0)</f>
        <v>0</v>
      </c>
      <c r="BG143" s="245">
        <f>IF(N143="zákl. prenesená",J143,0)</f>
        <v>0</v>
      </c>
      <c r="BH143" s="245">
        <f>IF(N143="zníž. prenesená",J143,0)</f>
        <v>0</v>
      </c>
      <c r="BI143" s="245">
        <f>IF(N143="nulová",J143,0)</f>
        <v>0</v>
      </c>
      <c r="BJ143" s="14" t="s">
        <v>89</v>
      </c>
      <c r="BK143" s="246">
        <f>ROUND(I143*H143,3)</f>
        <v>0</v>
      </c>
      <c r="BL143" s="14" t="s">
        <v>101</v>
      </c>
      <c r="BM143" s="244" t="s">
        <v>4247</v>
      </c>
    </row>
    <row r="144" s="2" customFormat="1" ht="24.15" customHeight="1">
      <c r="A144" s="35"/>
      <c r="B144" s="36"/>
      <c r="C144" s="249" t="s">
        <v>327</v>
      </c>
      <c r="D144" s="249" t="s">
        <v>612</v>
      </c>
      <c r="E144" s="250" t="s">
        <v>4248</v>
      </c>
      <c r="F144" s="251" t="s">
        <v>4249</v>
      </c>
      <c r="G144" s="252" t="s">
        <v>2598</v>
      </c>
      <c r="H144" s="253">
        <v>1</v>
      </c>
      <c r="I144" s="254"/>
      <c r="J144" s="253">
        <f>ROUND(I144*H144,3)</f>
        <v>0</v>
      </c>
      <c r="K144" s="255"/>
      <c r="L144" s="256"/>
      <c r="M144" s="257" t="s">
        <v>1</v>
      </c>
      <c r="N144" s="258" t="s">
        <v>44</v>
      </c>
      <c r="O144" s="94"/>
      <c r="P144" s="242">
        <f>O144*H144</f>
        <v>0</v>
      </c>
      <c r="Q144" s="242">
        <v>0</v>
      </c>
      <c r="R144" s="242">
        <f>Q144*H144</f>
        <v>0</v>
      </c>
      <c r="S144" s="242">
        <v>0</v>
      </c>
      <c r="T144" s="24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4" t="s">
        <v>290</v>
      </c>
      <c r="AT144" s="244" t="s">
        <v>612</v>
      </c>
      <c r="AU144" s="244" t="s">
        <v>85</v>
      </c>
      <c r="AY144" s="14" t="s">
        <v>263</v>
      </c>
      <c r="BE144" s="245">
        <f>IF(N144="základná",J144,0)</f>
        <v>0</v>
      </c>
      <c r="BF144" s="245">
        <f>IF(N144="znížená",J144,0)</f>
        <v>0</v>
      </c>
      <c r="BG144" s="245">
        <f>IF(N144="zákl. prenesená",J144,0)</f>
        <v>0</v>
      </c>
      <c r="BH144" s="245">
        <f>IF(N144="zníž. prenesená",J144,0)</f>
        <v>0</v>
      </c>
      <c r="BI144" s="245">
        <f>IF(N144="nulová",J144,0)</f>
        <v>0</v>
      </c>
      <c r="BJ144" s="14" t="s">
        <v>89</v>
      </c>
      <c r="BK144" s="246">
        <f>ROUND(I144*H144,3)</f>
        <v>0</v>
      </c>
      <c r="BL144" s="14" t="s">
        <v>101</v>
      </c>
      <c r="BM144" s="244" t="s">
        <v>4250</v>
      </c>
    </row>
    <row r="145" s="2" customFormat="1" ht="33" customHeight="1">
      <c r="A145" s="35"/>
      <c r="B145" s="36"/>
      <c r="C145" s="249" t="s">
        <v>331</v>
      </c>
      <c r="D145" s="249" t="s">
        <v>612</v>
      </c>
      <c r="E145" s="250" t="s">
        <v>2980</v>
      </c>
      <c r="F145" s="251" t="s">
        <v>2981</v>
      </c>
      <c r="G145" s="252" t="s">
        <v>2598</v>
      </c>
      <c r="H145" s="253">
        <v>1</v>
      </c>
      <c r="I145" s="254"/>
      <c r="J145" s="253">
        <f>ROUND(I145*H145,3)</f>
        <v>0</v>
      </c>
      <c r="K145" s="255"/>
      <c r="L145" s="256"/>
      <c r="M145" s="257" t="s">
        <v>1</v>
      </c>
      <c r="N145" s="258" t="s">
        <v>44</v>
      </c>
      <c r="O145" s="94"/>
      <c r="P145" s="242">
        <f>O145*H145</f>
        <v>0</v>
      </c>
      <c r="Q145" s="242">
        <v>0</v>
      </c>
      <c r="R145" s="242">
        <f>Q145*H145</f>
        <v>0</v>
      </c>
      <c r="S145" s="242">
        <v>0</v>
      </c>
      <c r="T145" s="24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4" t="s">
        <v>290</v>
      </c>
      <c r="AT145" s="244" t="s">
        <v>612</v>
      </c>
      <c r="AU145" s="244" t="s">
        <v>85</v>
      </c>
      <c r="AY145" s="14" t="s">
        <v>263</v>
      </c>
      <c r="BE145" s="245">
        <f>IF(N145="základná",J145,0)</f>
        <v>0</v>
      </c>
      <c r="BF145" s="245">
        <f>IF(N145="znížená",J145,0)</f>
        <v>0</v>
      </c>
      <c r="BG145" s="245">
        <f>IF(N145="zákl. prenesená",J145,0)</f>
        <v>0</v>
      </c>
      <c r="BH145" s="245">
        <f>IF(N145="zníž. prenesená",J145,0)</f>
        <v>0</v>
      </c>
      <c r="BI145" s="245">
        <f>IF(N145="nulová",J145,0)</f>
        <v>0</v>
      </c>
      <c r="BJ145" s="14" t="s">
        <v>89</v>
      </c>
      <c r="BK145" s="246">
        <f>ROUND(I145*H145,3)</f>
        <v>0</v>
      </c>
      <c r="BL145" s="14" t="s">
        <v>101</v>
      </c>
      <c r="BM145" s="244" t="s">
        <v>4251</v>
      </c>
    </row>
    <row r="146" s="2" customFormat="1" ht="21.75" customHeight="1">
      <c r="A146" s="35"/>
      <c r="B146" s="36"/>
      <c r="C146" s="249" t="s">
        <v>1455</v>
      </c>
      <c r="D146" s="249" t="s">
        <v>612</v>
      </c>
      <c r="E146" s="250" t="s">
        <v>4252</v>
      </c>
      <c r="F146" s="251" t="s">
        <v>4253</v>
      </c>
      <c r="G146" s="252" t="s">
        <v>2598</v>
      </c>
      <c r="H146" s="253">
        <v>1</v>
      </c>
      <c r="I146" s="254"/>
      <c r="J146" s="253">
        <f>ROUND(I146*H146,3)</f>
        <v>0</v>
      </c>
      <c r="K146" s="255"/>
      <c r="L146" s="256"/>
      <c r="M146" s="257" t="s">
        <v>1</v>
      </c>
      <c r="N146" s="258" t="s">
        <v>44</v>
      </c>
      <c r="O146" s="94"/>
      <c r="P146" s="242">
        <f>O146*H146</f>
        <v>0</v>
      </c>
      <c r="Q146" s="242">
        <v>0</v>
      </c>
      <c r="R146" s="242">
        <f>Q146*H146</f>
        <v>0</v>
      </c>
      <c r="S146" s="242">
        <v>0</v>
      </c>
      <c r="T146" s="24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4" t="s">
        <v>290</v>
      </c>
      <c r="AT146" s="244" t="s">
        <v>612</v>
      </c>
      <c r="AU146" s="244" t="s">
        <v>85</v>
      </c>
      <c r="AY146" s="14" t="s">
        <v>263</v>
      </c>
      <c r="BE146" s="245">
        <f>IF(N146="základná",J146,0)</f>
        <v>0</v>
      </c>
      <c r="BF146" s="245">
        <f>IF(N146="znížená",J146,0)</f>
        <v>0</v>
      </c>
      <c r="BG146" s="245">
        <f>IF(N146="zákl. prenesená",J146,0)</f>
        <v>0</v>
      </c>
      <c r="BH146" s="245">
        <f>IF(N146="zníž. prenesená",J146,0)</f>
        <v>0</v>
      </c>
      <c r="BI146" s="245">
        <f>IF(N146="nulová",J146,0)</f>
        <v>0</v>
      </c>
      <c r="BJ146" s="14" t="s">
        <v>89</v>
      </c>
      <c r="BK146" s="246">
        <f>ROUND(I146*H146,3)</f>
        <v>0</v>
      </c>
      <c r="BL146" s="14" t="s">
        <v>101</v>
      </c>
      <c r="BM146" s="244" t="s">
        <v>4254</v>
      </c>
    </row>
    <row r="147" s="2" customFormat="1" ht="21.75" customHeight="1">
      <c r="A147" s="35"/>
      <c r="B147" s="36"/>
      <c r="C147" s="249" t="s">
        <v>339</v>
      </c>
      <c r="D147" s="249" t="s">
        <v>612</v>
      </c>
      <c r="E147" s="250" t="s">
        <v>2986</v>
      </c>
      <c r="F147" s="251" t="s">
        <v>2987</v>
      </c>
      <c r="G147" s="252" t="s">
        <v>2598</v>
      </c>
      <c r="H147" s="253">
        <v>1</v>
      </c>
      <c r="I147" s="254"/>
      <c r="J147" s="253">
        <f>ROUND(I147*H147,3)</f>
        <v>0</v>
      </c>
      <c r="K147" s="255"/>
      <c r="L147" s="256"/>
      <c r="M147" s="257" t="s">
        <v>1</v>
      </c>
      <c r="N147" s="258" t="s">
        <v>44</v>
      </c>
      <c r="O147" s="94"/>
      <c r="P147" s="242">
        <f>O147*H147</f>
        <v>0</v>
      </c>
      <c r="Q147" s="242">
        <v>0</v>
      </c>
      <c r="R147" s="242">
        <f>Q147*H147</f>
        <v>0</v>
      </c>
      <c r="S147" s="242">
        <v>0</v>
      </c>
      <c r="T147" s="24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4" t="s">
        <v>290</v>
      </c>
      <c r="AT147" s="244" t="s">
        <v>612</v>
      </c>
      <c r="AU147" s="244" t="s">
        <v>85</v>
      </c>
      <c r="AY147" s="14" t="s">
        <v>263</v>
      </c>
      <c r="BE147" s="245">
        <f>IF(N147="základná",J147,0)</f>
        <v>0</v>
      </c>
      <c r="BF147" s="245">
        <f>IF(N147="znížená",J147,0)</f>
        <v>0</v>
      </c>
      <c r="BG147" s="245">
        <f>IF(N147="zákl. prenesená",J147,0)</f>
        <v>0</v>
      </c>
      <c r="BH147" s="245">
        <f>IF(N147="zníž. prenesená",J147,0)</f>
        <v>0</v>
      </c>
      <c r="BI147" s="245">
        <f>IF(N147="nulová",J147,0)</f>
        <v>0</v>
      </c>
      <c r="BJ147" s="14" t="s">
        <v>89</v>
      </c>
      <c r="BK147" s="246">
        <f>ROUND(I147*H147,3)</f>
        <v>0</v>
      </c>
      <c r="BL147" s="14" t="s">
        <v>101</v>
      </c>
      <c r="BM147" s="244" t="s">
        <v>4255</v>
      </c>
    </row>
    <row r="148" s="2" customFormat="1" ht="16.5" customHeight="1">
      <c r="A148" s="35"/>
      <c r="B148" s="36"/>
      <c r="C148" s="249" t="s">
        <v>7</v>
      </c>
      <c r="D148" s="249" t="s">
        <v>612</v>
      </c>
      <c r="E148" s="250" t="s">
        <v>2989</v>
      </c>
      <c r="F148" s="251" t="s">
        <v>2990</v>
      </c>
      <c r="G148" s="252" t="s">
        <v>2598</v>
      </c>
      <c r="H148" s="253">
        <v>4</v>
      </c>
      <c r="I148" s="254"/>
      <c r="J148" s="253">
        <f>ROUND(I148*H148,3)</f>
        <v>0</v>
      </c>
      <c r="K148" s="255"/>
      <c r="L148" s="256"/>
      <c r="M148" s="257" t="s">
        <v>1</v>
      </c>
      <c r="N148" s="258" t="s">
        <v>44</v>
      </c>
      <c r="O148" s="94"/>
      <c r="P148" s="242">
        <f>O148*H148</f>
        <v>0</v>
      </c>
      <c r="Q148" s="242">
        <v>0</v>
      </c>
      <c r="R148" s="242">
        <f>Q148*H148</f>
        <v>0</v>
      </c>
      <c r="S148" s="242">
        <v>0</v>
      </c>
      <c r="T148" s="24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4" t="s">
        <v>290</v>
      </c>
      <c r="AT148" s="244" t="s">
        <v>612</v>
      </c>
      <c r="AU148" s="244" t="s">
        <v>85</v>
      </c>
      <c r="AY148" s="14" t="s">
        <v>263</v>
      </c>
      <c r="BE148" s="245">
        <f>IF(N148="základná",J148,0)</f>
        <v>0</v>
      </c>
      <c r="BF148" s="245">
        <f>IF(N148="znížená",J148,0)</f>
        <v>0</v>
      </c>
      <c r="BG148" s="245">
        <f>IF(N148="zákl. prenesená",J148,0)</f>
        <v>0</v>
      </c>
      <c r="BH148" s="245">
        <f>IF(N148="zníž. prenesená",J148,0)</f>
        <v>0</v>
      </c>
      <c r="BI148" s="245">
        <f>IF(N148="nulová",J148,0)</f>
        <v>0</v>
      </c>
      <c r="BJ148" s="14" t="s">
        <v>89</v>
      </c>
      <c r="BK148" s="246">
        <f>ROUND(I148*H148,3)</f>
        <v>0</v>
      </c>
      <c r="BL148" s="14" t="s">
        <v>101</v>
      </c>
      <c r="BM148" s="244" t="s">
        <v>4256</v>
      </c>
    </row>
    <row r="149" s="2" customFormat="1" ht="24.15" customHeight="1">
      <c r="A149" s="35"/>
      <c r="B149" s="36"/>
      <c r="C149" s="249" t="s">
        <v>350</v>
      </c>
      <c r="D149" s="249" t="s">
        <v>612</v>
      </c>
      <c r="E149" s="250" t="s">
        <v>2995</v>
      </c>
      <c r="F149" s="251" t="s">
        <v>2996</v>
      </c>
      <c r="G149" s="252" t="s">
        <v>2598</v>
      </c>
      <c r="H149" s="253">
        <v>35</v>
      </c>
      <c r="I149" s="254"/>
      <c r="J149" s="253">
        <f>ROUND(I149*H149,3)</f>
        <v>0</v>
      </c>
      <c r="K149" s="255"/>
      <c r="L149" s="256"/>
      <c r="M149" s="257" t="s">
        <v>1</v>
      </c>
      <c r="N149" s="258" t="s">
        <v>44</v>
      </c>
      <c r="O149" s="94"/>
      <c r="P149" s="242">
        <f>O149*H149</f>
        <v>0</v>
      </c>
      <c r="Q149" s="242">
        <v>0</v>
      </c>
      <c r="R149" s="242">
        <f>Q149*H149</f>
        <v>0</v>
      </c>
      <c r="S149" s="242">
        <v>0</v>
      </c>
      <c r="T149" s="24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4" t="s">
        <v>290</v>
      </c>
      <c r="AT149" s="244" t="s">
        <v>612</v>
      </c>
      <c r="AU149" s="244" t="s">
        <v>85</v>
      </c>
      <c r="AY149" s="14" t="s">
        <v>263</v>
      </c>
      <c r="BE149" s="245">
        <f>IF(N149="základná",J149,0)</f>
        <v>0</v>
      </c>
      <c r="BF149" s="245">
        <f>IF(N149="znížená",J149,0)</f>
        <v>0</v>
      </c>
      <c r="BG149" s="245">
        <f>IF(N149="zákl. prenesená",J149,0)</f>
        <v>0</v>
      </c>
      <c r="BH149" s="245">
        <f>IF(N149="zníž. prenesená",J149,0)</f>
        <v>0</v>
      </c>
      <c r="BI149" s="245">
        <f>IF(N149="nulová",J149,0)</f>
        <v>0</v>
      </c>
      <c r="BJ149" s="14" t="s">
        <v>89</v>
      </c>
      <c r="BK149" s="246">
        <f>ROUND(I149*H149,3)</f>
        <v>0</v>
      </c>
      <c r="BL149" s="14" t="s">
        <v>101</v>
      </c>
      <c r="BM149" s="244" t="s">
        <v>4257</v>
      </c>
    </row>
    <row r="150" s="2" customFormat="1" ht="24.15" customHeight="1">
      <c r="A150" s="35"/>
      <c r="B150" s="36"/>
      <c r="C150" s="249" t="s">
        <v>1468</v>
      </c>
      <c r="D150" s="249" t="s">
        <v>612</v>
      </c>
      <c r="E150" s="250" t="s">
        <v>2998</v>
      </c>
      <c r="F150" s="251" t="s">
        <v>2999</v>
      </c>
      <c r="G150" s="252" t="s">
        <v>2598</v>
      </c>
      <c r="H150" s="253">
        <v>7</v>
      </c>
      <c r="I150" s="254"/>
      <c r="J150" s="253">
        <f>ROUND(I150*H150,3)</f>
        <v>0</v>
      </c>
      <c r="K150" s="255"/>
      <c r="L150" s="256"/>
      <c r="M150" s="257" t="s">
        <v>1</v>
      </c>
      <c r="N150" s="258" t="s">
        <v>44</v>
      </c>
      <c r="O150" s="94"/>
      <c r="P150" s="242">
        <f>O150*H150</f>
        <v>0</v>
      </c>
      <c r="Q150" s="242">
        <v>0</v>
      </c>
      <c r="R150" s="242">
        <f>Q150*H150</f>
        <v>0</v>
      </c>
      <c r="S150" s="242">
        <v>0</v>
      </c>
      <c r="T150" s="24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4" t="s">
        <v>290</v>
      </c>
      <c r="AT150" s="244" t="s">
        <v>612</v>
      </c>
      <c r="AU150" s="244" t="s">
        <v>85</v>
      </c>
      <c r="AY150" s="14" t="s">
        <v>263</v>
      </c>
      <c r="BE150" s="245">
        <f>IF(N150="základná",J150,0)</f>
        <v>0</v>
      </c>
      <c r="BF150" s="245">
        <f>IF(N150="znížená",J150,0)</f>
        <v>0</v>
      </c>
      <c r="BG150" s="245">
        <f>IF(N150="zákl. prenesená",J150,0)</f>
        <v>0</v>
      </c>
      <c r="BH150" s="245">
        <f>IF(N150="zníž. prenesená",J150,0)</f>
        <v>0</v>
      </c>
      <c r="BI150" s="245">
        <f>IF(N150="nulová",J150,0)</f>
        <v>0</v>
      </c>
      <c r="BJ150" s="14" t="s">
        <v>89</v>
      </c>
      <c r="BK150" s="246">
        <f>ROUND(I150*H150,3)</f>
        <v>0</v>
      </c>
      <c r="BL150" s="14" t="s">
        <v>101</v>
      </c>
      <c r="BM150" s="244" t="s">
        <v>4258</v>
      </c>
    </row>
    <row r="151" s="2" customFormat="1" ht="24.15" customHeight="1">
      <c r="A151" s="35"/>
      <c r="B151" s="36"/>
      <c r="C151" s="249" t="s">
        <v>1472</v>
      </c>
      <c r="D151" s="249" t="s">
        <v>612</v>
      </c>
      <c r="E151" s="250" t="s">
        <v>4259</v>
      </c>
      <c r="F151" s="251" t="s">
        <v>4260</v>
      </c>
      <c r="G151" s="252" t="s">
        <v>2598</v>
      </c>
      <c r="H151" s="253">
        <v>1</v>
      </c>
      <c r="I151" s="254"/>
      <c r="J151" s="253">
        <f>ROUND(I151*H151,3)</f>
        <v>0</v>
      </c>
      <c r="K151" s="255"/>
      <c r="L151" s="256"/>
      <c r="M151" s="257" t="s">
        <v>1</v>
      </c>
      <c r="N151" s="258" t="s">
        <v>44</v>
      </c>
      <c r="O151" s="94"/>
      <c r="P151" s="242">
        <f>O151*H151</f>
        <v>0</v>
      </c>
      <c r="Q151" s="242">
        <v>0</v>
      </c>
      <c r="R151" s="242">
        <f>Q151*H151</f>
        <v>0</v>
      </c>
      <c r="S151" s="242">
        <v>0</v>
      </c>
      <c r="T151" s="24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4" t="s">
        <v>290</v>
      </c>
      <c r="AT151" s="244" t="s">
        <v>612</v>
      </c>
      <c r="AU151" s="244" t="s">
        <v>85</v>
      </c>
      <c r="AY151" s="14" t="s">
        <v>263</v>
      </c>
      <c r="BE151" s="245">
        <f>IF(N151="základná",J151,0)</f>
        <v>0</v>
      </c>
      <c r="BF151" s="245">
        <f>IF(N151="znížená",J151,0)</f>
        <v>0</v>
      </c>
      <c r="BG151" s="245">
        <f>IF(N151="zákl. prenesená",J151,0)</f>
        <v>0</v>
      </c>
      <c r="BH151" s="245">
        <f>IF(N151="zníž. prenesená",J151,0)</f>
        <v>0</v>
      </c>
      <c r="BI151" s="245">
        <f>IF(N151="nulová",J151,0)</f>
        <v>0</v>
      </c>
      <c r="BJ151" s="14" t="s">
        <v>89</v>
      </c>
      <c r="BK151" s="246">
        <f>ROUND(I151*H151,3)</f>
        <v>0</v>
      </c>
      <c r="BL151" s="14" t="s">
        <v>101</v>
      </c>
      <c r="BM151" s="244" t="s">
        <v>4261</v>
      </c>
    </row>
    <row r="152" s="2" customFormat="1" ht="24.15" customHeight="1">
      <c r="A152" s="35"/>
      <c r="B152" s="36"/>
      <c r="C152" s="249" t="s">
        <v>366</v>
      </c>
      <c r="D152" s="249" t="s">
        <v>612</v>
      </c>
      <c r="E152" s="250" t="s">
        <v>3051</v>
      </c>
      <c r="F152" s="251" t="s">
        <v>3052</v>
      </c>
      <c r="G152" s="252" t="s">
        <v>2598</v>
      </c>
      <c r="H152" s="253">
        <v>8</v>
      </c>
      <c r="I152" s="254"/>
      <c r="J152" s="253">
        <f>ROUND(I152*H152,3)</f>
        <v>0</v>
      </c>
      <c r="K152" s="255"/>
      <c r="L152" s="256"/>
      <c r="M152" s="257" t="s">
        <v>1</v>
      </c>
      <c r="N152" s="258" t="s">
        <v>44</v>
      </c>
      <c r="O152" s="94"/>
      <c r="P152" s="242">
        <f>O152*H152</f>
        <v>0</v>
      </c>
      <c r="Q152" s="242">
        <v>0</v>
      </c>
      <c r="R152" s="242">
        <f>Q152*H152</f>
        <v>0</v>
      </c>
      <c r="S152" s="242">
        <v>0</v>
      </c>
      <c r="T152" s="24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4" t="s">
        <v>290</v>
      </c>
      <c r="AT152" s="244" t="s">
        <v>612</v>
      </c>
      <c r="AU152" s="244" t="s">
        <v>85</v>
      </c>
      <c r="AY152" s="14" t="s">
        <v>263</v>
      </c>
      <c r="BE152" s="245">
        <f>IF(N152="základná",J152,0)</f>
        <v>0</v>
      </c>
      <c r="BF152" s="245">
        <f>IF(N152="znížená",J152,0)</f>
        <v>0</v>
      </c>
      <c r="BG152" s="245">
        <f>IF(N152="zákl. prenesená",J152,0)</f>
        <v>0</v>
      </c>
      <c r="BH152" s="245">
        <f>IF(N152="zníž. prenesená",J152,0)</f>
        <v>0</v>
      </c>
      <c r="BI152" s="245">
        <f>IF(N152="nulová",J152,0)</f>
        <v>0</v>
      </c>
      <c r="BJ152" s="14" t="s">
        <v>89</v>
      </c>
      <c r="BK152" s="246">
        <f>ROUND(I152*H152,3)</f>
        <v>0</v>
      </c>
      <c r="BL152" s="14" t="s">
        <v>101</v>
      </c>
      <c r="BM152" s="244" t="s">
        <v>4262</v>
      </c>
    </row>
    <row r="153" s="2" customFormat="1" ht="24.15" customHeight="1">
      <c r="A153" s="35"/>
      <c r="B153" s="36"/>
      <c r="C153" s="249" t="s">
        <v>370</v>
      </c>
      <c r="D153" s="249" t="s">
        <v>612</v>
      </c>
      <c r="E153" s="250" t="s">
        <v>4263</v>
      </c>
      <c r="F153" s="251" t="s">
        <v>4264</v>
      </c>
      <c r="G153" s="252" t="s">
        <v>2598</v>
      </c>
      <c r="H153" s="253">
        <v>2</v>
      </c>
      <c r="I153" s="254"/>
      <c r="J153" s="253">
        <f>ROUND(I153*H153,3)</f>
        <v>0</v>
      </c>
      <c r="K153" s="255"/>
      <c r="L153" s="256"/>
      <c r="M153" s="257" t="s">
        <v>1</v>
      </c>
      <c r="N153" s="258" t="s">
        <v>44</v>
      </c>
      <c r="O153" s="94"/>
      <c r="P153" s="242">
        <f>O153*H153</f>
        <v>0</v>
      </c>
      <c r="Q153" s="242">
        <v>0</v>
      </c>
      <c r="R153" s="242">
        <f>Q153*H153</f>
        <v>0</v>
      </c>
      <c r="S153" s="242">
        <v>0</v>
      </c>
      <c r="T153" s="24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4" t="s">
        <v>290</v>
      </c>
      <c r="AT153" s="244" t="s">
        <v>612</v>
      </c>
      <c r="AU153" s="244" t="s">
        <v>85</v>
      </c>
      <c r="AY153" s="14" t="s">
        <v>263</v>
      </c>
      <c r="BE153" s="245">
        <f>IF(N153="základná",J153,0)</f>
        <v>0</v>
      </c>
      <c r="BF153" s="245">
        <f>IF(N153="znížená",J153,0)</f>
        <v>0</v>
      </c>
      <c r="BG153" s="245">
        <f>IF(N153="zákl. prenesená",J153,0)</f>
        <v>0</v>
      </c>
      <c r="BH153" s="245">
        <f>IF(N153="zníž. prenesená",J153,0)</f>
        <v>0</v>
      </c>
      <c r="BI153" s="245">
        <f>IF(N153="nulová",J153,0)</f>
        <v>0</v>
      </c>
      <c r="BJ153" s="14" t="s">
        <v>89</v>
      </c>
      <c r="BK153" s="246">
        <f>ROUND(I153*H153,3)</f>
        <v>0</v>
      </c>
      <c r="BL153" s="14" t="s">
        <v>101</v>
      </c>
      <c r="BM153" s="244" t="s">
        <v>4265</v>
      </c>
    </row>
    <row r="154" s="2" customFormat="1" ht="24.15" customHeight="1">
      <c r="A154" s="35"/>
      <c r="B154" s="36"/>
      <c r="C154" s="249" t="s">
        <v>374</v>
      </c>
      <c r="D154" s="249" t="s">
        <v>612</v>
      </c>
      <c r="E154" s="250" t="s">
        <v>4266</v>
      </c>
      <c r="F154" s="251" t="s">
        <v>4267</v>
      </c>
      <c r="G154" s="252" t="s">
        <v>2598</v>
      </c>
      <c r="H154" s="253">
        <v>2</v>
      </c>
      <c r="I154" s="254"/>
      <c r="J154" s="253">
        <f>ROUND(I154*H154,3)</f>
        <v>0</v>
      </c>
      <c r="K154" s="255"/>
      <c r="L154" s="256"/>
      <c r="M154" s="257" t="s">
        <v>1</v>
      </c>
      <c r="N154" s="258" t="s">
        <v>44</v>
      </c>
      <c r="O154" s="94"/>
      <c r="P154" s="242">
        <f>O154*H154</f>
        <v>0</v>
      </c>
      <c r="Q154" s="242">
        <v>0</v>
      </c>
      <c r="R154" s="242">
        <f>Q154*H154</f>
        <v>0</v>
      </c>
      <c r="S154" s="242">
        <v>0</v>
      </c>
      <c r="T154" s="243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4" t="s">
        <v>290</v>
      </c>
      <c r="AT154" s="244" t="s">
        <v>612</v>
      </c>
      <c r="AU154" s="244" t="s">
        <v>85</v>
      </c>
      <c r="AY154" s="14" t="s">
        <v>263</v>
      </c>
      <c r="BE154" s="245">
        <f>IF(N154="základná",J154,0)</f>
        <v>0</v>
      </c>
      <c r="BF154" s="245">
        <f>IF(N154="znížená",J154,0)</f>
        <v>0</v>
      </c>
      <c r="BG154" s="245">
        <f>IF(N154="zákl. prenesená",J154,0)</f>
        <v>0</v>
      </c>
      <c r="BH154" s="245">
        <f>IF(N154="zníž. prenesená",J154,0)</f>
        <v>0</v>
      </c>
      <c r="BI154" s="245">
        <f>IF(N154="nulová",J154,0)</f>
        <v>0</v>
      </c>
      <c r="BJ154" s="14" t="s">
        <v>89</v>
      </c>
      <c r="BK154" s="246">
        <f>ROUND(I154*H154,3)</f>
        <v>0</v>
      </c>
      <c r="BL154" s="14" t="s">
        <v>101</v>
      </c>
      <c r="BM154" s="244" t="s">
        <v>4268</v>
      </c>
    </row>
    <row r="155" s="2" customFormat="1" ht="24.15" customHeight="1">
      <c r="A155" s="35"/>
      <c r="B155" s="36"/>
      <c r="C155" s="249" t="s">
        <v>1482</v>
      </c>
      <c r="D155" s="249" t="s">
        <v>612</v>
      </c>
      <c r="E155" s="250" t="s">
        <v>4269</v>
      </c>
      <c r="F155" s="251" t="s">
        <v>4270</v>
      </c>
      <c r="G155" s="252" t="s">
        <v>2598</v>
      </c>
      <c r="H155" s="253">
        <v>1</v>
      </c>
      <c r="I155" s="254"/>
      <c r="J155" s="253">
        <f>ROUND(I155*H155,3)</f>
        <v>0</v>
      </c>
      <c r="K155" s="255"/>
      <c r="L155" s="256"/>
      <c r="M155" s="257" t="s">
        <v>1</v>
      </c>
      <c r="N155" s="258" t="s">
        <v>44</v>
      </c>
      <c r="O155" s="94"/>
      <c r="P155" s="242">
        <f>O155*H155</f>
        <v>0</v>
      </c>
      <c r="Q155" s="242">
        <v>0</v>
      </c>
      <c r="R155" s="242">
        <f>Q155*H155</f>
        <v>0</v>
      </c>
      <c r="S155" s="242">
        <v>0</v>
      </c>
      <c r="T155" s="243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4" t="s">
        <v>290</v>
      </c>
      <c r="AT155" s="244" t="s">
        <v>612</v>
      </c>
      <c r="AU155" s="244" t="s">
        <v>85</v>
      </c>
      <c r="AY155" s="14" t="s">
        <v>263</v>
      </c>
      <c r="BE155" s="245">
        <f>IF(N155="základná",J155,0)</f>
        <v>0</v>
      </c>
      <c r="BF155" s="245">
        <f>IF(N155="znížená",J155,0)</f>
        <v>0</v>
      </c>
      <c r="BG155" s="245">
        <f>IF(N155="zákl. prenesená",J155,0)</f>
        <v>0</v>
      </c>
      <c r="BH155" s="245">
        <f>IF(N155="zníž. prenesená",J155,0)</f>
        <v>0</v>
      </c>
      <c r="BI155" s="245">
        <f>IF(N155="nulová",J155,0)</f>
        <v>0</v>
      </c>
      <c r="BJ155" s="14" t="s">
        <v>89</v>
      </c>
      <c r="BK155" s="246">
        <f>ROUND(I155*H155,3)</f>
        <v>0</v>
      </c>
      <c r="BL155" s="14" t="s">
        <v>101</v>
      </c>
      <c r="BM155" s="244" t="s">
        <v>4271</v>
      </c>
    </row>
    <row r="156" s="2" customFormat="1" ht="16.5" customHeight="1">
      <c r="A156" s="35"/>
      <c r="B156" s="36"/>
      <c r="C156" s="249" t="s">
        <v>1486</v>
      </c>
      <c r="D156" s="249" t="s">
        <v>612</v>
      </c>
      <c r="E156" s="250" t="s">
        <v>3004</v>
      </c>
      <c r="F156" s="251" t="s">
        <v>3005</v>
      </c>
      <c r="G156" s="252" t="s">
        <v>2598</v>
      </c>
      <c r="H156" s="253">
        <v>1</v>
      </c>
      <c r="I156" s="254"/>
      <c r="J156" s="253">
        <f>ROUND(I156*H156,3)</f>
        <v>0</v>
      </c>
      <c r="K156" s="255"/>
      <c r="L156" s="256"/>
      <c r="M156" s="257" t="s">
        <v>1</v>
      </c>
      <c r="N156" s="258" t="s">
        <v>44</v>
      </c>
      <c r="O156" s="94"/>
      <c r="P156" s="242">
        <f>O156*H156</f>
        <v>0</v>
      </c>
      <c r="Q156" s="242">
        <v>0</v>
      </c>
      <c r="R156" s="242">
        <f>Q156*H156</f>
        <v>0</v>
      </c>
      <c r="S156" s="242">
        <v>0</v>
      </c>
      <c r="T156" s="243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4" t="s">
        <v>290</v>
      </c>
      <c r="AT156" s="244" t="s">
        <v>612</v>
      </c>
      <c r="AU156" s="244" t="s">
        <v>85</v>
      </c>
      <c r="AY156" s="14" t="s">
        <v>263</v>
      </c>
      <c r="BE156" s="245">
        <f>IF(N156="základná",J156,0)</f>
        <v>0</v>
      </c>
      <c r="BF156" s="245">
        <f>IF(N156="znížená",J156,0)</f>
        <v>0</v>
      </c>
      <c r="BG156" s="245">
        <f>IF(N156="zákl. prenesená",J156,0)</f>
        <v>0</v>
      </c>
      <c r="BH156" s="245">
        <f>IF(N156="zníž. prenesená",J156,0)</f>
        <v>0</v>
      </c>
      <c r="BI156" s="245">
        <f>IF(N156="nulová",J156,0)</f>
        <v>0</v>
      </c>
      <c r="BJ156" s="14" t="s">
        <v>89</v>
      </c>
      <c r="BK156" s="246">
        <f>ROUND(I156*H156,3)</f>
        <v>0</v>
      </c>
      <c r="BL156" s="14" t="s">
        <v>101</v>
      </c>
      <c r="BM156" s="244" t="s">
        <v>4272</v>
      </c>
    </row>
    <row r="157" s="2" customFormat="1" ht="16.5" customHeight="1">
      <c r="A157" s="35"/>
      <c r="B157" s="36"/>
      <c r="C157" s="249" t="s">
        <v>390</v>
      </c>
      <c r="D157" s="249" t="s">
        <v>612</v>
      </c>
      <c r="E157" s="250" t="s">
        <v>3007</v>
      </c>
      <c r="F157" s="251" t="s">
        <v>3008</v>
      </c>
      <c r="G157" s="252" t="s">
        <v>2598</v>
      </c>
      <c r="H157" s="253">
        <v>2</v>
      </c>
      <c r="I157" s="254"/>
      <c r="J157" s="253">
        <f>ROUND(I157*H157,3)</f>
        <v>0</v>
      </c>
      <c r="K157" s="255"/>
      <c r="L157" s="256"/>
      <c r="M157" s="257" t="s">
        <v>1</v>
      </c>
      <c r="N157" s="258" t="s">
        <v>44</v>
      </c>
      <c r="O157" s="94"/>
      <c r="P157" s="242">
        <f>O157*H157</f>
        <v>0</v>
      </c>
      <c r="Q157" s="242">
        <v>0</v>
      </c>
      <c r="R157" s="242">
        <f>Q157*H157</f>
        <v>0</v>
      </c>
      <c r="S157" s="242">
        <v>0</v>
      </c>
      <c r="T157" s="24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4" t="s">
        <v>290</v>
      </c>
      <c r="AT157" s="244" t="s">
        <v>612</v>
      </c>
      <c r="AU157" s="244" t="s">
        <v>85</v>
      </c>
      <c r="AY157" s="14" t="s">
        <v>263</v>
      </c>
      <c r="BE157" s="245">
        <f>IF(N157="základná",J157,0)</f>
        <v>0</v>
      </c>
      <c r="BF157" s="245">
        <f>IF(N157="znížená",J157,0)</f>
        <v>0</v>
      </c>
      <c r="BG157" s="245">
        <f>IF(N157="zákl. prenesená",J157,0)</f>
        <v>0</v>
      </c>
      <c r="BH157" s="245">
        <f>IF(N157="zníž. prenesená",J157,0)</f>
        <v>0</v>
      </c>
      <c r="BI157" s="245">
        <f>IF(N157="nulová",J157,0)</f>
        <v>0</v>
      </c>
      <c r="BJ157" s="14" t="s">
        <v>89</v>
      </c>
      <c r="BK157" s="246">
        <f>ROUND(I157*H157,3)</f>
        <v>0</v>
      </c>
      <c r="BL157" s="14" t="s">
        <v>101</v>
      </c>
      <c r="BM157" s="244" t="s">
        <v>4273</v>
      </c>
    </row>
    <row r="158" s="2" customFormat="1" ht="16.5" customHeight="1">
      <c r="A158" s="35"/>
      <c r="B158" s="36"/>
      <c r="C158" s="249" t="s">
        <v>403</v>
      </c>
      <c r="D158" s="249" t="s">
        <v>612</v>
      </c>
      <c r="E158" s="250" t="s">
        <v>2696</v>
      </c>
      <c r="F158" s="251" t="s">
        <v>2464</v>
      </c>
      <c r="G158" s="252" t="s">
        <v>1445</v>
      </c>
      <c r="H158" s="254"/>
      <c r="I158" s="254"/>
      <c r="J158" s="253">
        <f>ROUND(I158*H158,3)</f>
        <v>0</v>
      </c>
      <c r="K158" s="255"/>
      <c r="L158" s="256"/>
      <c r="M158" s="257" t="s">
        <v>1</v>
      </c>
      <c r="N158" s="258" t="s">
        <v>44</v>
      </c>
      <c r="O158" s="94"/>
      <c r="P158" s="242">
        <f>O158*H158</f>
        <v>0</v>
      </c>
      <c r="Q158" s="242">
        <v>0</v>
      </c>
      <c r="R158" s="242">
        <f>Q158*H158</f>
        <v>0</v>
      </c>
      <c r="S158" s="242">
        <v>0</v>
      </c>
      <c r="T158" s="243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4" t="s">
        <v>290</v>
      </c>
      <c r="AT158" s="244" t="s">
        <v>612</v>
      </c>
      <c r="AU158" s="244" t="s">
        <v>85</v>
      </c>
      <c r="AY158" s="14" t="s">
        <v>263</v>
      </c>
      <c r="BE158" s="245">
        <f>IF(N158="základná",J158,0)</f>
        <v>0</v>
      </c>
      <c r="BF158" s="245">
        <f>IF(N158="znížená",J158,0)</f>
        <v>0</v>
      </c>
      <c r="BG158" s="245">
        <f>IF(N158="zákl. prenesená",J158,0)</f>
        <v>0</v>
      </c>
      <c r="BH158" s="245">
        <f>IF(N158="zníž. prenesená",J158,0)</f>
        <v>0</v>
      </c>
      <c r="BI158" s="245">
        <f>IF(N158="nulová",J158,0)</f>
        <v>0</v>
      </c>
      <c r="BJ158" s="14" t="s">
        <v>89</v>
      </c>
      <c r="BK158" s="246">
        <f>ROUND(I158*H158,3)</f>
        <v>0</v>
      </c>
      <c r="BL158" s="14" t="s">
        <v>101</v>
      </c>
      <c r="BM158" s="244" t="s">
        <v>4274</v>
      </c>
    </row>
    <row r="159" s="12" customFormat="1" ht="25.92" customHeight="1">
      <c r="A159" s="12"/>
      <c r="B159" s="219"/>
      <c r="C159" s="220"/>
      <c r="D159" s="221" t="s">
        <v>77</v>
      </c>
      <c r="E159" s="222" t="s">
        <v>2751</v>
      </c>
      <c r="F159" s="222" t="s">
        <v>2581</v>
      </c>
      <c r="G159" s="220"/>
      <c r="H159" s="220"/>
      <c r="I159" s="223"/>
      <c r="J159" s="224">
        <f>BK159</f>
        <v>0</v>
      </c>
      <c r="K159" s="220"/>
      <c r="L159" s="225"/>
      <c r="M159" s="226"/>
      <c r="N159" s="227"/>
      <c r="O159" s="227"/>
      <c r="P159" s="228">
        <f>P160</f>
        <v>0</v>
      </c>
      <c r="Q159" s="227"/>
      <c r="R159" s="228">
        <f>R160</f>
        <v>0</v>
      </c>
      <c r="S159" s="227"/>
      <c r="T159" s="229">
        <f>T160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30" t="s">
        <v>85</v>
      </c>
      <c r="AT159" s="231" t="s">
        <v>77</v>
      </c>
      <c r="AU159" s="231" t="s">
        <v>78</v>
      </c>
      <c r="AY159" s="230" t="s">
        <v>263</v>
      </c>
      <c r="BK159" s="232">
        <f>BK160</f>
        <v>0</v>
      </c>
    </row>
    <row r="160" s="12" customFormat="1" ht="22.8" customHeight="1">
      <c r="A160" s="12"/>
      <c r="B160" s="219"/>
      <c r="C160" s="220"/>
      <c r="D160" s="221" t="s">
        <v>77</v>
      </c>
      <c r="E160" s="247" t="s">
        <v>2582</v>
      </c>
      <c r="F160" s="247" t="s">
        <v>2583</v>
      </c>
      <c r="G160" s="220"/>
      <c r="H160" s="220"/>
      <c r="I160" s="223"/>
      <c r="J160" s="248">
        <f>BK160</f>
        <v>0</v>
      </c>
      <c r="K160" s="220"/>
      <c r="L160" s="225"/>
      <c r="M160" s="226"/>
      <c r="N160" s="227"/>
      <c r="O160" s="227"/>
      <c r="P160" s="228">
        <f>P161</f>
        <v>0</v>
      </c>
      <c r="Q160" s="227"/>
      <c r="R160" s="228">
        <f>R161</f>
        <v>0</v>
      </c>
      <c r="S160" s="227"/>
      <c r="T160" s="229">
        <f>T161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30" t="s">
        <v>85</v>
      </c>
      <c r="AT160" s="231" t="s">
        <v>77</v>
      </c>
      <c r="AU160" s="231" t="s">
        <v>85</v>
      </c>
      <c r="AY160" s="230" t="s">
        <v>263</v>
      </c>
      <c r="BK160" s="232">
        <f>BK161</f>
        <v>0</v>
      </c>
    </row>
    <row r="161" s="2" customFormat="1" ht="16.5" customHeight="1">
      <c r="A161" s="35"/>
      <c r="B161" s="36"/>
      <c r="C161" s="233" t="s">
        <v>1496</v>
      </c>
      <c r="D161" s="233" t="s">
        <v>264</v>
      </c>
      <c r="E161" s="234" t="s">
        <v>2690</v>
      </c>
      <c r="F161" s="235" t="s">
        <v>3011</v>
      </c>
      <c r="G161" s="236" t="s">
        <v>1445</v>
      </c>
      <c r="H161" s="238"/>
      <c r="I161" s="238"/>
      <c r="J161" s="237">
        <f>ROUND(I161*H161,3)</f>
        <v>0</v>
      </c>
      <c r="K161" s="239"/>
      <c r="L161" s="41"/>
      <c r="M161" s="259" t="s">
        <v>1</v>
      </c>
      <c r="N161" s="260" t="s">
        <v>44</v>
      </c>
      <c r="O161" s="261"/>
      <c r="P161" s="262">
        <f>O161*H161</f>
        <v>0</v>
      </c>
      <c r="Q161" s="262">
        <v>0</v>
      </c>
      <c r="R161" s="262">
        <f>Q161*H161</f>
        <v>0</v>
      </c>
      <c r="S161" s="262">
        <v>0</v>
      </c>
      <c r="T161" s="263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4" t="s">
        <v>101</v>
      </c>
      <c r="AT161" s="244" t="s">
        <v>264</v>
      </c>
      <c r="AU161" s="244" t="s">
        <v>89</v>
      </c>
      <c r="AY161" s="14" t="s">
        <v>263</v>
      </c>
      <c r="BE161" s="245">
        <f>IF(N161="základná",J161,0)</f>
        <v>0</v>
      </c>
      <c r="BF161" s="245">
        <f>IF(N161="znížená",J161,0)</f>
        <v>0</v>
      </c>
      <c r="BG161" s="245">
        <f>IF(N161="zákl. prenesená",J161,0)</f>
        <v>0</v>
      </c>
      <c r="BH161" s="245">
        <f>IF(N161="zníž. prenesená",J161,0)</f>
        <v>0</v>
      </c>
      <c r="BI161" s="245">
        <f>IF(N161="nulová",J161,0)</f>
        <v>0</v>
      </c>
      <c r="BJ161" s="14" t="s">
        <v>89</v>
      </c>
      <c r="BK161" s="246">
        <f>ROUND(I161*H161,3)</f>
        <v>0</v>
      </c>
      <c r="BL161" s="14" t="s">
        <v>101</v>
      </c>
      <c r="BM161" s="244" t="s">
        <v>4275</v>
      </c>
    </row>
    <row r="162" s="2" customFormat="1" ht="6.96" customHeight="1">
      <c r="A162" s="35"/>
      <c r="B162" s="69"/>
      <c r="C162" s="70"/>
      <c r="D162" s="70"/>
      <c r="E162" s="70"/>
      <c r="F162" s="70"/>
      <c r="G162" s="70"/>
      <c r="H162" s="70"/>
      <c r="I162" s="70"/>
      <c r="J162" s="70"/>
      <c r="K162" s="70"/>
      <c r="L162" s="41"/>
      <c r="M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</row>
  </sheetData>
  <sheetProtection sheet="1" autoFilter="0" formatColumns="0" formatRows="0" objects="1" scenarios="1" spinCount="100000" saltValue="FOwMzA7zCBXncRHA9Tzb8J57dRrQIScg7IwF9qErTnB/WZFohPbgHFpPBWFyp2X1znPgJlRh2ILZmY8s1jzOlQ==" hashValue="T/Noz1MQD3E2WkvVU9ybZI/1yOz/LgCAF7VRoQeKGMfFtf3UJNDhZRp09u0uDu+1F3cKtD6vEhKT13KaqRTBUA==" algorithmName="SHA-512" password="CC35"/>
  <autoFilter ref="C126:K161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3:H113"/>
    <mergeCell ref="E117:H117"/>
    <mergeCell ref="E115:H115"/>
    <mergeCell ref="E119:H11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189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>
      <c r="B8" s="17"/>
      <c r="D8" s="154" t="s">
        <v>221</v>
      </c>
      <c r="L8" s="17"/>
    </row>
    <row r="9" s="1" customFormat="1" ht="16.5" customHeight="1">
      <c r="B9" s="17"/>
      <c r="E9" s="155" t="s">
        <v>3269</v>
      </c>
      <c r="F9" s="1"/>
      <c r="G9" s="1"/>
      <c r="H9" s="1"/>
      <c r="L9" s="17"/>
    </row>
    <row r="10" s="1" customFormat="1" ht="12" customHeight="1">
      <c r="B10" s="17"/>
      <c r="D10" s="154" t="s">
        <v>1380</v>
      </c>
      <c r="L10" s="17"/>
    </row>
    <row r="11" s="2" customFormat="1" ht="16.5" customHeight="1">
      <c r="A11" s="35"/>
      <c r="B11" s="41"/>
      <c r="C11" s="35"/>
      <c r="D11" s="35"/>
      <c r="E11" s="166" t="s">
        <v>3901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1382</v>
      </c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6" t="s">
        <v>4276</v>
      </c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54" t="s">
        <v>16</v>
      </c>
      <c r="E15" s="35"/>
      <c r="F15" s="144" t="s">
        <v>1</v>
      </c>
      <c r="G15" s="35"/>
      <c r="H15" s="35"/>
      <c r="I15" s="154" t="s">
        <v>17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4" t="s">
        <v>18</v>
      </c>
      <c r="E16" s="35"/>
      <c r="F16" s="144" t="s">
        <v>19</v>
      </c>
      <c r="G16" s="35"/>
      <c r="H16" s="35"/>
      <c r="I16" s="154" t="s">
        <v>20</v>
      </c>
      <c r="J16" s="157" t="str">
        <f>'Rekapitulácia stavby'!AN8</f>
        <v>20. 7. 2022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54" t="s">
        <v>22</v>
      </c>
      <c r="E18" s="35"/>
      <c r="F18" s="35"/>
      <c r="G18" s="35"/>
      <c r="H18" s="35"/>
      <c r="I18" s="154" t="s">
        <v>23</v>
      </c>
      <c r="J18" s="144" t="s">
        <v>24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44" t="s">
        <v>25</v>
      </c>
      <c r="F19" s="35"/>
      <c r="G19" s="35"/>
      <c r="H19" s="35"/>
      <c r="I19" s="154" t="s">
        <v>26</v>
      </c>
      <c r="J19" s="144" t="s">
        <v>1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54" t="s">
        <v>27</v>
      </c>
      <c r="E21" s="35"/>
      <c r="F21" s="35"/>
      <c r="G21" s="35"/>
      <c r="H21" s="35"/>
      <c r="I21" s="154" t="s">
        <v>23</v>
      </c>
      <c r="J21" s="30" t="str">
        <f>'Rekapitulácia stavby'!AN13</f>
        <v>Vyplň údaj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'Rekapitulácia stavby'!E14</f>
        <v>Vyplň údaj</v>
      </c>
      <c r="F22" s="144"/>
      <c r="G22" s="144"/>
      <c r="H22" s="144"/>
      <c r="I22" s="154" t="s">
        <v>26</v>
      </c>
      <c r="J22" s="30" t="str">
        <f>'Rekapitulácia stavby'!AN14</f>
        <v>Vyplň údaj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54" t="s">
        <v>29</v>
      </c>
      <c r="E24" s="35"/>
      <c r="F24" s="35"/>
      <c r="G24" s="35"/>
      <c r="H24" s="35"/>
      <c r="I24" s="154" t="s">
        <v>23</v>
      </c>
      <c r="J24" s="144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44" t="s">
        <v>30</v>
      </c>
      <c r="F25" s="35"/>
      <c r="G25" s="35"/>
      <c r="H25" s="35"/>
      <c r="I25" s="154" t="s">
        <v>26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54" t="s">
        <v>33</v>
      </c>
      <c r="E27" s="35"/>
      <c r="F27" s="35"/>
      <c r="G27" s="35"/>
      <c r="H27" s="35"/>
      <c r="I27" s="154" t="s">
        <v>23</v>
      </c>
      <c r="J27" s="144" t="s">
        <v>34</v>
      </c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44" t="s">
        <v>35</v>
      </c>
      <c r="F28" s="35"/>
      <c r="G28" s="35"/>
      <c r="H28" s="35"/>
      <c r="I28" s="154" t="s">
        <v>26</v>
      </c>
      <c r="J28" s="144" t="s">
        <v>36</v>
      </c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54" t="s">
        <v>37</v>
      </c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8"/>
      <c r="B31" s="159"/>
      <c r="C31" s="158"/>
      <c r="D31" s="158"/>
      <c r="E31" s="160" t="s">
        <v>1</v>
      </c>
      <c r="F31" s="160"/>
      <c r="G31" s="160"/>
      <c r="H31" s="160"/>
      <c r="I31" s="158"/>
      <c r="J31" s="158"/>
      <c r="K31" s="158"/>
      <c r="L31" s="161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2"/>
      <c r="E33" s="162"/>
      <c r="F33" s="162"/>
      <c r="G33" s="162"/>
      <c r="H33" s="162"/>
      <c r="I33" s="162"/>
      <c r="J33" s="162"/>
      <c r="K33" s="162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63" t="s">
        <v>38</v>
      </c>
      <c r="E34" s="35"/>
      <c r="F34" s="35"/>
      <c r="G34" s="35"/>
      <c r="H34" s="35"/>
      <c r="I34" s="35"/>
      <c r="J34" s="164">
        <f>ROUND(J127,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62"/>
      <c r="E35" s="162"/>
      <c r="F35" s="162"/>
      <c r="G35" s="162"/>
      <c r="H35" s="162"/>
      <c r="I35" s="162"/>
      <c r="J35" s="162"/>
      <c r="K35" s="162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5" t="s">
        <v>40</v>
      </c>
      <c r="G36" s="35"/>
      <c r="H36" s="35"/>
      <c r="I36" s="165" t="s">
        <v>39</v>
      </c>
      <c r="J36" s="165" t="s">
        <v>41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6" t="s">
        <v>42</v>
      </c>
      <c r="E37" s="167" t="s">
        <v>43</v>
      </c>
      <c r="F37" s="168">
        <f>ROUND((SUM(BE127:BE141)),  2)</f>
        <v>0</v>
      </c>
      <c r="G37" s="169"/>
      <c r="H37" s="169"/>
      <c r="I37" s="170">
        <v>0.20000000000000001</v>
      </c>
      <c r="J37" s="168">
        <f>ROUND(((SUM(BE127:BE141))*I37),  2)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67" t="s">
        <v>44</v>
      </c>
      <c r="F38" s="168">
        <f>ROUND((SUM(BF127:BF141)),  2)</f>
        <v>0</v>
      </c>
      <c r="G38" s="169"/>
      <c r="H38" s="169"/>
      <c r="I38" s="170">
        <v>0.20000000000000001</v>
      </c>
      <c r="J38" s="168">
        <f>ROUND(((SUM(BF127:BF141))*I38),  2)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54" t="s">
        <v>45</v>
      </c>
      <c r="F39" s="171">
        <f>ROUND((SUM(BG127:BG141)),  2)</f>
        <v>0</v>
      </c>
      <c r="G39" s="35"/>
      <c r="H39" s="35"/>
      <c r="I39" s="172">
        <v>0.20000000000000001</v>
      </c>
      <c r="J39" s="171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54" t="s">
        <v>46</v>
      </c>
      <c r="F40" s="171">
        <f>ROUND((SUM(BH127:BH141)),  2)</f>
        <v>0</v>
      </c>
      <c r="G40" s="35"/>
      <c r="H40" s="35"/>
      <c r="I40" s="172">
        <v>0.20000000000000001</v>
      </c>
      <c r="J40" s="171">
        <f>0</f>
        <v>0</v>
      </c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67" t="s">
        <v>47</v>
      </c>
      <c r="F41" s="168">
        <f>ROUND((SUM(BI127:BI141)),  2)</f>
        <v>0</v>
      </c>
      <c r="G41" s="169"/>
      <c r="H41" s="169"/>
      <c r="I41" s="170">
        <v>0</v>
      </c>
      <c r="J41" s="168">
        <f>0</f>
        <v>0</v>
      </c>
      <c r="K41" s="35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73"/>
      <c r="D43" s="174" t="s">
        <v>48</v>
      </c>
      <c r="E43" s="175"/>
      <c r="F43" s="175"/>
      <c r="G43" s="176" t="s">
        <v>49</v>
      </c>
      <c r="H43" s="177" t="s">
        <v>50</v>
      </c>
      <c r="I43" s="175"/>
      <c r="J43" s="178">
        <f>SUM(J34:J41)</f>
        <v>0</v>
      </c>
      <c r="K43" s="179"/>
      <c r="L43" s="66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221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91" t="s">
        <v>3269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1380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264" t="s">
        <v>3901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1382</v>
      </c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9" t="str">
        <f>E13</f>
        <v>SO-1.2.2.7 - Rozvádzač R218 výdaj</v>
      </c>
      <c r="F91" s="37"/>
      <c r="G91" s="37"/>
      <c r="H91" s="37"/>
      <c r="I91" s="37"/>
      <c r="J91" s="37"/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18</v>
      </c>
      <c r="D93" s="37"/>
      <c r="E93" s="37"/>
      <c r="F93" s="24" t="str">
        <f>F16</f>
        <v>Svit</v>
      </c>
      <c r="G93" s="37"/>
      <c r="H93" s="37"/>
      <c r="I93" s="29" t="s">
        <v>20</v>
      </c>
      <c r="J93" s="82" t="str">
        <f>IF(J16="","",J16)</f>
        <v>20. 7. 2022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22</v>
      </c>
      <c r="D95" s="37"/>
      <c r="E95" s="37"/>
      <c r="F95" s="24" t="str">
        <f>E19</f>
        <v>Mesto Svit</v>
      </c>
      <c r="G95" s="37"/>
      <c r="H95" s="37"/>
      <c r="I95" s="29" t="s">
        <v>29</v>
      </c>
      <c r="J95" s="33" t="str">
        <f>E25</f>
        <v>Ing. arch. Martin Baloga, PhD. a kolektív EnviArch</v>
      </c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33</v>
      </c>
      <c r="J96" s="33" t="str">
        <f>E28</f>
        <v>Structures, s.r.o.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92" t="s">
        <v>224</v>
      </c>
      <c r="D98" s="193"/>
      <c r="E98" s="193"/>
      <c r="F98" s="193"/>
      <c r="G98" s="193"/>
      <c r="H98" s="193"/>
      <c r="I98" s="193"/>
      <c r="J98" s="194" t="s">
        <v>225</v>
      </c>
      <c r="K98" s="193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95" t="s">
        <v>226</v>
      </c>
      <c r="D100" s="37"/>
      <c r="E100" s="37"/>
      <c r="F100" s="37"/>
      <c r="G100" s="37"/>
      <c r="H100" s="37"/>
      <c r="I100" s="37"/>
      <c r="J100" s="113">
        <f>J127</f>
        <v>0</v>
      </c>
      <c r="K100" s="37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227</v>
      </c>
    </row>
    <row r="101" s="9" customFormat="1" ht="24.96" customHeight="1">
      <c r="A101" s="9"/>
      <c r="B101" s="196"/>
      <c r="C101" s="197"/>
      <c r="D101" s="198" t="s">
        <v>2975</v>
      </c>
      <c r="E101" s="199"/>
      <c r="F101" s="199"/>
      <c r="G101" s="199"/>
      <c r="H101" s="199"/>
      <c r="I101" s="199"/>
      <c r="J101" s="200">
        <f>J128</f>
        <v>0</v>
      </c>
      <c r="K101" s="197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9" customFormat="1" ht="24.96" customHeight="1">
      <c r="A102" s="9"/>
      <c r="B102" s="196"/>
      <c r="C102" s="197"/>
      <c r="D102" s="198" t="s">
        <v>3983</v>
      </c>
      <c r="E102" s="199"/>
      <c r="F102" s="199"/>
      <c r="G102" s="199"/>
      <c r="H102" s="199"/>
      <c r="I102" s="199"/>
      <c r="J102" s="200">
        <f>J139</f>
        <v>0</v>
      </c>
      <c r="K102" s="197"/>
      <c r="L102" s="201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202"/>
      <c r="C103" s="136"/>
      <c r="D103" s="203" t="s">
        <v>2579</v>
      </c>
      <c r="E103" s="204"/>
      <c r="F103" s="204"/>
      <c r="G103" s="204"/>
      <c r="H103" s="204"/>
      <c r="I103" s="204"/>
      <c r="J103" s="205">
        <f>J140</f>
        <v>0</v>
      </c>
      <c r="K103" s="136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2" customFormat="1" ht="21.84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="2" customFormat="1" ht="6.96" customHeight="1">
      <c r="A105" s="35"/>
      <c r="B105" s="69"/>
      <c r="C105" s="70"/>
      <c r="D105" s="70"/>
      <c r="E105" s="70"/>
      <c r="F105" s="70"/>
      <c r="G105" s="70"/>
      <c r="H105" s="70"/>
      <c r="I105" s="70"/>
      <c r="J105" s="70"/>
      <c r="K105" s="70"/>
      <c r="L105" s="66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="2" customFormat="1" ht="6.96" customHeight="1">
      <c r="A109" s="35"/>
      <c r="B109" s="71"/>
      <c r="C109" s="72"/>
      <c r="D109" s="72"/>
      <c r="E109" s="72"/>
      <c r="F109" s="72"/>
      <c r="G109" s="72"/>
      <c r="H109" s="72"/>
      <c r="I109" s="72"/>
      <c r="J109" s="72"/>
      <c r="K109" s="72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24.96" customHeight="1">
      <c r="A110" s="35"/>
      <c r="B110" s="36"/>
      <c r="C110" s="20" t="s">
        <v>250</v>
      </c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6.96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2" customHeight="1">
      <c r="A112" s="35"/>
      <c r="B112" s="36"/>
      <c r="C112" s="29" t="s">
        <v>14</v>
      </c>
      <c r="D112" s="37"/>
      <c r="E112" s="37"/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6.5" customHeight="1">
      <c r="A113" s="35"/>
      <c r="B113" s="36"/>
      <c r="C113" s="37"/>
      <c r="D113" s="37"/>
      <c r="E113" s="191" t="str">
        <f>E7</f>
        <v>Materská škola Svit - ZMNENA</v>
      </c>
      <c r="F113" s="29"/>
      <c r="G113" s="29"/>
      <c r="H113" s="29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1" customFormat="1" ht="12" customHeight="1">
      <c r="B114" s="18"/>
      <c r="C114" s="29" t="s">
        <v>221</v>
      </c>
      <c r="D114" s="19"/>
      <c r="E114" s="19"/>
      <c r="F114" s="19"/>
      <c r="G114" s="19"/>
      <c r="H114" s="19"/>
      <c r="I114" s="19"/>
      <c r="J114" s="19"/>
      <c r="K114" s="19"/>
      <c r="L114" s="17"/>
    </row>
    <row r="115" s="1" customFormat="1" ht="16.5" customHeight="1">
      <c r="B115" s="18"/>
      <c r="C115" s="19"/>
      <c r="D115" s="19"/>
      <c r="E115" s="191" t="s">
        <v>3269</v>
      </c>
      <c r="F115" s="19"/>
      <c r="G115" s="19"/>
      <c r="H115" s="19"/>
      <c r="I115" s="19"/>
      <c r="J115" s="19"/>
      <c r="K115" s="19"/>
      <c r="L115" s="17"/>
    </row>
    <row r="116" s="1" customFormat="1" ht="12" customHeight="1">
      <c r="B116" s="18"/>
      <c r="C116" s="29" t="s">
        <v>1380</v>
      </c>
      <c r="D116" s="19"/>
      <c r="E116" s="19"/>
      <c r="F116" s="19"/>
      <c r="G116" s="19"/>
      <c r="H116" s="19"/>
      <c r="I116" s="19"/>
      <c r="J116" s="19"/>
      <c r="K116" s="19"/>
      <c r="L116" s="17"/>
    </row>
    <row r="117" s="2" customFormat="1" ht="16.5" customHeight="1">
      <c r="A117" s="35"/>
      <c r="B117" s="36"/>
      <c r="C117" s="37"/>
      <c r="D117" s="37"/>
      <c r="E117" s="264" t="s">
        <v>3901</v>
      </c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2" customHeight="1">
      <c r="A118" s="35"/>
      <c r="B118" s="36"/>
      <c r="C118" s="29" t="s">
        <v>1382</v>
      </c>
      <c r="D118" s="37"/>
      <c r="E118" s="37"/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6.5" customHeight="1">
      <c r="A119" s="35"/>
      <c r="B119" s="36"/>
      <c r="C119" s="37"/>
      <c r="D119" s="37"/>
      <c r="E119" s="79" t="str">
        <f>E13</f>
        <v>SO-1.2.2.7 - Rozvádzač R218 výdaj</v>
      </c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6.96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2" customHeight="1">
      <c r="A121" s="35"/>
      <c r="B121" s="36"/>
      <c r="C121" s="29" t="s">
        <v>18</v>
      </c>
      <c r="D121" s="37"/>
      <c r="E121" s="37"/>
      <c r="F121" s="24" t="str">
        <f>F16</f>
        <v>Svit</v>
      </c>
      <c r="G121" s="37"/>
      <c r="H121" s="37"/>
      <c r="I121" s="29" t="s">
        <v>20</v>
      </c>
      <c r="J121" s="82" t="str">
        <f>IF(J16="","",J16)</f>
        <v>20. 7. 2022</v>
      </c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6.96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40.05" customHeight="1">
      <c r="A123" s="35"/>
      <c r="B123" s="36"/>
      <c r="C123" s="29" t="s">
        <v>22</v>
      </c>
      <c r="D123" s="37"/>
      <c r="E123" s="37"/>
      <c r="F123" s="24" t="str">
        <f>E19</f>
        <v>Mesto Svit</v>
      </c>
      <c r="G123" s="37"/>
      <c r="H123" s="37"/>
      <c r="I123" s="29" t="s">
        <v>29</v>
      </c>
      <c r="J123" s="33" t="str">
        <f>E25</f>
        <v>Ing. arch. Martin Baloga, PhD. a kolektív EnviArch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5.15" customHeight="1">
      <c r="A124" s="35"/>
      <c r="B124" s="36"/>
      <c r="C124" s="29" t="s">
        <v>27</v>
      </c>
      <c r="D124" s="37"/>
      <c r="E124" s="37"/>
      <c r="F124" s="24" t="str">
        <f>IF(E22="","",E22)</f>
        <v>Vyplň údaj</v>
      </c>
      <c r="G124" s="37"/>
      <c r="H124" s="37"/>
      <c r="I124" s="29" t="s">
        <v>33</v>
      </c>
      <c r="J124" s="33" t="str">
        <f>E28</f>
        <v>Structures, s.r.o.</v>
      </c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0.32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11" customFormat="1" ht="29.28" customHeight="1">
      <c r="A126" s="207"/>
      <c r="B126" s="208"/>
      <c r="C126" s="209" t="s">
        <v>251</v>
      </c>
      <c r="D126" s="210" t="s">
        <v>63</v>
      </c>
      <c r="E126" s="210" t="s">
        <v>59</v>
      </c>
      <c r="F126" s="210" t="s">
        <v>60</v>
      </c>
      <c r="G126" s="210" t="s">
        <v>252</v>
      </c>
      <c r="H126" s="210" t="s">
        <v>253</v>
      </c>
      <c r="I126" s="210" t="s">
        <v>254</v>
      </c>
      <c r="J126" s="211" t="s">
        <v>225</v>
      </c>
      <c r="K126" s="212" t="s">
        <v>255</v>
      </c>
      <c r="L126" s="213"/>
      <c r="M126" s="103" t="s">
        <v>1</v>
      </c>
      <c r="N126" s="104" t="s">
        <v>42</v>
      </c>
      <c r="O126" s="104" t="s">
        <v>256</v>
      </c>
      <c r="P126" s="104" t="s">
        <v>257</v>
      </c>
      <c r="Q126" s="104" t="s">
        <v>258</v>
      </c>
      <c r="R126" s="104" t="s">
        <v>259</v>
      </c>
      <c r="S126" s="104" t="s">
        <v>260</v>
      </c>
      <c r="T126" s="105" t="s">
        <v>261</v>
      </c>
      <c r="U126" s="207"/>
      <c r="V126" s="207"/>
      <c r="W126" s="207"/>
      <c r="X126" s="207"/>
      <c r="Y126" s="207"/>
      <c r="Z126" s="207"/>
      <c r="AA126" s="207"/>
      <c r="AB126" s="207"/>
      <c r="AC126" s="207"/>
      <c r="AD126" s="207"/>
      <c r="AE126" s="207"/>
    </row>
    <row r="127" s="2" customFormat="1" ht="22.8" customHeight="1">
      <c r="A127" s="35"/>
      <c r="B127" s="36"/>
      <c r="C127" s="110" t="s">
        <v>226</v>
      </c>
      <c r="D127" s="37"/>
      <c r="E127" s="37"/>
      <c r="F127" s="37"/>
      <c r="G127" s="37"/>
      <c r="H127" s="37"/>
      <c r="I127" s="37"/>
      <c r="J127" s="214">
        <f>BK127</f>
        <v>0</v>
      </c>
      <c r="K127" s="37"/>
      <c r="L127" s="41"/>
      <c r="M127" s="106"/>
      <c r="N127" s="215"/>
      <c r="O127" s="107"/>
      <c r="P127" s="216">
        <f>P128+P139</f>
        <v>0</v>
      </c>
      <c r="Q127" s="107"/>
      <c r="R127" s="216">
        <f>R128+R139</f>
        <v>0</v>
      </c>
      <c r="S127" s="107"/>
      <c r="T127" s="217">
        <f>T128+T139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4" t="s">
        <v>77</v>
      </c>
      <c r="AU127" s="14" t="s">
        <v>227</v>
      </c>
      <c r="BK127" s="218">
        <f>BK128+BK139</f>
        <v>0</v>
      </c>
    </row>
    <row r="128" s="12" customFormat="1" ht="25.92" customHeight="1">
      <c r="A128" s="12"/>
      <c r="B128" s="219"/>
      <c r="C128" s="220"/>
      <c r="D128" s="221" t="s">
        <v>77</v>
      </c>
      <c r="E128" s="222" t="s">
        <v>2580</v>
      </c>
      <c r="F128" s="222" t="s">
        <v>2976</v>
      </c>
      <c r="G128" s="220"/>
      <c r="H128" s="220"/>
      <c r="I128" s="223"/>
      <c r="J128" s="224">
        <f>BK128</f>
        <v>0</v>
      </c>
      <c r="K128" s="220"/>
      <c r="L128" s="225"/>
      <c r="M128" s="226"/>
      <c r="N128" s="227"/>
      <c r="O128" s="227"/>
      <c r="P128" s="228">
        <f>SUM(P129:P138)</f>
        <v>0</v>
      </c>
      <c r="Q128" s="227"/>
      <c r="R128" s="228">
        <f>SUM(R129:R138)</f>
        <v>0</v>
      </c>
      <c r="S128" s="227"/>
      <c r="T128" s="229">
        <f>SUM(T129:T138)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0" t="s">
        <v>85</v>
      </c>
      <c r="AT128" s="231" t="s">
        <v>77</v>
      </c>
      <c r="AU128" s="231" t="s">
        <v>78</v>
      </c>
      <c r="AY128" s="230" t="s">
        <v>263</v>
      </c>
      <c r="BK128" s="232">
        <f>SUM(BK129:BK138)</f>
        <v>0</v>
      </c>
    </row>
    <row r="129" s="2" customFormat="1" ht="24.15" customHeight="1">
      <c r="A129" s="35"/>
      <c r="B129" s="36"/>
      <c r="C129" s="249" t="s">
        <v>85</v>
      </c>
      <c r="D129" s="249" t="s">
        <v>612</v>
      </c>
      <c r="E129" s="250" t="s">
        <v>3042</v>
      </c>
      <c r="F129" s="251" t="s">
        <v>3043</v>
      </c>
      <c r="G129" s="252" t="s">
        <v>2598</v>
      </c>
      <c r="H129" s="253">
        <v>1</v>
      </c>
      <c r="I129" s="254"/>
      <c r="J129" s="253">
        <f>ROUND(I129*H129,3)</f>
        <v>0</v>
      </c>
      <c r="K129" s="255"/>
      <c r="L129" s="256"/>
      <c r="M129" s="257" t="s">
        <v>1</v>
      </c>
      <c r="N129" s="258" t="s">
        <v>44</v>
      </c>
      <c r="O129" s="94"/>
      <c r="P129" s="242">
        <f>O129*H129</f>
        <v>0</v>
      </c>
      <c r="Q129" s="242">
        <v>0</v>
      </c>
      <c r="R129" s="242">
        <f>Q129*H129</f>
        <v>0</v>
      </c>
      <c r="S129" s="242">
        <v>0</v>
      </c>
      <c r="T129" s="243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4" t="s">
        <v>290</v>
      </c>
      <c r="AT129" s="244" t="s">
        <v>612</v>
      </c>
      <c r="AU129" s="244" t="s">
        <v>85</v>
      </c>
      <c r="AY129" s="14" t="s">
        <v>263</v>
      </c>
      <c r="BE129" s="245">
        <f>IF(N129="základná",J129,0)</f>
        <v>0</v>
      </c>
      <c r="BF129" s="245">
        <f>IF(N129="znížená",J129,0)</f>
        <v>0</v>
      </c>
      <c r="BG129" s="245">
        <f>IF(N129="zákl. prenesená",J129,0)</f>
        <v>0</v>
      </c>
      <c r="BH129" s="245">
        <f>IF(N129="zníž. prenesená",J129,0)</f>
        <v>0</v>
      </c>
      <c r="BI129" s="245">
        <f>IF(N129="nulová",J129,0)</f>
        <v>0</v>
      </c>
      <c r="BJ129" s="14" t="s">
        <v>89</v>
      </c>
      <c r="BK129" s="246">
        <f>ROUND(I129*H129,3)</f>
        <v>0</v>
      </c>
      <c r="BL129" s="14" t="s">
        <v>101</v>
      </c>
      <c r="BM129" s="244" t="s">
        <v>4277</v>
      </c>
    </row>
    <row r="130" s="2" customFormat="1" ht="33" customHeight="1">
      <c r="A130" s="35"/>
      <c r="B130" s="36"/>
      <c r="C130" s="249" t="s">
        <v>89</v>
      </c>
      <c r="D130" s="249" t="s">
        <v>612</v>
      </c>
      <c r="E130" s="250" t="s">
        <v>2980</v>
      </c>
      <c r="F130" s="251" t="s">
        <v>2981</v>
      </c>
      <c r="G130" s="252" t="s">
        <v>2598</v>
      </c>
      <c r="H130" s="253">
        <v>1</v>
      </c>
      <c r="I130" s="254"/>
      <c r="J130" s="253">
        <f>ROUND(I130*H130,3)</f>
        <v>0</v>
      </c>
      <c r="K130" s="255"/>
      <c r="L130" s="256"/>
      <c r="M130" s="257" t="s">
        <v>1</v>
      </c>
      <c r="N130" s="258" t="s">
        <v>44</v>
      </c>
      <c r="O130" s="94"/>
      <c r="P130" s="242">
        <f>O130*H130</f>
        <v>0</v>
      </c>
      <c r="Q130" s="242">
        <v>0</v>
      </c>
      <c r="R130" s="242">
        <f>Q130*H130</f>
        <v>0</v>
      </c>
      <c r="S130" s="242">
        <v>0</v>
      </c>
      <c r="T130" s="243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4" t="s">
        <v>290</v>
      </c>
      <c r="AT130" s="244" t="s">
        <v>612</v>
      </c>
      <c r="AU130" s="244" t="s">
        <v>85</v>
      </c>
      <c r="AY130" s="14" t="s">
        <v>263</v>
      </c>
      <c r="BE130" s="245">
        <f>IF(N130="základná",J130,0)</f>
        <v>0</v>
      </c>
      <c r="BF130" s="245">
        <f>IF(N130="znížená",J130,0)</f>
        <v>0</v>
      </c>
      <c r="BG130" s="245">
        <f>IF(N130="zákl. prenesená",J130,0)</f>
        <v>0</v>
      </c>
      <c r="BH130" s="245">
        <f>IF(N130="zníž. prenesená",J130,0)</f>
        <v>0</v>
      </c>
      <c r="BI130" s="245">
        <f>IF(N130="nulová",J130,0)</f>
        <v>0</v>
      </c>
      <c r="BJ130" s="14" t="s">
        <v>89</v>
      </c>
      <c r="BK130" s="246">
        <f>ROUND(I130*H130,3)</f>
        <v>0</v>
      </c>
      <c r="BL130" s="14" t="s">
        <v>101</v>
      </c>
      <c r="BM130" s="244" t="s">
        <v>4278</v>
      </c>
    </row>
    <row r="131" s="2" customFormat="1" ht="16.5" customHeight="1">
      <c r="A131" s="35"/>
      <c r="B131" s="36"/>
      <c r="C131" s="249" t="s">
        <v>96</v>
      </c>
      <c r="D131" s="249" t="s">
        <v>612</v>
      </c>
      <c r="E131" s="250" t="s">
        <v>2983</v>
      </c>
      <c r="F131" s="251" t="s">
        <v>2984</v>
      </c>
      <c r="G131" s="252" t="s">
        <v>2598</v>
      </c>
      <c r="H131" s="253">
        <v>1</v>
      </c>
      <c r="I131" s="254"/>
      <c r="J131" s="253">
        <f>ROUND(I131*H131,3)</f>
        <v>0</v>
      </c>
      <c r="K131" s="255"/>
      <c r="L131" s="256"/>
      <c r="M131" s="257" t="s">
        <v>1</v>
      </c>
      <c r="N131" s="258" t="s">
        <v>44</v>
      </c>
      <c r="O131" s="94"/>
      <c r="P131" s="242">
        <f>O131*H131</f>
        <v>0</v>
      </c>
      <c r="Q131" s="242">
        <v>0</v>
      </c>
      <c r="R131" s="242">
        <f>Q131*H131</f>
        <v>0</v>
      </c>
      <c r="S131" s="242">
        <v>0</v>
      </c>
      <c r="T131" s="24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4" t="s">
        <v>290</v>
      </c>
      <c r="AT131" s="244" t="s">
        <v>612</v>
      </c>
      <c r="AU131" s="244" t="s">
        <v>85</v>
      </c>
      <c r="AY131" s="14" t="s">
        <v>263</v>
      </c>
      <c r="BE131" s="245">
        <f>IF(N131="základná",J131,0)</f>
        <v>0</v>
      </c>
      <c r="BF131" s="245">
        <f>IF(N131="znížená",J131,0)</f>
        <v>0</v>
      </c>
      <c r="BG131" s="245">
        <f>IF(N131="zákl. prenesená",J131,0)</f>
        <v>0</v>
      </c>
      <c r="BH131" s="245">
        <f>IF(N131="zníž. prenesená",J131,0)</f>
        <v>0</v>
      </c>
      <c r="BI131" s="245">
        <f>IF(N131="nulová",J131,0)</f>
        <v>0</v>
      </c>
      <c r="BJ131" s="14" t="s">
        <v>89</v>
      </c>
      <c r="BK131" s="246">
        <f>ROUND(I131*H131,3)</f>
        <v>0</v>
      </c>
      <c r="BL131" s="14" t="s">
        <v>101</v>
      </c>
      <c r="BM131" s="244" t="s">
        <v>4279</v>
      </c>
    </row>
    <row r="132" s="2" customFormat="1" ht="21.75" customHeight="1">
      <c r="A132" s="35"/>
      <c r="B132" s="36"/>
      <c r="C132" s="249" t="s">
        <v>101</v>
      </c>
      <c r="D132" s="249" t="s">
        <v>612</v>
      </c>
      <c r="E132" s="250" t="s">
        <v>2986</v>
      </c>
      <c r="F132" s="251" t="s">
        <v>2987</v>
      </c>
      <c r="G132" s="252" t="s">
        <v>2598</v>
      </c>
      <c r="H132" s="253">
        <v>1</v>
      </c>
      <c r="I132" s="254"/>
      <c r="J132" s="253">
        <f>ROUND(I132*H132,3)</f>
        <v>0</v>
      </c>
      <c r="K132" s="255"/>
      <c r="L132" s="256"/>
      <c r="M132" s="257" t="s">
        <v>1</v>
      </c>
      <c r="N132" s="258" t="s">
        <v>44</v>
      </c>
      <c r="O132" s="94"/>
      <c r="P132" s="242">
        <f>O132*H132</f>
        <v>0</v>
      </c>
      <c r="Q132" s="242">
        <v>0</v>
      </c>
      <c r="R132" s="242">
        <f>Q132*H132</f>
        <v>0</v>
      </c>
      <c r="S132" s="242">
        <v>0</v>
      </c>
      <c r="T132" s="24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4" t="s">
        <v>290</v>
      </c>
      <c r="AT132" s="244" t="s">
        <v>612</v>
      </c>
      <c r="AU132" s="244" t="s">
        <v>85</v>
      </c>
      <c r="AY132" s="14" t="s">
        <v>263</v>
      </c>
      <c r="BE132" s="245">
        <f>IF(N132="základná",J132,0)</f>
        <v>0</v>
      </c>
      <c r="BF132" s="245">
        <f>IF(N132="znížená",J132,0)</f>
        <v>0</v>
      </c>
      <c r="BG132" s="245">
        <f>IF(N132="zákl. prenesená",J132,0)</f>
        <v>0</v>
      </c>
      <c r="BH132" s="245">
        <f>IF(N132="zníž. prenesená",J132,0)</f>
        <v>0</v>
      </c>
      <c r="BI132" s="245">
        <f>IF(N132="nulová",J132,0)</f>
        <v>0</v>
      </c>
      <c r="BJ132" s="14" t="s">
        <v>89</v>
      </c>
      <c r="BK132" s="246">
        <f>ROUND(I132*H132,3)</f>
        <v>0</v>
      </c>
      <c r="BL132" s="14" t="s">
        <v>101</v>
      </c>
      <c r="BM132" s="244" t="s">
        <v>4280</v>
      </c>
    </row>
    <row r="133" s="2" customFormat="1" ht="16.5" customHeight="1">
      <c r="A133" s="35"/>
      <c r="B133" s="36"/>
      <c r="C133" s="249" t="s">
        <v>278</v>
      </c>
      <c r="D133" s="249" t="s">
        <v>612</v>
      </c>
      <c r="E133" s="250" t="s">
        <v>2989</v>
      </c>
      <c r="F133" s="251" t="s">
        <v>2990</v>
      </c>
      <c r="G133" s="252" t="s">
        <v>2598</v>
      </c>
      <c r="H133" s="253">
        <v>2</v>
      </c>
      <c r="I133" s="254"/>
      <c r="J133" s="253">
        <f>ROUND(I133*H133,3)</f>
        <v>0</v>
      </c>
      <c r="K133" s="255"/>
      <c r="L133" s="256"/>
      <c r="M133" s="257" t="s">
        <v>1</v>
      </c>
      <c r="N133" s="258" t="s">
        <v>44</v>
      </c>
      <c r="O133" s="94"/>
      <c r="P133" s="242">
        <f>O133*H133</f>
        <v>0</v>
      </c>
      <c r="Q133" s="242">
        <v>0</v>
      </c>
      <c r="R133" s="242">
        <f>Q133*H133</f>
        <v>0</v>
      </c>
      <c r="S133" s="242">
        <v>0</v>
      </c>
      <c r="T133" s="24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4" t="s">
        <v>290</v>
      </c>
      <c r="AT133" s="244" t="s">
        <v>612</v>
      </c>
      <c r="AU133" s="244" t="s">
        <v>85</v>
      </c>
      <c r="AY133" s="14" t="s">
        <v>263</v>
      </c>
      <c r="BE133" s="245">
        <f>IF(N133="základná",J133,0)</f>
        <v>0</v>
      </c>
      <c r="BF133" s="245">
        <f>IF(N133="znížená",J133,0)</f>
        <v>0</v>
      </c>
      <c r="BG133" s="245">
        <f>IF(N133="zákl. prenesená",J133,0)</f>
        <v>0</v>
      </c>
      <c r="BH133" s="245">
        <f>IF(N133="zníž. prenesená",J133,0)</f>
        <v>0</v>
      </c>
      <c r="BI133" s="245">
        <f>IF(N133="nulová",J133,0)</f>
        <v>0</v>
      </c>
      <c r="BJ133" s="14" t="s">
        <v>89</v>
      </c>
      <c r="BK133" s="246">
        <f>ROUND(I133*H133,3)</f>
        <v>0</v>
      </c>
      <c r="BL133" s="14" t="s">
        <v>101</v>
      </c>
      <c r="BM133" s="244" t="s">
        <v>4281</v>
      </c>
    </row>
    <row r="134" s="2" customFormat="1" ht="24.15" customHeight="1">
      <c r="A134" s="35"/>
      <c r="B134" s="36"/>
      <c r="C134" s="249" t="s">
        <v>282</v>
      </c>
      <c r="D134" s="249" t="s">
        <v>612</v>
      </c>
      <c r="E134" s="250" t="s">
        <v>2995</v>
      </c>
      <c r="F134" s="251" t="s">
        <v>2996</v>
      </c>
      <c r="G134" s="252" t="s">
        <v>2598</v>
      </c>
      <c r="H134" s="253">
        <v>8</v>
      </c>
      <c r="I134" s="254"/>
      <c r="J134" s="253">
        <f>ROUND(I134*H134,3)</f>
        <v>0</v>
      </c>
      <c r="K134" s="255"/>
      <c r="L134" s="256"/>
      <c r="M134" s="257" t="s">
        <v>1</v>
      </c>
      <c r="N134" s="258" t="s">
        <v>44</v>
      </c>
      <c r="O134" s="94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290</v>
      </c>
      <c r="AT134" s="244" t="s">
        <v>612</v>
      </c>
      <c r="AU134" s="244" t="s">
        <v>85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101</v>
      </c>
      <c r="BM134" s="244" t="s">
        <v>4282</v>
      </c>
    </row>
    <row r="135" s="2" customFormat="1" ht="24.15" customHeight="1">
      <c r="A135" s="35"/>
      <c r="B135" s="36"/>
      <c r="C135" s="249" t="s">
        <v>286</v>
      </c>
      <c r="D135" s="249" t="s">
        <v>612</v>
      </c>
      <c r="E135" s="250" t="s">
        <v>2998</v>
      </c>
      <c r="F135" s="251" t="s">
        <v>2999</v>
      </c>
      <c r="G135" s="252" t="s">
        <v>2598</v>
      </c>
      <c r="H135" s="253">
        <v>2</v>
      </c>
      <c r="I135" s="254"/>
      <c r="J135" s="253">
        <f>ROUND(I135*H135,3)</f>
        <v>0</v>
      </c>
      <c r="K135" s="255"/>
      <c r="L135" s="256"/>
      <c r="M135" s="257" t="s">
        <v>1</v>
      </c>
      <c r="N135" s="258" t="s">
        <v>44</v>
      </c>
      <c r="O135" s="94"/>
      <c r="P135" s="242">
        <f>O135*H135</f>
        <v>0</v>
      </c>
      <c r="Q135" s="242">
        <v>0</v>
      </c>
      <c r="R135" s="242">
        <f>Q135*H135</f>
        <v>0</v>
      </c>
      <c r="S135" s="242">
        <v>0</v>
      </c>
      <c r="T135" s="24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4" t="s">
        <v>290</v>
      </c>
      <c r="AT135" s="244" t="s">
        <v>612</v>
      </c>
      <c r="AU135" s="244" t="s">
        <v>85</v>
      </c>
      <c r="AY135" s="14" t="s">
        <v>263</v>
      </c>
      <c r="BE135" s="245">
        <f>IF(N135="základná",J135,0)</f>
        <v>0</v>
      </c>
      <c r="BF135" s="245">
        <f>IF(N135="znížená",J135,0)</f>
        <v>0</v>
      </c>
      <c r="BG135" s="245">
        <f>IF(N135="zákl. prenesená",J135,0)</f>
        <v>0</v>
      </c>
      <c r="BH135" s="245">
        <f>IF(N135="zníž. prenesená",J135,0)</f>
        <v>0</v>
      </c>
      <c r="BI135" s="245">
        <f>IF(N135="nulová",J135,0)</f>
        <v>0</v>
      </c>
      <c r="BJ135" s="14" t="s">
        <v>89</v>
      </c>
      <c r="BK135" s="246">
        <f>ROUND(I135*H135,3)</f>
        <v>0</v>
      </c>
      <c r="BL135" s="14" t="s">
        <v>101</v>
      </c>
      <c r="BM135" s="244" t="s">
        <v>4283</v>
      </c>
    </row>
    <row r="136" s="2" customFormat="1" ht="24.15" customHeight="1">
      <c r="A136" s="35"/>
      <c r="B136" s="36"/>
      <c r="C136" s="249" t="s">
        <v>290</v>
      </c>
      <c r="D136" s="249" t="s">
        <v>612</v>
      </c>
      <c r="E136" s="250" t="s">
        <v>3051</v>
      </c>
      <c r="F136" s="251" t="s">
        <v>3052</v>
      </c>
      <c r="G136" s="252" t="s">
        <v>2598</v>
      </c>
      <c r="H136" s="253">
        <v>1</v>
      </c>
      <c r="I136" s="254"/>
      <c r="J136" s="253">
        <f>ROUND(I136*H136,3)</f>
        <v>0</v>
      </c>
      <c r="K136" s="255"/>
      <c r="L136" s="256"/>
      <c r="M136" s="257" t="s">
        <v>1</v>
      </c>
      <c r="N136" s="258" t="s">
        <v>44</v>
      </c>
      <c r="O136" s="94"/>
      <c r="P136" s="242">
        <f>O136*H136</f>
        <v>0</v>
      </c>
      <c r="Q136" s="242">
        <v>0</v>
      </c>
      <c r="R136" s="242">
        <f>Q136*H136</f>
        <v>0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290</v>
      </c>
      <c r="AT136" s="244" t="s">
        <v>612</v>
      </c>
      <c r="AU136" s="244" t="s">
        <v>85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101</v>
      </c>
      <c r="BM136" s="244" t="s">
        <v>4284</v>
      </c>
    </row>
    <row r="137" s="2" customFormat="1" ht="16.5" customHeight="1">
      <c r="A137" s="35"/>
      <c r="B137" s="36"/>
      <c r="C137" s="249" t="s">
        <v>294</v>
      </c>
      <c r="D137" s="249" t="s">
        <v>612</v>
      </c>
      <c r="E137" s="250" t="s">
        <v>3001</v>
      </c>
      <c r="F137" s="251" t="s">
        <v>3002</v>
      </c>
      <c r="G137" s="252" t="s">
        <v>2598</v>
      </c>
      <c r="H137" s="253">
        <v>1</v>
      </c>
      <c r="I137" s="254"/>
      <c r="J137" s="253">
        <f>ROUND(I137*H137,3)</f>
        <v>0</v>
      </c>
      <c r="K137" s="255"/>
      <c r="L137" s="256"/>
      <c r="M137" s="257" t="s">
        <v>1</v>
      </c>
      <c r="N137" s="258" t="s">
        <v>44</v>
      </c>
      <c r="O137" s="94"/>
      <c r="P137" s="242">
        <f>O137*H137</f>
        <v>0</v>
      </c>
      <c r="Q137" s="242">
        <v>0</v>
      </c>
      <c r="R137" s="242">
        <f>Q137*H137</f>
        <v>0</v>
      </c>
      <c r="S137" s="242">
        <v>0</v>
      </c>
      <c r="T137" s="24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4" t="s">
        <v>290</v>
      </c>
      <c r="AT137" s="244" t="s">
        <v>612</v>
      </c>
      <c r="AU137" s="244" t="s">
        <v>85</v>
      </c>
      <c r="AY137" s="14" t="s">
        <v>263</v>
      </c>
      <c r="BE137" s="245">
        <f>IF(N137="základná",J137,0)</f>
        <v>0</v>
      </c>
      <c r="BF137" s="245">
        <f>IF(N137="znížená",J137,0)</f>
        <v>0</v>
      </c>
      <c r="BG137" s="245">
        <f>IF(N137="zákl. prenesená",J137,0)</f>
        <v>0</v>
      </c>
      <c r="BH137" s="245">
        <f>IF(N137="zníž. prenesená",J137,0)</f>
        <v>0</v>
      </c>
      <c r="BI137" s="245">
        <f>IF(N137="nulová",J137,0)</f>
        <v>0</v>
      </c>
      <c r="BJ137" s="14" t="s">
        <v>89</v>
      </c>
      <c r="BK137" s="246">
        <f>ROUND(I137*H137,3)</f>
        <v>0</v>
      </c>
      <c r="BL137" s="14" t="s">
        <v>101</v>
      </c>
      <c r="BM137" s="244" t="s">
        <v>4285</v>
      </c>
    </row>
    <row r="138" s="2" customFormat="1" ht="16.5" customHeight="1">
      <c r="A138" s="35"/>
      <c r="B138" s="36"/>
      <c r="C138" s="249" t="s">
        <v>298</v>
      </c>
      <c r="D138" s="249" t="s">
        <v>612</v>
      </c>
      <c r="E138" s="250" t="s">
        <v>2696</v>
      </c>
      <c r="F138" s="251" t="s">
        <v>2464</v>
      </c>
      <c r="G138" s="252" t="s">
        <v>1445</v>
      </c>
      <c r="H138" s="254"/>
      <c r="I138" s="254"/>
      <c r="J138" s="253">
        <f>ROUND(I138*H138,3)</f>
        <v>0</v>
      </c>
      <c r="K138" s="255"/>
      <c r="L138" s="256"/>
      <c r="M138" s="257" t="s">
        <v>1</v>
      </c>
      <c r="N138" s="258" t="s">
        <v>44</v>
      </c>
      <c r="O138" s="94"/>
      <c r="P138" s="242">
        <f>O138*H138</f>
        <v>0</v>
      </c>
      <c r="Q138" s="242">
        <v>0</v>
      </c>
      <c r="R138" s="242">
        <f>Q138*H138</f>
        <v>0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290</v>
      </c>
      <c r="AT138" s="244" t="s">
        <v>612</v>
      </c>
      <c r="AU138" s="244" t="s">
        <v>85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101</v>
      </c>
      <c r="BM138" s="244" t="s">
        <v>4286</v>
      </c>
    </row>
    <row r="139" s="12" customFormat="1" ht="25.92" customHeight="1">
      <c r="A139" s="12"/>
      <c r="B139" s="219"/>
      <c r="C139" s="220"/>
      <c r="D139" s="221" t="s">
        <v>77</v>
      </c>
      <c r="E139" s="222" t="s">
        <v>2751</v>
      </c>
      <c r="F139" s="222" t="s">
        <v>2581</v>
      </c>
      <c r="G139" s="220"/>
      <c r="H139" s="220"/>
      <c r="I139" s="223"/>
      <c r="J139" s="224">
        <f>BK139</f>
        <v>0</v>
      </c>
      <c r="K139" s="220"/>
      <c r="L139" s="225"/>
      <c r="M139" s="226"/>
      <c r="N139" s="227"/>
      <c r="O139" s="227"/>
      <c r="P139" s="228">
        <f>P140</f>
        <v>0</v>
      </c>
      <c r="Q139" s="227"/>
      <c r="R139" s="228">
        <f>R140</f>
        <v>0</v>
      </c>
      <c r="S139" s="227"/>
      <c r="T139" s="229">
        <f>T140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30" t="s">
        <v>85</v>
      </c>
      <c r="AT139" s="231" t="s">
        <v>77</v>
      </c>
      <c r="AU139" s="231" t="s">
        <v>78</v>
      </c>
      <c r="AY139" s="230" t="s">
        <v>263</v>
      </c>
      <c r="BK139" s="232">
        <f>BK140</f>
        <v>0</v>
      </c>
    </row>
    <row r="140" s="12" customFormat="1" ht="22.8" customHeight="1">
      <c r="A140" s="12"/>
      <c r="B140" s="219"/>
      <c r="C140" s="220"/>
      <c r="D140" s="221" t="s">
        <v>77</v>
      </c>
      <c r="E140" s="247" t="s">
        <v>2582</v>
      </c>
      <c r="F140" s="247" t="s">
        <v>2583</v>
      </c>
      <c r="G140" s="220"/>
      <c r="H140" s="220"/>
      <c r="I140" s="223"/>
      <c r="J140" s="248">
        <f>BK140</f>
        <v>0</v>
      </c>
      <c r="K140" s="220"/>
      <c r="L140" s="225"/>
      <c r="M140" s="226"/>
      <c r="N140" s="227"/>
      <c r="O140" s="227"/>
      <c r="P140" s="228">
        <f>P141</f>
        <v>0</v>
      </c>
      <c r="Q140" s="227"/>
      <c r="R140" s="228">
        <f>R141</f>
        <v>0</v>
      </c>
      <c r="S140" s="227"/>
      <c r="T140" s="229">
        <f>T141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30" t="s">
        <v>85</v>
      </c>
      <c r="AT140" s="231" t="s">
        <v>77</v>
      </c>
      <c r="AU140" s="231" t="s">
        <v>85</v>
      </c>
      <c r="AY140" s="230" t="s">
        <v>263</v>
      </c>
      <c r="BK140" s="232">
        <f>BK141</f>
        <v>0</v>
      </c>
    </row>
    <row r="141" s="2" customFormat="1" ht="16.5" customHeight="1">
      <c r="A141" s="35"/>
      <c r="B141" s="36"/>
      <c r="C141" s="233" t="s">
        <v>302</v>
      </c>
      <c r="D141" s="233" t="s">
        <v>264</v>
      </c>
      <c r="E141" s="234" t="s">
        <v>2690</v>
      </c>
      <c r="F141" s="235" t="s">
        <v>3011</v>
      </c>
      <c r="G141" s="236" t="s">
        <v>1445</v>
      </c>
      <c r="H141" s="238"/>
      <c r="I141" s="238"/>
      <c r="J141" s="237">
        <f>ROUND(I141*H141,3)</f>
        <v>0</v>
      </c>
      <c r="K141" s="239"/>
      <c r="L141" s="41"/>
      <c r="M141" s="259" t="s">
        <v>1</v>
      </c>
      <c r="N141" s="260" t="s">
        <v>44</v>
      </c>
      <c r="O141" s="261"/>
      <c r="P141" s="262">
        <f>O141*H141</f>
        <v>0</v>
      </c>
      <c r="Q141" s="262">
        <v>0</v>
      </c>
      <c r="R141" s="262">
        <f>Q141*H141</f>
        <v>0</v>
      </c>
      <c r="S141" s="262">
        <v>0</v>
      </c>
      <c r="T141" s="26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4" t="s">
        <v>101</v>
      </c>
      <c r="AT141" s="244" t="s">
        <v>264</v>
      </c>
      <c r="AU141" s="244" t="s">
        <v>89</v>
      </c>
      <c r="AY141" s="14" t="s">
        <v>263</v>
      </c>
      <c r="BE141" s="245">
        <f>IF(N141="základná",J141,0)</f>
        <v>0</v>
      </c>
      <c r="BF141" s="245">
        <f>IF(N141="znížená",J141,0)</f>
        <v>0</v>
      </c>
      <c r="BG141" s="245">
        <f>IF(N141="zákl. prenesená",J141,0)</f>
        <v>0</v>
      </c>
      <c r="BH141" s="245">
        <f>IF(N141="zníž. prenesená",J141,0)</f>
        <v>0</v>
      </c>
      <c r="BI141" s="245">
        <f>IF(N141="nulová",J141,0)</f>
        <v>0</v>
      </c>
      <c r="BJ141" s="14" t="s">
        <v>89</v>
      </c>
      <c r="BK141" s="246">
        <f>ROUND(I141*H141,3)</f>
        <v>0</v>
      </c>
      <c r="BL141" s="14" t="s">
        <v>101</v>
      </c>
      <c r="BM141" s="244" t="s">
        <v>4287</v>
      </c>
    </row>
    <row r="142" s="2" customFormat="1" ht="6.96" customHeight="1">
      <c r="A142" s="35"/>
      <c r="B142" s="69"/>
      <c r="C142" s="70"/>
      <c r="D142" s="70"/>
      <c r="E142" s="70"/>
      <c r="F142" s="70"/>
      <c r="G142" s="70"/>
      <c r="H142" s="70"/>
      <c r="I142" s="70"/>
      <c r="J142" s="70"/>
      <c r="K142" s="70"/>
      <c r="L142" s="41"/>
      <c r="M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</row>
  </sheetData>
  <sheetProtection sheet="1" autoFilter="0" formatColumns="0" formatRows="0" objects="1" scenarios="1" spinCount="100000" saltValue="nA/OWQcN97VSqC6g0aztx89iw6qN0kyvM+Tm9EwFfL5Oax67ceezN0+kMOuC7Qjbode42R/QdSzJM0yXfWOyXA==" hashValue="H4q7tnk5GJVrCRZgUWHYhgOiXJV+8fnenPudhDgLoVAEoW4EaUq2qVqSJftrksPPd/1KDM7Ge1QDhiypb4VhSg==" algorithmName="SHA-512" password="CC35"/>
  <autoFilter ref="C126:K141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3:H113"/>
    <mergeCell ref="E117:H117"/>
    <mergeCell ref="E115:H115"/>
    <mergeCell ref="E119:H11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192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>
      <c r="B8" s="17"/>
      <c r="D8" s="154" t="s">
        <v>221</v>
      </c>
      <c r="L8" s="17"/>
    </row>
    <row r="9" s="1" customFormat="1" ht="16.5" customHeight="1">
      <c r="B9" s="17"/>
      <c r="E9" s="155" t="s">
        <v>3269</v>
      </c>
      <c r="F9" s="1"/>
      <c r="G9" s="1"/>
      <c r="H9" s="1"/>
      <c r="L9" s="17"/>
    </row>
    <row r="10" s="1" customFormat="1" ht="12" customHeight="1">
      <c r="B10" s="17"/>
      <c r="D10" s="154" t="s">
        <v>1380</v>
      </c>
      <c r="L10" s="17"/>
    </row>
    <row r="11" s="2" customFormat="1" ht="16.5" customHeight="1">
      <c r="A11" s="35"/>
      <c r="B11" s="41"/>
      <c r="C11" s="35"/>
      <c r="D11" s="35"/>
      <c r="E11" s="166" t="s">
        <v>3901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1382</v>
      </c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6" t="s">
        <v>4288</v>
      </c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54" t="s">
        <v>16</v>
      </c>
      <c r="E15" s="35"/>
      <c r="F15" s="144" t="s">
        <v>1</v>
      </c>
      <c r="G15" s="35"/>
      <c r="H15" s="35"/>
      <c r="I15" s="154" t="s">
        <v>17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4" t="s">
        <v>18</v>
      </c>
      <c r="E16" s="35"/>
      <c r="F16" s="144" t="s">
        <v>19</v>
      </c>
      <c r="G16" s="35"/>
      <c r="H16" s="35"/>
      <c r="I16" s="154" t="s">
        <v>20</v>
      </c>
      <c r="J16" s="157" t="str">
        <f>'Rekapitulácia stavby'!AN8</f>
        <v>20. 7. 2022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54" t="s">
        <v>22</v>
      </c>
      <c r="E18" s="35"/>
      <c r="F18" s="35"/>
      <c r="G18" s="35"/>
      <c r="H18" s="35"/>
      <c r="I18" s="154" t="s">
        <v>23</v>
      </c>
      <c r="J18" s="144" t="s">
        <v>24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44" t="s">
        <v>25</v>
      </c>
      <c r="F19" s="35"/>
      <c r="G19" s="35"/>
      <c r="H19" s="35"/>
      <c r="I19" s="154" t="s">
        <v>26</v>
      </c>
      <c r="J19" s="144" t="s">
        <v>1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54" t="s">
        <v>27</v>
      </c>
      <c r="E21" s="35"/>
      <c r="F21" s="35"/>
      <c r="G21" s="35"/>
      <c r="H21" s="35"/>
      <c r="I21" s="154" t="s">
        <v>23</v>
      </c>
      <c r="J21" s="30" t="str">
        <f>'Rekapitulácia stavby'!AN13</f>
        <v>Vyplň údaj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'Rekapitulácia stavby'!E14</f>
        <v>Vyplň údaj</v>
      </c>
      <c r="F22" s="144"/>
      <c r="G22" s="144"/>
      <c r="H22" s="144"/>
      <c r="I22" s="154" t="s">
        <v>26</v>
      </c>
      <c r="J22" s="30" t="str">
        <f>'Rekapitulácia stavby'!AN14</f>
        <v>Vyplň údaj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54" t="s">
        <v>29</v>
      </c>
      <c r="E24" s="35"/>
      <c r="F24" s="35"/>
      <c r="G24" s="35"/>
      <c r="H24" s="35"/>
      <c r="I24" s="154" t="s">
        <v>23</v>
      </c>
      <c r="J24" s="144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44" t="s">
        <v>30</v>
      </c>
      <c r="F25" s="35"/>
      <c r="G25" s="35"/>
      <c r="H25" s="35"/>
      <c r="I25" s="154" t="s">
        <v>26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54" t="s">
        <v>33</v>
      </c>
      <c r="E27" s="35"/>
      <c r="F27" s="35"/>
      <c r="G27" s="35"/>
      <c r="H27" s="35"/>
      <c r="I27" s="154" t="s">
        <v>23</v>
      </c>
      <c r="J27" s="144" t="s">
        <v>34</v>
      </c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44" t="s">
        <v>35</v>
      </c>
      <c r="F28" s="35"/>
      <c r="G28" s="35"/>
      <c r="H28" s="35"/>
      <c r="I28" s="154" t="s">
        <v>26</v>
      </c>
      <c r="J28" s="144" t="s">
        <v>36</v>
      </c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54" t="s">
        <v>37</v>
      </c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8"/>
      <c r="B31" s="159"/>
      <c r="C31" s="158"/>
      <c r="D31" s="158"/>
      <c r="E31" s="160" t="s">
        <v>1</v>
      </c>
      <c r="F31" s="160"/>
      <c r="G31" s="160"/>
      <c r="H31" s="160"/>
      <c r="I31" s="158"/>
      <c r="J31" s="158"/>
      <c r="K31" s="158"/>
      <c r="L31" s="161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2"/>
      <c r="E33" s="162"/>
      <c r="F33" s="162"/>
      <c r="G33" s="162"/>
      <c r="H33" s="162"/>
      <c r="I33" s="162"/>
      <c r="J33" s="162"/>
      <c r="K33" s="162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63" t="s">
        <v>38</v>
      </c>
      <c r="E34" s="35"/>
      <c r="F34" s="35"/>
      <c r="G34" s="35"/>
      <c r="H34" s="35"/>
      <c r="I34" s="35"/>
      <c r="J34" s="164">
        <f>ROUND(J127,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62"/>
      <c r="E35" s="162"/>
      <c r="F35" s="162"/>
      <c r="G35" s="162"/>
      <c r="H35" s="162"/>
      <c r="I35" s="162"/>
      <c r="J35" s="162"/>
      <c r="K35" s="162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5" t="s">
        <v>40</v>
      </c>
      <c r="G36" s="35"/>
      <c r="H36" s="35"/>
      <c r="I36" s="165" t="s">
        <v>39</v>
      </c>
      <c r="J36" s="165" t="s">
        <v>41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6" t="s">
        <v>42</v>
      </c>
      <c r="E37" s="167" t="s">
        <v>43</v>
      </c>
      <c r="F37" s="168">
        <f>ROUND((SUM(BE127:BE140)),  2)</f>
        <v>0</v>
      </c>
      <c r="G37" s="169"/>
      <c r="H37" s="169"/>
      <c r="I37" s="170">
        <v>0.20000000000000001</v>
      </c>
      <c r="J37" s="168">
        <f>ROUND(((SUM(BE127:BE140))*I37),  2)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67" t="s">
        <v>44</v>
      </c>
      <c r="F38" s="168">
        <f>ROUND((SUM(BF127:BF140)),  2)</f>
        <v>0</v>
      </c>
      <c r="G38" s="169"/>
      <c r="H38" s="169"/>
      <c r="I38" s="170">
        <v>0.20000000000000001</v>
      </c>
      <c r="J38" s="168">
        <f>ROUND(((SUM(BF127:BF140))*I38),  2)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54" t="s">
        <v>45</v>
      </c>
      <c r="F39" s="171">
        <f>ROUND((SUM(BG127:BG140)),  2)</f>
        <v>0</v>
      </c>
      <c r="G39" s="35"/>
      <c r="H39" s="35"/>
      <c r="I39" s="172">
        <v>0.20000000000000001</v>
      </c>
      <c r="J39" s="171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54" t="s">
        <v>46</v>
      </c>
      <c r="F40" s="171">
        <f>ROUND((SUM(BH127:BH140)),  2)</f>
        <v>0</v>
      </c>
      <c r="G40" s="35"/>
      <c r="H40" s="35"/>
      <c r="I40" s="172">
        <v>0.20000000000000001</v>
      </c>
      <c r="J40" s="171">
        <f>0</f>
        <v>0</v>
      </c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67" t="s">
        <v>47</v>
      </c>
      <c r="F41" s="168">
        <f>ROUND((SUM(BI127:BI140)),  2)</f>
        <v>0</v>
      </c>
      <c r="G41" s="169"/>
      <c r="H41" s="169"/>
      <c r="I41" s="170">
        <v>0</v>
      </c>
      <c r="J41" s="168">
        <f>0</f>
        <v>0</v>
      </c>
      <c r="K41" s="35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73"/>
      <c r="D43" s="174" t="s">
        <v>48</v>
      </c>
      <c r="E43" s="175"/>
      <c r="F43" s="175"/>
      <c r="G43" s="176" t="s">
        <v>49</v>
      </c>
      <c r="H43" s="177" t="s">
        <v>50</v>
      </c>
      <c r="I43" s="175"/>
      <c r="J43" s="178">
        <f>SUM(J34:J41)</f>
        <v>0</v>
      </c>
      <c r="K43" s="179"/>
      <c r="L43" s="66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221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91" t="s">
        <v>3269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1380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264" t="s">
        <v>3901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1382</v>
      </c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9" t="str">
        <f>E13</f>
        <v>SO-1.2.2.8 - Rozvádzač R223 trieda</v>
      </c>
      <c r="F91" s="37"/>
      <c r="G91" s="37"/>
      <c r="H91" s="37"/>
      <c r="I91" s="37"/>
      <c r="J91" s="37"/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18</v>
      </c>
      <c r="D93" s="37"/>
      <c r="E93" s="37"/>
      <c r="F93" s="24" t="str">
        <f>F16</f>
        <v>Svit</v>
      </c>
      <c r="G93" s="37"/>
      <c r="H93" s="37"/>
      <c r="I93" s="29" t="s">
        <v>20</v>
      </c>
      <c r="J93" s="82" t="str">
        <f>IF(J16="","",J16)</f>
        <v>20. 7. 2022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22</v>
      </c>
      <c r="D95" s="37"/>
      <c r="E95" s="37"/>
      <c r="F95" s="24" t="str">
        <f>E19</f>
        <v>Mesto Svit</v>
      </c>
      <c r="G95" s="37"/>
      <c r="H95" s="37"/>
      <c r="I95" s="29" t="s">
        <v>29</v>
      </c>
      <c r="J95" s="33" t="str">
        <f>E25</f>
        <v>Ing. arch. Martin Baloga, PhD. a kolektív EnviArch</v>
      </c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33</v>
      </c>
      <c r="J96" s="33" t="str">
        <f>E28</f>
        <v>Structures, s.r.o.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92" t="s">
        <v>224</v>
      </c>
      <c r="D98" s="193"/>
      <c r="E98" s="193"/>
      <c r="F98" s="193"/>
      <c r="G98" s="193"/>
      <c r="H98" s="193"/>
      <c r="I98" s="193"/>
      <c r="J98" s="194" t="s">
        <v>225</v>
      </c>
      <c r="K98" s="193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95" t="s">
        <v>226</v>
      </c>
      <c r="D100" s="37"/>
      <c r="E100" s="37"/>
      <c r="F100" s="37"/>
      <c r="G100" s="37"/>
      <c r="H100" s="37"/>
      <c r="I100" s="37"/>
      <c r="J100" s="113">
        <f>J127</f>
        <v>0</v>
      </c>
      <c r="K100" s="37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227</v>
      </c>
    </row>
    <row r="101" s="9" customFormat="1" ht="24.96" customHeight="1">
      <c r="A101" s="9"/>
      <c r="B101" s="196"/>
      <c r="C101" s="197"/>
      <c r="D101" s="198" t="s">
        <v>2975</v>
      </c>
      <c r="E101" s="199"/>
      <c r="F101" s="199"/>
      <c r="G101" s="199"/>
      <c r="H101" s="199"/>
      <c r="I101" s="199"/>
      <c r="J101" s="200">
        <f>J128</f>
        <v>0</v>
      </c>
      <c r="K101" s="197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9" customFormat="1" ht="24.96" customHeight="1">
      <c r="A102" s="9"/>
      <c r="B102" s="196"/>
      <c r="C102" s="197"/>
      <c r="D102" s="198" t="s">
        <v>3983</v>
      </c>
      <c r="E102" s="199"/>
      <c r="F102" s="199"/>
      <c r="G102" s="199"/>
      <c r="H102" s="199"/>
      <c r="I102" s="199"/>
      <c r="J102" s="200">
        <f>J138</f>
        <v>0</v>
      </c>
      <c r="K102" s="197"/>
      <c r="L102" s="201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202"/>
      <c r="C103" s="136"/>
      <c r="D103" s="203" t="s">
        <v>2579</v>
      </c>
      <c r="E103" s="204"/>
      <c r="F103" s="204"/>
      <c r="G103" s="204"/>
      <c r="H103" s="204"/>
      <c r="I103" s="204"/>
      <c r="J103" s="205">
        <f>J139</f>
        <v>0</v>
      </c>
      <c r="K103" s="136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2" customFormat="1" ht="21.84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="2" customFormat="1" ht="6.96" customHeight="1">
      <c r="A105" s="35"/>
      <c r="B105" s="69"/>
      <c r="C105" s="70"/>
      <c r="D105" s="70"/>
      <c r="E105" s="70"/>
      <c r="F105" s="70"/>
      <c r="G105" s="70"/>
      <c r="H105" s="70"/>
      <c r="I105" s="70"/>
      <c r="J105" s="70"/>
      <c r="K105" s="70"/>
      <c r="L105" s="66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="2" customFormat="1" ht="6.96" customHeight="1">
      <c r="A109" s="35"/>
      <c r="B109" s="71"/>
      <c r="C109" s="72"/>
      <c r="D109" s="72"/>
      <c r="E109" s="72"/>
      <c r="F109" s="72"/>
      <c r="G109" s="72"/>
      <c r="H109" s="72"/>
      <c r="I109" s="72"/>
      <c r="J109" s="72"/>
      <c r="K109" s="72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24.96" customHeight="1">
      <c r="A110" s="35"/>
      <c r="B110" s="36"/>
      <c r="C110" s="20" t="s">
        <v>250</v>
      </c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6.96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2" customHeight="1">
      <c r="A112" s="35"/>
      <c r="B112" s="36"/>
      <c r="C112" s="29" t="s">
        <v>14</v>
      </c>
      <c r="D112" s="37"/>
      <c r="E112" s="37"/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6.5" customHeight="1">
      <c r="A113" s="35"/>
      <c r="B113" s="36"/>
      <c r="C113" s="37"/>
      <c r="D113" s="37"/>
      <c r="E113" s="191" t="str">
        <f>E7</f>
        <v>Materská škola Svit - ZMNENA</v>
      </c>
      <c r="F113" s="29"/>
      <c r="G113" s="29"/>
      <c r="H113" s="29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1" customFormat="1" ht="12" customHeight="1">
      <c r="B114" s="18"/>
      <c r="C114" s="29" t="s">
        <v>221</v>
      </c>
      <c r="D114" s="19"/>
      <c r="E114" s="19"/>
      <c r="F114" s="19"/>
      <c r="G114" s="19"/>
      <c r="H114" s="19"/>
      <c r="I114" s="19"/>
      <c r="J114" s="19"/>
      <c r="K114" s="19"/>
      <c r="L114" s="17"/>
    </row>
    <row r="115" s="1" customFormat="1" ht="16.5" customHeight="1">
      <c r="B115" s="18"/>
      <c r="C115" s="19"/>
      <c r="D115" s="19"/>
      <c r="E115" s="191" t="s">
        <v>3269</v>
      </c>
      <c r="F115" s="19"/>
      <c r="G115" s="19"/>
      <c r="H115" s="19"/>
      <c r="I115" s="19"/>
      <c r="J115" s="19"/>
      <c r="K115" s="19"/>
      <c r="L115" s="17"/>
    </row>
    <row r="116" s="1" customFormat="1" ht="12" customHeight="1">
      <c r="B116" s="18"/>
      <c r="C116" s="29" t="s">
        <v>1380</v>
      </c>
      <c r="D116" s="19"/>
      <c r="E116" s="19"/>
      <c r="F116" s="19"/>
      <c r="G116" s="19"/>
      <c r="H116" s="19"/>
      <c r="I116" s="19"/>
      <c r="J116" s="19"/>
      <c r="K116" s="19"/>
      <c r="L116" s="17"/>
    </row>
    <row r="117" s="2" customFormat="1" ht="16.5" customHeight="1">
      <c r="A117" s="35"/>
      <c r="B117" s="36"/>
      <c r="C117" s="37"/>
      <c r="D117" s="37"/>
      <c r="E117" s="264" t="s">
        <v>3901</v>
      </c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2" customHeight="1">
      <c r="A118" s="35"/>
      <c r="B118" s="36"/>
      <c r="C118" s="29" t="s">
        <v>1382</v>
      </c>
      <c r="D118" s="37"/>
      <c r="E118" s="37"/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6.5" customHeight="1">
      <c r="A119" s="35"/>
      <c r="B119" s="36"/>
      <c r="C119" s="37"/>
      <c r="D119" s="37"/>
      <c r="E119" s="79" t="str">
        <f>E13</f>
        <v>SO-1.2.2.8 - Rozvádzač R223 trieda</v>
      </c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6.96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2" customHeight="1">
      <c r="A121" s="35"/>
      <c r="B121" s="36"/>
      <c r="C121" s="29" t="s">
        <v>18</v>
      </c>
      <c r="D121" s="37"/>
      <c r="E121" s="37"/>
      <c r="F121" s="24" t="str">
        <f>F16</f>
        <v>Svit</v>
      </c>
      <c r="G121" s="37"/>
      <c r="H121" s="37"/>
      <c r="I121" s="29" t="s">
        <v>20</v>
      </c>
      <c r="J121" s="82" t="str">
        <f>IF(J16="","",J16)</f>
        <v>20. 7. 2022</v>
      </c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6.96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40.05" customHeight="1">
      <c r="A123" s="35"/>
      <c r="B123" s="36"/>
      <c r="C123" s="29" t="s">
        <v>22</v>
      </c>
      <c r="D123" s="37"/>
      <c r="E123" s="37"/>
      <c r="F123" s="24" t="str">
        <f>E19</f>
        <v>Mesto Svit</v>
      </c>
      <c r="G123" s="37"/>
      <c r="H123" s="37"/>
      <c r="I123" s="29" t="s">
        <v>29</v>
      </c>
      <c r="J123" s="33" t="str">
        <f>E25</f>
        <v>Ing. arch. Martin Baloga, PhD. a kolektív EnviArch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5.15" customHeight="1">
      <c r="A124" s="35"/>
      <c r="B124" s="36"/>
      <c r="C124" s="29" t="s">
        <v>27</v>
      </c>
      <c r="D124" s="37"/>
      <c r="E124" s="37"/>
      <c r="F124" s="24" t="str">
        <f>IF(E22="","",E22)</f>
        <v>Vyplň údaj</v>
      </c>
      <c r="G124" s="37"/>
      <c r="H124" s="37"/>
      <c r="I124" s="29" t="s">
        <v>33</v>
      </c>
      <c r="J124" s="33" t="str">
        <f>E28</f>
        <v>Structures, s.r.o.</v>
      </c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0.32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11" customFormat="1" ht="29.28" customHeight="1">
      <c r="A126" s="207"/>
      <c r="B126" s="208"/>
      <c r="C126" s="209" t="s">
        <v>251</v>
      </c>
      <c r="D126" s="210" t="s">
        <v>63</v>
      </c>
      <c r="E126" s="210" t="s">
        <v>59</v>
      </c>
      <c r="F126" s="210" t="s">
        <v>60</v>
      </c>
      <c r="G126" s="210" t="s">
        <v>252</v>
      </c>
      <c r="H126" s="210" t="s">
        <v>253</v>
      </c>
      <c r="I126" s="210" t="s">
        <v>254</v>
      </c>
      <c r="J126" s="211" t="s">
        <v>225</v>
      </c>
      <c r="K126" s="212" t="s">
        <v>255</v>
      </c>
      <c r="L126" s="213"/>
      <c r="M126" s="103" t="s">
        <v>1</v>
      </c>
      <c r="N126" s="104" t="s">
        <v>42</v>
      </c>
      <c r="O126" s="104" t="s">
        <v>256</v>
      </c>
      <c r="P126" s="104" t="s">
        <v>257</v>
      </c>
      <c r="Q126" s="104" t="s">
        <v>258</v>
      </c>
      <c r="R126" s="104" t="s">
        <v>259</v>
      </c>
      <c r="S126" s="104" t="s">
        <v>260</v>
      </c>
      <c r="T126" s="105" t="s">
        <v>261</v>
      </c>
      <c r="U126" s="207"/>
      <c r="V126" s="207"/>
      <c r="W126" s="207"/>
      <c r="X126" s="207"/>
      <c r="Y126" s="207"/>
      <c r="Z126" s="207"/>
      <c r="AA126" s="207"/>
      <c r="AB126" s="207"/>
      <c r="AC126" s="207"/>
      <c r="AD126" s="207"/>
      <c r="AE126" s="207"/>
    </row>
    <row r="127" s="2" customFormat="1" ht="22.8" customHeight="1">
      <c r="A127" s="35"/>
      <c r="B127" s="36"/>
      <c r="C127" s="110" t="s">
        <v>226</v>
      </c>
      <c r="D127" s="37"/>
      <c r="E127" s="37"/>
      <c r="F127" s="37"/>
      <c r="G127" s="37"/>
      <c r="H127" s="37"/>
      <c r="I127" s="37"/>
      <c r="J127" s="214">
        <f>BK127</f>
        <v>0</v>
      </c>
      <c r="K127" s="37"/>
      <c r="L127" s="41"/>
      <c r="M127" s="106"/>
      <c r="N127" s="215"/>
      <c r="O127" s="107"/>
      <c r="P127" s="216">
        <f>P128+P138</f>
        <v>0</v>
      </c>
      <c r="Q127" s="107"/>
      <c r="R127" s="216">
        <f>R128+R138</f>
        <v>0</v>
      </c>
      <c r="S127" s="107"/>
      <c r="T127" s="217">
        <f>T128+T138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4" t="s">
        <v>77</v>
      </c>
      <c r="AU127" s="14" t="s">
        <v>227</v>
      </c>
      <c r="BK127" s="218">
        <f>BK128+BK138</f>
        <v>0</v>
      </c>
    </row>
    <row r="128" s="12" customFormat="1" ht="25.92" customHeight="1">
      <c r="A128" s="12"/>
      <c r="B128" s="219"/>
      <c r="C128" s="220"/>
      <c r="D128" s="221" t="s">
        <v>77</v>
      </c>
      <c r="E128" s="222" t="s">
        <v>2580</v>
      </c>
      <c r="F128" s="222" t="s">
        <v>2976</v>
      </c>
      <c r="G128" s="220"/>
      <c r="H128" s="220"/>
      <c r="I128" s="223"/>
      <c r="J128" s="224">
        <f>BK128</f>
        <v>0</v>
      </c>
      <c r="K128" s="220"/>
      <c r="L128" s="225"/>
      <c r="M128" s="226"/>
      <c r="N128" s="227"/>
      <c r="O128" s="227"/>
      <c r="P128" s="228">
        <f>SUM(P129:P137)</f>
        <v>0</v>
      </c>
      <c r="Q128" s="227"/>
      <c r="R128" s="228">
        <f>SUM(R129:R137)</f>
        <v>0</v>
      </c>
      <c r="S128" s="227"/>
      <c r="T128" s="229">
        <f>SUM(T129:T137)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0" t="s">
        <v>85</v>
      </c>
      <c r="AT128" s="231" t="s">
        <v>77</v>
      </c>
      <c r="AU128" s="231" t="s">
        <v>78</v>
      </c>
      <c r="AY128" s="230" t="s">
        <v>263</v>
      </c>
      <c r="BK128" s="232">
        <f>SUM(BK129:BK137)</f>
        <v>0</v>
      </c>
    </row>
    <row r="129" s="2" customFormat="1" ht="24.15" customHeight="1">
      <c r="A129" s="35"/>
      <c r="B129" s="36"/>
      <c r="C129" s="249" t="s">
        <v>85</v>
      </c>
      <c r="D129" s="249" t="s">
        <v>612</v>
      </c>
      <c r="E129" s="250" t="s">
        <v>3014</v>
      </c>
      <c r="F129" s="251" t="s">
        <v>3015</v>
      </c>
      <c r="G129" s="252" t="s">
        <v>2598</v>
      </c>
      <c r="H129" s="253">
        <v>1</v>
      </c>
      <c r="I129" s="254"/>
      <c r="J129" s="253">
        <f>ROUND(I129*H129,3)</f>
        <v>0</v>
      </c>
      <c r="K129" s="255"/>
      <c r="L129" s="256"/>
      <c r="M129" s="257" t="s">
        <v>1</v>
      </c>
      <c r="N129" s="258" t="s">
        <v>44</v>
      </c>
      <c r="O129" s="94"/>
      <c r="P129" s="242">
        <f>O129*H129</f>
        <v>0</v>
      </c>
      <c r="Q129" s="242">
        <v>0</v>
      </c>
      <c r="R129" s="242">
        <f>Q129*H129</f>
        <v>0</v>
      </c>
      <c r="S129" s="242">
        <v>0</v>
      </c>
      <c r="T129" s="243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4" t="s">
        <v>290</v>
      </c>
      <c r="AT129" s="244" t="s">
        <v>612</v>
      </c>
      <c r="AU129" s="244" t="s">
        <v>85</v>
      </c>
      <c r="AY129" s="14" t="s">
        <v>263</v>
      </c>
      <c r="BE129" s="245">
        <f>IF(N129="základná",J129,0)</f>
        <v>0</v>
      </c>
      <c r="BF129" s="245">
        <f>IF(N129="znížená",J129,0)</f>
        <v>0</v>
      </c>
      <c r="BG129" s="245">
        <f>IF(N129="zákl. prenesená",J129,0)</f>
        <v>0</v>
      </c>
      <c r="BH129" s="245">
        <f>IF(N129="zníž. prenesená",J129,0)</f>
        <v>0</v>
      </c>
      <c r="BI129" s="245">
        <f>IF(N129="nulová",J129,0)</f>
        <v>0</v>
      </c>
      <c r="BJ129" s="14" t="s">
        <v>89</v>
      </c>
      <c r="BK129" s="246">
        <f>ROUND(I129*H129,3)</f>
        <v>0</v>
      </c>
      <c r="BL129" s="14" t="s">
        <v>101</v>
      </c>
      <c r="BM129" s="244" t="s">
        <v>4289</v>
      </c>
    </row>
    <row r="130" s="2" customFormat="1" ht="33" customHeight="1">
      <c r="A130" s="35"/>
      <c r="B130" s="36"/>
      <c r="C130" s="249" t="s">
        <v>89</v>
      </c>
      <c r="D130" s="249" t="s">
        <v>612</v>
      </c>
      <c r="E130" s="250" t="s">
        <v>2980</v>
      </c>
      <c r="F130" s="251" t="s">
        <v>2981</v>
      </c>
      <c r="G130" s="252" t="s">
        <v>2598</v>
      </c>
      <c r="H130" s="253">
        <v>1</v>
      </c>
      <c r="I130" s="254"/>
      <c r="J130" s="253">
        <f>ROUND(I130*H130,3)</f>
        <v>0</v>
      </c>
      <c r="K130" s="255"/>
      <c r="L130" s="256"/>
      <c r="M130" s="257" t="s">
        <v>1</v>
      </c>
      <c r="N130" s="258" t="s">
        <v>44</v>
      </c>
      <c r="O130" s="94"/>
      <c r="P130" s="242">
        <f>O130*H130</f>
        <v>0</v>
      </c>
      <c r="Q130" s="242">
        <v>0</v>
      </c>
      <c r="R130" s="242">
        <f>Q130*H130</f>
        <v>0</v>
      </c>
      <c r="S130" s="242">
        <v>0</v>
      </c>
      <c r="T130" s="243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4" t="s">
        <v>290</v>
      </c>
      <c r="AT130" s="244" t="s">
        <v>612</v>
      </c>
      <c r="AU130" s="244" t="s">
        <v>85</v>
      </c>
      <c r="AY130" s="14" t="s">
        <v>263</v>
      </c>
      <c r="BE130" s="245">
        <f>IF(N130="základná",J130,0)</f>
        <v>0</v>
      </c>
      <c r="BF130" s="245">
        <f>IF(N130="znížená",J130,0)</f>
        <v>0</v>
      </c>
      <c r="BG130" s="245">
        <f>IF(N130="zákl. prenesená",J130,0)</f>
        <v>0</v>
      </c>
      <c r="BH130" s="245">
        <f>IF(N130="zníž. prenesená",J130,0)</f>
        <v>0</v>
      </c>
      <c r="BI130" s="245">
        <f>IF(N130="nulová",J130,0)</f>
        <v>0</v>
      </c>
      <c r="BJ130" s="14" t="s">
        <v>89</v>
      </c>
      <c r="BK130" s="246">
        <f>ROUND(I130*H130,3)</f>
        <v>0</v>
      </c>
      <c r="BL130" s="14" t="s">
        <v>101</v>
      </c>
      <c r="BM130" s="244" t="s">
        <v>4290</v>
      </c>
    </row>
    <row r="131" s="2" customFormat="1" ht="16.5" customHeight="1">
      <c r="A131" s="35"/>
      <c r="B131" s="36"/>
      <c r="C131" s="249" t="s">
        <v>96</v>
      </c>
      <c r="D131" s="249" t="s">
        <v>612</v>
      </c>
      <c r="E131" s="250" t="s">
        <v>2983</v>
      </c>
      <c r="F131" s="251" t="s">
        <v>2984</v>
      </c>
      <c r="G131" s="252" t="s">
        <v>2598</v>
      </c>
      <c r="H131" s="253">
        <v>1</v>
      </c>
      <c r="I131" s="254"/>
      <c r="J131" s="253">
        <f>ROUND(I131*H131,3)</f>
        <v>0</v>
      </c>
      <c r="K131" s="255"/>
      <c r="L131" s="256"/>
      <c r="M131" s="257" t="s">
        <v>1</v>
      </c>
      <c r="N131" s="258" t="s">
        <v>44</v>
      </c>
      <c r="O131" s="94"/>
      <c r="P131" s="242">
        <f>O131*H131</f>
        <v>0</v>
      </c>
      <c r="Q131" s="242">
        <v>0</v>
      </c>
      <c r="R131" s="242">
        <f>Q131*H131</f>
        <v>0</v>
      </c>
      <c r="S131" s="242">
        <v>0</v>
      </c>
      <c r="T131" s="24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4" t="s">
        <v>290</v>
      </c>
      <c r="AT131" s="244" t="s">
        <v>612</v>
      </c>
      <c r="AU131" s="244" t="s">
        <v>85</v>
      </c>
      <c r="AY131" s="14" t="s">
        <v>263</v>
      </c>
      <c r="BE131" s="245">
        <f>IF(N131="základná",J131,0)</f>
        <v>0</v>
      </c>
      <c r="BF131" s="245">
        <f>IF(N131="znížená",J131,0)</f>
        <v>0</v>
      </c>
      <c r="BG131" s="245">
        <f>IF(N131="zákl. prenesená",J131,0)</f>
        <v>0</v>
      </c>
      <c r="BH131" s="245">
        <f>IF(N131="zníž. prenesená",J131,0)</f>
        <v>0</v>
      </c>
      <c r="BI131" s="245">
        <f>IF(N131="nulová",J131,0)</f>
        <v>0</v>
      </c>
      <c r="BJ131" s="14" t="s">
        <v>89</v>
      </c>
      <c r="BK131" s="246">
        <f>ROUND(I131*H131,3)</f>
        <v>0</v>
      </c>
      <c r="BL131" s="14" t="s">
        <v>101</v>
      </c>
      <c r="BM131" s="244" t="s">
        <v>4291</v>
      </c>
    </row>
    <row r="132" s="2" customFormat="1" ht="21.75" customHeight="1">
      <c r="A132" s="35"/>
      <c r="B132" s="36"/>
      <c r="C132" s="249" t="s">
        <v>101</v>
      </c>
      <c r="D132" s="249" t="s">
        <v>612</v>
      </c>
      <c r="E132" s="250" t="s">
        <v>2986</v>
      </c>
      <c r="F132" s="251" t="s">
        <v>2987</v>
      </c>
      <c r="G132" s="252" t="s">
        <v>2598</v>
      </c>
      <c r="H132" s="253">
        <v>1</v>
      </c>
      <c r="I132" s="254"/>
      <c r="J132" s="253">
        <f>ROUND(I132*H132,3)</f>
        <v>0</v>
      </c>
      <c r="K132" s="255"/>
      <c r="L132" s="256"/>
      <c r="M132" s="257" t="s">
        <v>1</v>
      </c>
      <c r="N132" s="258" t="s">
        <v>44</v>
      </c>
      <c r="O132" s="94"/>
      <c r="P132" s="242">
        <f>O132*H132</f>
        <v>0</v>
      </c>
      <c r="Q132" s="242">
        <v>0</v>
      </c>
      <c r="R132" s="242">
        <f>Q132*H132</f>
        <v>0</v>
      </c>
      <c r="S132" s="242">
        <v>0</v>
      </c>
      <c r="T132" s="24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4" t="s">
        <v>290</v>
      </c>
      <c r="AT132" s="244" t="s">
        <v>612</v>
      </c>
      <c r="AU132" s="244" t="s">
        <v>85</v>
      </c>
      <c r="AY132" s="14" t="s">
        <v>263</v>
      </c>
      <c r="BE132" s="245">
        <f>IF(N132="základná",J132,0)</f>
        <v>0</v>
      </c>
      <c r="BF132" s="245">
        <f>IF(N132="znížená",J132,0)</f>
        <v>0</v>
      </c>
      <c r="BG132" s="245">
        <f>IF(N132="zákl. prenesená",J132,0)</f>
        <v>0</v>
      </c>
      <c r="BH132" s="245">
        <f>IF(N132="zníž. prenesená",J132,0)</f>
        <v>0</v>
      </c>
      <c r="BI132" s="245">
        <f>IF(N132="nulová",J132,0)</f>
        <v>0</v>
      </c>
      <c r="BJ132" s="14" t="s">
        <v>89</v>
      </c>
      <c r="BK132" s="246">
        <f>ROUND(I132*H132,3)</f>
        <v>0</v>
      </c>
      <c r="BL132" s="14" t="s">
        <v>101</v>
      </c>
      <c r="BM132" s="244" t="s">
        <v>4292</v>
      </c>
    </row>
    <row r="133" s="2" customFormat="1" ht="16.5" customHeight="1">
      <c r="A133" s="35"/>
      <c r="B133" s="36"/>
      <c r="C133" s="249" t="s">
        <v>278</v>
      </c>
      <c r="D133" s="249" t="s">
        <v>612</v>
      </c>
      <c r="E133" s="250" t="s">
        <v>2989</v>
      </c>
      <c r="F133" s="251" t="s">
        <v>2990</v>
      </c>
      <c r="G133" s="252" t="s">
        <v>2598</v>
      </c>
      <c r="H133" s="253">
        <v>6</v>
      </c>
      <c r="I133" s="254"/>
      <c r="J133" s="253">
        <f>ROUND(I133*H133,3)</f>
        <v>0</v>
      </c>
      <c r="K133" s="255"/>
      <c r="L133" s="256"/>
      <c r="M133" s="257" t="s">
        <v>1</v>
      </c>
      <c r="N133" s="258" t="s">
        <v>44</v>
      </c>
      <c r="O133" s="94"/>
      <c r="P133" s="242">
        <f>O133*H133</f>
        <v>0</v>
      </c>
      <c r="Q133" s="242">
        <v>0</v>
      </c>
      <c r="R133" s="242">
        <f>Q133*H133</f>
        <v>0</v>
      </c>
      <c r="S133" s="242">
        <v>0</v>
      </c>
      <c r="T133" s="24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4" t="s">
        <v>290</v>
      </c>
      <c r="AT133" s="244" t="s">
        <v>612</v>
      </c>
      <c r="AU133" s="244" t="s">
        <v>85</v>
      </c>
      <c r="AY133" s="14" t="s">
        <v>263</v>
      </c>
      <c r="BE133" s="245">
        <f>IF(N133="základná",J133,0)</f>
        <v>0</v>
      </c>
      <c r="BF133" s="245">
        <f>IF(N133="znížená",J133,0)</f>
        <v>0</v>
      </c>
      <c r="BG133" s="245">
        <f>IF(N133="zákl. prenesená",J133,0)</f>
        <v>0</v>
      </c>
      <c r="BH133" s="245">
        <f>IF(N133="zníž. prenesená",J133,0)</f>
        <v>0</v>
      </c>
      <c r="BI133" s="245">
        <f>IF(N133="nulová",J133,0)</f>
        <v>0</v>
      </c>
      <c r="BJ133" s="14" t="s">
        <v>89</v>
      </c>
      <c r="BK133" s="246">
        <f>ROUND(I133*H133,3)</f>
        <v>0</v>
      </c>
      <c r="BL133" s="14" t="s">
        <v>101</v>
      </c>
      <c r="BM133" s="244" t="s">
        <v>4293</v>
      </c>
    </row>
    <row r="134" s="2" customFormat="1" ht="24.15" customHeight="1">
      <c r="A134" s="35"/>
      <c r="B134" s="36"/>
      <c r="C134" s="249" t="s">
        <v>282</v>
      </c>
      <c r="D134" s="249" t="s">
        <v>612</v>
      </c>
      <c r="E134" s="250" t="s">
        <v>2995</v>
      </c>
      <c r="F134" s="251" t="s">
        <v>2996</v>
      </c>
      <c r="G134" s="252" t="s">
        <v>2598</v>
      </c>
      <c r="H134" s="253">
        <v>10</v>
      </c>
      <c r="I134" s="254"/>
      <c r="J134" s="253">
        <f>ROUND(I134*H134,3)</f>
        <v>0</v>
      </c>
      <c r="K134" s="255"/>
      <c r="L134" s="256"/>
      <c r="M134" s="257" t="s">
        <v>1</v>
      </c>
      <c r="N134" s="258" t="s">
        <v>44</v>
      </c>
      <c r="O134" s="94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290</v>
      </c>
      <c r="AT134" s="244" t="s">
        <v>612</v>
      </c>
      <c r="AU134" s="244" t="s">
        <v>85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101</v>
      </c>
      <c r="BM134" s="244" t="s">
        <v>4294</v>
      </c>
    </row>
    <row r="135" s="2" customFormat="1" ht="24.15" customHeight="1">
      <c r="A135" s="35"/>
      <c r="B135" s="36"/>
      <c r="C135" s="249" t="s">
        <v>286</v>
      </c>
      <c r="D135" s="249" t="s">
        <v>612</v>
      </c>
      <c r="E135" s="250" t="s">
        <v>2998</v>
      </c>
      <c r="F135" s="251" t="s">
        <v>2999</v>
      </c>
      <c r="G135" s="252" t="s">
        <v>2598</v>
      </c>
      <c r="H135" s="253">
        <v>8</v>
      </c>
      <c r="I135" s="254"/>
      <c r="J135" s="253">
        <f>ROUND(I135*H135,3)</f>
        <v>0</v>
      </c>
      <c r="K135" s="255"/>
      <c r="L135" s="256"/>
      <c r="M135" s="257" t="s">
        <v>1</v>
      </c>
      <c r="N135" s="258" t="s">
        <v>44</v>
      </c>
      <c r="O135" s="94"/>
      <c r="P135" s="242">
        <f>O135*H135</f>
        <v>0</v>
      </c>
      <c r="Q135" s="242">
        <v>0</v>
      </c>
      <c r="R135" s="242">
        <f>Q135*H135</f>
        <v>0</v>
      </c>
      <c r="S135" s="242">
        <v>0</v>
      </c>
      <c r="T135" s="24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4" t="s">
        <v>290</v>
      </c>
      <c r="AT135" s="244" t="s">
        <v>612</v>
      </c>
      <c r="AU135" s="244" t="s">
        <v>85</v>
      </c>
      <c r="AY135" s="14" t="s">
        <v>263</v>
      </c>
      <c r="BE135" s="245">
        <f>IF(N135="základná",J135,0)</f>
        <v>0</v>
      </c>
      <c r="BF135" s="245">
        <f>IF(N135="znížená",J135,0)</f>
        <v>0</v>
      </c>
      <c r="BG135" s="245">
        <f>IF(N135="zákl. prenesená",J135,0)</f>
        <v>0</v>
      </c>
      <c r="BH135" s="245">
        <f>IF(N135="zníž. prenesená",J135,0)</f>
        <v>0</v>
      </c>
      <c r="BI135" s="245">
        <f>IF(N135="nulová",J135,0)</f>
        <v>0</v>
      </c>
      <c r="BJ135" s="14" t="s">
        <v>89</v>
      </c>
      <c r="BK135" s="246">
        <f>ROUND(I135*H135,3)</f>
        <v>0</v>
      </c>
      <c r="BL135" s="14" t="s">
        <v>101</v>
      </c>
      <c r="BM135" s="244" t="s">
        <v>4295</v>
      </c>
    </row>
    <row r="136" s="2" customFormat="1" ht="16.5" customHeight="1">
      <c r="A136" s="35"/>
      <c r="B136" s="36"/>
      <c r="C136" s="249" t="s">
        <v>290</v>
      </c>
      <c r="D136" s="249" t="s">
        <v>612</v>
      </c>
      <c r="E136" s="250" t="s">
        <v>3001</v>
      </c>
      <c r="F136" s="251" t="s">
        <v>3002</v>
      </c>
      <c r="G136" s="252" t="s">
        <v>2598</v>
      </c>
      <c r="H136" s="253">
        <v>1</v>
      </c>
      <c r="I136" s="254"/>
      <c r="J136" s="253">
        <f>ROUND(I136*H136,3)</f>
        <v>0</v>
      </c>
      <c r="K136" s="255"/>
      <c r="L136" s="256"/>
      <c r="M136" s="257" t="s">
        <v>1</v>
      </c>
      <c r="N136" s="258" t="s">
        <v>44</v>
      </c>
      <c r="O136" s="94"/>
      <c r="P136" s="242">
        <f>O136*H136</f>
        <v>0</v>
      </c>
      <c r="Q136" s="242">
        <v>0</v>
      </c>
      <c r="R136" s="242">
        <f>Q136*H136</f>
        <v>0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290</v>
      </c>
      <c r="AT136" s="244" t="s">
        <v>612</v>
      </c>
      <c r="AU136" s="244" t="s">
        <v>85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101</v>
      </c>
      <c r="BM136" s="244" t="s">
        <v>4296</v>
      </c>
    </row>
    <row r="137" s="2" customFormat="1" ht="16.5" customHeight="1">
      <c r="A137" s="35"/>
      <c r="B137" s="36"/>
      <c r="C137" s="249" t="s">
        <v>294</v>
      </c>
      <c r="D137" s="249" t="s">
        <v>612</v>
      </c>
      <c r="E137" s="250" t="s">
        <v>2696</v>
      </c>
      <c r="F137" s="251" t="s">
        <v>2464</v>
      </c>
      <c r="G137" s="252" t="s">
        <v>1445</v>
      </c>
      <c r="H137" s="254"/>
      <c r="I137" s="254"/>
      <c r="J137" s="253">
        <f>ROUND(I137*H137,3)</f>
        <v>0</v>
      </c>
      <c r="K137" s="255"/>
      <c r="L137" s="256"/>
      <c r="M137" s="257" t="s">
        <v>1</v>
      </c>
      <c r="N137" s="258" t="s">
        <v>44</v>
      </c>
      <c r="O137" s="94"/>
      <c r="P137" s="242">
        <f>O137*H137</f>
        <v>0</v>
      </c>
      <c r="Q137" s="242">
        <v>0</v>
      </c>
      <c r="R137" s="242">
        <f>Q137*H137</f>
        <v>0</v>
      </c>
      <c r="S137" s="242">
        <v>0</v>
      </c>
      <c r="T137" s="24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4" t="s">
        <v>290</v>
      </c>
      <c r="AT137" s="244" t="s">
        <v>612</v>
      </c>
      <c r="AU137" s="244" t="s">
        <v>85</v>
      </c>
      <c r="AY137" s="14" t="s">
        <v>263</v>
      </c>
      <c r="BE137" s="245">
        <f>IF(N137="základná",J137,0)</f>
        <v>0</v>
      </c>
      <c r="BF137" s="245">
        <f>IF(N137="znížená",J137,0)</f>
        <v>0</v>
      </c>
      <c r="BG137" s="245">
        <f>IF(N137="zákl. prenesená",J137,0)</f>
        <v>0</v>
      </c>
      <c r="BH137" s="245">
        <f>IF(N137="zníž. prenesená",J137,0)</f>
        <v>0</v>
      </c>
      <c r="BI137" s="245">
        <f>IF(N137="nulová",J137,0)</f>
        <v>0</v>
      </c>
      <c r="BJ137" s="14" t="s">
        <v>89</v>
      </c>
      <c r="BK137" s="246">
        <f>ROUND(I137*H137,3)</f>
        <v>0</v>
      </c>
      <c r="BL137" s="14" t="s">
        <v>101</v>
      </c>
      <c r="BM137" s="244" t="s">
        <v>4297</v>
      </c>
    </row>
    <row r="138" s="12" customFormat="1" ht="25.92" customHeight="1">
      <c r="A138" s="12"/>
      <c r="B138" s="219"/>
      <c r="C138" s="220"/>
      <c r="D138" s="221" t="s">
        <v>77</v>
      </c>
      <c r="E138" s="222" t="s">
        <v>2751</v>
      </c>
      <c r="F138" s="222" t="s">
        <v>2581</v>
      </c>
      <c r="G138" s="220"/>
      <c r="H138" s="220"/>
      <c r="I138" s="223"/>
      <c r="J138" s="224">
        <f>BK138</f>
        <v>0</v>
      </c>
      <c r="K138" s="220"/>
      <c r="L138" s="225"/>
      <c r="M138" s="226"/>
      <c r="N138" s="227"/>
      <c r="O138" s="227"/>
      <c r="P138" s="228">
        <f>P139</f>
        <v>0</v>
      </c>
      <c r="Q138" s="227"/>
      <c r="R138" s="228">
        <f>R139</f>
        <v>0</v>
      </c>
      <c r="S138" s="227"/>
      <c r="T138" s="229">
        <f>T139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30" t="s">
        <v>85</v>
      </c>
      <c r="AT138" s="231" t="s">
        <v>77</v>
      </c>
      <c r="AU138" s="231" t="s">
        <v>78</v>
      </c>
      <c r="AY138" s="230" t="s">
        <v>263</v>
      </c>
      <c r="BK138" s="232">
        <f>BK139</f>
        <v>0</v>
      </c>
    </row>
    <row r="139" s="12" customFormat="1" ht="22.8" customHeight="1">
      <c r="A139" s="12"/>
      <c r="B139" s="219"/>
      <c r="C139" s="220"/>
      <c r="D139" s="221" t="s">
        <v>77</v>
      </c>
      <c r="E139" s="247" t="s">
        <v>2582</v>
      </c>
      <c r="F139" s="247" t="s">
        <v>2583</v>
      </c>
      <c r="G139" s="220"/>
      <c r="H139" s="220"/>
      <c r="I139" s="223"/>
      <c r="J139" s="248">
        <f>BK139</f>
        <v>0</v>
      </c>
      <c r="K139" s="220"/>
      <c r="L139" s="225"/>
      <c r="M139" s="226"/>
      <c r="N139" s="227"/>
      <c r="O139" s="227"/>
      <c r="P139" s="228">
        <f>P140</f>
        <v>0</v>
      </c>
      <c r="Q139" s="227"/>
      <c r="R139" s="228">
        <f>R140</f>
        <v>0</v>
      </c>
      <c r="S139" s="227"/>
      <c r="T139" s="229">
        <f>T140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30" t="s">
        <v>85</v>
      </c>
      <c r="AT139" s="231" t="s">
        <v>77</v>
      </c>
      <c r="AU139" s="231" t="s">
        <v>85</v>
      </c>
      <c r="AY139" s="230" t="s">
        <v>263</v>
      </c>
      <c r="BK139" s="232">
        <f>BK140</f>
        <v>0</v>
      </c>
    </row>
    <row r="140" s="2" customFormat="1" ht="16.5" customHeight="1">
      <c r="A140" s="35"/>
      <c r="B140" s="36"/>
      <c r="C140" s="233" t="s">
        <v>298</v>
      </c>
      <c r="D140" s="233" t="s">
        <v>264</v>
      </c>
      <c r="E140" s="234" t="s">
        <v>2690</v>
      </c>
      <c r="F140" s="235" t="s">
        <v>3011</v>
      </c>
      <c r="G140" s="236" t="s">
        <v>1445</v>
      </c>
      <c r="H140" s="238"/>
      <c r="I140" s="238"/>
      <c r="J140" s="237">
        <f>ROUND(I140*H140,3)</f>
        <v>0</v>
      </c>
      <c r="K140" s="239"/>
      <c r="L140" s="41"/>
      <c r="M140" s="259" t="s">
        <v>1</v>
      </c>
      <c r="N140" s="260" t="s">
        <v>44</v>
      </c>
      <c r="O140" s="261"/>
      <c r="P140" s="262">
        <f>O140*H140</f>
        <v>0</v>
      </c>
      <c r="Q140" s="262">
        <v>0</v>
      </c>
      <c r="R140" s="262">
        <f>Q140*H140</f>
        <v>0</v>
      </c>
      <c r="S140" s="262">
        <v>0</v>
      </c>
      <c r="T140" s="26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4" t="s">
        <v>101</v>
      </c>
      <c r="AT140" s="244" t="s">
        <v>264</v>
      </c>
      <c r="AU140" s="244" t="s">
        <v>89</v>
      </c>
      <c r="AY140" s="14" t="s">
        <v>263</v>
      </c>
      <c r="BE140" s="245">
        <f>IF(N140="základná",J140,0)</f>
        <v>0</v>
      </c>
      <c r="BF140" s="245">
        <f>IF(N140="znížená",J140,0)</f>
        <v>0</v>
      </c>
      <c r="BG140" s="245">
        <f>IF(N140="zákl. prenesená",J140,0)</f>
        <v>0</v>
      </c>
      <c r="BH140" s="245">
        <f>IF(N140="zníž. prenesená",J140,0)</f>
        <v>0</v>
      </c>
      <c r="BI140" s="245">
        <f>IF(N140="nulová",J140,0)</f>
        <v>0</v>
      </c>
      <c r="BJ140" s="14" t="s">
        <v>89</v>
      </c>
      <c r="BK140" s="246">
        <f>ROUND(I140*H140,3)</f>
        <v>0</v>
      </c>
      <c r="BL140" s="14" t="s">
        <v>101</v>
      </c>
      <c r="BM140" s="244" t="s">
        <v>4298</v>
      </c>
    </row>
    <row r="141" s="2" customFormat="1" ht="6.96" customHeight="1">
      <c r="A141" s="35"/>
      <c r="B141" s="69"/>
      <c r="C141" s="70"/>
      <c r="D141" s="70"/>
      <c r="E141" s="70"/>
      <c r="F141" s="70"/>
      <c r="G141" s="70"/>
      <c r="H141" s="70"/>
      <c r="I141" s="70"/>
      <c r="J141" s="70"/>
      <c r="K141" s="70"/>
      <c r="L141" s="41"/>
      <c r="M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</row>
  </sheetData>
  <sheetProtection sheet="1" autoFilter="0" formatColumns="0" formatRows="0" objects="1" scenarios="1" spinCount="100000" saltValue="4akvw1Y+SLda3pfyphOYWJEb7vyEE823ND5vqu237Zna+j39T3wTyr2FwFdFTZdUg6VFRumgasgQgNjivMkTdg==" hashValue="o3IP93k01ltNrLbFdAssvPJqeGEXkDMi/iI2kaE76K4Wod7ZDcdVSA8db2kGJDcGWmozXH1EB6Zlm9WNGsX+mw==" algorithmName="SHA-512" password="CC35"/>
  <autoFilter ref="C126:K140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3:H113"/>
    <mergeCell ref="E117:H117"/>
    <mergeCell ref="E115:H115"/>
    <mergeCell ref="E119:H11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195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>
      <c r="B8" s="17"/>
      <c r="D8" s="154" t="s">
        <v>221</v>
      </c>
      <c r="L8" s="17"/>
    </row>
    <row r="9" s="1" customFormat="1" ht="16.5" customHeight="1">
      <c r="B9" s="17"/>
      <c r="E9" s="155" t="s">
        <v>3269</v>
      </c>
      <c r="F9" s="1"/>
      <c r="G9" s="1"/>
      <c r="H9" s="1"/>
      <c r="L9" s="17"/>
    </row>
    <row r="10" s="1" customFormat="1" ht="12" customHeight="1">
      <c r="B10" s="17"/>
      <c r="D10" s="154" t="s">
        <v>1380</v>
      </c>
      <c r="L10" s="17"/>
    </row>
    <row r="11" s="2" customFormat="1" ht="16.5" customHeight="1">
      <c r="A11" s="35"/>
      <c r="B11" s="41"/>
      <c r="C11" s="35"/>
      <c r="D11" s="35"/>
      <c r="E11" s="166" t="s">
        <v>3901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1382</v>
      </c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6" t="s">
        <v>4299</v>
      </c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54" t="s">
        <v>16</v>
      </c>
      <c r="E15" s="35"/>
      <c r="F15" s="144" t="s">
        <v>1</v>
      </c>
      <c r="G15" s="35"/>
      <c r="H15" s="35"/>
      <c r="I15" s="154" t="s">
        <v>17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4" t="s">
        <v>18</v>
      </c>
      <c r="E16" s="35"/>
      <c r="F16" s="144" t="s">
        <v>19</v>
      </c>
      <c r="G16" s="35"/>
      <c r="H16" s="35"/>
      <c r="I16" s="154" t="s">
        <v>20</v>
      </c>
      <c r="J16" s="157" t="str">
        <f>'Rekapitulácia stavby'!AN8</f>
        <v>20. 7. 2022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54" t="s">
        <v>22</v>
      </c>
      <c r="E18" s="35"/>
      <c r="F18" s="35"/>
      <c r="G18" s="35"/>
      <c r="H18" s="35"/>
      <c r="I18" s="154" t="s">
        <v>23</v>
      </c>
      <c r="J18" s="144" t="s">
        <v>24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44" t="s">
        <v>25</v>
      </c>
      <c r="F19" s="35"/>
      <c r="G19" s="35"/>
      <c r="H19" s="35"/>
      <c r="I19" s="154" t="s">
        <v>26</v>
      </c>
      <c r="J19" s="144" t="s">
        <v>1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54" t="s">
        <v>27</v>
      </c>
      <c r="E21" s="35"/>
      <c r="F21" s="35"/>
      <c r="G21" s="35"/>
      <c r="H21" s="35"/>
      <c r="I21" s="154" t="s">
        <v>23</v>
      </c>
      <c r="J21" s="30" t="str">
        <f>'Rekapitulácia stavby'!AN13</f>
        <v>Vyplň údaj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'Rekapitulácia stavby'!E14</f>
        <v>Vyplň údaj</v>
      </c>
      <c r="F22" s="144"/>
      <c r="G22" s="144"/>
      <c r="H22" s="144"/>
      <c r="I22" s="154" t="s">
        <v>26</v>
      </c>
      <c r="J22" s="30" t="str">
        <f>'Rekapitulácia stavby'!AN14</f>
        <v>Vyplň údaj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54" t="s">
        <v>29</v>
      </c>
      <c r="E24" s="35"/>
      <c r="F24" s="35"/>
      <c r="G24" s="35"/>
      <c r="H24" s="35"/>
      <c r="I24" s="154" t="s">
        <v>23</v>
      </c>
      <c r="J24" s="144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44" t="s">
        <v>30</v>
      </c>
      <c r="F25" s="35"/>
      <c r="G25" s="35"/>
      <c r="H25" s="35"/>
      <c r="I25" s="154" t="s">
        <v>26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54" t="s">
        <v>33</v>
      </c>
      <c r="E27" s="35"/>
      <c r="F27" s="35"/>
      <c r="G27" s="35"/>
      <c r="H27" s="35"/>
      <c r="I27" s="154" t="s">
        <v>23</v>
      </c>
      <c r="J27" s="144" t="s">
        <v>34</v>
      </c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44" t="s">
        <v>35</v>
      </c>
      <c r="F28" s="35"/>
      <c r="G28" s="35"/>
      <c r="H28" s="35"/>
      <c r="I28" s="154" t="s">
        <v>26</v>
      </c>
      <c r="J28" s="144" t="s">
        <v>36</v>
      </c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54" t="s">
        <v>37</v>
      </c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8"/>
      <c r="B31" s="159"/>
      <c r="C31" s="158"/>
      <c r="D31" s="158"/>
      <c r="E31" s="160" t="s">
        <v>1</v>
      </c>
      <c r="F31" s="160"/>
      <c r="G31" s="160"/>
      <c r="H31" s="160"/>
      <c r="I31" s="158"/>
      <c r="J31" s="158"/>
      <c r="K31" s="158"/>
      <c r="L31" s="161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2"/>
      <c r="E33" s="162"/>
      <c r="F33" s="162"/>
      <c r="G33" s="162"/>
      <c r="H33" s="162"/>
      <c r="I33" s="162"/>
      <c r="J33" s="162"/>
      <c r="K33" s="162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63" t="s">
        <v>38</v>
      </c>
      <c r="E34" s="35"/>
      <c r="F34" s="35"/>
      <c r="G34" s="35"/>
      <c r="H34" s="35"/>
      <c r="I34" s="35"/>
      <c r="J34" s="164">
        <f>ROUND(J127,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62"/>
      <c r="E35" s="162"/>
      <c r="F35" s="162"/>
      <c r="G35" s="162"/>
      <c r="H35" s="162"/>
      <c r="I35" s="162"/>
      <c r="J35" s="162"/>
      <c r="K35" s="162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5" t="s">
        <v>40</v>
      </c>
      <c r="G36" s="35"/>
      <c r="H36" s="35"/>
      <c r="I36" s="165" t="s">
        <v>39</v>
      </c>
      <c r="J36" s="165" t="s">
        <v>41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6" t="s">
        <v>42</v>
      </c>
      <c r="E37" s="167" t="s">
        <v>43</v>
      </c>
      <c r="F37" s="168">
        <f>ROUND((SUM(BE127:BE151)),  2)</f>
        <v>0</v>
      </c>
      <c r="G37" s="169"/>
      <c r="H37" s="169"/>
      <c r="I37" s="170">
        <v>0.20000000000000001</v>
      </c>
      <c r="J37" s="168">
        <f>ROUND(((SUM(BE127:BE151))*I37),  2)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67" t="s">
        <v>44</v>
      </c>
      <c r="F38" s="168">
        <f>ROUND((SUM(BF127:BF151)),  2)</f>
        <v>0</v>
      </c>
      <c r="G38" s="169"/>
      <c r="H38" s="169"/>
      <c r="I38" s="170">
        <v>0.20000000000000001</v>
      </c>
      <c r="J38" s="168">
        <f>ROUND(((SUM(BF127:BF151))*I38),  2)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54" t="s">
        <v>45</v>
      </c>
      <c r="F39" s="171">
        <f>ROUND((SUM(BG127:BG151)),  2)</f>
        <v>0</v>
      </c>
      <c r="G39" s="35"/>
      <c r="H39" s="35"/>
      <c r="I39" s="172">
        <v>0.20000000000000001</v>
      </c>
      <c r="J39" s="171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54" t="s">
        <v>46</v>
      </c>
      <c r="F40" s="171">
        <f>ROUND((SUM(BH127:BH151)),  2)</f>
        <v>0</v>
      </c>
      <c r="G40" s="35"/>
      <c r="H40" s="35"/>
      <c r="I40" s="172">
        <v>0.20000000000000001</v>
      </c>
      <c r="J40" s="171">
        <f>0</f>
        <v>0</v>
      </c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67" t="s">
        <v>47</v>
      </c>
      <c r="F41" s="168">
        <f>ROUND((SUM(BI127:BI151)),  2)</f>
        <v>0</v>
      </c>
      <c r="G41" s="169"/>
      <c r="H41" s="169"/>
      <c r="I41" s="170">
        <v>0</v>
      </c>
      <c r="J41" s="168">
        <f>0</f>
        <v>0</v>
      </c>
      <c r="K41" s="35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73"/>
      <c r="D43" s="174" t="s">
        <v>48</v>
      </c>
      <c r="E43" s="175"/>
      <c r="F43" s="175"/>
      <c r="G43" s="176" t="s">
        <v>49</v>
      </c>
      <c r="H43" s="177" t="s">
        <v>50</v>
      </c>
      <c r="I43" s="175"/>
      <c r="J43" s="178">
        <f>SUM(J34:J41)</f>
        <v>0</v>
      </c>
      <c r="K43" s="179"/>
      <c r="L43" s="66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221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91" t="s">
        <v>3269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1380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264" t="s">
        <v>3901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1382</v>
      </c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9" t="str">
        <f>E13</f>
        <v>SO-1.2.2.9 - Rozvádzač RHe</v>
      </c>
      <c r="F91" s="37"/>
      <c r="G91" s="37"/>
      <c r="H91" s="37"/>
      <c r="I91" s="37"/>
      <c r="J91" s="37"/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18</v>
      </c>
      <c r="D93" s="37"/>
      <c r="E93" s="37"/>
      <c r="F93" s="24" t="str">
        <f>F16</f>
        <v>Svit</v>
      </c>
      <c r="G93" s="37"/>
      <c r="H93" s="37"/>
      <c r="I93" s="29" t="s">
        <v>20</v>
      </c>
      <c r="J93" s="82" t="str">
        <f>IF(J16="","",J16)</f>
        <v>20. 7. 2022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22</v>
      </c>
      <c r="D95" s="37"/>
      <c r="E95" s="37"/>
      <c r="F95" s="24" t="str">
        <f>E19</f>
        <v>Mesto Svit</v>
      </c>
      <c r="G95" s="37"/>
      <c r="H95" s="37"/>
      <c r="I95" s="29" t="s">
        <v>29</v>
      </c>
      <c r="J95" s="33" t="str">
        <f>E25</f>
        <v>Ing. arch. Martin Baloga, PhD. a kolektív EnviArch</v>
      </c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33</v>
      </c>
      <c r="J96" s="33" t="str">
        <f>E28</f>
        <v>Structures, s.r.o.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92" t="s">
        <v>224</v>
      </c>
      <c r="D98" s="193"/>
      <c r="E98" s="193"/>
      <c r="F98" s="193"/>
      <c r="G98" s="193"/>
      <c r="H98" s="193"/>
      <c r="I98" s="193"/>
      <c r="J98" s="194" t="s">
        <v>225</v>
      </c>
      <c r="K98" s="193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95" t="s">
        <v>226</v>
      </c>
      <c r="D100" s="37"/>
      <c r="E100" s="37"/>
      <c r="F100" s="37"/>
      <c r="G100" s="37"/>
      <c r="H100" s="37"/>
      <c r="I100" s="37"/>
      <c r="J100" s="113">
        <f>J127</f>
        <v>0</v>
      </c>
      <c r="K100" s="37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227</v>
      </c>
    </row>
    <row r="101" s="9" customFormat="1" ht="24.96" customHeight="1">
      <c r="A101" s="9"/>
      <c r="B101" s="196"/>
      <c r="C101" s="197"/>
      <c r="D101" s="198" t="s">
        <v>2975</v>
      </c>
      <c r="E101" s="199"/>
      <c r="F101" s="199"/>
      <c r="G101" s="199"/>
      <c r="H101" s="199"/>
      <c r="I101" s="199"/>
      <c r="J101" s="200">
        <f>J128</f>
        <v>0</v>
      </c>
      <c r="K101" s="197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9" customFormat="1" ht="24.96" customHeight="1">
      <c r="A102" s="9"/>
      <c r="B102" s="196"/>
      <c r="C102" s="197"/>
      <c r="D102" s="198" t="s">
        <v>3983</v>
      </c>
      <c r="E102" s="199"/>
      <c r="F102" s="199"/>
      <c r="G102" s="199"/>
      <c r="H102" s="199"/>
      <c r="I102" s="199"/>
      <c r="J102" s="200">
        <f>J149</f>
        <v>0</v>
      </c>
      <c r="K102" s="197"/>
      <c r="L102" s="201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202"/>
      <c r="C103" s="136"/>
      <c r="D103" s="203" t="s">
        <v>2579</v>
      </c>
      <c r="E103" s="204"/>
      <c r="F103" s="204"/>
      <c r="G103" s="204"/>
      <c r="H103" s="204"/>
      <c r="I103" s="204"/>
      <c r="J103" s="205">
        <f>J150</f>
        <v>0</v>
      </c>
      <c r="K103" s="136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2" customFormat="1" ht="21.84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="2" customFormat="1" ht="6.96" customHeight="1">
      <c r="A105" s="35"/>
      <c r="B105" s="69"/>
      <c r="C105" s="70"/>
      <c r="D105" s="70"/>
      <c r="E105" s="70"/>
      <c r="F105" s="70"/>
      <c r="G105" s="70"/>
      <c r="H105" s="70"/>
      <c r="I105" s="70"/>
      <c r="J105" s="70"/>
      <c r="K105" s="70"/>
      <c r="L105" s="66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="2" customFormat="1" ht="6.96" customHeight="1">
      <c r="A109" s="35"/>
      <c r="B109" s="71"/>
      <c r="C109" s="72"/>
      <c r="D109" s="72"/>
      <c r="E109" s="72"/>
      <c r="F109" s="72"/>
      <c r="G109" s="72"/>
      <c r="H109" s="72"/>
      <c r="I109" s="72"/>
      <c r="J109" s="72"/>
      <c r="K109" s="72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24.96" customHeight="1">
      <c r="A110" s="35"/>
      <c r="B110" s="36"/>
      <c r="C110" s="20" t="s">
        <v>250</v>
      </c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6.96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2" customHeight="1">
      <c r="A112" s="35"/>
      <c r="B112" s="36"/>
      <c r="C112" s="29" t="s">
        <v>14</v>
      </c>
      <c r="D112" s="37"/>
      <c r="E112" s="37"/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6.5" customHeight="1">
      <c r="A113" s="35"/>
      <c r="B113" s="36"/>
      <c r="C113" s="37"/>
      <c r="D113" s="37"/>
      <c r="E113" s="191" t="str">
        <f>E7</f>
        <v>Materská škola Svit - ZMNENA</v>
      </c>
      <c r="F113" s="29"/>
      <c r="G113" s="29"/>
      <c r="H113" s="29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1" customFormat="1" ht="12" customHeight="1">
      <c r="B114" s="18"/>
      <c r="C114" s="29" t="s">
        <v>221</v>
      </c>
      <c r="D114" s="19"/>
      <c r="E114" s="19"/>
      <c r="F114" s="19"/>
      <c r="G114" s="19"/>
      <c r="H114" s="19"/>
      <c r="I114" s="19"/>
      <c r="J114" s="19"/>
      <c r="K114" s="19"/>
      <c r="L114" s="17"/>
    </row>
    <row r="115" s="1" customFormat="1" ht="16.5" customHeight="1">
      <c r="B115" s="18"/>
      <c r="C115" s="19"/>
      <c r="D115" s="19"/>
      <c r="E115" s="191" t="s">
        <v>3269</v>
      </c>
      <c r="F115" s="19"/>
      <c r="G115" s="19"/>
      <c r="H115" s="19"/>
      <c r="I115" s="19"/>
      <c r="J115" s="19"/>
      <c r="K115" s="19"/>
      <c r="L115" s="17"/>
    </row>
    <row r="116" s="1" customFormat="1" ht="12" customHeight="1">
      <c r="B116" s="18"/>
      <c r="C116" s="29" t="s">
        <v>1380</v>
      </c>
      <c r="D116" s="19"/>
      <c r="E116" s="19"/>
      <c r="F116" s="19"/>
      <c r="G116" s="19"/>
      <c r="H116" s="19"/>
      <c r="I116" s="19"/>
      <c r="J116" s="19"/>
      <c r="K116" s="19"/>
      <c r="L116" s="17"/>
    </row>
    <row r="117" s="2" customFormat="1" ht="16.5" customHeight="1">
      <c r="A117" s="35"/>
      <c r="B117" s="36"/>
      <c r="C117" s="37"/>
      <c r="D117" s="37"/>
      <c r="E117" s="264" t="s">
        <v>3901</v>
      </c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2" customHeight="1">
      <c r="A118" s="35"/>
      <c r="B118" s="36"/>
      <c r="C118" s="29" t="s">
        <v>1382</v>
      </c>
      <c r="D118" s="37"/>
      <c r="E118" s="37"/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6.5" customHeight="1">
      <c r="A119" s="35"/>
      <c r="B119" s="36"/>
      <c r="C119" s="37"/>
      <c r="D119" s="37"/>
      <c r="E119" s="79" t="str">
        <f>E13</f>
        <v>SO-1.2.2.9 - Rozvádzač RHe</v>
      </c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6.96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2" customHeight="1">
      <c r="A121" s="35"/>
      <c r="B121" s="36"/>
      <c r="C121" s="29" t="s">
        <v>18</v>
      </c>
      <c r="D121" s="37"/>
      <c r="E121" s="37"/>
      <c r="F121" s="24" t="str">
        <f>F16</f>
        <v>Svit</v>
      </c>
      <c r="G121" s="37"/>
      <c r="H121" s="37"/>
      <c r="I121" s="29" t="s">
        <v>20</v>
      </c>
      <c r="J121" s="82" t="str">
        <f>IF(J16="","",J16)</f>
        <v>20. 7. 2022</v>
      </c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6.96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40.05" customHeight="1">
      <c r="A123" s="35"/>
      <c r="B123" s="36"/>
      <c r="C123" s="29" t="s">
        <v>22</v>
      </c>
      <c r="D123" s="37"/>
      <c r="E123" s="37"/>
      <c r="F123" s="24" t="str">
        <f>E19</f>
        <v>Mesto Svit</v>
      </c>
      <c r="G123" s="37"/>
      <c r="H123" s="37"/>
      <c r="I123" s="29" t="s">
        <v>29</v>
      </c>
      <c r="J123" s="33" t="str">
        <f>E25</f>
        <v>Ing. arch. Martin Baloga, PhD. a kolektív EnviArch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5.15" customHeight="1">
      <c r="A124" s="35"/>
      <c r="B124" s="36"/>
      <c r="C124" s="29" t="s">
        <v>27</v>
      </c>
      <c r="D124" s="37"/>
      <c r="E124" s="37"/>
      <c r="F124" s="24" t="str">
        <f>IF(E22="","",E22)</f>
        <v>Vyplň údaj</v>
      </c>
      <c r="G124" s="37"/>
      <c r="H124" s="37"/>
      <c r="I124" s="29" t="s">
        <v>33</v>
      </c>
      <c r="J124" s="33" t="str">
        <f>E28</f>
        <v>Structures, s.r.o.</v>
      </c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0.32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11" customFormat="1" ht="29.28" customHeight="1">
      <c r="A126" s="207"/>
      <c r="B126" s="208"/>
      <c r="C126" s="209" t="s">
        <v>251</v>
      </c>
      <c r="D126" s="210" t="s">
        <v>63</v>
      </c>
      <c r="E126" s="210" t="s">
        <v>59</v>
      </c>
      <c r="F126" s="210" t="s">
        <v>60</v>
      </c>
      <c r="G126" s="210" t="s">
        <v>252</v>
      </c>
      <c r="H126" s="210" t="s">
        <v>253</v>
      </c>
      <c r="I126" s="210" t="s">
        <v>254</v>
      </c>
      <c r="J126" s="211" t="s">
        <v>225</v>
      </c>
      <c r="K126" s="212" t="s">
        <v>255</v>
      </c>
      <c r="L126" s="213"/>
      <c r="M126" s="103" t="s">
        <v>1</v>
      </c>
      <c r="N126" s="104" t="s">
        <v>42</v>
      </c>
      <c r="O126" s="104" t="s">
        <v>256</v>
      </c>
      <c r="P126" s="104" t="s">
        <v>257</v>
      </c>
      <c r="Q126" s="104" t="s">
        <v>258</v>
      </c>
      <c r="R126" s="104" t="s">
        <v>259</v>
      </c>
      <c r="S126" s="104" t="s">
        <v>260</v>
      </c>
      <c r="T126" s="105" t="s">
        <v>261</v>
      </c>
      <c r="U126" s="207"/>
      <c r="V126" s="207"/>
      <c r="W126" s="207"/>
      <c r="X126" s="207"/>
      <c r="Y126" s="207"/>
      <c r="Z126" s="207"/>
      <c r="AA126" s="207"/>
      <c r="AB126" s="207"/>
      <c r="AC126" s="207"/>
      <c r="AD126" s="207"/>
      <c r="AE126" s="207"/>
    </row>
    <row r="127" s="2" customFormat="1" ht="22.8" customHeight="1">
      <c r="A127" s="35"/>
      <c r="B127" s="36"/>
      <c r="C127" s="110" t="s">
        <v>226</v>
      </c>
      <c r="D127" s="37"/>
      <c r="E127" s="37"/>
      <c r="F127" s="37"/>
      <c r="G127" s="37"/>
      <c r="H127" s="37"/>
      <c r="I127" s="37"/>
      <c r="J127" s="214">
        <f>BK127</f>
        <v>0</v>
      </c>
      <c r="K127" s="37"/>
      <c r="L127" s="41"/>
      <c r="M127" s="106"/>
      <c r="N127" s="215"/>
      <c r="O127" s="107"/>
      <c r="P127" s="216">
        <f>P128+P149</f>
        <v>0</v>
      </c>
      <c r="Q127" s="107"/>
      <c r="R127" s="216">
        <f>R128+R149</f>
        <v>0</v>
      </c>
      <c r="S127" s="107"/>
      <c r="T127" s="217">
        <f>T128+T149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4" t="s">
        <v>77</v>
      </c>
      <c r="AU127" s="14" t="s">
        <v>227</v>
      </c>
      <c r="BK127" s="218">
        <f>BK128+BK149</f>
        <v>0</v>
      </c>
    </row>
    <row r="128" s="12" customFormat="1" ht="25.92" customHeight="1">
      <c r="A128" s="12"/>
      <c r="B128" s="219"/>
      <c r="C128" s="220"/>
      <c r="D128" s="221" t="s">
        <v>77</v>
      </c>
      <c r="E128" s="222" t="s">
        <v>2580</v>
      </c>
      <c r="F128" s="222" t="s">
        <v>2976</v>
      </c>
      <c r="G128" s="220"/>
      <c r="H128" s="220"/>
      <c r="I128" s="223"/>
      <c r="J128" s="224">
        <f>BK128</f>
        <v>0</v>
      </c>
      <c r="K128" s="220"/>
      <c r="L128" s="225"/>
      <c r="M128" s="226"/>
      <c r="N128" s="227"/>
      <c r="O128" s="227"/>
      <c r="P128" s="228">
        <f>SUM(P129:P148)</f>
        <v>0</v>
      </c>
      <c r="Q128" s="227"/>
      <c r="R128" s="228">
        <f>SUM(R129:R148)</f>
        <v>0</v>
      </c>
      <c r="S128" s="227"/>
      <c r="T128" s="229">
        <f>SUM(T129:T148)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0" t="s">
        <v>85</v>
      </c>
      <c r="AT128" s="231" t="s">
        <v>77</v>
      </c>
      <c r="AU128" s="231" t="s">
        <v>78</v>
      </c>
      <c r="AY128" s="230" t="s">
        <v>263</v>
      </c>
      <c r="BK128" s="232">
        <f>SUM(BK129:BK148)</f>
        <v>0</v>
      </c>
    </row>
    <row r="129" s="2" customFormat="1" ht="37.8" customHeight="1">
      <c r="A129" s="35"/>
      <c r="B129" s="36"/>
      <c r="C129" s="249" t="s">
        <v>85</v>
      </c>
      <c r="D129" s="249" t="s">
        <v>612</v>
      </c>
      <c r="E129" s="250" t="s">
        <v>4300</v>
      </c>
      <c r="F129" s="251" t="s">
        <v>4301</v>
      </c>
      <c r="G129" s="252" t="s">
        <v>2598</v>
      </c>
      <c r="H129" s="253">
        <v>1</v>
      </c>
      <c r="I129" s="254"/>
      <c r="J129" s="253">
        <f>ROUND(I129*H129,3)</f>
        <v>0</v>
      </c>
      <c r="K129" s="255"/>
      <c r="L129" s="256"/>
      <c r="M129" s="257" t="s">
        <v>1</v>
      </c>
      <c r="N129" s="258" t="s">
        <v>44</v>
      </c>
      <c r="O129" s="94"/>
      <c r="P129" s="242">
        <f>O129*H129</f>
        <v>0</v>
      </c>
      <c r="Q129" s="242">
        <v>0</v>
      </c>
      <c r="R129" s="242">
        <f>Q129*H129</f>
        <v>0</v>
      </c>
      <c r="S129" s="242">
        <v>0</v>
      </c>
      <c r="T129" s="243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4" t="s">
        <v>290</v>
      </c>
      <c r="AT129" s="244" t="s">
        <v>612</v>
      </c>
      <c r="AU129" s="244" t="s">
        <v>85</v>
      </c>
      <c r="AY129" s="14" t="s">
        <v>263</v>
      </c>
      <c r="BE129" s="245">
        <f>IF(N129="základná",J129,0)</f>
        <v>0</v>
      </c>
      <c r="BF129" s="245">
        <f>IF(N129="znížená",J129,0)</f>
        <v>0</v>
      </c>
      <c r="BG129" s="245">
        <f>IF(N129="zákl. prenesená",J129,0)</f>
        <v>0</v>
      </c>
      <c r="BH129" s="245">
        <f>IF(N129="zníž. prenesená",J129,0)</f>
        <v>0</v>
      </c>
      <c r="BI129" s="245">
        <f>IF(N129="nulová",J129,0)</f>
        <v>0</v>
      </c>
      <c r="BJ129" s="14" t="s">
        <v>89</v>
      </c>
      <c r="BK129" s="246">
        <f>ROUND(I129*H129,3)</f>
        <v>0</v>
      </c>
      <c r="BL129" s="14" t="s">
        <v>101</v>
      </c>
      <c r="BM129" s="244" t="s">
        <v>4302</v>
      </c>
    </row>
    <row r="130" s="2" customFormat="1" ht="24.15" customHeight="1">
      <c r="A130" s="35"/>
      <c r="B130" s="36"/>
      <c r="C130" s="249" t="s">
        <v>89</v>
      </c>
      <c r="D130" s="249" t="s">
        <v>612</v>
      </c>
      <c r="E130" s="250" t="s">
        <v>4303</v>
      </c>
      <c r="F130" s="251" t="s">
        <v>4304</v>
      </c>
      <c r="G130" s="252" t="s">
        <v>2598</v>
      </c>
      <c r="H130" s="253">
        <v>1</v>
      </c>
      <c r="I130" s="254"/>
      <c r="J130" s="253">
        <f>ROUND(I130*H130,3)</f>
        <v>0</v>
      </c>
      <c r="K130" s="255"/>
      <c r="L130" s="256"/>
      <c r="M130" s="257" t="s">
        <v>1</v>
      </c>
      <c r="N130" s="258" t="s">
        <v>44</v>
      </c>
      <c r="O130" s="94"/>
      <c r="P130" s="242">
        <f>O130*H130</f>
        <v>0</v>
      </c>
      <c r="Q130" s="242">
        <v>0</v>
      </c>
      <c r="R130" s="242">
        <f>Q130*H130</f>
        <v>0</v>
      </c>
      <c r="S130" s="242">
        <v>0</v>
      </c>
      <c r="T130" s="243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4" t="s">
        <v>290</v>
      </c>
      <c r="AT130" s="244" t="s">
        <v>612</v>
      </c>
      <c r="AU130" s="244" t="s">
        <v>85</v>
      </c>
      <c r="AY130" s="14" t="s">
        <v>263</v>
      </c>
      <c r="BE130" s="245">
        <f>IF(N130="základná",J130,0)</f>
        <v>0</v>
      </c>
      <c r="BF130" s="245">
        <f>IF(N130="znížená",J130,0)</f>
        <v>0</v>
      </c>
      <c r="BG130" s="245">
        <f>IF(N130="zákl. prenesená",J130,0)</f>
        <v>0</v>
      </c>
      <c r="BH130" s="245">
        <f>IF(N130="zníž. prenesená",J130,0)</f>
        <v>0</v>
      </c>
      <c r="BI130" s="245">
        <f>IF(N130="nulová",J130,0)</f>
        <v>0</v>
      </c>
      <c r="BJ130" s="14" t="s">
        <v>89</v>
      </c>
      <c r="BK130" s="246">
        <f>ROUND(I130*H130,3)</f>
        <v>0</v>
      </c>
      <c r="BL130" s="14" t="s">
        <v>101</v>
      </c>
      <c r="BM130" s="244" t="s">
        <v>4305</v>
      </c>
    </row>
    <row r="131" s="2" customFormat="1" ht="33" customHeight="1">
      <c r="A131" s="35"/>
      <c r="B131" s="36"/>
      <c r="C131" s="249" t="s">
        <v>96</v>
      </c>
      <c r="D131" s="249" t="s">
        <v>612</v>
      </c>
      <c r="E131" s="250" t="s">
        <v>4306</v>
      </c>
      <c r="F131" s="251" t="s">
        <v>4307</v>
      </c>
      <c r="G131" s="252" t="s">
        <v>3782</v>
      </c>
      <c r="H131" s="253">
        <v>1</v>
      </c>
      <c r="I131" s="254"/>
      <c r="J131" s="253">
        <f>ROUND(I131*H131,3)</f>
        <v>0</v>
      </c>
      <c r="K131" s="255"/>
      <c r="L131" s="256"/>
      <c r="M131" s="257" t="s">
        <v>1</v>
      </c>
      <c r="N131" s="258" t="s">
        <v>44</v>
      </c>
      <c r="O131" s="94"/>
      <c r="P131" s="242">
        <f>O131*H131</f>
        <v>0</v>
      </c>
      <c r="Q131" s="242">
        <v>0</v>
      </c>
      <c r="R131" s="242">
        <f>Q131*H131</f>
        <v>0</v>
      </c>
      <c r="S131" s="242">
        <v>0</v>
      </c>
      <c r="T131" s="24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4" t="s">
        <v>290</v>
      </c>
      <c r="AT131" s="244" t="s">
        <v>612</v>
      </c>
      <c r="AU131" s="244" t="s">
        <v>85</v>
      </c>
      <c r="AY131" s="14" t="s">
        <v>263</v>
      </c>
      <c r="BE131" s="245">
        <f>IF(N131="základná",J131,0)</f>
        <v>0</v>
      </c>
      <c r="BF131" s="245">
        <f>IF(N131="znížená",J131,0)</f>
        <v>0</v>
      </c>
      <c r="BG131" s="245">
        <f>IF(N131="zákl. prenesená",J131,0)</f>
        <v>0</v>
      </c>
      <c r="BH131" s="245">
        <f>IF(N131="zníž. prenesená",J131,0)</f>
        <v>0</v>
      </c>
      <c r="BI131" s="245">
        <f>IF(N131="nulová",J131,0)</f>
        <v>0</v>
      </c>
      <c r="BJ131" s="14" t="s">
        <v>89</v>
      </c>
      <c r="BK131" s="246">
        <f>ROUND(I131*H131,3)</f>
        <v>0</v>
      </c>
      <c r="BL131" s="14" t="s">
        <v>101</v>
      </c>
      <c r="BM131" s="244" t="s">
        <v>4308</v>
      </c>
    </row>
    <row r="132" s="2" customFormat="1" ht="33" customHeight="1">
      <c r="A132" s="35"/>
      <c r="B132" s="36"/>
      <c r="C132" s="249" t="s">
        <v>101</v>
      </c>
      <c r="D132" s="249" t="s">
        <v>612</v>
      </c>
      <c r="E132" s="250" t="s">
        <v>4309</v>
      </c>
      <c r="F132" s="251" t="s">
        <v>4310</v>
      </c>
      <c r="G132" s="252" t="s">
        <v>3782</v>
      </c>
      <c r="H132" s="253">
        <v>1</v>
      </c>
      <c r="I132" s="254"/>
      <c r="J132" s="253">
        <f>ROUND(I132*H132,3)</f>
        <v>0</v>
      </c>
      <c r="K132" s="255"/>
      <c r="L132" s="256"/>
      <c r="M132" s="257" t="s">
        <v>1</v>
      </c>
      <c r="N132" s="258" t="s">
        <v>44</v>
      </c>
      <c r="O132" s="94"/>
      <c r="P132" s="242">
        <f>O132*H132</f>
        <v>0</v>
      </c>
      <c r="Q132" s="242">
        <v>0</v>
      </c>
      <c r="R132" s="242">
        <f>Q132*H132</f>
        <v>0</v>
      </c>
      <c r="S132" s="242">
        <v>0</v>
      </c>
      <c r="T132" s="24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4" t="s">
        <v>290</v>
      </c>
      <c r="AT132" s="244" t="s">
        <v>612</v>
      </c>
      <c r="AU132" s="244" t="s">
        <v>85</v>
      </c>
      <c r="AY132" s="14" t="s">
        <v>263</v>
      </c>
      <c r="BE132" s="245">
        <f>IF(N132="základná",J132,0)</f>
        <v>0</v>
      </c>
      <c r="BF132" s="245">
        <f>IF(N132="znížená",J132,0)</f>
        <v>0</v>
      </c>
      <c r="BG132" s="245">
        <f>IF(N132="zákl. prenesená",J132,0)</f>
        <v>0</v>
      </c>
      <c r="BH132" s="245">
        <f>IF(N132="zníž. prenesená",J132,0)</f>
        <v>0</v>
      </c>
      <c r="BI132" s="245">
        <f>IF(N132="nulová",J132,0)</f>
        <v>0</v>
      </c>
      <c r="BJ132" s="14" t="s">
        <v>89</v>
      </c>
      <c r="BK132" s="246">
        <f>ROUND(I132*H132,3)</f>
        <v>0</v>
      </c>
      <c r="BL132" s="14" t="s">
        <v>101</v>
      </c>
      <c r="BM132" s="244" t="s">
        <v>4311</v>
      </c>
    </row>
    <row r="133" s="2" customFormat="1" ht="24.15" customHeight="1">
      <c r="A133" s="35"/>
      <c r="B133" s="36"/>
      <c r="C133" s="249" t="s">
        <v>278</v>
      </c>
      <c r="D133" s="249" t="s">
        <v>612</v>
      </c>
      <c r="E133" s="250" t="s">
        <v>4312</v>
      </c>
      <c r="F133" s="251" t="s">
        <v>4313</v>
      </c>
      <c r="G133" s="252" t="s">
        <v>3782</v>
      </c>
      <c r="H133" s="253">
        <v>1</v>
      </c>
      <c r="I133" s="254"/>
      <c r="J133" s="253">
        <f>ROUND(I133*H133,3)</f>
        <v>0</v>
      </c>
      <c r="K133" s="255"/>
      <c r="L133" s="256"/>
      <c r="M133" s="257" t="s">
        <v>1</v>
      </c>
      <c r="N133" s="258" t="s">
        <v>44</v>
      </c>
      <c r="O133" s="94"/>
      <c r="P133" s="242">
        <f>O133*H133</f>
        <v>0</v>
      </c>
      <c r="Q133" s="242">
        <v>0</v>
      </c>
      <c r="R133" s="242">
        <f>Q133*H133</f>
        <v>0</v>
      </c>
      <c r="S133" s="242">
        <v>0</v>
      </c>
      <c r="T133" s="24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4" t="s">
        <v>290</v>
      </c>
      <c r="AT133" s="244" t="s">
        <v>612</v>
      </c>
      <c r="AU133" s="244" t="s">
        <v>85</v>
      </c>
      <c r="AY133" s="14" t="s">
        <v>263</v>
      </c>
      <c r="BE133" s="245">
        <f>IF(N133="základná",J133,0)</f>
        <v>0</v>
      </c>
      <c r="BF133" s="245">
        <f>IF(N133="znížená",J133,0)</f>
        <v>0</v>
      </c>
      <c r="BG133" s="245">
        <f>IF(N133="zákl. prenesená",J133,0)</f>
        <v>0</v>
      </c>
      <c r="BH133" s="245">
        <f>IF(N133="zníž. prenesená",J133,0)</f>
        <v>0</v>
      </c>
      <c r="BI133" s="245">
        <f>IF(N133="nulová",J133,0)</f>
        <v>0</v>
      </c>
      <c r="BJ133" s="14" t="s">
        <v>89</v>
      </c>
      <c r="BK133" s="246">
        <f>ROUND(I133*H133,3)</f>
        <v>0</v>
      </c>
      <c r="BL133" s="14" t="s">
        <v>101</v>
      </c>
      <c r="BM133" s="244" t="s">
        <v>4314</v>
      </c>
    </row>
    <row r="134" s="2" customFormat="1" ht="33" customHeight="1">
      <c r="A134" s="35"/>
      <c r="B134" s="36"/>
      <c r="C134" s="249" t="s">
        <v>282</v>
      </c>
      <c r="D134" s="249" t="s">
        <v>612</v>
      </c>
      <c r="E134" s="250" t="s">
        <v>4315</v>
      </c>
      <c r="F134" s="251" t="s">
        <v>4316</v>
      </c>
      <c r="G134" s="252" t="s">
        <v>2598</v>
      </c>
      <c r="H134" s="253">
        <v>1</v>
      </c>
      <c r="I134" s="254"/>
      <c r="J134" s="253">
        <f>ROUND(I134*H134,3)</f>
        <v>0</v>
      </c>
      <c r="K134" s="255"/>
      <c r="L134" s="256"/>
      <c r="M134" s="257" t="s">
        <v>1</v>
      </c>
      <c r="N134" s="258" t="s">
        <v>44</v>
      </c>
      <c r="O134" s="94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290</v>
      </c>
      <c r="AT134" s="244" t="s">
        <v>612</v>
      </c>
      <c r="AU134" s="244" t="s">
        <v>85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101</v>
      </c>
      <c r="BM134" s="244" t="s">
        <v>4317</v>
      </c>
    </row>
    <row r="135" s="2" customFormat="1" ht="37.8" customHeight="1">
      <c r="A135" s="35"/>
      <c r="B135" s="36"/>
      <c r="C135" s="249" t="s">
        <v>286</v>
      </c>
      <c r="D135" s="249" t="s">
        <v>612</v>
      </c>
      <c r="E135" s="250" t="s">
        <v>4318</v>
      </c>
      <c r="F135" s="251" t="s">
        <v>4319</v>
      </c>
      <c r="G135" s="252" t="s">
        <v>2598</v>
      </c>
      <c r="H135" s="253">
        <v>1</v>
      </c>
      <c r="I135" s="254"/>
      <c r="J135" s="253">
        <f>ROUND(I135*H135,3)</f>
        <v>0</v>
      </c>
      <c r="K135" s="255"/>
      <c r="L135" s="256"/>
      <c r="M135" s="257" t="s">
        <v>1</v>
      </c>
      <c r="N135" s="258" t="s">
        <v>44</v>
      </c>
      <c r="O135" s="94"/>
      <c r="P135" s="242">
        <f>O135*H135</f>
        <v>0</v>
      </c>
      <c r="Q135" s="242">
        <v>0</v>
      </c>
      <c r="R135" s="242">
        <f>Q135*H135</f>
        <v>0</v>
      </c>
      <c r="S135" s="242">
        <v>0</v>
      </c>
      <c r="T135" s="24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4" t="s">
        <v>290</v>
      </c>
      <c r="AT135" s="244" t="s">
        <v>612</v>
      </c>
      <c r="AU135" s="244" t="s">
        <v>85</v>
      </c>
      <c r="AY135" s="14" t="s">
        <v>263</v>
      </c>
      <c r="BE135" s="245">
        <f>IF(N135="základná",J135,0)</f>
        <v>0</v>
      </c>
      <c r="BF135" s="245">
        <f>IF(N135="znížená",J135,0)</f>
        <v>0</v>
      </c>
      <c r="BG135" s="245">
        <f>IF(N135="zákl. prenesená",J135,0)</f>
        <v>0</v>
      </c>
      <c r="BH135" s="245">
        <f>IF(N135="zníž. prenesená",J135,0)</f>
        <v>0</v>
      </c>
      <c r="BI135" s="245">
        <f>IF(N135="nulová",J135,0)</f>
        <v>0</v>
      </c>
      <c r="BJ135" s="14" t="s">
        <v>89</v>
      </c>
      <c r="BK135" s="246">
        <f>ROUND(I135*H135,3)</f>
        <v>0</v>
      </c>
      <c r="BL135" s="14" t="s">
        <v>101</v>
      </c>
      <c r="BM135" s="244" t="s">
        <v>4320</v>
      </c>
    </row>
    <row r="136" s="2" customFormat="1" ht="37.8" customHeight="1">
      <c r="A136" s="35"/>
      <c r="B136" s="36"/>
      <c r="C136" s="249" t="s">
        <v>290</v>
      </c>
      <c r="D136" s="249" t="s">
        <v>612</v>
      </c>
      <c r="E136" s="250" t="s">
        <v>4321</v>
      </c>
      <c r="F136" s="251" t="s">
        <v>4322</v>
      </c>
      <c r="G136" s="252" t="s">
        <v>1592</v>
      </c>
      <c r="H136" s="253">
        <v>1</v>
      </c>
      <c r="I136" s="254"/>
      <c r="J136" s="253">
        <f>ROUND(I136*H136,3)</f>
        <v>0</v>
      </c>
      <c r="K136" s="255"/>
      <c r="L136" s="256"/>
      <c r="M136" s="257" t="s">
        <v>1</v>
      </c>
      <c r="N136" s="258" t="s">
        <v>44</v>
      </c>
      <c r="O136" s="94"/>
      <c r="P136" s="242">
        <f>O136*H136</f>
        <v>0</v>
      </c>
      <c r="Q136" s="242">
        <v>0</v>
      </c>
      <c r="R136" s="242">
        <f>Q136*H136</f>
        <v>0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290</v>
      </c>
      <c r="AT136" s="244" t="s">
        <v>612</v>
      </c>
      <c r="AU136" s="244" t="s">
        <v>85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101</v>
      </c>
      <c r="BM136" s="244" t="s">
        <v>4323</v>
      </c>
    </row>
    <row r="137" s="2" customFormat="1" ht="24.15" customHeight="1">
      <c r="A137" s="35"/>
      <c r="B137" s="36"/>
      <c r="C137" s="249" t="s">
        <v>294</v>
      </c>
      <c r="D137" s="249" t="s">
        <v>612</v>
      </c>
      <c r="E137" s="250" t="s">
        <v>4324</v>
      </c>
      <c r="F137" s="251" t="s">
        <v>4325</v>
      </c>
      <c r="G137" s="252" t="s">
        <v>2598</v>
      </c>
      <c r="H137" s="253">
        <v>5</v>
      </c>
      <c r="I137" s="254"/>
      <c r="J137" s="253">
        <f>ROUND(I137*H137,3)</f>
        <v>0</v>
      </c>
      <c r="K137" s="255"/>
      <c r="L137" s="256"/>
      <c r="M137" s="257" t="s">
        <v>1</v>
      </c>
      <c r="N137" s="258" t="s">
        <v>44</v>
      </c>
      <c r="O137" s="94"/>
      <c r="P137" s="242">
        <f>O137*H137</f>
        <v>0</v>
      </c>
      <c r="Q137" s="242">
        <v>0</v>
      </c>
      <c r="R137" s="242">
        <f>Q137*H137</f>
        <v>0</v>
      </c>
      <c r="S137" s="242">
        <v>0</v>
      </c>
      <c r="T137" s="24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4" t="s">
        <v>290</v>
      </c>
      <c r="AT137" s="244" t="s">
        <v>612</v>
      </c>
      <c r="AU137" s="244" t="s">
        <v>85</v>
      </c>
      <c r="AY137" s="14" t="s">
        <v>263</v>
      </c>
      <c r="BE137" s="245">
        <f>IF(N137="základná",J137,0)</f>
        <v>0</v>
      </c>
      <c r="BF137" s="245">
        <f>IF(N137="znížená",J137,0)</f>
        <v>0</v>
      </c>
      <c r="BG137" s="245">
        <f>IF(N137="zákl. prenesená",J137,0)</f>
        <v>0</v>
      </c>
      <c r="BH137" s="245">
        <f>IF(N137="zníž. prenesená",J137,0)</f>
        <v>0</v>
      </c>
      <c r="BI137" s="245">
        <f>IF(N137="nulová",J137,0)</f>
        <v>0</v>
      </c>
      <c r="BJ137" s="14" t="s">
        <v>89</v>
      </c>
      <c r="BK137" s="246">
        <f>ROUND(I137*H137,3)</f>
        <v>0</v>
      </c>
      <c r="BL137" s="14" t="s">
        <v>101</v>
      </c>
      <c r="BM137" s="244" t="s">
        <v>4326</v>
      </c>
    </row>
    <row r="138" s="2" customFormat="1" ht="37.8" customHeight="1">
      <c r="A138" s="35"/>
      <c r="B138" s="36"/>
      <c r="C138" s="249" t="s">
        <v>298</v>
      </c>
      <c r="D138" s="249" t="s">
        <v>612</v>
      </c>
      <c r="E138" s="250" t="s">
        <v>4327</v>
      </c>
      <c r="F138" s="251" t="s">
        <v>4328</v>
      </c>
      <c r="G138" s="252" t="s">
        <v>2598</v>
      </c>
      <c r="H138" s="253">
        <v>1</v>
      </c>
      <c r="I138" s="254"/>
      <c r="J138" s="253">
        <f>ROUND(I138*H138,3)</f>
        <v>0</v>
      </c>
      <c r="K138" s="255"/>
      <c r="L138" s="256"/>
      <c r="M138" s="257" t="s">
        <v>1</v>
      </c>
      <c r="N138" s="258" t="s">
        <v>44</v>
      </c>
      <c r="O138" s="94"/>
      <c r="P138" s="242">
        <f>O138*H138</f>
        <v>0</v>
      </c>
      <c r="Q138" s="242">
        <v>0</v>
      </c>
      <c r="R138" s="242">
        <f>Q138*H138</f>
        <v>0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290</v>
      </c>
      <c r="AT138" s="244" t="s">
        <v>612</v>
      </c>
      <c r="AU138" s="244" t="s">
        <v>85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101</v>
      </c>
      <c r="BM138" s="244" t="s">
        <v>4329</v>
      </c>
    </row>
    <row r="139" s="2" customFormat="1" ht="24.15" customHeight="1">
      <c r="A139" s="35"/>
      <c r="B139" s="36"/>
      <c r="C139" s="249" t="s">
        <v>302</v>
      </c>
      <c r="D139" s="249" t="s">
        <v>612</v>
      </c>
      <c r="E139" s="250" t="s">
        <v>4209</v>
      </c>
      <c r="F139" s="251" t="s">
        <v>4210</v>
      </c>
      <c r="G139" s="252" t="s">
        <v>3782</v>
      </c>
      <c r="H139" s="253">
        <v>9</v>
      </c>
      <c r="I139" s="254"/>
      <c r="J139" s="253">
        <f>ROUND(I139*H139,3)</f>
        <v>0</v>
      </c>
      <c r="K139" s="255"/>
      <c r="L139" s="256"/>
      <c r="M139" s="257" t="s">
        <v>1</v>
      </c>
      <c r="N139" s="258" t="s">
        <v>44</v>
      </c>
      <c r="O139" s="94"/>
      <c r="P139" s="242">
        <f>O139*H139</f>
        <v>0</v>
      </c>
      <c r="Q139" s="242">
        <v>0</v>
      </c>
      <c r="R139" s="242">
        <f>Q139*H139</f>
        <v>0</v>
      </c>
      <c r="S139" s="242">
        <v>0</v>
      </c>
      <c r="T139" s="24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4" t="s">
        <v>290</v>
      </c>
      <c r="AT139" s="244" t="s">
        <v>612</v>
      </c>
      <c r="AU139" s="244" t="s">
        <v>85</v>
      </c>
      <c r="AY139" s="14" t="s">
        <v>263</v>
      </c>
      <c r="BE139" s="245">
        <f>IF(N139="základná",J139,0)</f>
        <v>0</v>
      </c>
      <c r="BF139" s="245">
        <f>IF(N139="znížená",J139,0)</f>
        <v>0</v>
      </c>
      <c r="BG139" s="245">
        <f>IF(N139="zákl. prenesená",J139,0)</f>
        <v>0</v>
      </c>
      <c r="BH139" s="245">
        <f>IF(N139="zníž. prenesená",J139,0)</f>
        <v>0</v>
      </c>
      <c r="BI139" s="245">
        <f>IF(N139="nulová",J139,0)</f>
        <v>0</v>
      </c>
      <c r="BJ139" s="14" t="s">
        <v>89</v>
      </c>
      <c r="BK139" s="246">
        <f>ROUND(I139*H139,3)</f>
        <v>0</v>
      </c>
      <c r="BL139" s="14" t="s">
        <v>101</v>
      </c>
      <c r="BM139" s="244" t="s">
        <v>4330</v>
      </c>
    </row>
    <row r="140" s="2" customFormat="1" ht="37.8" customHeight="1">
      <c r="A140" s="35"/>
      <c r="B140" s="36"/>
      <c r="C140" s="249" t="s">
        <v>306</v>
      </c>
      <c r="D140" s="249" t="s">
        <v>612</v>
      </c>
      <c r="E140" s="250" t="s">
        <v>4331</v>
      </c>
      <c r="F140" s="251" t="s">
        <v>4332</v>
      </c>
      <c r="G140" s="252" t="s">
        <v>2598</v>
      </c>
      <c r="H140" s="253">
        <v>5</v>
      </c>
      <c r="I140" s="254"/>
      <c r="J140" s="253">
        <f>ROUND(I140*H140,3)</f>
        <v>0</v>
      </c>
      <c r="K140" s="255"/>
      <c r="L140" s="256"/>
      <c r="M140" s="257" t="s">
        <v>1</v>
      </c>
      <c r="N140" s="258" t="s">
        <v>44</v>
      </c>
      <c r="O140" s="94"/>
      <c r="P140" s="242">
        <f>O140*H140</f>
        <v>0</v>
      </c>
      <c r="Q140" s="242">
        <v>0</v>
      </c>
      <c r="R140" s="242">
        <f>Q140*H140</f>
        <v>0</v>
      </c>
      <c r="S140" s="242">
        <v>0</v>
      </c>
      <c r="T140" s="24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4" t="s">
        <v>290</v>
      </c>
      <c r="AT140" s="244" t="s">
        <v>612</v>
      </c>
      <c r="AU140" s="244" t="s">
        <v>85</v>
      </c>
      <c r="AY140" s="14" t="s">
        <v>263</v>
      </c>
      <c r="BE140" s="245">
        <f>IF(N140="základná",J140,0)</f>
        <v>0</v>
      </c>
      <c r="BF140" s="245">
        <f>IF(N140="znížená",J140,0)</f>
        <v>0</v>
      </c>
      <c r="BG140" s="245">
        <f>IF(N140="zákl. prenesená",J140,0)</f>
        <v>0</v>
      </c>
      <c r="BH140" s="245">
        <f>IF(N140="zníž. prenesená",J140,0)</f>
        <v>0</v>
      </c>
      <c r="BI140" s="245">
        <f>IF(N140="nulová",J140,0)</f>
        <v>0</v>
      </c>
      <c r="BJ140" s="14" t="s">
        <v>89</v>
      </c>
      <c r="BK140" s="246">
        <f>ROUND(I140*H140,3)</f>
        <v>0</v>
      </c>
      <c r="BL140" s="14" t="s">
        <v>101</v>
      </c>
      <c r="BM140" s="244" t="s">
        <v>4333</v>
      </c>
    </row>
    <row r="141" s="2" customFormat="1" ht="33" customHeight="1">
      <c r="A141" s="35"/>
      <c r="B141" s="36"/>
      <c r="C141" s="249" t="s">
        <v>310</v>
      </c>
      <c r="D141" s="249" t="s">
        <v>612</v>
      </c>
      <c r="E141" s="250" t="s">
        <v>4334</v>
      </c>
      <c r="F141" s="251" t="s">
        <v>4335</v>
      </c>
      <c r="G141" s="252" t="s">
        <v>2598</v>
      </c>
      <c r="H141" s="253">
        <v>1</v>
      </c>
      <c r="I141" s="254"/>
      <c r="J141" s="253">
        <f>ROUND(I141*H141,3)</f>
        <v>0</v>
      </c>
      <c r="K141" s="255"/>
      <c r="L141" s="256"/>
      <c r="M141" s="257" t="s">
        <v>1</v>
      </c>
      <c r="N141" s="258" t="s">
        <v>44</v>
      </c>
      <c r="O141" s="94"/>
      <c r="P141" s="242">
        <f>O141*H141</f>
        <v>0</v>
      </c>
      <c r="Q141" s="242">
        <v>0</v>
      </c>
      <c r="R141" s="242">
        <f>Q141*H141</f>
        <v>0</v>
      </c>
      <c r="S141" s="242">
        <v>0</v>
      </c>
      <c r="T141" s="24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4" t="s">
        <v>290</v>
      </c>
      <c r="AT141" s="244" t="s">
        <v>612</v>
      </c>
      <c r="AU141" s="244" t="s">
        <v>85</v>
      </c>
      <c r="AY141" s="14" t="s">
        <v>263</v>
      </c>
      <c r="BE141" s="245">
        <f>IF(N141="základná",J141,0)</f>
        <v>0</v>
      </c>
      <c r="BF141" s="245">
        <f>IF(N141="znížená",J141,0)</f>
        <v>0</v>
      </c>
      <c r="BG141" s="245">
        <f>IF(N141="zákl. prenesená",J141,0)</f>
        <v>0</v>
      </c>
      <c r="BH141" s="245">
        <f>IF(N141="zníž. prenesená",J141,0)</f>
        <v>0</v>
      </c>
      <c r="BI141" s="245">
        <f>IF(N141="nulová",J141,0)</f>
        <v>0</v>
      </c>
      <c r="BJ141" s="14" t="s">
        <v>89</v>
      </c>
      <c r="BK141" s="246">
        <f>ROUND(I141*H141,3)</f>
        <v>0</v>
      </c>
      <c r="BL141" s="14" t="s">
        <v>101</v>
      </c>
      <c r="BM141" s="244" t="s">
        <v>4336</v>
      </c>
    </row>
    <row r="142" s="2" customFormat="1" ht="33" customHeight="1">
      <c r="A142" s="35"/>
      <c r="B142" s="36"/>
      <c r="C142" s="249" t="s">
        <v>315</v>
      </c>
      <c r="D142" s="249" t="s">
        <v>612</v>
      </c>
      <c r="E142" s="250" t="s">
        <v>4337</v>
      </c>
      <c r="F142" s="251" t="s">
        <v>4338</v>
      </c>
      <c r="G142" s="252" t="s">
        <v>2598</v>
      </c>
      <c r="H142" s="253">
        <v>1</v>
      </c>
      <c r="I142" s="254"/>
      <c r="J142" s="253">
        <f>ROUND(I142*H142,3)</f>
        <v>0</v>
      </c>
      <c r="K142" s="255"/>
      <c r="L142" s="256"/>
      <c r="M142" s="257" t="s">
        <v>1</v>
      </c>
      <c r="N142" s="258" t="s">
        <v>44</v>
      </c>
      <c r="O142" s="94"/>
      <c r="P142" s="242">
        <f>O142*H142</f>
        <v>0</v>
      </c>
      <c r="Q142" s="242">
        <v>0</v>
      </c>
      <c r="R142" s="242">
        <f>Q142*H142</f>
        <v>0</v>
      </c>
      <c r="S142" s="242">
        <v>0</v>
      </c>
      <c r="T142" s="24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4" t="s">
        <v>290</v>
      </c>
      <c r="AT142" s="244" t="s">
        <v>612</v>
      </c>
      <c r="AU142" s="244" t="s">
        <v>85</v>
      </c>
      <c r="AY142" s="14" t="s">
        <v>263</v>
      </c>
      <c r="BE142" s="245">
        <f>IF(N142="základná",J142,0)</f>
        <v>0</v>
      </c>
      <c r="BF142" s="245">
        <f>IF(N142="znížená",J142,0)</f>
        <v>0</v>
      </c>
      <c r="BG142" s="245">
        <f>IF(N142="zákl. prenesená",J142,0)</f>
        <v>0</v>
      </c>
      <c r="BH142" s="245">
        <f>IF(N142="zníž. prenesená",J142,0)</f>
        <v>0</v>
      </c>
      <c r="BI142" s="245">
        <f>IF(N142="nulová",J142,0)</f>
        <v>0</v>
      </c>
      <c r="BJ142" s="14" t="s">
        <v>89</v>
      </c>
      <c r="BK142" s="246">
        <f>ROUND(I142*H142,3)</f>
        <v>0</v>
      </c>
      <c r="BL142" s="14" t="s">
        <v>101</v>
      </c>
      <c r="BM142" s="244" t="s">
        <v>4339</v>
      </c>
    </row>
    <row r="143" s="2" customFormat="1" ht="37.8" customHeight="1">
      <c r="A143" s="35"/>
      <c r="B143" s="36"/>
      <c r="C143" s="249" t="s">
        <v>319</v>
      </c>
      <c r="D143" s="249" t="s">
        <v>612</v>
      </c>
      <c r="E143" s="250" t="s">
        <v>4340</v>
      </c>
      <c r="F143" s="251" t="s">
        <v>4341</v>
      </c>
      <c r="G143" s="252" t="s">
        <v>2598</v>
      </c>
      <c r="H143" s="253">
        <v>1</v>
      </c>
      <c r="I143" s="254"/>
      <c r="J143" s="253">
        <f>ROUND(I143*H143,3)</f>
        <v>0</v>
      </c>
      <c r="K143" s="255"/>
      <c r="L143" s="256"/>
      <c r="M143" s="257" t="s">
        <v>1</v>
      </c>
      <c r="N143" s="258" t="s">
        <v>44</v>
      </c>
      <c r="O143" s="94"/>
      <c r="P143" s="242">
        <f>O143*H143</f>
        <v>0</v>
      </c>
      <c r="Q143" s="242">
        <v>0</v>
      </c>
      <c r="R143" s="242">
        <f>Q143*H143</f>
        <v>0</v>
      </c>
      <c r="S143" s="242">
        <v>0</v>
      </c>
      <c r="T143" s="24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4" t="s">
        <v>290</v>
      </c>
      <c r="AT143" s="244" t="s">
        <v>612</v>
      </c>
      <c r="AU143" s="244" t="s">
        <v>85</v>
      </c>
      <c r="AY143" s="14" t="s">
        <v>263</v>
      </c>
      <c r="BE143" s="245">
        <f>IF(N143="základná",J143,0)</f>
        <v>0</v>
      </c>
      <c r="BF143" s="245">
        <f>IF(N143="znížená",J143,0)</f>
        <v>0</v>
      </c>
      <c r="BG143" s="245">
        <f>IF(N143="zákl. prenesená",J143,0)</f>
        <v>0</v>
      </c>
      <c r="BH143" s="245">
        <f>IF(N143="zníž. prenesená",J143,0)</f>
        <v>0</v>
      </c>
      <c r="BI143" s="245">
        <f>IF(N143="nulová",J143,0)</f>
        <v>0</v>
      </c>
      <c r="BJ143" s="14" t="s">
        <v>89</v>
      </c>
      <c r="BK143" s="246">
        <f>ROUND(I143*H143,3)</f>
        <v>0</v>
      </c>
      <c r="BL143" s="14" t="s">
        <v>101</v>
      </c>
      <c r="BM143" s="244" t="s">
        <v>4342</v>
      </c>
    </row>
    <row r="144" s="2" customFormat="1" ht="21.75" customHeight="1">
      <c r="A144" s="35"/>
      <c r="B144" s="36"/>
      <c r="C144" s="249" t="s">
        <v>327</v>
      </c>
      <c r="D144" s="249" t="s">
        <v>612</v>
      </c>
      <c r="E144" s="250" t="s">
        <v>2986</v>
      </c>
      <c r="F144" s="251" t="s">
        <v>2987</v>
      </c>
      <c r="G144" s="252" t="s">
        <v>2598</v>
      </c>
      <c r="H144" s="253">
        <v>16</v>
      </c>
      <c r="I144" s="254"/>
      <c r="J144" s="253">
        <f>ROUND(I144*H144,3)</f>
        <v>0</v>
      </c>
      <c r="K144" s="255"/>
      <c r="L144" s="256"/>
      <c r="M144" s="257" t="s">
        <v>1</v>
      </c>
      <c r="N144" s="258" t="s">
        <v>44</v>
      </c>
      <c r="O144" s="94"/>
      <c r="P144" s="242">
        <f>O144*H144</f>
        <v>0</v>
      </c>
      <c r="Q144" s="242">
        <v>0</v>
      </c>
      <c r="R144" s="242">
        <f>Q144*H144</f>
        <v>0</v>
      </c>
      <c r="S144" s="242">
        <v>0</v>
      </c>
      <c r="T144" s="24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4" t="s">
        <v>290</v>
      </c>
      <c r="AT144" s="244" t="s">
        <v>612</v>
      </c>
      <c r="AU144" s="244" t="s">
        <v>85</v>
      </c>
      <c r="AY144" s="14" t="s">
        <v>263</v>
      </c>
      <c r="BE144" s="245">
        <f>IF(N144="základná",J144,0)</f>
        <v>0</v>
      </c>
      <c r="BF144" s="245">
        <f>IF(N144="znížená",J144,0)</f>
        <v>0</v>
      </c>
      <c r="BG144" s="245">
        <f>IF(N144="zákl. prenesená",J144,0)</f>
        <v>0</v>
      </c>
      <c r="BH144" s="245">
        <f>IF(N144="zníž. prenesená",J144,0)</f>
        <v>0</v>
      </c>
      <c r="BI144" s="245">
        <f>IF(N144="nulová",J144,0)</f>
        <v>0</v>
      </c>
      <c r="BJ144" s="14" t="s">
        <v>89</v>
      </c>
      <c r="BK144" s="246">
        <f>ROUND(I144*H144,3)</f>
        <v>0</v>
      </c>
      <c r="BL144" s="14" t="s">
        <v>101</v>
      </c>
      <c r="BM144" s="244" t="s">
        <v>4343</v>
      </c>
    </row>
    <row r="145" s="2" customFormat="1" ht="21.75" customHeight="1">
      <c r="A145" s="35"/>
      <c r="B145" s="36"/>
      <c r="C145" s="249" t="s">
        <v>331</v>
      </c>
      <c r="D145" s="249" t="s">
        <v>612</v>
      </c>
      <c r="E145" s="250" t="s">
        <v>4344</v>
      </c>
      <c r="F145" s="251" t="s">
        <v>4345</v>
      </c>
      <c r="G145" s="252" t="s">
        <v>2598</v>
      </c>
      <c r="H145" s="253">
        <v>2</v>
      </c>
      <c r="I145" s="254"/>
      <c r="J145" s="253">
        <f>ROUND(I145*H145,3)</f>
        <v>0</v>
      </c>
      <c r="K145" s="255"/>
      <c r="L145" s="256"/>
      <c r="M145" s="257" t="s">
        <v>1</v>
      </c>
      <c r="N145" s="258" t="s">
        <v>44</v>
      </c>
      <c r="O145" s="94"/>
      <c r="P145" s="242">
        <f>O145*H145</f>
        <v>0</v>
      </c>
      <c r="Q145" s="242">
        <v>0</v>
      </c>
      <c r="R145" s="242">
        <f>Q145*H145</f>
        <v>0</v>
      </c>
      <c r="S145" s="242">
        <v>0</v>
      </c>
      <c r="T145" s="24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4" t="s">
        <v>290</v>
      </c>
      <c r="AT145" s="244" t="s">
        <v>612</v>
      </c>
      <c r="AU145" s="244" t="s">
        <v>85</v>
      </c>
      <c r="AY145" s="14" t="s">
        <v>263</v>
      </c>
      <c r="BE145" s="245">
        <f>IF(N145="základná",J145,0)</f>
        <v>0</v>
      </c>
      <c r="BF145" s="245">
        <f>IF(N145="znížená",J145,0)</f>
        <v>0</v>
      </c>
      <c r="BG145" s="245">
        <f>IF(N145="zákl. prenesená",J145,0)</f>
        <v>0</v>
      </c>
      <c r="BH145" s="245">
        <f>IF(N145="zníž. prenesená",J145,0)</f>
        <v>0</v>
      </c>
      <c r="BI145" s="245">
        <f>IF(N145="nulová",J145,0)</f>
        <v>0</v>
      </c>
      <c r="BJ145" s="14" t="s">
        <v>89</v>
      </c>
      <c r="BK145" s="246">
        <f>ROUND(I145*H145,3)</f>
        <v>0</v>
      </c>
      <c r="BL145" s="14" t="s">
        <v>101</v>
      </c>
      <c r="BM145" s="244" t="s">
        <v>4346</v>
      </c>
    </row>
    <row r="146" s="2" customFormat="1" ht="21.75" customHeight="1">
      <c r="A146" s="35"/>
      <c r="B146" s="36"/>
      <c r="C146" s="249" t="s">
        <v>1455</v>
      </c>
      <c r="D146" s="249" t="s">
        <v>612</v>
      </c>
      <c r="E146" s="250" t="s">
        <v>4347</v>
      </c>
      <c r="F146" s="251" t="s">
        <v>4348</v>
      </c>
      <c r="G146" s="252" t="s">
        <v>2598</v>
      </c>
      <c r="H146" s="253">
        <v>1</v>
      </c>
      <c r="I146" s="254"/>
      <c r="J146" s="253">
        <f>ROUND(I146*H146,3)</f>
        <v>0</v>
      </c>
      <c r="K146" s="255"/>
      <c r="L146" s="256"/>
      <c r="M146" s="257" t="s">
        <v>1</v>
      </c>
      <c r="N146" s="258" t="s">
        <v>44</v>
      </c>
      <c r="O146" s="94"/>
      <c r="P146" s="242">
        <f>O146*H146</f>
        <v>0</v>
      </c>
      <c r="Q146" s="242">
        <v>0</v>
      </c>
      <c r="R146" s="242">
        <f>Q146*H146</f>
        <v>0</v>
      </c>
      <c r="S146" s="242">
        <v>0</v>
      </c>
      <c r="T146" s="24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4" t="s">
        <v>290</v>
      </c>
      <c r="AT146" s="244" t="s">
        <v>612</v>
      </c>
      <c r="AU146" s="244" t="s">
        <v>85</v>
      </c>
      <c r="AY146" s="14" t="s">
        <v>263</v>
      </c>
      <c r="BE146" s="245">
        <f>IF(N146="základná",J146,0)</f>
        <v>0</v>
      </c>
      <c r="BF146" s="245">
        <f>IF(N146="znížená",J146,0)</f>
        <v>0</v>
      </c>
      <c r="BG146" s="245">
        <f>IF(N146="zákl. prenesená",J146,0)</f>
        <v>0</v>
      </c>
      <c r="BH146" s="245">
        <f>IF(N146="zníž. prenesená",J146,0)</f>
        <v>0</v>
      </c>
      <c r="BI146" s="245">
        <f>IF(N146="nulová",J146,0)</f>
        <v>0</v>
      </c>
      <c r="BJ146" s="14" t="s">
        <v>89</v>
      </c>
      <c r="BK146" s="246">
        <f>ROUND(I146*H146,3)</f>
        <v>0</v>
      </c>
      <c r="BL146" s="14" t="s">
        <v>101</v>
      </c>
      <c r="BM146" s="244" t="s">
        <v>4349</v>
      </c>
    </row>
    <row r="147" s="2" customFormat="1" ht="21.75" customHeight="1">
      <c r="A147" s="35"/>
      <c r="B147" s="36"/>
      <c r="C147" s="249" t="s">
        <v>339</v>
      </c>
      <c r="D147" s="249" t="s">
        <v>612</v>
      </c>
      <c r="E147" s="250" t="s">
        <v>4350</v>
      </c>
      <c r="F147" s="251" t="s">
        <v>4351</v>
      </c>
      <c r="G147" s="252" t="s">
        <v>2598</v>
      </c>
      <c r="H147" s="253">
        <v>1</v>
      </c>
      <c r="I147" s="254"/>
      <c r="J147" s="253">
        <f>ROUND(I147*H147,3)</f>
        <v>0</v>
      </c>
      <c r="K147" s="255"/>
      <c r="L147" s="256"/>
      <c r="M147" s="257" t="s">
        <v>1</v>
      </c>
      <c r="N147" s="258" t="s">
        <v>44</v>
      </c>
      <c r="O147" s="94"/>
      <c r="P147" s="242">
        <f>O147*H147</f>
        <v>0</v>
      </c>
      <c r="Q147" s="242">
        <v>0</v>
      </c>
      <c r="R147" s="242">
        <f>Q147*H147</f>
        <v>0</v>
      </c>
      <c r="S147" s="242">
        <v>0</v>
      </c>
      <c r="T147" s="24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4" t="s">
        <v>290</v>
      </c>
      <c r="AT147" s="244" t="s">
        <v>612</v>
      </c>
      <c r="AU147" s="244" t="s">
        <v>85</v>
      </c>
      <c r="AY147" s="14" t="s">
        <v>263</v>
      </c>
      <c r="BE147" s="245">
        <f>IF(N147="základná",J147,0)</f>
        <v>0</v>
      </c>
      <c r="BF147" s="245">
        <f>IF(N147="znížená",J147,0)</f>
        <v>0</v>
      </c>
      <c r="BG147" s="245">
        <f>IF(N147="zákl. prenesená",J147,0)</f>
        <v>0</v>
      </c>
      <c r="BH147" s="245">
        <f>IF(N147="zníž. prenesená",J147,0)</f>
        <v>0</v>
      </c>
      <c r="BI147" s="245">
        <f>IF(N147="nulová",J147,0)</f>
        <v>0</v>
      </c>
      <c r="BJ147" s="14" t="s">
        <v>89</v>
      </c>
      <c r="BK147" s="246">
        <f>ROUND(I147*H147,3)</f>
        <v>0</v>
      </c>
      <c r="BL147" s="14" t="s">
        <v>101</v>
      </c>
      <c r="BM147" s="244" t="s">
        <v>4352</v>
      </c>
    </row>
    <row r="148" s="2" customFormat="1" ht="16.5" customHeight="1">
      <c r="A148" s="35"/>
      <c r="B148" s="36"/>
      <c r="C148" s="249" t="s">
        <v>7</v>
      </c>
      <c r="D148" s="249" t="s">
        <v>612</v>
      </c>
      <c r="E148" s="250" t="s">
        <v>2696</v>
      </c>
      <c r="F148" s="251" t="s">
        <v>2464</v>
      </c>
      <c r="G148" s="252" t="s">
        <v>1445</v>
      </c>
      <c r="H148" s="254"/>
      <c r="I148" s="254"/>
      <c r="J148" s="253">
        <f>ROUND(I148*H148,3)</f>
        <v>0</v>
      </c>
      <c r="K148" s="255"/>
      <c r="L148" s="256"/>
      <c r="M148" s="257" t="s">
        <v>1</v>
      </c>
      <c r="N148" s="258" t="s">
        <v>44</v>
      </c>
      <c r="O148" s="94"/>
      <c r="P148" s="242">
        <f>O148*H148</f>
        <v>0</v>
      </c>
      <c r="Q148" s="242">
        <v>0</v>
      </c>
      <c r="R148" s="242">
        <f>Q148*H148</f>
        <v>0</v>
      </c>
      <c r="S148" s="242">
        <v>0</v>
      </c>
      <c r="T148" s="24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4" t="s">
        <v>290</v>
      </c>
      <c r="AT148" s="244" t="s">
        <v>612</v>
      </c>
      <c r="AU148" s="244" t="s">
        <v>85</v>
      </c>
      <c r="AY148" s="14" t="s">
        <v>263</v>
      </c>
      <c r="BE148" s="245">
        <f>IF(N148="základná",J148,0)</f>
        <v>0</v>
      </c>
      <c r="BF148" s="245">
        <f>IF(N148="znížená",J148,0)</f>
        <v>0</v>
      </c>
      <c r="BG148" s="245">
        <f>IF(N148="zákl. prenesená",J148,0)</f>
        <v>0</v>
      </c>
      <c r="BH148" s="245">
        <f>IF(N148="zníž. prenesená",J148,0)</f>
        <v>0</v>
      </c>
      <c r="BI148" s="245">
        <f>IF(N148="nulová",J148,0)</f>
        <v>0</v>
      </c>
      <c r="BJ148" s="14" t="s">
        <v>89</v>
      </c>
      <c r="BK148" s="246">
        <f>ROUND(I148*H148,3)</f>
        <v>0</v>
      </c>
      <c r="BL148" s="14" t="s">
        <v>101</v>
      </c>
      <c r="BM148" s="244" t="s">
        <v>4353</v>
      </c>
    </row>
    <row r="149" s="12" customFormat="1" ht="25.92" customHeight="1">
      <c r="A149" s="12"/>
      <c r="B149" s="219"/>
      <c r="C149" s="220"/>
      <c r="D149" s="221" t="s">
        <v>77</v>
      </c>
      <c r="E149" s="222" t="s">
        <v>2751</v>
      </c>
      <c r="F149" s="222" t="s">
        <v>2581</v>
      </c>
      <c r="G149" s="220"/>
      <c r="H149" s="220"/>
      <c r="I149" s="223"/>
      <c r="J149" s="224">
        <f>BK149</f>
        <v>0</v>
      </c>
      <c r="K149" s="220"/>
      <c r="L149" s="225"/>
      <c r="M149" s="226"/>
      <c r="N149" s="227"/>
      <c r="O149" s="227"/>
      <c r="P149" s="228">
        <f>P150</f>
        <v>0</v>
      </c>
      <c r="Q149" s="227"/>
      <c r="R149" s="228">
        <f>R150</f>
        <v>0</v>
      </c>
      <c r="S149" s="227"/>
      <c r="T149" s="229">
        <f>T150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30" t="s">
        <v>85</v>
      </c>
      <c r="AT149" s="231" t="s">
        <v>77</v>
      </c>
      <c r="AU149" s="231" t="s">
        <v>78</v>
      </c>
      <c r="AY149" s="230" t="s">
        <v>263</v>
      </c>
      <c r="BK149" s="232">
        <f>BK150</f>
        <v>0</v>
      </c>
    </row>
    <row r="150" s="12" customFormat="1" ht="22.8" customHeight="1">
      <c r="A150" s="12"/>
      <c r="B150" s="219"/>
      <c r="C150" s="220"/>
      <c r="D150" s="221" t="s">
        <v>77</v>
      </c>
      <c r="E150" s="247" t="s">
        <v>2582</v>
      </c>
      <c r="F150" s="247" t="s">
        <v>2583</v>
      </c>
      <c r="G150" s="220"/>
      <c r="H150" s="220"/>
      <c r="I150" s="223"/>
      <c r="J150" s="248">
        <f>BK150</f>
        <v>0</v>
      </c>
      <c r="K150" s="220"/>
      <c r="L150" s="225"/>
      <c r="M150" s="226"/>
      <c r="N150" s="227"/>
      <c r="O150" s="227"/>
      <c r="P150" s="228">
        <f>P151</f>
        <v>0</v>
      </c>
      <c r="Q150" s="227"/>
      <c r="R150" s="228">
        <f>R151</f>
        <v>0</v>
      </c>
      <c r="S150" s="227"/>
      <c r="T150" s="229">
        <f>T151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30" t="s">
        <v>85</v>
      </c>
      <c r="AT150" s="231" t="s">
        <v>77</v>
      </c>
      <c r="AU150" s="231" t="s">
        <v>85</v>
      </c>
      <c r="AY150" s="230" t="s">
        <v>263</v>
      </c>
      <c r="BK150" s="232">
        <f>BK151</f>
        <v>0</v>
      </c>
    </row>
    <row r="151" s="2" customFormat="1" ht="16.5" customHeight="1">
      <c r="A151" s="35"/>
      <c r="B151" s="36"/>
      <c r="C151" s="233" t="s">
        <v>350</v>
      </c>
      <c r="D151" s="233" t="s">
        <v>264</v>
      </c>
      <c r="E151" s="234" t="s">
        <v>2690</v>
      </c>
      <c r="F151" s="235" t="s">
        <v>3011</v>
      </c>
      <c r="G151" s="236" t="s">
        <v>1445</v>
      </c>
      <c r="H151" s="238"/>
      <c r="I151" s="238"/>
      <c r="J151" s="237">
        <f>ROUND(I151*H151,3)</f>
        <v>0</v>
      </c>
      <c r="K151" s="239"/>
      <c r="L151" s="41"/>
      <c r="M151" s="259" t="s">
        <v>1</v>
      </c>
      <c r="N151" s="260" t="s">
        <v>44</v>
      </c>
      <c r="O151" s="261"/>
      <c r="P151" s="262">
        <f>O151*H151</f>
        <v>0</v>
      </c>
      <c r="Q151" s="262">
        <v>0</v>
      </c>
      <c r="R151" s="262">
        <f>Q151*H151</f>
        <v>0</v>
      </c>
      <c r="S151" s="262">
        <v>0</v>
      </c>
      <c r="T151" s="26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4" t="s">
        <v>101</v>
      </c>
      <c r="AT151" s="244" t="s">
        <v>264</v>
      </c>
      <c r="AU151" s="244" t="s">
        <v>89</v>
      </c>
      <c r="AY151" s="14" t="s">
        <v>263</v>
      </c>
      <c r="BE151" s="245">
        <f>IF(N151="základná",J151,0)</f>
        <v>0</v>
      </c>
      <c r="BF151" s="245">
        <f>IF(N151="znížená",J151,0)</f>
        <v>0</v>
      </c>
      <c r="BG151" s="245">
        <f>IF(N151="zákl. prenesená",J151,0)</f>
        <v>0</v>
      </c>
      <c r="BH151" s="245">
        <f>IF(N151="zníž. prenesená",J151,0)</f>
        <v>0</v>
      </c>
      <c r="BI151" s="245">
        <f>IF(N151="nulová",J151,0)</f>
        <v>0</v>
      </c>
      <c r="BJ151" s="14" t="s">
        <v>89</v>
      </c>
      <c r="BK151" s="246">
        <f>ROUND(I151*H151,3)</f>
        <v>0</v>
      </c>
      <c r="BL151" s="14" t="s">
        <v>101</v>
      </c>
      <c r="BM151" s="244" t="s">
        <v>4354</v>
      </c>
    </row>
    <row r="152" s="2" customFormat="1" ht="6.96" customHeight="1">
      <c r="A152" s="35"/>
      <c r="B152" s="69"/>
      <c r="C152" s="70"/>
      <c r="D152" s="70"/>
      <c r="E152" s="70"/>
      <c r="F152" s="70"/>
      <c r="G152" s="70"/>
      <c r="H152" s="70"/>
      <c r="I152" s="70"/>
      <c r="J152" s="70"/>
      <c r="K152" s="70"/>
      <c r="L152" s="41"/>
      <c r="M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</row>
  </sheetData>
  <sheetProtection sheet="1" autoFilter="0" formatColumns="0" formatRows="0" objects="1" scenarios="1" spinCount="100000" saltValue="Rd4dyHqsEn6RaHMBhus1EZuF8wpejZcUYkZDM3ZNqziVivP/1ou8IpxIkZZc7AyhASdSuVzYgnarvLBFh2Zp+Q==" hashValue="0mIeolQgs0IW9o9sbq3QJvijyPO3pLqZBTKkiHGJ2XZUlxvKfOiCkvRt0IWMaHrLQAcesVanbwl4U9vy88+suw==" algorithmName="SHA-512" password="CC35"/>
  <autoFilter ref="C126:K151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3:H113"/>
    <mergeCell ref="E117:H117"/>
    <mergeCell ref="E115:H115"/>
    <mergeCell ref="E119:H11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198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>
      <c r="B8" s="17"/>
      <c r="D8" s="154" t="s">
        <v>221</v>
      </c>
      <c r="L8" s="17"/>
    </row>
    <row r="9" s="1" customFormat="1" ht="16.5" customHeight="1">
      <c r="B9" s="17"/>
      <c r="E9" s="155" t="s">
        <v>3269</v>
      </c>
      <c r="F9" s="1"/>
      <c r="G9" s="1"/>
      <c r="H9" s="1"/>
      <c r="L9" s="17"/>
    </row>
    <row r="10" s="1" customFormat="1" ht="12" customHeight="1">
      <c r="B10" s="17"/>
      <c r="D10" s="154" t="s">
        <v>1380</v>
      </c>
      <c r="L10" s="17"/>
    </row>
    <row r="11" s="2" customFormat="1" ht="16.5" customHeight="1">
      <c r="A11" s="35"/>
      <c r="B11" s="41"/>
      <c r="C11" s="35"/>
      <c r="D11" s="35"/>
      <c r="E11" s="166" t="s">
        <v>3901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1382</v>
      </c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6" t="s">
        <v>4355</v>
      </c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54" t="s">
        <v>16</v>
      </c>
      <c r="E15" s="35"/>
      <c r="F15" s="144" t="s">
        <v>1</v>
      </c>
      <c r="G15" s="35"/>
      <c r="H15" s="35"/>
      <c r="I15" s="154" t="s">
        <v>17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4" t="s">
        <v>18</v>
      </c>
      <c r="E16" s="35"/>
      <c r="F16" s="144" t="s">
        <v>19</v>
      </c>
      <c r="G16" s="35"/>
      <c r="H16" s="35"/>
      <c r="I16" s="154" t="s">
        <v>20</v>
      </c>
      <c r="J16" s="157" t="str">
        <f>'Rekapitulácia stavby'!AN8</f>
        <v>20. 7. 2022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54" t="s">
        <v>22</v>
      </c>
      <c r="E18" s="35"/>
      <c r="F18" s="35"/>
      <c r="G18" s="35"/>
      <c r="H18" s="35"/>
      <c r="I18" s="154" t="s">
        <v>23</v>
      </c>
      <c r="J18" s="144" t="s">
        <v>24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44" t="s">
        <v>25</v>
      </c>
      <c r="F19" s="35"/>
      <c r="G19" s="35"/>
      <c r="H19" s="35"/>
      <c r="I19" s="154" t="s">
        <v>26</v>
      </c>
      <c r="J19" s="144" t="s">
        <v>1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54" t="s">
        <v>27</v>
      </c>
      <c r="E21" s="35"/>
      <c r="F21" s="35"/>
      <c r="G21" s="35"/>
      <c r="H21" s="35"/>
      <c r="I21" s="154" t="s">
        <v>23</v>
      </c>
      <c r="J21" s="30" t="str">
        <f>'Rekapitulácia stavby'!AN13</f>
        <v>Vyplň údaj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'Rekapitulácia stavby'!E14</f>
        <v>Vyplň údaj</v>
      </c>
      <c r="F22" s="144"/>
      <c r="G22" s="144"/>
      <c r="H22" s="144"/>
      <c r="I22" s="154" t="s">
        <v>26</v>
      </c>
      <c r="J22" s="30" t="str">
        <f>'Rekapitulácia stavby'!AN14</f>
        <v>Vyplň údaj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54" t="s">
        <v>29</v>
      </c>
      <c r="E24" s="35"/>
      <c r="F24" s="35"/>
      <c r="G24" s="35"/>
      <c r="H24" s="35"/>
      <c r="I24" s="154" t="s">
        <v>23</v>
      </c>
      <c r="J24" s="144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44" t="s">
        <v>30</v>
      </c>
      <c r="F25" s="35"/>
      <c r="G25" s="35"/>
      <c r="H25" s="35"/>
      <c r="I25" s="154" t="s">
        <v>26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54" t="s">
        <v>33</v>
      </c>
      <c r="E27" s="35"/>
      <c r="F27" s="35"/>
      <c r="G27" s="35"/>
      <c r="H27" s="35"/>
      <c r="I27" s="154" t="s">
        <v>23</v>
      </c>
      <c r="J27" s="144" t="s">
        <v>34</v>
      </c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44" t="s">
        <v>35</v>
      </c>
      <c r="F28" s="35"/>
      <c r="G28" s="35"/>
      <c r="H28" s="35"/>
      <c r="I28" s="154" t="s">
        <v>26</v>
      </c>
      <c r="J28" s="144" t="s">
        <v>36</v>
      </c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54" t="s">
        <v>37</v>
      </c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8"/>
      <c r="B31" s="159"/>
      <c r="C31" s="158"/>
      <c r="D31" s="158"/>
      <c r="E31" s="160" t="s">
        <v>1</v>
      </c>
      <c r="F31" s="160"/>
      <c r="G31" s="160"/>
      <c r="H31" s="160"/>
      <c r="I31" s="158"/>
      <c r="J31" s="158"/>
      <c r="K31" s="158"/>
      <c r="L31" s="161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2"/>
      <c r="E33" s="162"/>
      <c r="F33" s="162"/>
      <c r="G33" s="162"/>
      <c r="H33" s="162"/>
      <c r="I33" s="162"/>
      <c r="J33" s="162"/>
      <c r="K33" s="162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63" t="s">
        <v>38</v>
      </c>
      <c r="E34" s="35"/>
      <c r="F34" s="35"/>
      <c r="G34" s="35"/>
      <c r="H34" s="35"/>
      <c r="I34" s="35"/>
      <c r="J34" s="164">
        <f>ROUND(J127,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62"/>
      <c r="E35" s="162"/>
      <c r="F35" s="162"/>
      <c r="G35" s="162"/>
      <c r="H35" s="162"/>
      <c r="I35" s="162"/>
      <c r="J35" s="162"/>
      <c r="K35" s="162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5" t="s">
        <v>40</v>
      </c>
      <c r="G36" s="35"/>
      <c r="H36" s="35"/>
      <c r="I36" s="165" t="s">
        <v>39</v>
      </c>
      <c r="J36" s="165" t="s">
        <v>41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6" t="s">
        <v>42</v>
      </c>
      <c r="E37" s="167" t="s">
        <v>43</v>
      </c>
      <c r="F37" s="168">
        <f>ROUND((SUM(BE127:BE164)),  2)</f>
        <v>0</v>
      </c>
      <c r="G37" s="169"/>
      <c r="H37" s="169"/>
      <c r="I37" s="170">
        <v>0.20000000000000001</v>
      </c>
      <c r="J37" s="168">
        <f>ROUND(((SUM(BE127:BE164))*I37),  2)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67" t="s">
        <v>44</v>
      </c>
      <c r="F38" s="168">
        <f>ROUND((SUM(BF127:BF164)),  2)</f>
        <v>0</v>
      </c>
      <c r="G38" s="169"/>
      <c r="H38" s="169"/>
      <c r="I38" s="170">
        <v>0.20000000000000001</v>
      </c>
      <c r="J38" s="168">
        <f>ROUND(((SUM(BF127:BF164))*I38),  2)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54" t="s">
        <v>45</v>
      </c>
      <c r="F39" s="171">
        <f>ROUND((SUM(BG127:BG164)),  2)</f>
        <v>0</v>
      </c>
      <c r="G39" s="35"/>
      <c r="H39" s="35"/>
      <c r="I39" s="172">
        <v>0.20000000000000001</v>
      </c>
      <c r="J39" s="171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54" t="s">
        <v>46</v>
      </c>
      <c r="F40" s="171">
        <f>ROUND((SUM(BH127:BH164)),  2)</f>
        <v>0</v>
      </c>
      <c r="G40" s="35"/>
      <c r="H40" s="35"/>
      <c r="I40" s="172">
        <v>0.20000000000000001</v>
      </c>
      <c r="J40" s="171">
        <f>0</f>
        <v>0</v>
      </c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67" t="s">
        <v>47</v>
      </c>
      <c r="F41" s="168">
        <f>ROUND((SUM(BI127:BI164)),  2)</f>
        <v>0</v>
      </c>
      <c r="G41" s="169"/>
      <c r="H41" s="169"/>
      <c r="I41" s="170">
        <v>0</v>
      </c>
      <c r="J41" s="168">
        <f>0</f>
        <v>0</v>
      </c>
      <c r="K41" s="35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73"/>
      <c r="D43" s="174" t="s">
        <v>48</v>
      </c>
      <c r="E43" s="175"/>
      <c r="F43" s="175"/>
      <c r="G43" s="176" t="s">
        <v>49</v>
      </c>
      <c r="H43" s="177" t="s">
        <v>50</v>
      </c>
      <c r="I43" s="175"/>
      <c r="J43" s="178">
        <f>SUM(J34:J41)</f>
        <v>0</v>
      </c>
      <c r="K43" s="179"/>
      <c r="L43" s="66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221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91" t="s">
        <v>3269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1380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264" t="s">
        <v>3901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1382</v>
      </c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9" t="str">
        <f>E13</f>
        <v>SO-1.2.2.10 - Rozvádzač RHn</v>
      </c>
      <c r="F91" s="37"/>
      <c r="G91" s="37"/>
      <c r="H91" s="37"/>
      <c r="I91" s="37"/>
      <c r="J91" s="37"/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18</v>
      </c>
      <c r="D93" s="37"/>
      <c r="E93" s="37"/>
      <c r="F93" s="24" t="str">
        <f>F16</f>
        <v>Svit</v>
      </c>
      <c r="G93" s="37"/>
      <c r="H93" s="37"/>
      <c r="I93" s="29" t="s">
        <v>20</v>
      </c>
      <c r="J93" s="82" t="str">
        <f>IF(J16="","",J16)</f>
        <v>20. 7. 2022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22</v>
      </c>
      <c r="D95" s="37"/>
      <c r="E95" s="37"/>
      <c r="F95" s="24" t="str">
        <f>E19</f>
        <v>Mesto Svit</v>
      </c>
      <c r="G95" s="37"/>
      <c r="H95" s="37"/>
      <c r="I95" s="29" t="s">
        <v>29</v>
      </c>
      <c r="J95" s="33" t="str">
        <f>E25</f>
        <v>Ing. arch. Martin Baloga, PhD. a kolektív EnviArch</v>
      </c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33</v>
      </c>
      <c r="J96" s="33" t="str">
        <f>E28</f>
        <v>Structures, s.r.o.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92" t="s">
        <v>224</v>
      </c>
      <c r="D98" s="193"/>
      <c r="E98" s="193"/>
      <c r="F98" s="193"/>
      <c r="G98" s="193"/>
      <c r="H98" s="193"/>
      <c r="I98" s="193"/>
      <c r="J98" s="194" t="s">
        <v>225</v>
      </c>
      <c r="K98" s="193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95" t="s">
        <v>226</v>
      </c>
      <c r="D100" s="37"/>
      <c r="E100" s="37"/>
      <c r="F100" s="37"/>
      <c r="G100" s="37"/>
      <c r="H100" s="37"/>
      <c r="I100" s="37"/>
      <c r="J100" s="113">
        <f>J127</f>
        <v>0</v>
      </c>
      <c r="K100" s="37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227</v>
      </c>
    </row>
    <row r="101" s="9" customFormat="1" ht="24.96" customHeight="1">
      <c r="A101" s="9"/>
      <c r="B101" s="196"/>
      <c r="C101" s="197"/>
      <c r="D101" s="198" t="s">
        <v>2975</v>
      </c>
      <c r="E101" s="199"/>
      <c r="F101" s="199"/>
      <c r="G101" s="199"/>
      <c r="H101" s="199"/>
      <c r="I101" s="199"/>
      <c r="J101" s="200">
        <f>J128</f>
        <v>0</v>
      </c>
      <c r="K101" s="197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9" customFormat="1" ht="24.96" customHeight="1">
      <c r="A102" s="9"/>
      <c r="B102" s="196"/>
      <c r="C102" s="197"/>
      <c r="D102" s="198" t="s">
        <v>3983</v>
      </c>
      <c r="E102" s="199"/>
      <c r="F102" s="199"/>
      <c r="G102" s="199"/>
      <c r="H102" s="199"/>
      <c r="I102" s="199"/>
      <c r="J102" s="200">
        <f>J162</f>
        <v>0</v>
      </c>
      <c r="K102" s="197"/>
      <c r="L102" s="201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202"/>
      <c r="C103" s="136"/>
      <c r="D103" s="203" t="s">
        <v>2579</v>
      </c>
      <c r="E103" s="204"/>
      <c r="F103" s="204"/>
      <c r="G103" s="204"/>
      <c r="H103" s="204"/>
      <c r="I103" s="204"/>
      <c r="J103" s="205">
        <f>J163</f>
        <v>0</v>
      </c>
      <c r="K103" s="136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2" customFormat="1" ht="21.84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="2" customFormat="1" ht="6.96" customHeight="1">
      <c r="A105" s="35"/>
      <c r="B105" s="69"/>
      <c r="C105" s="70"/>
      <c r="D105" s="70"/>
      <c r="E105" s="70"/>
      <c r="F105" s="70"/>
      <c r="G105" s="70"/>
      <c r="H105" s="70"/>
      <c r="I105" s="70"/>
      <c r="J105" s="70"/>
      <c r="K105" s="70"/>
      <c r="L105" s="66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="2" customFormat="1" ht="6.96" customHeight="1">
      <c r="A109" s="35"/>
      <c r="B109" s="71"/>
      <c r="C109" s="72"/>
      <c r="D109" s="72"/>
      <c r="E109" s="72"/>
      <c r="F109" s="72"/>
      <c r="G109" s="72"/>
      <c r="H109" s="72"/>
      <c r="I109" s="72"/>
      <c r="J109" s="72"/>
      <c r="K109" s="72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24.96" customHeight="1">
      <c r="A110" s="35"/>
      <c r="B110" s="36"/>
      <c r="C110" s="20" t="s">
        <v>250</v>
      </c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6.96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2" customHeight="1">
      <c r="A112" s="35"/>
      <c r="B112" s="36"/>
      <c r="C112" s="29" t="s">
        <v>14</v>
      </c>
      <c r="D112" s="37"/>
      <c r="E112" s="37"/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6.5" customHeight="1">
      <c r="A113" s="35"/>
      <c r="B113" s="36"/>
      <c r="C113" s="37"/>
      <c r="D113" s="37"/>
      <c r="E113" s="191" t="str">
        <f>E7</f>
        <v>Materská škola Svit - ZMNENA</v>
      </c>
      <c r="F113" s="29"/>
      <c r="G113" s="29"/>
      <c r="H113" s="29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1" customFormat="1" ht="12" customHeight="1">
      <c r="B114" s="18"/>
      <c r="C114" s="29" t="s">
        <v>221</v>
      </c>
      <c r="D114" s="19"/>
      <c r="E114" s="19"/>
      <c r="F114" s="19"/>
      <c r="G114" s="19"/>
      <c r="H114" s="19"/>
      <c r="I114" s="19"/>
      <c r="J114" s="19"/>
      <c r="K114" s="19"/>
      <c r="L114" s="17"/>
    </row>
    <row r="115" s="1" customFormat="1" ht="16.5" customHeight="1">
      <c r="B115" s="18"/>
      <c r="C115" s="19"/>
      <c r="D115" s="19"/>
      <c r="E115" s="191" t="s">
        <v>3269</v>
      </c>
      <c r="F115" s="19"/>
      <c r="G115" s="19"/>
      <c r="H115" s="19"/>
      <c r="I115" s="19"/>
      <c r="J115" s="19"/>
      <c r="K115" s="19"/>
      <c r="L115" s="17"/>
    </row>
    <row r="116" s="1" customFormat="1" ht="12" customHeight="1">
      <c r="B116" s="18"/>
      <c r="C116" s="29" t="s">
        <v>1380</v>
      </c>
      <c r="D116" s="19"/>
      <c r="E116" s="19"/>
      <c r="F116" s="19"/>
      <c r="G116" s="19"/>
      <c r="H116" s="19"/>
      <c r="I116" s="19"/>
      <c r="J116" s="19"/>
      <c r="K116" s="19"/>
      <c r="L116" s="17"/>
    </row>
    <row r="117" s="2" customFormat="1" ht="16.5" customHeight="1">
      <c r="A117" s="35"/>
      <c r="B117" s="36"/>
      <c r="C117" s="37"/>
      <c r="D117" s="37"/>
      <c r="E117" s="264" t="s">
        <v>3901</v>
      </c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2" customHeight="1">
      <c r="A118" s="35"/>
      <c r="B118" s="36"/>
      <c r="C118" s="29" t="s">
        <v>1382</v>
      </c>
      <c r="D118" s="37"/>
      <c r="E118" s="37"/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6.5" customHeight="1">
      <c r="A119" s="35"/>
      <c r="B119" s="36"/>
      <c r="C119" s="37"/>
      <c r="D119" s="37"/>
      <c r="E119" s="79" t="str">
        <f>E13</f>
        <v>SO-1.2.2.10 - Rozvádzač RHn</v>
      </c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6.96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2" customHeight="1">
      <c r="A121" s="35"/>
      <c r="B121" s="36"/>
      <c r="C121" s="29" t="s">
        <v>18</v>
      </c>
      <c r="D121" s="37"/>
      <c r="E121" s="37"/>
      <c r="F121" s="24" t="str">
        <f>F16</f>
        <v>Svit</v>
      </c>
      <c r="G121" s="37"/>
      <c r="H121" s="37"/>
      <c r="I121" s="29" t="s">
        <v>20</v>
      </c>
      <c r="J121" s="82" t="str">
        <f>IF(J16="","",J16)</f>
        <v>20. 7. 2022</v>
      </c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6.96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40.05" customHeight="1">
      <c r="A123" s="35"/>
      <c r="B123" s="36"/>
      <c r="C123" s="29" t="s">
        <v>22</v>
      </c>
      <c r="D123" s="37"/>
      <c r="E123" s="37"/>
      <c r="F123" s="24" t="str">
        <f>E19</f>
        <v>Mesto Svit</v>
      </c>
      <c r="G123" s="37"/>
      <c r="H123" s="37"/>
      <c r="I123" s="29" t="s">
        <v>29</v>
      </c>
      <c r="J123" s="33" t="str">
        <f>E25</f>
        <v>Ing. arch. Martin Baloga, PhD. a kolektív EnviArch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5.15" customHeight="1">
      <c r="A124" s="35"/>
      <c r="B124" s="36"/>
      <c r="C124" s="29" t="s">
        <v>27</v>
      </c>
      <c r="D124" s="37"/>
      <c r="E124" s="37"/>
      <c r="F124" s="24" t="str">
        <f>IF(E22="","",E22)</f>
        <v>Vyplň údaj</v>
      </c>
      <c r="G124" s="37"/>
      <c r="H124" s="37"/>
      <c r="I124" s="29" t="s">
        <v>33</v>
      </c>
      <c r="J124" s="33" t="str">
        <f>E28</f>
        <v>Structures, s.r.o.</v>
      </c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0.32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11" customFormat="1" ht="29.28" customHeight="1">
      <c r="A126" s="207"/>
      <c r="B126" s="208"/>
      <c r="C126" s="209" t="s">
        <v>251</v>
      </c>
      <c r="D126" s="210" t="s">
        <v>63</v>
      </c>
      <c r="E126" s="210" t="s">
        <v>59</v>
      </c>
      <c r="F126" s="210" t="s">
        <v>60</v>
      </c>
      <c r="G126" s="210" t="s">
        <v>252</v>
      </c>
      <c r="H126" s="210" t="s">
        <v>253</v>
      </c>
      <c r="I126" s="210" t="s">
        <v>254</v>
      </c>
      <c r="J126" s="211" t="s">
        <v>225</v>
      </c>
      <c r="K126" s="212" t="s">
        <v>255</v>
      </c>
      <c r="L126" s="213"/>
      <c r="M126" s="103" t="s">
        <v>1</v>
      </c>
      <c r="N126" s="104" t="s">
        <v>42</v>
      </c>
      <c r="O126" s="104" t="s">
        <v>256</v>
      </c>
      <c r="P126" s="104" t="s">
        <v>257</v>
      </c>
      <c r="Q126" s="104" t="s">
        <v>258</v>
      </c>
      <c r="R126" s="104" t="s">
        <v>259</v>
      </c>
      <c r="S126" s="104" t="s">
        <v>260</v>
      </c>
      <c r="T126" s="105" t="s">
        <v>261</v>
      </c>
      <c r="U126" s="207"/>
      <c r="V126" s="207"/>
      <c r="W126" s="207"/>
      <c r="X126" s="207"/>
      <c r="Y126" s="207"/>
      <c r="Z126" s="207"/>
      <c r="AA126" s="207"/>
      <c r="AB126" s="207"/>
      <c r="AC126" s="207"/>
      <c r="AD126" s="207"/>
      <c r="AE126" s="207"/>
    </row>
    <row r="127" s="2" customFormat="1" ht="22.8" customHeight="1">
      <c r="A127" s="35"/>
      <c r="B127" s="36"/>
      <c r="C127" s="110" t="s">
        <v>226</v>
      </c>
      <c r="D127" s="37"/>
      <c r="E127" s="37"/>
      <c r="F127" s="37"/>
      <c r="G127" s="37"/>
      <c r="H127" s="37"/>
      <c r="I127" s="37"/>
      <c r="J127" s="214">
        <f>BK127</f>
        <v>0</v>
      </c>
      <c r="K127" s="37"/>
      <c r="L127" s="41"/>
      <c r="M127" s="106"/>
      <c r="N127" s="215"/>
      <c r="O127" s="107"/>
      <c r="P127" s="216">
        <f>P128+P162</f>
        <v>0</v>
      </c>
      <c r="Q127" s="107"/>
      <c r="R127" s="216">
        <f>R128+R162</f>
        <v>0</v>
      </c>
      <c r="S127" s="107"/>
      <c r="T127" s="217">
        <f>T128+T162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4" t="s">
        <v>77</v>
      </c>
      <c r="AU127" s="14" t="s">
        <v>227</v>
      </c>
      <c r="BK127" s="218">
        <f>BK128+BK162</f>
        <v>0</v>
      </c>
    </row>
    <row r="128" s="12" customFormat="1" ht="25.92" customHeight="1">
      <c r="A128" s="12"/>
      <c r="B128" s="219"/>
      <c r="C128" s="220"/>
      <c r="D128" s="221" t="s">
        <v>77</v>
      </c>
      <c r="E128" s="222" t="s">
        <v>2580</v>
      </c>
      <c r="F128" s="222" t="s">
        <v>2976</v>
      </c>
      <c r="G128" s="220"/>
      <c r="H128" s="220"/>
      <c r="I128" s="223"/>
      <c r="J128" s="224">
        <f>BK128</f>
        <v>0</v>
      </c>
      <c r="K128" s="220"/>
      <c r="L128" s="225"/>
      <c r="M128" s="226"/>
      <c r="N128" s="227"/>
      <c r="O128" s="227"/>
      <c r="P128" s="228">
        <f>SUM(P129:P161)</f>
        <v>0</v>
      </c>
      <c r="Q128" s="227"/>
      <c r="R128" s="228">
        <f>SUM(R129:R161)</f>
        <v>0</v>
      </c>
      <c r="S128" s="227"/>
      <c r="T128" s="229">
        <f>SUM(T129:T161)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0" t="s">
        <v>85</v>
      </c>
      <c r="AT128" s="231" t="s">
        <v>77</v>
      </c>
      <c r="AU128" s="231" t="s">
        <v>78</v>
      </c>
      <c r="AY128" s="230" t="s">
        <v>263</v>
      </c>
      <c r="BK128" s="232">
        <f>SUM(BK129:BK161)</f>
        <v>0</v>
      </c>
    </row>
    <row r="129" s="2" customFormat="1" ht="33" customHeight="1">
      <c r="A129" s="35"/>
      <c r="B129" s="36"/>
      <c r="C129" s="249" t="s">
        <v>85</v>
      </c>
      <c r="D129" s="249" t="s">
        <v>612</v>
      </c>
      <c r="E129" s="250" t="s">
        <v>4356</v>
      </c>
      <c r="F129" s="251" t="s">
        <v>4357</v>
      </c>
      <c r="G129" s="252" t="s">
        <v>2598</v>
      </c>
      <c r="H129" s="253">
        <v>1</v>
      </c>
      <c r="I129" s="254"/>
      <c r="J129" s="253">
        <f>ROUND(I129*H129,3)</f>
        <v>0</v>
      </c>
      <c r="K129" s="255"/>
      <c r="L129" s="256"/>
      <c r="M129" s="257" t="s">
        <v>1</v>
      </c>
      <c r="N129" s="258" t="s">
        <v>44</v>
      </c>
      <c r="O129" s="94"/>
      <c r="P129" s="242">
        <f>O129*H129</f>
        <v>0</v>
      </c>
      <c r="Q129" s="242">
        <v>0</v>
      </c>
      <c r="R129" s="242">
        <f>Q129*H129</f>
        <v>0</v>
      </c>
      <c r="S129" s="242">
        <v>0</v>
      </c>
      <c r="T129" s="243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4" t="s">
        <v>290</v>
      </c>
      <c r="AT129" s="244" t="s">
        <v>612</v>
      </c>
      <c r="AU129" s="244" t="s">
        <v>85</v>
      </c>
      <c r="AY129" s="14" t="s">
        <v>263</v>
      </c>
      <c r="BE129" s="245">
        <f>IF(N129="základná",J129,0)</f>
        <v>0</v>
      </c>
      <c r="BF129" s="245">
        <f>IF(N129="znížená",J129,0)</f>
        <v>0</v>
      </c>
      <c r="BG129" s="245">
        <f>IF(N129="zákl. prenesená",J129,0)</f>
        <v>0</v>
      </c>
      <c r="BH129" s="245">
        <f>IF(N129="zníž. prenesená",J129,0)</f>
        <v>0</v>
      </c>
      <c r="BI129" s="245">
        <f>IF(N129="nulová",J129,0)</f>
        <v>0</v>
      </c>
      <c r="BJ129" s="14" t="s">
        <v>89</v>
      </c>
      <c r="BK129" s="246">
        <f>ROUND(I129*H129,3)</f>
        <v>0</v>
      </c>
      <c r="BL129" s="14" t="s">
        <v>101</v>
      </c>
      <c r="BM129" s="244" t="s">
        <v>4358</v>
      </c>
    </row>
    <row r="130" s="2" customFormat="1" ht="37.8" customHeight="1">
      <c r="A130" s="35"/>
      <c r="B130" s="36"/>
      <c r="C130" s="249" t="s">
        <v>89</v>
      </c>
      <c r="D130" s="249" t="s">
        <v>612</v>
      </c>
      <c r="E130" s="250" t="s">
        <v>4206</v>
      </c>
      <c r="F130" s="251" t="s">
        <v>4207</v>
      </c>
      <c r="G130" s="252" t="s">
        <v>2598</v>
      </c>
      <c r="H130" s="253">
        <v>1</v>
      </c>
      <c r="I130" s="254"/>
      <c r="J130" s="253">
        <f>ROUND(I130*H130,3)</f>
        <v>0</v>
      </c>
      <c r="K130" s="255"/>
      <c r="L130" s="256"/>
      <c r="M130" s="257" t="s">
        <v>1</v>
      </c>
      <c r="N130" s="258" t="s">
        <v>44</v>
      </c>
      <c r="O130" s="94"/>
      <c r="P130" s="242">
        <f>O130*H130</f>
        <v>0</v>
      </c>
      <c r="Q130" s="242">
        <v>0</v>
      </c>
      <c r="R130" s="242">
        <f>Q130*H130</f>
        <v>0</v>
      </c>
      <c r="S130" s="242">
        <v>0</v>
      </c>
      <c r="T130" s="243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4" t="s">
        <v>290</v>
      </c>
      <c r="AT130" s="244" t="s">
        <v>612</v>
      </c>
      <c r="AU130" s="244" t="s">
        <v>85</v>
      </c>
      <c r="AY130" s="14" t="s">
        <v>263</v>
      </c>
      <c r="BE130" s="245">
        <f>IF(N130="základná",J130,0)</f>
        <v>0</v>
      </c>
      <c r="BF130" s="245">
        <f>IF(N130="znížená",J130,0)</f>
        <v>0</v>
      </c>
      <c r="BG130" s="245">
        <f>IF(N130="zákl. prenesená",J130,0)</f>
        <v>0</v>
      </c>
      <c r="BH130" s="245">
        <f>IF(N130="zníž. prenesená",J130,0)</f>
        <v>0</v>
      </c>
      <c r="BI130" s="245">
        <f>IF(N130="nulová",J130,0)</f>
        <v>0</v>
      </c>
      <c r="BJ130" s="14" t="s">
        <v>89</v>
      </c>
      <c r="BK130" s="246">
        <f>ROUND(I130*H130,3)</f>
        <v>0</v>
      </c>
      <c r="BL130" s="14" t="s">
        <v>101</v>
      </c>
      <c r="BM130" s="244" t="s">
        <v>4359</v>
      </c>
    </row>
    <row r="131" s="2" customFormat="1" ht="37.8" customHeight="1">
      <c r="A131" s="35"/>
      <c r="B131" s="36"/>
      <c r="C131" s="249" t="s">
        <v>96</v>
      </c>
      <c r="D131" s="249" t="s">
        <v>612</v>
      </c>
      <c r="E131" s="250" t="s">
        <v>4321</v>
      </c>
      <c r="F131" s="251" t="s">
        <v>4322</v>
      </c>
      <c r="G131" s="252" t="s">
        <v>1592</v>
      </c>
      <c r="H131" s="253">
        <v>1</v>
      </c>
      <c r="I131" s="254"/>
      <c r="J131" s="253">
        <f>ROUND(I131*H131,3)</f>
        <v>0</v>
      </c>
      <c r="K131" s="255"/>
      <c r="L131" s="256"/>
      <c r="M131" s="257" t="s">
        <v>1</v>
      </c>
      <c r="N131" s="258" t="s">
        <v>44</v>
      </c>
      <c r="O131" s="94"/>
      <c r="P131" s="242">
        <f>O131*H131</f>
        <v>0</v>
      </c>
      <c r="Q131" s="242">
        <v>0</v>
      </c>
      <c r="R131" s="242">
        <f>Q131*H131</f>
        <v>0</v>
      </c>
      <c r="S131" s="242">
        <v>0</v>
      </c>
      <c r="T131" s="24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4" t="s">
        <v>290</v>
      </c>
      <c r="AT131" s="244" t="s">
        <v>612</v>
      </c>
      <c r="AU131" s="244" t="s">
        <v>85</v>
      </c>
      <c r="AY131" s="14" t="s">
        <v>263</v>
      </c>
      <c r="BE131" s="245">
        <f>IF(N131="základná",J131,0)</f>
        <v>0</v>
      </c>
      <c r="BF131" s="245">
        <f>IF(N131="znížená",J131,0)</f>
        <v>0</v>
      </c>
      <c r="BG131" s="245">
        <f>IF(N131="zákl. prenesená",J131,0)</f>
        <v>0</v>
      </c>
      <c r="BH131" s="245">
        <f>IF(N131="zníž. prenesená",J131,0)</f>
        <v>0</v>
      </c>
      <c r="BI131" s="245">
        <f>IF(N131="nulová",J131,0)</f>
        <v>0</v>
      </c>
      <c r="BJ131" s="14" t="s">
        <v>89</v>
      </c>
      <c r="BK131" s="246">
        <f>ROUND(I131*H131,3)</f>
        <v>0</v>
      </c>
      <c r="BL131" s="14" t="s">
        <v>101</v>
      </c>
      <c r="BM131" s="244" t="s">
        <v>4360</v>
      </c>
    </row>
    <row r="132" s="2" customFormat="1" ht="24.15" customHeight="1">
      <c r="A132" s="35"/>
      <c r="B132" s="36"/>
      <c r="C132" s="249" t="s">
        <v>101</v>
      </c>
      <c r="D132" s="249" t="s">
        <v>612</v>
      </c>
      <c r="E132" s="250" t="s">
        <v>4215</v>
      </c>
      <c r="F132" s="251" t="s">
        <v>4216</v>
      </c>
      <c r="G132" s="252" t="s">
        <v>2598</v>
      </c>
      <c r="H132" s="253">
        <v>5</v>
      </c>
      <c r="I132" s="254"/>
      <c r="J132" s="253">
        <f>ROUND(I132*H132,3)</f>
        <v>0</v>
      </c>
      <c r="K132" s="255"/>
      <c r="L132" s="256"/>
      <c r="M132" s="257" t="s">
        <v>1</v>
      </c>
      <c r="N132" s="258" t="s">
        <v>44</v>
      </c>
      <c r="O132" s="94"/>
      <c r="P132" s="242">
        <f>O132*H132</f>
        <v>0</v>
      </c>
      <c r="Q132" s="242">
        <v>0</v>
      </c>
      <c r="R132" s="242">
        <f>Q132*H132</f>
        <v>0</v>
      </c>
      <c r="S132" s="242">
        <v>0</v>
      </c>
      <c r="T132" s="24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4" t="s">
        <v>290</v>
      </c>
      <c r="AT132" s="244" t="s">
        <v>612</v>
      </c>
      <c r="AU132" s="244" t="s">
        <v>85</v>
      </c>
      <c r="AY132" s="14" t="s">
        <v>263</v>
      </c>
      <c r="BE132" s="245">
        <f>IF(N132="základná",J132,0)</f>
        <v>0</v>
      </c>
      <c r="BF132" s="245">
        <f>IF(N132="znížená",J132,0)</f>
        <v>0</v>
      </c>
      <c r="BG132" s="245">
        <f>IF(N132="zákl. prenesená",J132,0)</f>
        <v>0</v>
      </c>
      <c r="BH132" s="245">
        <f>IF(N132="zníž. prenesená",J132,0)</f>
        <v>0</v>
      </c>
      <c r="BI132" s="245">
        <f>IF(N132="nulová",J132,0)</f>
        <v>0</v>
      </c>
      <c r="BJ132" s="14" t="s">
        <v>89</v>
      </c>
      <c r="BK132" s="246">
        <f>ROUND(I132*H132,3)</f>
        <v>0</v>
      </c>
      <c r="BL132" s="14" t="s">
        <v>101</v>
      </c>
      <c r="BM132" s="244" t="s">
        <v>4361</v>
      </c>
    </row>
    <row r="133" s="2" customFormat="1" ht="24.15" customHeight="1">
      <c r="A133" s="35"/>
      <c r="B133" s="36"/>
      <c r="C133" s="249" t="s">
        <v>278</v>
      </c>
      <c r="D133" s="249" t="s">
        <v>612</v>
      </c>
      <c r="E133" s="250" t="s">
        <v>4362</v>
      </c>
      <c r="F133" s="251" t="s">
        <v>4363</v>
      </c>
      <c r="G133" s="252" t="s">
        <v>1592</v>
      </c>
      <c r="H133" s="253">
        <v>1</v>
      </c>
      <c r="I133" s="254"/>
      <c r="J133" s="253">
        <f>ROUND(I133*H133,3)</f>
        <v>0</v>
      </c>
      <c r="K133" s="255"/>
      <c r="L133" s="256"/>
      <c r="M133" s="257" t="s">
        <v>1</v>
      </c>
      <c r="N133" s="258" t="s">
        <v>44</v>
      </c>
      <c r="O133" s="94"/>
      <c r="P133" s="242">
        <f>O133*H133</f>
        <v>0</v>
      </c>
      <c r="Q133" s="242">
        <v>0</v>
      </c>
      <c r="R133" s="242">
        <f>Q133*H133</f>
        <v>0</v>
      </c>
      <c r="S133" s="242">
        <v>0</v>
      </c>
      <c r="T133" s="24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4" t="s">
        <v>290</v>
      </c>
      <c r="AT133" s="244" t="s">
        <v>612</v>
      </c>
      <c r="AU133" s="244" t="s">
        <v>85</v>
      </c>
      <c r="AY133" s="14" t="s">
        <v>263</v>
      </c>
      <c r="BE133" s="245">
        <f>IF(N133="základná",J133,0)</f>
        <v>0</v>
      </c>
      <c r="BF133" s="245">
        <f>IF(N133="znížená",J133,0)</f>
        <v>0</v>
      </c>
      <c r="BG133" s="245">
        <f>IF(N133="zákl. prenesená",J133,0)</f>
        <v>0</v>
      </c>
      <c r="BH133" s="245">
        <f>IF(N133="zníž. prenesená",J133,0)</f>
        <v>0</v>
      </c>
      <c r="BI133" s="245">
        <f>IF(N133="nulová",J133,0)</f>
        <v>0</v>
      </c>
      <c r="BJ133" s="14" t="s">
        <v>89</v>
      </c>
      <c r="BK133" s="246">
        <f>ROUND(I133*H133,3)</f>
        <v>0</v>
      </c>
      <c r="BL133" s="14" t="s">
        <v>101</v>
      </c>
      <c r="BM133" s="244" t="s">
        <v>4364</v>
      </c>
    </row>
    <row r="134" s="2" customFormat="1" ht="24.15" customHeight="1">
      <c r="A134" s="35"/>
      <c r="B134" s="36"/>
      <c r="C134" s="249" t="s">
        <v>282</v>
      </c>
      <c r="D134" s="249" t="s">
        <v>612</v>
      </c>
      <c r="E134" s="250" t="s">
        <v>4362</v>
      </c>
      <c r="F134" s="251" t="s">
        <v>4363</v>
      </c>
      <c r="G134" s="252" t="s">
        <v>1592</v>
      </c>
      <c r="H134" s="253">
        <v>7</v>
      </c>
      <c r="I134" s="254"/>
      <c r="J134" s="253">
        <f>ROUND(I134*H134,3)</f>
        <v>0</v>
      </c>
      <c r="K134" s="255"/>
      <c r="L134" s="256"/>
      <c r="M134" s="257" t="s">
        <v>1</v>
      </c>
      <c r="N134" s="258" t="s">
        <v>44</v>
      </c>
      <c r="O134" s="94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290</v>
      </c>
      <c r="AT134" s="244" t="s">
        <v>612</v>
      </c>
      <c r="AU134" s="244" t="s">
        <v>85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101</v>
      </c>
      <c r="BM134" s="244" t="s">
        <v>4365</v>
      </c>
    </row>
    <row r="135" s="2" customFormat="1" ht="33" customHeight="1">
      <c r="A135" s="35"/>
      <c r="B135" s="36"/>
      <c r="C135" s="249" t="s">
        <v>286</v>
      </c>
      <c r="D135" s="249" t="s">
        <v>612</v>
      </c>
      <c r="E135" s="250" t="s">
        <v>4221</v>
      </c>
      <c r="F135" s="251" t="s">
        <v>4222</v>
      </c>
      <c r="G135" s="252" t="s">
        <v>2598</v>
      </c>
      <c r="H135" s="253">
        <v>5</v>
      </c>
      <c r="I135" s="254"/>
      <c r="J135" s="253">
        <f>ROUND(I135*H135,3)</f>
        <v>0</v>
      </c>
      <c r="K135" s="255"/>
      <c r="L135" s="256"/>
      <c r="M135" s="257" t="s">
        <v>1</v>
      </c>
      <c r="N135" s="258" t="s">
        <v>44</v>
      </c>
      <c r="O135" s="94"/>
      <c r="P135" s="242">
        <f>O135*H135</f>
        <v>0</v>
      </c>
      <c r="Q135" s="242">
        <v>0</v>
      </c>
      <c r="R135" s="242">
        <f>Q135*H135</f>
        <v>0</v>
      </c>
      <c r="S135" s="242">
        <v>0</v>
      </c>
      <c r="T135" s="24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4" t="s">
        <v>290</v>
      </c>
      <c r="AT135" s="244" t="s">
        <v>612</v>
      </c>
      <c r="AU135" s="244" t="s">
        <v>85</v>
      </c>
      <c r="AY135" s="14" t="s">
        <v>263</v>
      </c>
      <c r="BE135" s="245">
        <f>IF(N135="základná",J135,0)</f>
        <v>0</v>
      </c>
      <c r="BF135" s="245">
        <f>IF(N135="znížená",J135,0)</f>
        <v>0</v>
      </c>
      <c r="BG135" s="245">
        <f>IF(N135="zákl. prenesená",J135,0)</f>
        <v>0</v>
      </c>
      <c r="BH135" s="245">
        <f>IF(N135="zníž. prenesená",J135,0)</f>
        <v>0</v>
      </c>
      <c r="BI135" s="245">
        <f>IF(N135="nulová",J135,0)</f>
        <v>0</v>
      </c>
      <c r="BJ135" s="14" t="s">
        <v>89</v>
      </c>
      <c r="BK135" s="246">
        <f>ROUND(I135*H135,3)</f>
        <v>0</v>
      </c>
      <c r="BL135" s="14" t="s">
        <v>101</v>
      </c>
      <c r="BM135" s="244" t="s">
        <v>4366</v>
      </c>
    </row>
    <row r="136" s="2" customFormat="1" ht="33" customHeight="1">
      <c r="A136" s="35"/>
      <c r="B136" s="36"/>
      <c r="C136" s="249" t="s">
        <v>290</v>
      </c>
      <c r="D136" s="249" t="s">
        <v>612</v>
      </c>
      <c r="E136" s="250" t="s">
        <v>4224</v>
      </c>
      <c r="F136" s="251" t="s">
        <v>4225</v>
      </c>
      <c r="G136" s="252" t="s">
        <v>2598</v>
      </c>
      <c r="H136" s="253">
        <v>1</v>
      </c>
      <c r="I136" s="254"/>
      <c r="J136" s="253">
        <f>ROUND(I136*H136,3)</f>
        <v>0</v>
      </c>
      <c r="K136" s="255"/>
      <c r="L136" s="256"/>
      <c r="M136" s="257" t="s">
        <v>1</v>
      </c>
      <c r="N136" s="258" t="s">
        <v>44</v>
      </c>
      <c r="O136" s="94"/>
      <c r="P136" s="242">
        <f>O136*H136</f>
        <v>0</v>
      </c>
      <c r="Q136" s="242">
        <v>0</v>
      </c>
      <c r="R136" s="242">
        <f>Q136*H136</f>
        <v>0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290</v>
      </c>
      <c r="AT136" s="244" t="s">
        <v>612</v>
      </c>
      <c r="AU136" s="244" t="s">
        <v>85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101</v>
      </c>
      <c r="BM136" s="244" t="s">
        <v>4367</v>
      </c>
    </row>
    <row r="137" s="2" customFormat="1" ht="33" customHeight="1">
      <c r="A137" s="35"/>
      <c r="B137" s="36"/>
      <c r="C137" s="249" t="s">
        <v>294</v>
      </c>
      <c r="D137" s="249" t="s">
        <v>612</v>
      </c>
      <c r="E137" s="250" t="s">
        <v>4227</v>
      </c>
      <c r="F137" s="251" t="s">
        <v>4228</v>
      </c>
      <c r="G137" s="252" t="s">
        <v>2598</v>
      </c>
      <c r="H137" s="253">
        <v>1</v>
      </c>
      <c r="I137" s="254"/>
      <c r="J137" s="253">
        <f>ROUND(I137*H137,3)</f>
        <v>0</v>
      </c>
      <c r="K137" s="255"/>
      <c r="L137" s="256"/>
      <c r="M137" s="257" t="s">
        <v>1</v>
      </c>
      <c r="N137" s="258" t="s">
        <v>44</v>
      </c>
      <c r="O137" s="94"/>
      <c r="P137" s="242">
        <f>O137*H137</f>
        <v>0</v>
      </c>
      <c r="Q137" s="242">
        <v>0</v>
      </c>
      <c r="R137" s="242">
        <f>Q137*H137</f>
        <v>0</v>
      </c>
      <c r="S137" s="242">
        <v>0</v>
      </c>
      <c r="T137" s="24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4" t="s">
        <v>290</v>
      </c>
      <c r="AT137" s="244" t="s">
        <v>612</v>
      </c>
      <c r="AU137" s="244" t="s">
        <v>85</v>
      </c>
      <c r="AY137" s="14" t="s">
        <v>263</v>
      </c>
      <c r="BE137" s="245">
        <f>IF(N137="základná",J137,0)</f>
        <v>0</v>
      </c>
      <c r="BF137" s="245">
        <f>IF(N137="znížená",J137,0)</f>
        <v>0</v>
      </c>
      <c r="BG137" s="245">
        <f>IF(N137="zákl. prenesená",J137,0)</f>
        <v>0</v>
      </c>
      <c r="BH137" s="245">
        <f>IF(N137="zníž. prenesená",J137,0)</f>
        <v>0</v>
      </c>
      <c r="BI137" s="245">
        <f>IF(N137="nulová",J137,0)</f>
        <v>0</v>
      </c>
      <c r="BJ137" s="14" t="s">
        <v>89</v>
      </c>
      <c r="BK137" s="246">
        <f>ROUND(I137*H137,3)</f>
        <v>0</v>
      </c>
      <c r="BL137" s="14" t="s">
        <v>101</v>
      </c>
      <c r="BM137" s="244" t="s">
        <v>4368</v>
      </c>
    </row>
    <row r="138" s="2" customFormat="1" ht="37.8" customHeight="1">
      <c r="A138" s="35"/>
      <c r="B138" s="36"/>
      <c r="C138" s="249" t="s">
        <v>298</v>
      </c>
      <c r="D138" s="249" t="s">
        <v>612</v>
      </c>
      <c r="E138" s="250" t="s">
        <v>4369</v>
      </c>
      <c r="F138" s="251" t="s">
        <v>4370</v>
      </c>
      <c r="G138" s="252" t="s">
        <v>2598</v>
      </c>
      <c r="H138" s="253">
        <v>1</v>
      </c>
      <c r="I138" s="254"/>
      <c r="J138" s="253">
        <f>ROUND(I138*H138,3)</f>
        <v>0</v>
      </c>
      <c r="K138" s="255"/>
      <c r="L138" s="256"/>
      <c r="M138" s="257" t="s">
        <v>1</v>
      </c>
      <c r="N138" s="258" t="s">
        <v>44</v>
      </c>
      <c r="O138" s="94"/>
      <c r="P138" s="242">
        <f>O138*H138</f>
        <v>0</v>
      </c>
      <c r="Q138" s="242">
        <v>0</v>
      </c>
      <c r="R138" s="242">
        <f>Q138*H138</f>
        <v>0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290</v>
      </c>
      <c r="AT138" s="244" t="s">
        <v>612</v>
      </c>
      <c r="AU138" s="244" t="s">
        <v>85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101</v>
      </c>
      <c r="BM138" s="244" t="s">
        <v>4371</v>
      </c>
    </row>
    <row r="139" s="2" customFormat="1" ht="24.15" customHeight="1">
      <c r="A139" s="35"/>
      <c r="B139" s="36"/>
      <c r="C139" s="249" t="s">
        <v>302</v>
      </c>
      <c r="D139" s="249" t="s">
        <v>612</v>
      </c>
      <c r="E139" s="250" t="s">
        <v>4233</v>
      </c>
      <c r="F139" s="251" t="s">
        <v>4234</v>
      </c>
      <c r="G139" s="252" t="s">
        <v>2598</v>
      </c>
      <c r="H139" s="253">
        <v>1</v>
      </c>
      <c r="I139" s="254"/>
      <c r="J139" s="253">
        <f>ROUND(I139*H139,3)</f>
        <v>0</v>
      </c>
      <c r="K139" s="255"/>
      <c r="L139" s="256"/>
      <c r="M139" s="257" t="s">
        <v>1</v>
      </c>
      <c r="N139" s="258" t="s">
        <v>44</v>
      </c>
      <c r="O139" s="94"/>
      <c r="P139" s="242">
        <f>O139*H139</f>
        <v>0</v>
      </c>
      <c r="Q139" s="242">
        <v>0</v>
      </c>
      <c r="R139" s="242">
        <f>Q139*H139</f>
        <v>0</v>
      </c>
      <c r="S139" s="242">
        <v>0</v>
      </c>
      <c r="T139" s="24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4" t="s">
        <v>290</v>
      </c>
      <c r="AT139" s="244" t="s">
        <v>612</v>
      </c>
      <c r="AU139" s="244" t="s">
        <v>85</v>
      </c>
      <c r="AY139" s="14" t="s">
        <v>263</v>
      </c>
      <c r="BE139" s="245">
        <f>IF(N139="základná",J139,0)</f>
        <v>0</v>
      </c>
      <c r="BF139" s="245">
        <f>IF(N139="znížená",J139,0)</f>
        <v>0</v>
      </c>
      <c r="BG139" s="245">
        <f>IF(N139="zákl. prenesená",J139,0)</f>
        <v>0</v>
      </c>
      <c r="BH139" s="245">
        <f>IF(N139="zníž. prenesená",J139,0)</f>
        <v>0</v>
      </c>
      <c r="BI139" s="245">
        <f>IF(N139="nulová",J139,0)</f>
        <v>0</v>
      </c>
      <c r="BJ139" s="14" t="s">
        <v>89</v>
      </c>
      <c r="BK139" s="246">
        <f>ROUND(I139*H139,3)</f>
        <v>0</v>
      </c>
      <c r="BL139" s="14" t="s">
        <v>101</v>
      </c>
      <c r="BM139" s="244" t="s">
        <v>4372</v>
      </c>
    </row>
    <row r="140" s="2" customFormat="1" ht="37.8" customHeight="1">
      <c r="A140" s="35"/>
      <c r="B140" s="36"/>
      <c r="C140" s="249" t="s">
        <v>306</v>
      </c>
      <c r="D140" s="249" t="s">
        <v>612</v>
      </c>
      <c r="E140" s="250" t="s">
        <v>4300</v>
      </c>
      <c r="F140" s="251" t="s">
        <v>4301</v>
      </c>
      <c r="G140" s="252" t="s">
        <v>2598</v>
      </c>
      <c r="H140" s="253">
        <v>2</v>
      </c>
      <c r="I140" s="254"/>
      <c r="J140" s="253">
        <f>ROUND(I140*H140,3)</f>
        <v>0</v>
      </c>
      <c r="K140" s="255"/>
      <c r="L140" s="256"/>
      <c r="M140" s="257" t="s">
        <v>1</v>
      </c>
      <c r="N140" s="258" t="s">
        <v>44</v>
      </c>
      <c r="O140" s="94"/>
      <c r="P140" s="242">
        <f>O140*H140</f>
        <v>0</v>
      </c>
      <c r="Q140" s="242">
        <v>0</v>
      </c>
      <c r="R140" s="242">
        <f>Q140*H140</f>
        <v>0</v>
      </c>
      <c r="S140" s="242">
        <v>0</v>
      </c>
      <c r="T140" s="24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4" t="s">
        <v>290</v>
      </c>
      <c r="AT140" s="244" t="s">
        <v>612</v>
      </c>
      <c r="AU140" s="244" t="s">
        <v>85</v>
      </c>
      <c r="AY140" s="14" t="s">
        <v>263</v>
      </c>
      <c r="BE140" s="245">
        <f>IF(N140="základná",J140,0)</f>
        <v>0</v>
      </c>
      <c r="BF140" s="245">
        <f>IF(N140="znížená",J140,0)</f>
        <v>0</v>
      </c>
      <c r="BG140" s="245">
        <f>IF(N140="zákl. prenesená",J140,0)</f>
        <v>0</v>
      </c>
      <c r="BH140" s="245">
        <f>IF(N140="zníž. prenesená",J140,0)</f>
        <v>0</v>
      </c>
      <c r="BI140" s="245">
        <f>IF(N140="nulová",J140,0)</f>
        <v>0</v>
      </c>
      <c r="BJ140" s="14" t="s">
        <v>89</v>
      </c>
      <c r="BK140" s="246">
        <f>ROUND(I140*H140,3)</f>
        <v>0</v>
      </c>
      <c r="BL140" s="14" t="s">
        <v>101</v>
      </c>
      <c r="BM140" s="244" t="s">
        <v>4373</v>
      </c>
    </row>
    <row r="141" s="2" customFormat="1" ht="24.15" customHeight="1">
      <c r="A141" s="35"/>
      <c r="B141" s="36"/>
      <c r="C141" s="249" t="s">
        <v>310</v>
      </c>
      <c r="D141" s="249" t="s">
        <v>612</v>
      </c>
      <c r="E141" s="250" t="s">
        <v>4374</v>
      </c>
      <c r="F141" s="251" t="s">
        <v>4375</v>
      </c>
      <c r="G141" s="252" t="s">
        <v>2598</v>
      </c>
      <c r="H141" s="253">
        <v>1</v>
      </c>
      <c r="I141" s="254"/>
      <c r="J141" s="253">
        <f>ROUND(I141*H141,3)</f>
        <v>0</v>
      </c>
      <c r="K141" s="255"/>
      <c r="L141" s="256"/>
      <c r="M141" s="257" t="s">
        <v>1</v>
      </c>
      <c r="N141" s="258" t="s">
        <v>44</v>
      </c>
      <c r="O141" s="94"/>
      <c r="P141" s="242">
        <f>O141*H141</f>
        <v>0</v>
      </c>
      <c r="Q141" s="242">
        <v>0</v>
      </c>
      <c r="R141" s="242">
        <f>Q141*H141</f>
        <v>0</v>
      </c>
      <c r="S141" s="242">
        <v>0</v>
      </c>
      <c r="T141" s="24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4" t="s">
        <v>290</v>
      </c>
      <c r="AT141" s="244" t="s">
        <v>612</v>
      </c>
      <c r="AU141" s="244" t="s">
        <v>85</v>
      </c>
      <c r="AY141" s="14" t="s">
        <v>263</v>
      </c>
      <c r="BE141" s="245">
        <f>IF(N141="základná",J141,0)</f>
        <v>0</v>
      </c>
      <c r="BF141" s="245">
        <f>IF(N141="znížená",J141,0)</f>
        <v>0</v>
      </c>
      <c r="BG141" s="245">
        <f>IF(N141="zákl. prenesená",J141,0)</f>
        <v>0</v>
      </c>
      <c r="BH141" s="245">
        <f>IF(N141="zníž. prenesená",J141,0)</f>
        <v>0</v>
      </c>
      <c r="BI141" s="245">
        <f>IF(N141="nulová",J141,0)</f>
        <v>0</v>
      </c>
      <c r="BJ141" s="14" t="s">
        <v>89</v>
      </c>
      <c r="BK141" s="246">
        <f>ROUND(I141*H141,3)</f>
        <v>0</v>
      </c>
      <c r="BL141" s="14" t="s">
        <v>101</v>
      </c>
      <c r="BM141" s="244" t="s">
        <v>4376</v>
      </c>
    </row>
    <row r="142" s="2" customFormat="1" ht="24.15" customHeight="1">
      <c r="A142" s="35"/>
      <c r="B142" s="36"/>
      <c r="C142" s="249" t="s">
        <v>315</v>
      </c>
      <c r="D142" s="249" t="s">
        <v>612</v>
      </c>
      <c r="E142" s="250" t="s">
        <v>4303</v>
      </c>
      <c r="F142" s="251" t="s">
        <v>4304</v>
      </c>
      <c r="G142" s="252" t="s">
        <v>2598</v>
      </c>
      <c r="H142" s="253">
        <v>1</v>
      </c>
      <c r="I142" s="254"/>
      <c r="J142" s="253">
        <f>ROUND(I142*H142,3)</f>
        <v>0</v>
      </c>
      <c r="K142" s="255"/>
      <c r="L142" s="256"/>
      <c r="M142" s="257" t="s">
        <v>1</v>
      </c>
      <c r="N142" s="258" t="s">
        <v>44</v>
      </c>
      <c r="O142" s="94"/>
      <c r="P142" s="242">
        <f>O142*H142</f>
        <v>0</v>
      </c>
      <c r="Q142" s="242">
        <v>0</v>
      </c>
      <c r="R142" s="242">
        <f>Q142*H142</f>
        <v>0</v>
      </c>
      <c r="S142" s="242">
        <v>0</v>
      </c>
      <c r="T142" s="24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4" t="s">
        <v>290</v>
      </c>
      <c r="AT142" s="244" t="s">
        <v>612</v>
      </c>
      <c r="AU142" s="244" t="s">
        <v>85</v>
      </c>
      <c r="AY142" s="14" t="s">
        <v>263</v>
      </c>
      <c r="BE142" s="245">
        <f>IF(N142="základná",J142,0)</f>
        <v>0</v>
      </c>
      <c r="BF142" s="245">
        <f>IF(N142="znížená",J142,0)</f>
        <v>0</v>
      </c>
      <c r="BG142" s="245">
        <f>IF(N142="zákl. prenesená",J142,0)</f>
        <v>0</v>
      </c>
      <c r="BH142" s="245">
        <f>IF(N142="zníž. prenesená",J142,0)</f>
        <v>0</v>
      </c>
      <c r="BI142" s="245">
        <f>IF(N142="nulová",J142,0)</f>
        <v>0</v>
      </c>
      <c r="BJ142" s="14" t="s">
        <v>89</v>
      </c>
      <c r="BK142" s="246">
        <f>ROUND(I142*H142,3)</f>
        <v>0</v>
      </c>
      <c r="BL142" s="14" t="s">
        <v>101</v>
      </c>
      <c r="BM142" s="244" t="s">
        <v>4377</v>
      </c>
    </row>
    <row r="143" s="2" customFormat="1" ht="33" customHeight="1">
      <c r="A143" s="35"/>
      <c r="B143" s="36"/>
      <c r="C143" s="249" t="s">
        <v>319</v>
      </c>
      <c r="D143" s="249" t="s">
        <v>612</v>
      </c>
      <c r="E143" s="250" t="s">
        <v>4378</v>
      </c>
      <c r="F143" s="251" t="s">
        <v>4379</v>
      </c>
      <c r="G143" s="252" t="s">
        <v>3782</v>
      </c>
      <c r="H143" s="253">
        <v>2</v>
      </c>
      <c r="I143" s="254"/>
      <c r="J143" s="253">
        <f>ROUND(I143*H143,3)</f>
        <v>0</v>
      </c>
      <c r="K143" s="255"/>
      <c r="L143" s="256"/>
      <c r="M143" s="257" t="s">
        <v>1</v>
      </c>
      <c r="N143" s="258" t="s">
        <v>44</v>
      </c>
      <c r="O143" s="94"/>
      <c r="P143" s="242">
        <f>O143*H143</f>
        <v>0</v>
      </c>
      <c r="Q143" s="242">
        <v>0</v>
      </c>
      <c r="R143" s="242">
        <f>Q143*H143</f>
        <v>0</v>
      </c>
      <c r="S143" s="242">
        <v>0</v>
      </c>
      <c r="T143" s="24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4" t="s">
        <v>290</v>
      </c>
      <c r="AT143" s="244" t="s">
        <v>612</v>
      </c>
      <c r="AU143" s="244" t="s">
        <v>85</v>
      </c>
      <c r="AY143" s="14" t="s">
        <v>263</v>
      </c>
      <c r="BE143" s="245">
        <f>IF(N143="základná",J143,0)</f>
        <v>0</v>
      </c>
      <c r="BF143" s="245">
        <f>IF(N143="znížená",J143,0)</f>
        <v>0</v>
      </c>
      <c r="BG143" s="245">
        <f>IF(N143="zákl. prenesená",J143,0)</f>
        <v>0</v>
      </c>
      <c r="BH143" s="245">
        <f>IF(N143="zníž. prenesená",J143,0)</f>
        <v>0</v>
      </c>
      <c r="BI143" s="245">
        <f>IF(N143="nulová",J143,0)</f>
        <v>0</v>
      </c>
      <c r="BJ143" s="14" t="s">
        <v>89</v>
      </c>
      <c r="BK143" s="246">
        <f>ROUND(I143*H143,3)</f>
        <v>0</v>
      </c>
      <c r="BL143" s="14" t="s">
        <v>101</v>
      </c>
      <c r="BM143" s="244" t="s">
        <v>4380</v>
      </c>
    </row>
    <row r="144" s="2" customFormat="1" ht="33" customHeight="1">
      <c r="A144" s="35"/>
      <c r="B144" s="36"/>
      <c r="C144" s="249" t="s">
        <v>327</v>
      </c>
      <c r="D144" s="249" t="s">
        <v>612</v>
      </c>
      <c r="E144" s="250" t="s">
        <v>4309</v>
      </c>
      <c r="F144" s="251" t="s">
        <v>4310</v>
      </c>
      <c r="G144" s="252" t="s">
        <v>3782</v>
      </c>
      <c r="H144" s="253">
        <v>2</v>
      </c>
      <c r="I144" s="254"/>
      <c r="J144" s="253">
        <f>ROUND(I144*H144,3)</f>
        <v>0</v>
      </c>
      <c r="K144" s="255"/>
      <c r="L144" s="256"/>
      <c r="M144" s="257" t="s">
        <v>1</v>
      </c>
      <c r="N144" s="258" t="s">
        <v>44</v>
      </c>
      <c r="O144" s="94"/>
      <c r="P144" s="242">
        <f>O144*H144</f>
        <v>0</v>
      </c>
      <c r="Q144" s="242">
        <v>0</v>
      </c>
      <c r="R144" s="242">
        <f>Q144*H144</f>
        <v>0</v>
      </c>
      <c r="S144" s="242">
        <v>0</v>
      </c>
      <c r="T144" s="24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4" t="s">
        <v>290</v>
      </c>
      <c r="AT144" s="244" t="s">
        <v>612</v>
      </c>
      <c r="AU144" s="244" t="s">
        <v>85</v>
      </c>
      <c r="AY144" s="14" t="s">
        <v>263</v>
      </c>
      <c r="BE144" s="245">
        <f>IF(N144="základná",J144,0)</f>
        <v>0</v>
      </c>
      <c r="BF144" s="245">
        <f>IF(N144="znížená",J144,0)</f>
        <v>0</v>
      </c>
      <c r="BG144" s="245">
        <f>IF(N144="zákl. prenesená",J144,0)</f>
        <v>0</v>
      </c>
      <c r="BH144" s="245">
        <f>IF(N144="zníž. prenesená",J144,0)</f>
        <v>0</v>
      </c>
      <c r="BI144" s="245">
        <f>IF(N144="nulová",J144,0)</f>
        <v>0</v>
      </c>
      <c r="BJ144" s="14" t="s">
        <v>89</v>
      </c>
      <c r="BK144" s="246">
        <f>ROUND(I144*H144,3)</f>
        <v>0</v>
      </c>
      <c r="BL144" s="14" t="s">
        <v>101</v>
      </c>
      <c r="BM144" s="244" t="s">
        <v>4381</v>
      </c>
    </row>
    <row r="145" s="2" customFormat="1" ht="24.15" customHeight="1">
      <c r="A145" s="35"/>
      <c r="B145" s="36"/>
      <c r="C145" s="249" t="s">
        <v>331</v>
      </c>
      <c r="D145" s="249" t="s">
        <v>612</v>
      </c>
      <c r="E145" s="250" t="s">
        <v>4312</v>
      </c>
      <c r="F145" s="251" t="s">
        <v>4313</v>
      </c>
      <c r="G145" s="252" t="s">
        <v>3782</v>
      </c>
      <c r="H145" s="253">
        <v>2</v>
      </c>
      <c r="I145" s="254"/>
      <c r="J145" s="253">
        <f>ROUND(I145*H145,3)</f>
        <v>0</v>
      </c>
      <c r="K145" s="255"/>
      <c r="L145" s="256"/>
      <c r="M145" s="257" t="s">
        <v>1</v>
      </c>
      <c r="N145" s="258" t="s">
        <v>44</v>
      </c>
      <c r="O145" s="94"/>
      <c r="P145" s="242">
        <f>O145*H145</f>
        <v>0</v>
      </c>
      <c r="Q145" s="242">
        <v>0</v>
      </c>
      <c r="R145" s="242">
        <f>Q145*H145</f>
        <v>0</v>
      </c>
      <c r="S145" s="242">
        <v>0</v>
      </c>
      <c r="T145" s="24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4" t="s">
        <v>290</v>
      </c>
      <c r="AT145" s="244" t="s">
        <v>612</v>
      </c>
      <c r="AU145" s="244" t="s">
        <v>85</v>
      </c>
      <c r="AY145" s="14" t="s">
        <v>263</v>
      </c>
      <c r="BE145" s="245">
        <f>IF(N145="základná",J145,0)</f>
        <v>0</v>
      </c>
      <c r="BF145" s="245">
        <f>IF(N145="znížená",J145,0)</f>
        <v>0</v>
      </c>
      <c r="BG145" s="245">
        <f>IF(N145="zákl. prenesená",J145,0)</f>
        <v>0</v>
      </c>
      <c r="BH145" s="245">
        <f>IF(N145="zníž. prenesená",J145,0)</f>
        <v>0</v>
      </c>
      <c r="BI145" s="245">
        <f>IF(N145="nulová",J145,0)</f>
        <v>0</v>
      </c>
      <c r="BJ145" s="14" t="s">
        <v>89</v>
      </c>
      <c r="BK145" s="246">
        <f>ROUND(I145*H145,3)</f>
        <v>0</v>
      </c>
      <c r="BL145" s="14" t="s">
        <v>101</v>
      </c>
      <c r="BM145" s="244" t="s">
        <v>4382</v>
      </c>
    </row>
    <row r="146" s="2" customFormat="1" ht="24.15" customHeight="1">
      <c r="A146" s="35"/>
      <c r="B146" s="36"/>
      <c r="C146" s="249" t="s">
        <v>1455</v>
      </c>
      <c r="D146" s="249" t="s">
        <v>612</v>
      </c>
      <c r="E146" s="250" t="s">
        <v>4383</v>
      </c>
      <c r="F146" s="251" t="s">
        <v>4384</v>
      </c>
      <c r="G146" s="252" t="s">
        <v>2598</v>
      </c>
      <c r="H146" s="253">
        <v>3</v>
      </c>
      <c r="I146" s="254"/>
      <c r="J146" s="253">
        <f>ROUND(I146*H146,3)</f>
        <v>0</v>
      </c>
      <c r="K146" s="255"/>
      <c r="L146" s="256"/>
      <c r="M146" s="257" t="s">
        <v>1</v>
      </c>
      <c r="N146" s="258" t="s">
        <v>44</v>
      </c>
      <c r="O146" s="94"/>
      <c r="P146" s="242">
        <f>O146*H146</f>
        <v>0</v>
      </c>
      <c r="Q146" s="242">
        <v>0</v>
      </c>
      <c r="R146" s="242">
        <f>Q146*H146</f>
        <v>0</v>
      </c>
      <c r="S146" s="242">
        <v>0</v>
      </c>
      <c r="T146" s="24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4" t="s">
        <v>290</v>
      </c>
      <c r="AT146" s="244" t="s">
        <v>612</v>
      </c>
      <c r="AU146" s="244" t="s">
        <v>85</v>
      </c>
      <c r="AY146" s="14" t="s">
        <v>263</v>
      </c>
      <c r="BE146" s="245">
        <f>IF(N146="základná",J146,0)</f>
        <v>0</v>
      </c>
      <c r="BF146" s="245">
        <f>IF(N146="znížená",J146,0)</f>
        <v>0</v>
      </c>
      <c r="BG146" s="245">
        <f>IF(N146="zákl. prenesená",J146,0)</f>
        <v>0</v>
      </c>
      <c r="BH146" s="245">
        <f>IF(N146="zníž. prenesená",J146,0)</f>
        <v>0</v>
      </c>
      <c r="BI146" s="245">
        <f>IF(N146="nulová",J146,0)</f>
        <v>0</v>
      </c>
      <c r="BJ146" s="14" t="s">
        <v>89</v>
      </c>
      <c r="BK146" s="246">
        <f>ROUND(I146*H146,3)</f>
        <v>0</v>
      </c>
      <c r="BL146" s="14" t="s">
        <v>101</v>
      </c>
      <c r="BM146" s="244" t="s">
        <v>4385</v>
      </c>
    </row>
    <row r="147" s="2" customFormat="1" ht="21.75" customHeight="1">
      <c r="A147" s="35"/>
      <c r="B147" s="36"/>
      <c r="C147" s="249" t="s">
        <v>339</v>
      </c>
      <c r="D147" s="249" t="s">
        <v>612</v>
      </c>
      <c r="E147" s="250" t="s">
        <v>2986</v>
      </c>
      <c r="F147" s="251" t="s">
        <v>2987</v>
      </c>
      <c r="G147" s="252" t="s">
        <v>2598</v>
      </c>
      <c r="H147" s="253">
        <v>2</v>
      </c>
      <c r="I147" s="254"/>
      <c r="J147" s="253">
        <f>ROUND(I147*H147,3)</f>
        <v>0</v>
      </c>
      <c r="K147" s="255"/>
      <c r="L147" s="256"/>
      <c r="M147" s="257" t="s">
        <v>1</v>
      </c>
      <c r="N147" s="258" t="s">
        <v>44</v>
      </c>
      <c r="O147" s="94"/>
      <c r="P147" s="242">
        <f>O147*H147</f>
        <v>0</v>
      </c>
      <c r="Q147" s="242">
        <v>0</v>
      </c>
      <c r="R147" s="242">
        <f>Q147*H147</f>
        <v>0</v>
      </c>
      <c r="S147" s="242">
        <v>0</v>
      </c>
      <c r="T147" s="24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4" t="s">
        <v>290</v>
      </c>
      <c r="AT147" s="244" t="s">
        <v>612</v>
      </c>
      <c r="AU147" s="244" t="s">
        <v>85</v>
      </c>
      <c r="AY147" s="14" t="s">
        <v>263</v>
      </c>
      <c r="BE147" s="245">
        <f>IF(N147="základná",J147,0)</f>
        <v>0</v>
      </c>
      <c r="BF147" s="245">
        <f>IF(N147="znížená",J147,0)</f>
        <v>0</v>
      </c>
      <c r="BG147" s="245">
        <f>IF(N147="zákl. prenesená",J147,0)</f>
        <v>0</v>
      </c>
      <c r="BH147" s="245">
        <f>IF(N147="zníž. prenesená",J147,0)</f>
        <v>0</v>
      </c>
      <c r="BI147" s="245">
        <f>IF(N147="nulová",J147,0)</f>
        <v>0</v>
      </c>
      <c r="BJ147" s="14" t="s">
        <v>89</v>
      </c>
      <c r="BK147" s="246">
        <f>ROUND(I147*H147,3)</f>
        <v>0</v>
      </c>
      <c r="BL147" s="14" t="s">
        <v>101</v>
      </c>
      <c r="BM147" s="244" t="s">
        <v>4386</v>
      </c>
    </row>
    <row r="148" s="2" customFormat="1" ht="16.5" customHeight="1">
      <c r="A148" s="35"/>
      <c r="B148" s="36"/>
      <c r="C148" s="249" t="s">
        <v>7</v>
      </c>
      <c r="D148" s="249" t="s">
        <v>612</v>
      </c>
      <c r="E148" s="250" t="s">
        <v>2989</v>
      </c>
      <c r="F148" s="251" t="s">
        <v>2990</v>
      </c>
      <c r="G148" s="252" t="s">
        <v>2598</v>
      </c>
      <c r="H148" s="253">
        <v>1</v>
      </c>
      <c r="I148" s="254"/>
      <c r="J148" s="253">
        <f>ROUND(I148*H148,3)</f>
        <v>0</v>
      </c>
      <c r="K148" s="255"/>
      <c r="L148" s="256"/>
      <c r="M148" s="257" t="s">
        <v>1</v>
      </c>
      <c r="N148" s="258" t="s">
        <v>44</v>
      </c>
      <c r="O148" s="94"/>
      <c r="P148" s="242">
        <f>O148*H148</f>
        <v>0</v>
      </c>
      <c r="Q148" s="242">
        <v>0</v>
      </c>
      <c r="R148" s="242">
        <f>Q148*H148</f>
        <v>0</v>
      </c>
      <c r="S148" s="242">
        <v>0</v>
      </c>
      <c r="T148" s="24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4" t="s">
        <v>290</v>
      </c>
      <c r="AT148" s="244" t="s">
        <v>612</v>
      </c>
      <c r="AU148" s="244" t="s">
        <v>85</v>
      </c>
      <c r="AY148" s="14" t="s">
        <v>263</v>
      </c>
      <c r="BE148" s="245">
        <f>IF(N148="základná",J148,0)</f>
        <v>0</v>
      </c>
      <c r="BF148" s="245">
        <f>IF(N148="znížená",J148,0)</f>
        <v>0</v>
      </c>
      <c r="BG148" s="245">
        <f>IF(N148="zákl. prenesená",J148,0)</f>
        <v>0</v>
      </c>
      <c r="BH148" s="245">
        <f>IF(N148="zníž. prenesená",J148,0)</f>
        <v>0</v>
      </c>
      <c r="BI148" s="245">
        <f>IF(N148="nulová",J148,0)</f>
        <v>0</v>
      </c>
      <c r="BJ148" s="14" t="s">
        <v>89</v>
      </c>
      <c r="BK148" s="246">
        <f>ROUND(I148*H148,3)</f>
        <v>0</v>
      </c>
      <c r="BL148" s="14" t="s">
        <v>101</v>
      </c>
      <c r="BM148" s="244" t="s">
        <v>4387</v>
      </c>
    </row>
    <row r="149" s="2" customFormat="1" ht="21.75" customHeight="1">
      <c r="A149" s="35"/>
      <c r="B149" s="36"/>
      <c r="C149" s="249" t="s">
        <v>350</v>
      </c>
      <c r="D149" s="249" t="s">
        <v>612</v>
      </c>
      <c r="E149" s="250" t="s">
        <v>4388</v>
      </c>
      <c r="F149" s="251" t="s">
        <v>4389</v>
      </c>
      <c r="G149" s="252" t="s">
        <v>2598</v>
      </c>
      <c r="H149" s="253">
        <v>1</v>
      </c>
      <c r="I149" s="254"/>
      <c r="J149" s="253">
        <f>ROUND(I149*H149,3)</f>
        <v>0</v>
      </c>
      <c r="K149" s="255"/>
      <c r="L149" s="256"/>
      <c r="M149" s="257" t="s">
        <v>1</v>
      </c>
      <c r="N149" s="258" t="s">
        <v>44</v>
      </c>
      <c r="O149" s="94"/>
      <c r="P149" s="242">
        <f>O149*H149</f>
        <v>0</v>
      </c>
      <c r="Q149" s="242">
        <v>0</v>
      </c>
      <c r="R149" s="242">
        <f>Q149*H149</f>
        <v>0</v>
      </c>
      <c r="S149" s="242">
        <v>0</v>
      </c>
      <c r="T149" s="24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4" t="s">
        <v>290</v>
      </c>
      <c r="AT149" s="244" t="s">
        <v>612</v>
      </c>
      <c r="AU149" s="244" t="s">
        <v>85</v>
      </c>
      <c r="AY149" s="14" t="s">
        <v>263</v>
      </c>
      <c r="BE149" s="245">
        <f>IF(N149="základná",J149,0)</f>
        <v>0</v>
      </c>
      <c r="BF149" s="245">
        <f>IF(N149="znížená",J149,0)</f>
        <v>0</v>
      </c>
      <c r="BG149" s="245">
        <f>IF(N149="zákl. prenesená",J149,0)</f>
        <v>0</v>
      </c>
      <c r="BH149" s="245">
        <f>IF(N149="zníž. prenesená",J149,0)</f>
        <v>0</v>
      </c>
      <c r="BI149" s="245">
        <f>IF(N149="nulová",J149,0)</f>
        <v>0</v>
      </c>
      <c r="BJ149" s="14" t="s">
        <v>89</v>
      </c>
      <c r="BK149" s="246">
        <f>ROUND(I149*H149,3)</f>
        <v>0</v>
      </c>
      <c r="BL149" s="14" t="s">
        <v>101</v>
      </c>
      <c r="BM149" s="244" t="s">
        <v>4390</v>
      </c>
    </row>
    <row r="150" s="2" customFormat="1" ht="21.75" customHeight="1">
      <c r="A150" s="35"/>
      <c r="B150" s="36"/>
      <c r="C150" s="249" t="s">
        <v>1468</v>
      </c>
      <c r="D150" s="249" t="s">
        <v>612</v>
      </c>
      <c r="E150" s="250" t="s">
        <v>4391</v>
      </c>
      <c r="F150" s="251" t="s">
        <v>4392</v>
      </c>
      <c r="G150" s="252" t="s">
        <v>2598</v>
      </c>
      <c r="H150" s="253">
        <v>15</v>
      </c>
      <c r="I150" s="254"/>
      <c r="J150" s="253">
        <f>ROUND(I150*H150,3)</f>
        <v>0</v>
      </c>
      <c r="K150" s="255"/>
      <c r="L150" s="256"/>
      <c r="M150" s="257" t="s">
        <v>1</v>
      </c>
      <c r="N150" s="258" t="s">
        <v>44</v>
      </c>
      <c r="O150" s="94"/>
      <c r="P150" s="242">
        <f>O150*H150</f>
        <v>0</v>
      </c>
      <c r="Q150" s="242">
        <v>0</v>
      </c>
      <c r="R150" s="242">
        <f>Q150*H150</f>
        <v>0</v>
      </c>
      <c r="S150" s="242">
        <v>0</v>
      </c>
      <c r="T150" s="24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4" t="s">
        <v>290</v>
      </c>
      <c r="AT150" s="244" t="s">
        <v>612</v>
      </c>
      <c r="AU150" s="244" t="s">
        <v>85</v>
      </c>
      <c r="AY150" s="14" t="s">
        <v>263</v>
      </c>
      <c r="BE150" s="245">
        <f>IF(N150="základná",J150,0)</f>
        <v>0</v>
      </c>
      <c r="BF150" s="245">
        <f>IF(N150="znížená",J150,0)</f>
        <v>0</v>
      </c>
      <c r="BG150" s="245">
        <f>IF(N150="zákl. prenesená",J150,0)</f>
        <v>0</v>
      </c>
      <c r="BH150" s="245">
        <f>IF(N150="zníž. prenesená",J150,0)</f>
        <v>0</v>
      </c>
      <c r="BI150" s="245">
        <f>IF(N150="nulová",J150,0)</f>
        <v>0</v>
      </c>
      <c r="BJ150" s="14" t="s">
        <v>89</v>
      </c>
      <c r="BK150" s="246">
        <f>ROUND(I150*H150,3)</f>
        <v>0</v>
      </c>
      <c r="BL150" s="14" t="s">
        <v>101</v>
      </c>
      <c r="BM150" s="244" t="s">
        <v>4393</v>
      </c>
    </row>
    <row r="151" s="2" customFormat="1" ht="21.75" customHeight="1">
      <c r="A151" s="35"/>
      <c r="B151" s="36"/>
      <c r="C151" s="249" t="s">
        <v>1472</v>
      </c>
      <c r="D151" s="249" t="s">
        <v>612</v>
      </c>
      <c r="E151" s="250" t="s">
        <v>4394</v>
      </c>
      <c r="F151" s="251" t="s">
        <v>4395</v>
      </c>
      <c r="G151" s="252" t="s">
        <v>2598</v>
      </c>
      <c r="H151" s="253">
        <v>3</v>
      </c>
      <c r="I151" s="254"/>
      <c r="J151" s="253">
        <f>ROUND(I151*H151,3)</f>
        <v>0</v>
      </c>
      <c r="K151" s="255"/>
      <c r="L151" s="256"/>
      <c r="M151" s="257" t="s">
        <v>1</v>
      </c>
      <c r="N151" s="258" t="s">
        <v>44</v>
      </c>
      <c r="O151" s="94"/>
      <c r="P151" s="242">
        <f>O151*H151</f>
        <v>0</v>
      </c>
      <c r="Q151" s="242">
        <v>0</v>
      </c>
      <c r="R151" s="242">
        <f>Q151*H151</f>
        <v>0</v>
      </c>
      <c r="S151" s="242">
        <v>0</v>
      </c>
      <c r="T151" s="24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4" t="s">
        <v>290</v>
      </c>
      <c r="AT151" s="244" t="s">
        <v>612</v>
      </c>
      <c r="AU151" s="244" t="s">
        <v>85</v>
      </c>
      <c r="AY151" s="14" t="s">
        <v>263</v>
      </c>
      <c r="BE151" s="245">
        <f>IF(N151="základná",J151,0)</f>
        <v>0</v>
      </c>
      <c r="BF151" s="245">
        <f>IF(N151="znížená",J151,0)</f>
        <v>0</v>
      </c>
      <c r="BG151" s="245">
        <f>IF(N151="zákl. prenesená",J151,0)</f>
        <v>0</v>
      </c>
      <c r="BH151" s="245">
        <f>IF(N151="zníž. prenesená",J151,0)</f>
        <v>0</v>
      </c>
      <c r="BI151" s="245">
        <f>IF(N151="nulová",J151,0)</f>
        <v>0</v>
      </c>
      <c r="BJ151" s="14" t="s">
        <v>89</v>
      </c>
      <c r="BK151" s="246">
        <f>ROUND(I151*H151,3)</f>
        <v>0</v>
      </c>
      <c r="BL151" s="14" t="s">
        <v>101</v>
      </c>
      <c r="BM151" s="244" t="s">
        <v>4396</v>
      </c>
    </row>
    <row r="152" s="2" customFormat="1" ht="24.15" customHeight="1">
      <c r="A152" s="35"/>
      <c r="B152" s="36"/>
      <c r="C152" s="249" t="s">
        <v>366</v>
      </c>
      <c r="D152" s="249" t="s">
        <v>612</v>
      </c>
      <c r="E152" s="250" t="s">
        <v>2995</v>
      </c>
      <c r="F152" s="251" t="s">
        <v>2996</v>
      </c>
      <c r="G152" s="252" t="s">
        <v>2598</v>
      </c>
      <c r="H152" s="253">
        <v>6</v>
      </c>
      <c r="I152" s="254"/>
      <c r="J152" s="253">
        <f>ROUND(I152*H152,3)</f>
        <v>0</v>
      </c>
      <c r="K152" s="255"/>
      <c r="L152" s="256"/>
      <c r="M152" s="257" t="s">
        <v>1</v>
      </c>
      <c r="N152" s="258" t="s">
        <v>44</v>
      </c>
      <c r="O152" s="94"/>
      <c r="P152" s="242">
        <f>O152*H152</f>
        <v>0</v>
      </c>
      <c r="Q152" s="242">
        <v>0</v>
      </c>
      <c r="R152" s="242">
        <f>Q152*H152</f>
        <v>0</v>
      </c>
      <c r="S152" s="242">
        <v>0</v>
      </c>
      <c r="T152" s="24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4" t="s">
        <v>290</v>
      </c>
      <c r="AT152" s="244" t="s">
        <v>612</v>
      </c>
      <c r="AU152" s="244" t="s">
        <v>85</v>
      </c>
      <c r="AY152" s="14" t="s">
        <v>263</v>
      </c>
      <c r="BE152" s="245">
        <f>IF(N152="základná",J152,0)</f>
        <v>0</v>
      </c>
      <c r="BF152" s="245">
        <f>IF(N152="znížená",J152,0)</f>
        <v>0</v>
      </c>
      <c r="BG152" s="245">
        <f>IF(N152="zákl. prenesená",J152,0)</f>
        <v>0</v>
      </c>
      <c r="BH152" s="245">
        <f>IF(N152="zníž. prenesená",J152,0)</f>
        <v>0</v>
      </c>
      <c r="BI152" s="245">
        <f>IF(N152="nulová",J152,0)</f>
        <v>0</v>
      </c>
      <c r="BJ152" s="14" t="s">
        <v>89</v>
      </c>
      <c r="BK152" s="246">
        <f>ROUND(I152*H152,3)</f>
        <v>0</v>
      </c>
      <c r="BL152" s="14" t="s">
        <v>101</v>
      </c>
      <c r="BM152" s="244" t="s">
        <v>4397</v>
      </c>
    </row>
    <row r="153" s="2" customFormat="1" ht="24.15" customHeight="1">
      <c r="A153" s="35"/>
      <c r="B153" s="36"/>
      <c r="C153" s="249" t="s">
        <v>370</v>
      </c>
      <c r="D153" s="249" t="s">
        <v>612</v>
      </c>
      <c r="E153" s="250" t="s">
        <v>2998</v>
      </c>
      <c r="F153" s="251" t="s">
        <v>2999</v>
      </c>
      <c r="G153" s="252" t="s">
        <v>2598</v>
      </c>
      <c r="H153" s="253">
        <v>10</v>
      </c>
      <c r="I153" s="254"/>
      <c r="J153" s="253">
        <f>ROUND(I153*H153,3)</f>
        <v>0</v>
      </c>
      <c r="K153" s="255"/>
      <c r="L153" s="256"/>
      <c r="M153" s="257" t="s">
        <v>1</v>
      </c>
      <c r="N153" s="258" t="s">
        <v>44</v>
      </c>
      <c r="O153" s="94"/>
      <c r="P153" s="242">
        <f>O153*H153</f>
        <v>0</v>
      </c>
      <c r="Q153" s="242">
        <v>0</v>
      </c>
      <c r="R153" s="242">
        <f>Q153*H153</f>
        <v>0</v>
      </c>
      <c r="S153" s="242">
        <v>0</v>
      </c>
      <c r="T153" s="24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4" t="s">
        <v>290</v>
      </c>
      <c r="AT153" s="244" t="s">
        <v>612</v>
      </c>
      <c r="AU153" s="244" t="s">
        <v>85</v>
      </c>
      <c r="AY153" s="14" t="s">
        <v>263</v>
      </c>
      <c r="BE153" s="245">
        <f>IF(N153="základná",J153,0)</f>
        <v>0</v>
      </c>
      <c r="BF153" s="245">
        <f>IF(N153="znížená",J153,0)</f>
        <v>0</v>
      </c>
      <c r="BG153" s="245">
        <f>IF(N153="zákl. prenesená",J153,0)</f>
        <v>0</v>
      </c>
      <c r="BH153" s="245">
        <f>IF(N153="zníž. prenesená",J153,0)</f>
        <v>0</v>
      </c>
      <c r="BI153" s="245">
        <f>IF(N153="nulová",J153,0)</f>
        <v>0</v>
      </c>
      <c r="BJ153" s="14" t="s">
        <v>89</v>
      </c>
      <c r="BK153" s="246">
        <f>ROUND(I153*H153,3)</f>
        <v>0</v>
      </c>
      <c r="BL153" s="14" t="s">
        <v>101</v>
      </c>
      <c r="BM153" s="244" t="s">
        <v>4398</v>
      </c>
    </row>
    <row r="154" s="2" customFormat="1" ht="16.5" customHeight="1">
      <c r="A154" s="35"/>
      <c r="B154" s="36"/>
      <c r="C154" s="249" t="s">
        <v>374</v>
      </c>
      <c r="D154" s="249" t="s">
        <v>612</v>
      </c>
      <c r="E154" s="250" t="s">
        <v>4399</v>
      </c>
      <c r="F154" s="251" t="s">
        <v>4400</v>
      </c>
      <c r="G154" s="252" t="s">
        <v>2598</v>
      </c>
      <c r="H154" s="253">
        <v>1</v>
      </c>
      <c r="I154" s="254"/>
      <c r="J154" s="253">
        <f>ROUND(I154*H154,3)</f>
        <v>0</v>
      </c>
      <c r="K154" s="255"/>
      <c r="L154" s="256"/>
      <c r="M154" s="257" t="s">
        <v>1</v>
      </c>
      <c r="N154" s="258" t="s">
        <v>44</v>
      </c>
      <c r="O154" s="94"/>
      <c r="P154" s="242">
        <f>O154*H154</f>
        <v>0</v>
      </c>
      <c r="Q154" s="242">
        <v>0</v>
      </c>
      <c r="R154" s="242">
        <f>Q154*H154</f>
        <v>0</v>
      </c>
      <c r="S154" s="242">
        <v>0</v>
      </c>
      <c r="T154" s="243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4" t="s">
        <v>290</v>
      </c>
      <c r="AT154" s="244" t="s">
        <v>612</v>
      </c>
      <c r="AU154" s="244" t="s">
        <v>85</v>
      </c>
      <c r="AY154" s="14" t="s">
        <v>263</v>
      </c>
      <c r="BE154" s="245">
        <f>IF(N154="základná",J154,0)</f>
        <v>0</v>
      </c>
      <c r="BF154" s="245">
        <f>IF(N154="znížená",J154,0)</f>
        <v>0</v>
      </c>
      <c r="BG154" s="245">
        <f>IF(N154="zákl. prenesená",J154,0)</f>
        <v>0</v>
      </c>
      <c r="BH154" s="245">
        <f>IF(N154="zníž. prenesená",J154,0)</f>
        <v>0</v>
      </c>
      <c r="BI154" s="245">
        <f>IF(N154="nulová",J154,0)</f>
        <v>0</v>
      </c>
      <c r="BJ154" s="14" t="s">
        <v>89</v>
      </c>
      <c r="BK154" s="246">
        <f>ROUND(I154*H154,3)</f>
        <v>0</v>
      </c>
      <c r="BL154" s="14" t="s">
        <v>101</v>
      </c>
      <c r="BM154" s="244" t="s">
        <v>4401</v>
      </c>
    </row>
    <row r="155" s="2" customFormat="1" ht="21.75" customHeight="1">
      <c r="A155" s="35"/>
      <c r="B155" s="36"/>
      <c r="C155" s="249" t="s">
        <v>1482</v>
      </c>
      <c r="D155" s="249" t="s">
        <v>612</v>
      </c>
      <c r="E155" s="250" t="s">
        <v>4402</v>
      </c>
      <c r="F155" s="251" t="s">
        <v>4403</v>
      </c>
      <c r="G155" s="252" t="s">
        <v>2598</v>
      </c>
      <c r="H155" s="253">
        <v>3</v>
      </c>
      <c r="I155" s="254"/>
      <c r="J155" s="253">
        <f>ROUND(I155*H155,3)</f>
        <v>0</v>
      </c>
      <c r="K155" s="255"/>
      <c r="L155" s="256"/>
      <c r="M155" s="257" t="s">
        <v>1</v>
      </c>
      <c r="N155" s="258" t="s">
        <v>44</v>
      </c>
      <c r="O155" s="94"/>
      <c r="P155" s="242">
        <f>O155*H155</f>
        <v>0</v>
      </c>
      <c r="Q155" s="242">
        <v>0</v>
      </c>
      <c r="R155" s="242">
        <f>Q155*H155</f>
        <v>0</v>
      </c>
      <c r="S155" s="242">
        <v>0</v>
      </c>
      <c r="T155" s="243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4" t="s">
        <v>290</v>
      </c>
      <c r="AT155" s="244" t="s">
        <v>612</v>
      </c>
      <c r="AU155" s="244" t="s">
        <v>85</v>
      </c>
      <c r="AY155" s="14" t="s">
        <v>263</v>
      </c>
      <c r="BE155" s="245">
        <f>IF(N155="základná",J155,0)</f>
        <v>0</v>
      </c>
      <c r="BF155" s="245">
        <f>IF(N155="znížená",J155,0)</f>
        <v>0</v>
      </c>
      <c r="BG155" s="245">
        <f>IF(N155="zákl. prenesená",J155,0)</f>
        <v>0</v>
      </c>
      <c r="BH155" s="245">
        <f>IF(N155="zníž. prenesená",J155,0)</f>
        <v>0</v>
      </c>
      <c r="BI155" s="245">
        <f>IF(N155="nulová",J155,0)</f>
        <v>0</v>
      </c>
      <c r="BJ155" s="14" t="s">
        <v>89</v>
      </c>
      <c r="BK155" s="246">
        <f>ROUND(I155*H155,3)</f>
        <v>0</v>
      </c>
      <c r="BL155" s="14" t="s">
        <v>101</v>
      </c>
      <c r="BM155" s="244" t="s">
        <v>4404</v>
      </c>
    </row>
    <row r="156" s="2" customFormat="1" ht="21.75" customHeight="1">
      <c r="A156" s="35"/>
      <c r="B156" s="36"/>
      <c r="C156" s="249" t="s">
        <v>1486</v>
      </c>
      <c r="D156" s="249" t="s">
        <v>612</v>
      </c>
      <c r="E156" s="250" t="s">
        <v>4405</v>
      </c>
      <c r="F156" s="251" t="s">
        <v>4406</v>
      </c>
      <c r="G156" s="252" t="s">
        <v>2598</v>
      </c>
      <c r="H156" s="253">
        <v>3</v>
      </c>
      <c r="I156" s="254"/>
      <c r="J156" s="253">
        <f>ROUND(I156*H156,3)</f>
        <v>0</v>
      </c>
      <c r="K156" s="255"/>
      <c r="L156" s="256"/>
      <c r="M156" s="257" t="s">
        <v>1</v>
      </c>
      <c r="N156" s="258" t="s">
        <v>44</v>
      </c>
      <c r="O156" s="94"/>
      <c r="P156" s="242">
        <f>O156*H156</f>
        <v>0</v>
      </c>
      <c r="Q156" s="242">
        <v>0</v>
      </c>
      <c r="R156" s="242">
        <f>Q156*H156</f>
        <v>0</v>
      </c>
      <c r="S156" s="242">
        <v>0</v>
      </c>
      <c r="T156" s="243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4" t="s">
        <v>290</v>
      </c>
      <c r="AT156" s="244" t="s">
        <v>612</v>
      </c>
      <c r="AU156" s="244" t="s">
        <v>85</v>
      </c>
      <c r="AY156" s="14" t="s">
        <v>263</v>
      </c>
      <c r="BE156" s="245">
        <f>IF(N156="základná",J156,0)</f>
        <v>0</v>
      </c>
      <c r="BF156" s="245">
        <f>IF(N156="znížená",J156,0)</f>
        <v>0</v>
      </c>
      <c r="BG156" s="245">
        <f>IF(N156="zákl. prenesená",J156,0)</f>
        <v>0</v>
      </c>
      <c r="BH156" s="245">
        <f>IF(N156="zníž. prenesená",J156,0)</f>
        <v>0</v>
      </c>
      <c r="BI156" s="245">
        <f>IF(N156="nulová",J156,0)</f>
        <v>0</v>
      </c>
      <c r="BJ156" s="14" t="s">
        <v>89</v>
      </c>
      <c r="BK156" s="246">
        <f>ROUND(I156*H156,3)</f>
        <v>0</v>
      </c>
      <c r="BL156" s="14" t="s">
        <v>101</v>
      </c>
      <c r="BM156" s="244" t="s">
        <v>4407</v>
      </c>
    </row>
    <row r="157" s="2" customFormat="1" ht="16.5" customHeight="1">
      <c r="A157" s="35"/>
      <c r="B157" s="36"/>
      <c r="C157" s="249" t="s">
        <v>390</v>
      </c>
      <c r="D157" s="249" t="s">
        <v>612</v>
      </c>
      <c r="E157" s="250" t="s">
        <v>4408</v>
      </c>
      <c r="F157" s="251" t="s">
        <v>4409</v>
      </c>
      <c r="G157" s="252" t="s">
        <v>2598</v>
      </c>
      <c r="H157" s="253">
        <v>1</v>
      </c>
      <c r="I157" s="254"/>
      <c r="J157" s="253">
        <f>ROUND(I157*H157,3)</f>
        <v>0</v>
      </c>
      <c r="K157" s="255"/>
      <c r="L157" s="256"/>
      <c r="M157" s="257" t="s">
        <v>1</v>
      </c>
      <c r="N157" s="258" t="s">
        <v>44</v>
      </c>
      <c r="O157" s="94"/>
      <c r="P157" s="242">
        <f>O157*H157</f>
        <v>0</v>
      </c>
      <c r="Q157" s="242">
        <v>0</v>
      </c>
      <c r="R157" s="242">
        <f>Q157*H157</f>
        <v>0</v>
      </c>
      <c r="S157" s="242">
        <v>0</v>
      </c>
      <c r="T157" s="24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4" t="s">
        <v>290</v>
      </c>
      <c r="AT157" s="244" t="s">
        <v>612</v>
      </c>
      <c r="AU157" s="244" t="s">
        <v>85</v>
      </c>
      <c r="AY157" s="14" t="s">
        <v>263</v>
      </c>
      <c r="BE157" s="245">
        <f>IF(N157="základná",J157,0)</f>
        <v>0</v>
      </c>
      <c r="BF157" s="245">
        <f>IF(N157="znížená",J157,0)</f>
        <v>0</v>
      </c>
      <c r="BG157" s="245">
        <f>IF(N157="zákl. prenesená",J157,0)</f>
        <v>0</v>
      </c>
      <c r="BH157" s="245">
        <f>IF(N157="zníž. prenesená",J157,0)</f>
        <v>0</v>
      </c>
      <c r="BI157" s="245">
        <f>IF(N157="nulová",J157,0)</f>
        <v>0</v>
      </c>
      <c r="BJ157" s="14" t="s">
        <v>89</v>
      </c>
      <c r="BK157" s="246">
        <f>ROUND(I157*H157,3)</f>
        <v>0</v>
      </c>
      <c r="BL157" s="14" t="s">
        <v>101</v>
      </c>
      <c r="BM157" s="244" t="s">
        <v>4410</v>
      </c>
    </row>
    <row r="158" s="2" customFormat="1" ht="16.5" customHeight="1">
      <c r="A158" s="35"/>
      <c r="B158" s="36"/>
      <c r="C158" s="249" t="s">
        <v>403</v>
      </c>
      <c r="D158" s="249" t="s">
        <v>612</v>
      </c>
      <c r="E158" s="250" t="s">
        <v>4411</v>
      </c>
      <c r="F158" s="251" t="s">
        <v>4412</v>
      </c>
      <c r="G158" s="252" t="s">
        <v>2598</v>
      </c>
      <c r="H158" s="253">
        <v>4</v>
      </c>
      <c r="I158" s="254"/>
      <c r="J158" s="253">
        <f>ROUND(I158*H158,3)</f>
        <v>0</v>
      </c>
      <c r="K158" s="255"/>
      <c r="L158" s="256"/>
      <c r="M158" s="257" t="s">
        <v>1</v>
      </c>
      <c r="N158" s="258" t="s">
        <v>44</v>
      </c>
      <c r="O158" s="94"/>
      <c r="P158" s="242">
        <f>O158*H158</f>
        <v>0</v>
      </c>
      <c r="Q158" s="242">
        <v>0</v>
      </c>
      <c r="R158" s="242">
        <f>Q158*H158</f>
        <v>0</v>
      </c>
      <c r="S158" s="242">
        <v>0</v>
      </c>
      <c r="T158" s="243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4" t="s">
        <v>290</v>
      </c>
      <c r="AT158" s="244" t="s">
        <v>612</v>
      </c>
      <c r="AU158" s="244" t="s">
        <v>85</v>
      </c>
      <c r="AY158" s="14" t="s">
        <v>263</v>
      </c>
      <c r="BE158" s="245">
        <f>IF(N158="základná",J158,0)</f>
        <v>0</v>
      </c>
      <c r="BF158" s="245">
        <f>IF(N158="znížená",J158,0)</f>
        <v>0</v>
      </c>
      <c r="BG158" s="245">
        <f>IF(N158="zákl. prenesená",J158,0)</f>
        <v>0</v>
      </c>
      <c r="BH158" s="245">
        <f>IF(N158="zníž. prenesená",J158,0)</f>
        <v>0</v>
      </c>
      <c r="BI158" s="245">
        <f>IF(N158="nulová",J158,0)</f>
        <v>0</v>
      </c>
      <c r="BJ158" s="14" t="s">
        <v>89</v>
      </c>
      <c r="BK158" s="246">
        <f>ROUND(I158*H158,3)</f>
        <v>0</v>
      </c>
      <c r="BL158" s="14" t="s">
        <v>101</v>
      </c>
      <c r="BM158" s="244" t="s">
        <v>4413</v>
      </c>
    </row>
    <row r="159" s="2" customFormat="1" ht="16.5" customHeight="1">
      <c r="A159" s="35"/>
      <c r="B159" s="36"/>
      <c r="C159" s="249" t="s">
        <v>1496</v>
      </c>
      <c r="D159" s="249" t="s">
        <v>612</v>
      </c>
      <c r="E159" s="250" t="s">
        <v>3004</v>
      </c>
      <c r="F159" s="251" t="s">
        <v>3005</v>
      </c>
      <c r="G159" s="252" t="s">
        <v>2598</v>
      </c>
      <c r="H159" s="253">
        <v>1</v>
      </c>
      <c r="I159" s="254"/>
      <c r="J159" s="253">
        <f>ROUND(I159*H159,3)</f>
        <v>0</v>
      </c>
      <c r="K159" s="255"/>
      <c r="L159" s="256"/>
      <c r="M159" s="257" t="s">
        <v>1</v>
      </c>
      <c r="N159" s="258" t="s">
        <v>44</v>
      </c>
      <c r="O159" s="94"/>
      <c r="P159" s="242">
        <f>O159*H159</f>
        <v>0</v>
      </c>
      <c r="Q159" s="242">
        <v>0</v>
      </c>
      <c r="R159" s="242">
        <f>Q159*H159</f>
        <v>0</v>
      </c>
      <c r="S159" s="242">
        <v>0</v>
      </c>
      <c r="T159" s="243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4" t="s">
        <v>290</v>
      </c>
      <c r="AT159" s="244" t="s">
        <v>612</v>
      </c>
      <c r="AU159" s="244" t="s">
        <v>85</v>
      </c>
      <c r="AY159" s="14" t="s">
        <v>263</v>
      </c>
      <c r="BE159" s="245">
        <f>IF(N159="základná",J159,0)</f>
        <v>0</v>
      </c>
      <c r="BF159" s="245">
        <f>IF(N159="znížená",J159,0)</f>
        <v>0</v>
      </c>
      <c r="BG159" s="245">
        <f>IF(N159="zákl. prenesená",J159,0)</f>
        <v>0</v>
      </c>
      <c r="BH159" s="245">
        <f>IF(N159="zníž. prenesená",J159,0)</f>
        <v>0</v>
      </c>
      <c r="BI159" s="245">
        <f>IF(N159="nulová",J159,0)</f>
        <v>0</v>
      </c>
      <c r="BJ159" s="14" t="s">
        <v>89</v>
      </c>
      <c r="BK159" s="246">
        <f>ROUND(I159*H159,3)</f>
        <v>0</v>
      </c>
      <c r="BL159" s="14" t="s">
        <v>101</v>
      </c>
      <c r="BM159" s="244" t="s">
        <v>4414</v>
      </c>
    </row>
    <row r="160" s="2" customFormat="1" ht="16.5" customHeight="1">
      <c r="A160" s="35"/>
      <c r="B160" s="36"/>
      <c r="C160" s="249" t="s">
        <v>717</v>
      </c>
      <c r="D160" s="249" t="s">
        <v>612</v>
      </c>
      <c r="E160" s="250" t="s">
        <v>3007</v>
      </c>
      <c r="F160" s="251" t="s">
        <v>3008</v>
      </c>
      <c r="G160" s="252" t="s">
        <v>2598</v>
      </c>
      <c r="H160" s="253">
        <v>12</v>
      </c>
      <c r="I160" s="254"/>
      <c r="J160" s="253">
        <f>ROUND(I160*H160,3)</f>
        <v>0</v>
      </c>
      <c r="K160" s="255"/>
      <c r="L160" s="256"/>
      <c r="M160" s="257" t="s">
        <v>1</v>
      </c>
      <c r="N160" s="258" t="s">
        <v>44</v>
      </c>
      <c r="O160" s="94"/>
      <c r="P160" s="242">
        <f>O160*H160</f>
        <v>0</v>
      </c>
      <c r="Q160" s="242">
        <v>0</v>
      </c>
      <c r="R160" s="242">
        <f>Q160*H160</f>
        <v>0</v>
      </c>
      <c r="S160" s="242">
        <v>0</v>
      </c>
      <c r="T160" s="243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4" t="s">
        <v>290</v>
      </c>
      <c r="AT160" s="244" t="s">
        <v>612</v>
      </c>
      <c r="AU160" s="244" t="s">
        <v>85</v>
      </c>
      <c r="AY160" s="14" t="s">
        <v>263</v>
      </c>
      <c r="BE160" s="245">
        <f>IF(N160="základná",J160,0)</f>
        <v>0</v>
      </c>
      <c r="BF160" s="245">
        <f>IF(N160="znížená",J160,0)</f>
        <v>0</v>
      </c>
      <c r="BG160" s="245">
        <f>IF(N160="zákl. prenesená",J160,0)</f>
        <v>0</v>
      </c>
      <c r="BH160" s="245">
        <f>IF(N160="zníž. prenesená",J160,0)</f>
        <v>0</v>
      </c>
      <c r="BI160" s="245">
        <f>IF(N160="nulová",J160,0)</f>
        <v>0</v>
      </c>
      <c r="BJ160" s="14" t="s">
        <v>89</v>
      </c>
      <c r="BK160" s="246">
        <f>ROUND(I160*H160,3)</f>
        <v>0</v>
      </c>
      <c r="BL160" s="14" t="s">
        <v>101</v>
      </c>
      <c r="BM160" s="244" t="s">
        <v>4415</v>
      </c>
    </row>
    <row r="161" s="2" customFormat="1" ht="16.5" customHeight="1">
      <c r="A161" s="35"/>
      <c r="B161" s="36"/>
      <c r="C161" s="249" t="s">
        <v>407</v>
      </c>
      <c r="D161" s="249" t="s">
        <v>612</v>
      </c>
      <c r="E161" s="250" t="s">
        <v>2696</v>
      </c>
      <c r="F161" s="251" t="s">
        <v>2464</v>
      </c>
      <c r="G161" s="252" t="s">
        <v>1445</v>
      </c>
      <c r="H161" s="254"/>
      <c r="I161" s="254"/>
      <c r="J161" s="253">
        <f>ROUND(I161*H161,3)</f>
        <v>0</v>
      </c>
      <c r="K161" s="255"/>
      <c r="L161" s="256"/>
      <c r="M161" s="257" t="s">
        <v>1</v>
      </c>
      <c r="N161" s="258" t="s">
        <v>44</v>
      </c>
      <c r="O161" s="94"/>
      <c r="P161" s="242">
        <f>O161*H161</f>
        <v>0</v>
      </c>
      <c r="Q161" s="242">
        <v>0</v>
      </c>
      <c r="R161" s="242">
        <f>Q161*H161</f>
        <v>0</v>
      </c>
      <c r="S161" s="242">
        <v>0</v>
      </c>
      <c r="T161" s="243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4" t="s">
        <v>290</v>
      </c>
      <c r="AT161" s="244" t="s">
        <v>612</v>
      </c>
      <c r="AU161" s="244" t="s">
        <v>85</v>
      </c>
      <c r="AY161" s="14" t="s">
        <v>263</v>
      </c>
      <c r="BE161" s="245">
        <f>IF(N161="základná",J161,0)</f>
        <v>0</v>
      </c>
      <c r="BF161" s="245">
        <f>IF(N161="znížená",J161,0)</f>
        <v>0</v>
      </c>
      <c r="BG161" s="245">
        <f>IF(N161="zákl. prenesená",J161,0)</f>
        <v>0</v>
      </c>
      <c r="BH161" s="245">
        <f>IF(N161="zníž. prenesená",J161,0)</f>
        <v>0</v>
      </c>
      <c r="BI161" s="245">
        <f>IF(N161="nulová",J161,0)</f>
        <v>0</v>
      </c>
      <c r="BJ161" s="14" t="s">
        <v>89</v>
      </c>
      <c r="BK161" s="246">
        <f>ROUND(I161*H161,3)</f>
        <v>0</v>
      </c>
      <c r="BL161" s="14" t="s">
        <v>101</v>
      </c>
      <c r="BM161" s="244" t="s">
        <v>4416</v>
      </c>
    </row>
    <row r="162" s="12" customFormat="1" ht="25.92" customHeight="1">
      <c r="A162" s="12"/>
      <c r="B162" s="219"/>
      <c r="C162" s="220"/>
      <c r="D162" s="221" t="s">
        <v>77</v>
      </c>
      <c r="E162" s="222" t="s">
        <v>2751</v>
      </c>
      <c r="F162" s="222" t="s">
        <v>2581</v>
      </c>
      <c r="G162" s="220"/>
      <c r="H162" s="220"/>
      <c r="I162" s="223"/>
      <c r="J162" s="224">
        <f>BK162</f>
        <v>0</v>
      </c>
      <c r="K162" s="220"/>
      <c r="L162" s="225"/>
      <c r="M162" s="226"/>
      <c r="N162" s="227"/>
      <c r="O162" s="227"/>
      <c r="P162" s="228">
        <f>P163</f>
        <v>0</v>
      </c>
      <c r="Q162" s="227"/>
      <c r="R162" s="228">
        <f>R163</f>
        <v>0</v>
      </c>
      <c r="S162" s="227"/>
      <c r="T162" s="229">
        <f>T163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30" t="s">
        <v>85</v>
      </c>
      <c r="AT162" s="231" t="s">
        <v>77</v>
      </c>
      <c r="AU162" s="231" t="s">
        <v>78</v>
      </c>
      <c r="AY162" s="230" t="s">
        <v>263</v>
      </c>
      <c r="BK162" s="232">
        <f>BK163</f>
        <v>0</v>
      </c>
    </row>
    <row r="163" s="12" customFormat="1" ht="22.8" customHeight="1">
      <c r="A163" s="12"/>
      <c r="B163" s="219"/>
      <c r="C163" s="220"/>
      <c r="D163" s="221" t="s">
        <v>77</v>
      </c>
      <c r="E163" s="247" t="s">
        <v>2582</v>
      </c>
      <c r="F163" s="247" t="s">
        <v>2583</v>
      </c>
      <c r="G163" s="220"/>
      <c r="H163" s="220"/>
      <c r="I163" s="223"/>
      <c r="J163" s="248">
        <f>BK163</f>
        <v>0</v>
      </c>
      <c r="K163" s="220"/>
      <c r="L163" s="225"/>
      <c r="M163" s="226"/>
      <c r="N163" s="227"/>
      <c r="O163" s="227"/>
      <c r="P163" s="228">
        <f>P164</f>
        <v>0</v>
      </c>
      <c r="Q163" s="227"/>
      <c r="R163" s="228">
        <f>R164</f>
        <v>0</v>
      </c>
      <c r="S163" s="227"/>
      <c r="T163" s="229">
        <f>T164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30" t="s">
        <v>85</v>
      </c>
      <c r="AT163" s="231" t="s">
        <v>77</v>
      </c>
      <c r="AU163" s="231" t="s">
        <v>85</v>
      </c>
      <c r="AY163" s="230" t="s">
        <v>263</v>
      </c>
      <c r="BK163" s="232">
        <f>BK164</f>
        <v>0</v>
      </c>
    </row>
    <row r="164" s="2" customFormat="1" ht="16.5" customHeight="1">
      <c r="A164" s="35"/>
      <c r="B164" s="36"/>
      <c r="C164" s="233" t="s">
        <v>1506</v>
      </c>
      <c r="D164" s="233" t="s">
        <v>264</v>
      </c>
      <c r="E164" s="234" t="s">
        <v>2690</v>
      </c>
      <c r="F164" s="235" t="s">
        <v>3011</v>
      </c>
      <c r="G164" s="236" t="s">
        <v>1445</v>
      </c>
      <c r="H164" s="238"/>
      <c r="I164" s="238"/>
      <c r="J164" s="237">
        <f>ROUND(I164*H164,3)</f>
        <v>0</v>
      </c>
      <c r="K164" s="239"/>
      <c r="L164" s="41"/>
      <c r="M164" s="259" t="s">
        <v>1</v>
      </c>
      <c r="N164" s="260" t="s">
        <v>44</v>
      </c>
      <c r="O164" s="261"/>
      <c r="P164" s="262">
        <f>O164*H164</f>
        <v>0</v>
      </c>
      <c r="Q164" s="262">
        <v>0</v>
      </c>
      <c r="R164" s="262">
        <f>Q164*H164</f>
        <v>0</v>
      </c>
      <c r="S164" s="262">
        <v>0</v>
      </c>
      <c r="T164" s="263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4" t="s">
        <v>101</v>
      </c>
      <c r="AT164" s="244" t="s">
        <v>264</v>
      </c>
      <c r="AU164" s="244" t="s">
        <v>89</v>
      </c>
      <c r="AY164" s="14" t="s">
        <v>263</v>
      </c>
      <c r="BE164" s="245">
        <f>IF(N164="základná",J164,0)</f>
        <v>0</v>
      </c>
      <c r="BF164" s="245">
        <f>IF(N164="znížená",J164,0)</f>
        <v>0</v>
      </c>
      <c r="BG164" s="245">
        <f>IF(N164="zákl. prenesená",J164,0)</f>
        <v>0</v>
      </c>
      <c r="BH164" s="245">
        <f>IF(N164="zníž. prenesená",J164,0)</f>
        <v>0</v>
      </c>
      <c r="BI164" s="245">
        <f>IF(N164="nulová",J164,0)</f>
        <v>0</v>
      </c>
      <c r="BJ164" s="14" t="s">
        <v>89</v>
      </c>
      <c r="BK164" s="246">
        <f>ROUND(I164*H164,3)</f>
        <v>0</v>
      </c>
      <c r="BL164" s="14" t="s">
        <v>101</v>
      </c>
      <c r="BM164" s="244" t="s">
        <v>4417</v>
      </c>
    </row>
    <row r="165" s="2" customFormat="1" ht="6.96" customHeight="1">
      <c r="A165" s="35"/>
      <c r="B165" s="69"/>
      <c r="C165" s="70"/>
      <c r="D165" s="70"/>
      <c r="E165" s="70"/>
      <c r="F165" s="70"/>
      <c r="G165" s="70"/>
      <c r="H165" s="70"/>
      <c r="I165" s="70"/>
      <c r="J165" s="70"/>
      <c r="K165" s="70"/>
      <c r="L165" s="41"/>
      <c r="M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</row>
  </sheetData>
  <sheetProtection sheet="1" autoFilter="0" formatColumns="0" formatRows="0" objects="1" scenarios="1" spinCount="100000" saltValue="PVqYI1GrQX3/pIsOmYPG10PBRazfHQZJTPcQMbMqHdrZBssFORfSq31Rteo/fzQNMNyk0II/s9E6mx5wAiJXOQ==" hashValue="t4iZeBr/u97jbQOrsHloBd9oP6HwDoaO+gbCmd1jljlzKJocGy77tMgZIxDocyXIyLSy0kO7PDRUN74fF2Bigg==" algorithmName="SHA-512" password="CC35"/>
  <autoFilter ref="C126:K164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3:H113"/>
    <mergeCell ref="E117:H117"/>
    <mergeCell ref="E115:H115"/>
    <mergeCell ref="E119:H11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200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>
      <c r="B8" s="17"/>
      <c r="D8" s="154" t="s">
        <v>221</v>
      </c>
      <c r="L8" s="17"/>
    </row>
    <row r="9" s="1" customFormat="1" ht="16.5" customHeight="1">
      <c r="B9" s="17"/>
      <c r="E9" s="155" t="s">
        <v>3269</v>
      </c>
      <c r="F9" s="1"/>
      <c r="G9" s="1"/>
      <c r="H9" s="1"/>
      <c r="L9" s="17"/>
    </row>
    <row r="10" s="1" customFormat="1" ht="12" customHeight="1">
      <c r="B10" s="17"/>
      <c r="D10" s="154" t="s">
        <v>1380</v>
      </c>
      <c r="L10" s="17"/>
    </row>
    <row r="11" s="2" customFormat="1" ht="16.5" customHeight="1">
      <c r="A11" s="35"/>
      <c r="B11" s="41"/>
      <c r="C11" s="35"/>
      <c r="D11" s="35"/>
      <c r="E11" s="166" t="s">
        <v>3901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1382</v>
      </c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6" t="s">
        <v>4418</v>
      </c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54" t="s">
        <v>16</v>
      </c>
      <c r="E15" s="35"/>
      <c r="F15" s="144" t="s">
        <v>1</v>
      </c>
      <c r="G15" s="35"/>
      <c r="H15" s="35"/>
      <c r="I15" s="154" t="s">
        <v>17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4" t="s">
        <v>18</v>
      </c>
      <c r="E16" s="35"/>
      <c r="F16" s="144" t="s">
        <v>19</v>
      </c>
      <c r="G16" s="35"/>
      <c r="H16" s="35"/>
      <c r="I16" s="154" t="s">
        <v>20</v>
      </c>
      <c r="J16" s="157" t="str">
        <f>'Rekapitulácia stavby'!AN8</f>
        <v>20. 7. 2022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54" t="s">
        <v>22</v>
      </c>
      <c r="E18" s="35"/>
      <c r="F18" s="35"/>
      <c r="G18" s="35"/>
      <c r="H18" s="35"/>
      <c r="I18" s="154" t="s">
        <v>23</v>
      </c>
      <c r="J18" s="144" t="s">
        <v>24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44" t="s">
        <v>25</v>
      </c>
      <c r="F19" s="35"/>
      <c r="G19" s="35"/>
      <c r="H19" s="35"/>
      <c r="I19" s="154" t="s">
        <v>26</v>
      </c>
      <c r="J19" s="144" t="s">
        <v>1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54" t="s">
        <v>27</v>
      </c>
      <c r="E21" s="35"/>
      <c r="F21" s="35"/>
      <c r="G21" s="35"/>
      <c r="H21" s="35"/>
      <c r="I21" s="154" t="s">
        <v>23</v>
      </c>
      <c r="J21" s="30" t="str">
        <f>'Rekapitulácia stavby'!AN13</f>
        <v>Vyplň údaj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'Rekapitulácia stavby'!E14</f>
        <v>Vyplň údaj</v>
      </c>
      <c r="F22" s="144"/>
      <c r="G22" s="144"/>
      <c r="H22" s="144"/>
      <c r="I22" s="154" t="s">
        <v>26</v>
      </c>
      <c r="J22" s="30" t="str">
        <f>'Rekapitulácia stavby'!AN14</f>
        <v>Vyplň údaj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54" t="s">
        <v>29</v>
      </c>
      <c r="E24" s="35"/>
      <c r="F24" s="35"/>
      <c r="G24" s="35"/>
      <c r="H24" s="35"/>
      <c r="I24" s="154" t="s">
        <v>23</v>
      </c>
      <c r="J24" s="144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44" t="s">
        <v>30</v>
      </c>
      <c r="F25" s="35"/>
      <c r="G25" s="35"/>
      <c r="H25" s="35"/>
      <c r="I25" s="154" t="s">
        <v>26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54" t="s">
        <v>33</v>
      </c>
      <c r="E27" s="35"/>
      <c r="F27" s="35"/>
      <c r="G27" s="35"/>
      <c r="H27" s="35"/>
      <c r="I27" s="154" t="s">
        <v>23</v>
      </c>
      <c r="J27" s="144" t="s">
        <v>34</v>
      </c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44" t="s">
        <v>35</v>
      </c>
      <c r="F28" s="35"/>
      <c r="G28" s="35"/>
      <c r="H28" s="35"/>
      <c r="I28" s="154" t="s">
        <v>26</v>
      </c>
      <c r="J28" s="144" t="s">
        <v>36</v>
      </c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54" t="s">
        <v>37</v>
      </c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8"/>
      <c r="B31" s="159"/>
      <c r="C31" s="158"/>
      <c r="D31" s="158"/>
      <c r="E31" s="160" t="s">
        <v>1</v>
      </c>
      <c r="F31" s="160"/>
      <c r="G31" s="160"/>
      <c r="H31" s="160"/>
      <c r="I31" s="158"/>
      <c r="J31" s="158"/>
      <c r="K31" s="158"/>
      <c r="L31" s="161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2"/>
      <c r="E33" s="162"/>
      <c r="F33" s="162"/>
      <c r="G33" s="162"/>
      <c r="H33" s="162"/>
      <c r="I33" s="162"/>
      <c r="J33" s="162"/>
      <c r="K33" s="162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63" t="s">
        <v>38</v>
      </c>
      <c r="E34" s="35"/>
      <c r="F34" s="35"/>
      <c r="G34" s="35"/>
      <c r="H34" s="35"/>
      <c r="I34" s="35"/>
      <c r="J34" s="164">
        <f>ROUND(J126,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62"/>
      <c r="E35" s="162"/>
      <c r="F35" s="162"/>
      <c r="G35" s="162"/>
      <c r="H35" s="162"/>
      <c r="I35" s="162"/>
      <c r="J35" s="162"/>
      <c r="K35" s="162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5" t="s">
        <v>40</v>
      </c>
      <c r="G36" s="35"/>
      <c r="H36" s="35"/>
      <c r="I36" s="165" t="s">
        <v>39</v>
      </c>
      <c r="J36" s="165" t="s">
        <v>41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6" t="s">
        <v>42</v>
      </c>
      <c r="E37" s="167" t="s">
        <v>43</v>
      </c>
      <c r="F37" s="168">
        <f>ROUND((SUM(BE126:BE147)),  2)</f>
        <v>0</v>
      </c>
      <c r="G37" s="169"/>
      <c r="H37" s="169"/>
      <c r="I37" s="170">
        <v>0.20000000000000001</v>
      </c>
      <c r="J37" s="168">
        <f>ROUND(((SUM(BE126:BE147))*I37),  2)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67" t="s">
        <v>44</v>
      </c>
      <c r="F38" s="168">
        <f>ROUND((SUM(BF126:BF147)),  2)</f>
        <v>0</v>
      </c>
      <c r="G38" s="169"/>
      <c r="H38" s="169"/>
      <c r="I38" s="170">
        <v>0.20000000000000001</v>
      </c>
      <c r="J38" s="168">
        <f>ROUND(((SUM(BF126:BF147))*I38),  2)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54" t="s">
        <v>45</v>
      </c>
      <c r="F39" s="171">
        <f>ROUND((SUM(BG126:BG147)),  2)</f>
        <v>0</v>
      </c>
      <c r="G39" s="35"/>
      <c r="H39" s="35"/>
      <c r="I39" s="172">
        <v>0.20000000000000001</v>
      </c>
      <c r="J39" s="171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54" t="s">
        <v>46</v>
      </c>
      <c r="F40" s="171">
        <f>ROUND((SUM(BH126:BH147)),  2)</f>
        <v>0</v>
      </c>
      <c r="G40" s="35"/>
      <c r="H40" s="35"/>
      <c r="I40" s="172">
        <v>0.20000000000000001</v>
      </c>
      <c r="J40" s="171">
        <f>0</f>
        <v>0</v>
      </c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67" t="s">
        <v>47</v>
      </c>
      <c r="F41" s="168">
        <f>ROUND((SUM(BI126:BI147)),  2)</f>
        <v>0</v>
      </c>
      <c r="G41" s="169"/>
      <c r="H41" s="169"/>
      <c r="I41" s="170">
        <v>0</v>
      </c>
      <c r="J41" s="168">
        <f>0</f>
        <v>0</v>
      </c>
      <c r="K41" s="35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73"/>
      <c r="D43" s="174" t="s">
        <v>48</v>
      </c>
      <c r="E43" s="175"/>
      <c r="F43" s="175"/>
      <c r="G43" s="176" t="s">
        <v>49</v>
      </c>
      <c r="H43" s="177" t="s">
        <v>50</v>
      </c>
      <c r="I43" s="175"/>
      <c r="J43" s="178">
        <f>SUM(J34:J41)</f>
        <v>0</v>
      </c>
      <c r="K43" s="179"/>
      <c r="L43" s="66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221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91" t="s">
        <v>3269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1380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264" t="s">
        <v>3901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1382</v>
      </c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9" t="str">
        <f>E13</f>
        <v>SO-1.2.2.11 - Svietidla</v>
      </c>
      <c r="F91" s="37"/>
      <c r="G91" s="37"/>
      <c r="H91" s="37"/>
      <c r="I91" s="37"/>
      <c r="J91" s="37"/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18</v>
      </c>
      <c r="D93" s="37"/>
      <c r="E93" s="37"/>
      <c r="F93" s="24" t="str">
        <f>F16</f>
        <v>Svit</v>
      </c>
      <c r="G93" s="37"/>
      <c r="H93" s="37"/>
      <c r="I93" s="29" t="s">
        <v>20</v>
      </c>
      <c r="J93" s="82" t="str">
        <f>IF(J16="","",J16)</f>
        <v>20. 7. 2022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22</v>
      </c>
      <c r="D95" s="37"/>
      <c r="E95" s="37"/>
      <c r="F95" s="24" t="str">
        <f>E19</f>
        <v>Mesto Svit</v>
      </c>
      <c r="G95" s="37"/>
      <c r="H95" s="37"/>
      <c r="I95" s="29" t="s">
        <v>29</v>
      </c>
      <c r="J95" s="33" t="str">
        <f>E25</f>
        <v>Ing. arch. Martin Baloga, PhD. a kolektív EnviArch</v>
      </c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33</v>
      </c>
      <c r="J96" s="33" t="str">
        <f>E28</f>
        <v>Structures, s.r.o.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92" t="s">
        <v>224</v>
      </c>
      <c r="D98" s="193"/>
      <c r="E98" s="193"/>
      <c r="F98" s="193"/>
      <c r="G98" s="193"/>
      <c r="H98" s="193"/>
      <c r="I98" s="193"/>
      <c r="J98" s="194" t="s">
        <v>225</v>
      </c>
      <c r="K98" s="193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95" t="s">
        <v>226</v>
      </c>
      <c r="D100" s="37"/>
      <c r="E100" s="37"/>
      <c r="F100" s="37"/>
      <c r="G100" s="37"/>
      <c r="H100" s="37"/>
      <c r="I100" s="37"/>
      <c r="J100" s="113">
        <f>J126</f>
        <v>0</v>
      </c>
      <c r="K100" s="37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227</v>
      </c>
    </row>
    <row r="101" s="9" customFormat="1" ht="24.96" customHeight="1">
      <c r="A101" s="9"/>
      <c r="B101" s="196"/>
      <c r="C101" s="197"/>
      <c r="D101" s="198" t="s">
        <v>2578</v>
      </c>
      <c r="E101" s="199"/>
      <c r="F101" s="199"/>
      <c r="G101" s="199"/>
      <c r="H101" s="199"/>
      <c r="I101" s="199"/>
      <c r="J101" s="200">
        <f>J127</f>
        <v>0</v>
      </c>
      <c r="K101" s="197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202"/>
      <c r="C102" s="136"/>
      <c r="D102" s="203" t="s">
        <v>2579</v>
      </c>
      <c r="E102" s="204"/>
      <c r="F102" s="204"/>
      <c r="G102" s="204"/>
      <c r="H102" s="204"/>
      <c r="I102" s="204"/>
      <c r="J102" s="205">
        <f>J128</f>
        <v>0</v>
      </c>
      <c r="K102" s="136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66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="2" customFormat="1" ht="6.96" customHeight="1">
      <c r="A104" s="35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="2" customFormat="1" ht="6.96" customHeight="1">
      <c r="A108" s="35"/>
      <c r="B108" s="71"/>
      <c r="C108" s="72"/>
      <c r="D108" s="72"/>
      <c r="E108" s="72"/>
      <c r="F108" s="72"/>
      <c r="G108" s="72"/>
      <c r="H108" s="72"/>
      <c r="I108" s="72"/>
      <c r="J108" s="72"/>
      <c r="K108" s="72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24.96" customHeight="1">
      <c r="A109" s="35"/>
      <c r="B109" s="36"/>
      <c r="C109" s="20" t="s">
        <v>250</v>
      </c>
      <c r="D109" s="37"/>
      <c r="E109" s="37"/>
      <c r="F109" s="37"/>
      <c r="G109" s="37"/>
      <c r="H109" s="37"/>
      <c r="I109" s="37"/>
      <c r="J109" s="37"/>
      <c r="K109" s="37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6.96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2" customHeight="1">
      <c r="A111" s="35"/>
      <c r="B111" s="36"/>
      <c r="C111" s="29" t="s">
        <v>14</v>
      </c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6.5" customHeight="1">
      <c r="A112" s="35"/>
      <c r="B112" s="36"/>
      <c r="C112" s="37"/>
      <c r="D112" s="37"/>
      <c r="E112" s="191" t="str">
        <f>E7</f>
        <v>Materská škola Svit - ZMNENA</v>
      </c>
      <c r="F112" s="29"/>
      <c r="G112" s="29"/>
      <c r="H112" s="29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1" customFormat="1" ht="12" customHeight="1">
      <c r="B113" s="18"/>
      <c r="C113" s="29" t="s">
        <v>221</v>
      </c>
      <c r="D113" s="19"/>
      <c r="E113" s="19"/>
      <c r="F113" s="19"/>
      <c r="G113" s="19"/>
      <c r="H113" s="19"/>
      <c r="I113" s="19"/>
      <c r="J113" s="19"/>
      <c r="K113" s="19"/>
      <c r="L113" s="17"/>
    </row>
    <row r="114" s="1" customFormat="1" ht="16.5" customHeight="1">
      <c r="B114" s="18"/>
      <c r="C114" s="19"/>
      <c r="D114" s="19"/>
      <c r="E114" s="191" t="s">
        <v>3269</v>
      </c>
      <c r="F114" s="19"/>
      <c r="G114" s="19"/>
      <c r="H114" s="19"/>
      <c r="I114" s="19"/>
      <c r="J114" s="19"/>
      <c r="K114" s="19"/>
      <c r="L114" s="17"/>
    </row>
    <row r="115" s="1" customFormat="1" ht="12" customHeight="1">
      <c r="B115" s="18"/>
      <c r="C115" s="29" t="s">
        <v>1380</v>
      </c>
      <c r="D115" s="19"/>
      <c r="E115" s="19"/>
      <c r="F115" s="19"/>
      <c r="G115" s="19"/>
      <c r="H115" s="19"/>
      <c r="I115" s="19"/>
      <c r="J115" s="19"/>
      <c r="K115" s="19"/>
      <c r="L115" s="17"/>
    </row>
    <row r="116" s="2" customFormat="1" ht="16.5" customHeight="1">
      <c r="A116" s="35"/>
      <c r="B116" s="36"/>
      <c r="C116" s="37"/>
      <c r="D116" s="37"/>
      <c r="E116" s="264" t="s">
        <v>3901</v>
      </c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2" customHeight="1">
      <c r="A117" s="35"/>
      <c r="B117" s="36"/>
      <c r="C117" s="29" t="s">
        <v>1382</v>
      </c>
      <c r="D117" s="37"/>
      <c r="E117" s="37"/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6.5" customHeight="1">
      <c r="A118" s="35"/>
      <c r="B118" s="36"/>
      <c r="C118" s="37"/>
      <c r="D118" s="37"/>
      <c r="E118" s="79" t="str">
        <f>E13</f>
        <v>SO-1.2.2.11 - Svietidla</v>
      </c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6.96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2" customHeight="1">
      <c r="A120" s="35"/>
      <c r="B120" s="36"/>
      <c r="C120" s="29" t="s">
        <v>18</v>
      </c>
      <c r="D120" s="37"/>
      <c r="E120" s="37"/>
      <c r="F120" s="24" t="str">
        <f>F16</f>
        <v>Svit</v>
      </c>
      <c r="G120" s="37"/>
      <c r="H120" s="37"/>
      <c r="I120" s="29" t="s">
        <v>20</v>
      </c>
      <c r="J120" s="82" t="str">
        <f>IF(J16="","",J16)</f>
        <v>20. 7. 2022</v>
      </c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6.96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40.05" customHeight="1">
      <c r="A122" s="35"/>
      <c r="B122" s="36"/>
      <c r="C122" s="29" t="s">
        <v>22</v>
      </c>
      <c r="D122" s="37"/>
      <c r="E122" s="37"/>
      <c r="F122" s="24" t="str">
        <f>E19</f>
        <v>Mesto Svit</v>
      </c>
      <c r="G122" s="37"/>
      <c r="H122" s="37"/>
      <c r="I122" s="29" t="s">
        <v>29</v>
      </c>
      <c r="J122" s="33" t="str">
        <f>E25</f>
        <v>Ing. arch. Martin Baloga, PhD. a kolektív EnviArch</v>
      </c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5.15" customHeight="1">
      <c r="A123" s="35"/>
      <c r="B123" s="36"/>
      <c r="C123" s="29" t="s">
        <v>27</v>
      </c>
      <c r="D123" s="37"/>
      <c r="E123" s="37"/>
      <c r="F123" s="24" t="str">
        <f>IF(E22="","",E22)</f>
        <v>Vyplň údaj</v>
      </c>
      <c r="G123" s="37"/>
      <c r="H123" s="37"/>
      <c r="I123" s="29" t="s">
        <v>33</v>
      </c>
      <c r="J123" s="33" t="str">
        <f>E28</f>
        <v>Structures, s.r.o.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0.32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11" customFormat="1" ht="29.28" customHeight="1">
      <c r="A125" s="207"/>
      <c r="B125" s="208"/>
      <c r="C125" s="209" t="s">
        <v>251</v>
      </c>
      <c r="D125" s="210" t="s">
        <v>63</v>
      </c>
      <c r="E125" s="210" t="s">
        <v>59</v>
      </c>
      <c r="F125" s="210" t="s">
        <v>60</v>
      </c>
      <c r="G125" s="210" t="s">
        <v>252</v>
      </c>
      <c r="H125" s="210" t="s">
        <v>253</v>
      </c>
      <c r="I125" s="210" t="s">
        <v>254</v>
      </c>
      <c r="J125" s="211" t="s">
        <v>225</v>
      </c>
      <c r="K125" s="212" t="s">
        <v>255</v>
      </c>
      <c r="L125" s="213"/>
      <c r="M125" s="103" t="s">
        <v>1</v>
      </c>
      <c r="N125" s="104" t="s">
        <v>42</v>
      </c>
      <c r="O125" s="104" t="s">
        <v>256</v>
      </c>
      <c r="P125" s="104" t="s">
        <v>257</v>
      </c>
      <c r="Q125" s="104" t="s">
        <v>258</v>
      </c>
      <c r="R125" s="104" t="s">
        <v>259</v>
      </c>
      <c r="S125" s="104" t="s">
        <v>260</v>
      </c>
      <c r="T125" s="105" t="s">
        <v>261</v>
      </c>
      <c r="U125" s="207"/>
      <c r="V125" s="207"/>
      <c r="W125" s="207"/>
      <c r="X125" s="207"/>
      <c r="Y125" s="207"/>
      <c r="Z125" s="207"/>
      <c r="AA125" s="207"/>
      <c r="AB125" s="207"/>
      <c r="AC125" s="207"/>
      <c r="AD125" s="207"/>
      <c r="AE125" s="207"/>
    </row>
    <row r="126" s="2" customFormat="1" ht="22.8" customHeight="1">
      <c r="A126" s="35"/>
      <c r="B126" s="36"/>
      <c r="C126" s="110" t="s">
        <v>226</v>
      </c>
      <c r="D126" s="37"/>
      <c r="E126" s="37"/>
      <c r="F126" s="37"/>
      <c r="G126" s="37"/>
      <c r="H126" s="37"/>
      <c r="I126" s="37"/>
      <c r="J126" s="214">
        <f>BK126</f>
        <v>0</v>
      </c>
      <c r="K126" s="37"/>
      <c r="L126" s="41"/>
      <c r="M126" s="106"/>
      <c r="N126" s="215"/>
      <c r="O126" s="107"/>
      <c r="P126" s="216">
        <f>P127</f>
        <v>0</v>
      </c>
      <c r="Q126" s="107"/>
      <c r="R126" s="216">
        <f>R127</f>
        <v>1.0700000000000001</v>
      </c>
      <c r="S126" s="107"/>
      <c r="T126" s="217">
        <f>T127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77</v>
      </c>
      <c r="AU126" s="14" t="s">
        <v>227</v>
      </c>
      <c r="BK126" s="218">
        <f>BK127</f>
        <v>0</v>
      </c>
    </row>
    <row r="127" s="12" customFormat="1" ht="25.92" customHeight="1">
      <c r="A127" s="12"/>
      <c r="B127" s="219"/>
      <c r="C127" s="220"/>
      <c r="D127" s="221" t="s">
        <v>77</v>
      </c>
      <c r="E127" s="222" t="s">
        <v>2580</v>
      </c>
      <c r="F127" s="222" t="s">
        <v>2581</v>
      </c>
      <c r="G127" s="220"/>
      <c r="H127" s="220"/>
      <c r="I127" s="223"/>
      <c r="J127" s="224">
        <f>BK127</f>
        <v>0</v>
      </c>
      <c r="K127" s="220"/>
      <c r="L127" s="225"/>
      <c r="M127" s="226"/>
      <c r="N127" s="227"/>
      <c r="O127" s="227"/>
      <c r="P127" s="228">
        <f>P128</f>
        <v>0</v>
      </c>
      <c r="Q127" s="227"/>
      <c r="R127" s="228">
        <f>R128</f>
        <v>1.0700000000000001</v>
      </c>
      <c r="S127" s="227"/>
      <c r="T127" s="229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0" t="s">
        <v>85</v>
      </c>
      <c r="AT127" s="231" t="s">
        <v>77</v>
      </c>
      <c r="AU127" s="231" t="s">
        <v>78</v>
      </c>
      <c r="AY127" s="230" t="s">
        <v>263</v>
      </c>
      <c r="BK127" s="232">
        <f>BK128</f>
        <v>0</v>
      </c>
    </row>
    <row r="128" s="12" customFormat="1" ht="22.8" customHeight="1">
      <c r="A128" s="12"/>
      <c r="B128" s="219"/>
      <c r="C128" s="220"/>
      <c r="D128" s="221" t="s">
        <v>77</v>
      </c>
      <c r="E128" s="247" t="s">
        <v>2582</v>
      </c>
      <c r="F128" s="247" t="s">
        <v>2583</v>
      </c>
      <c r="G128" s="220"/>
      <c r="H128" s="220"/>
      <c r="I128" s="223"/>
      <c r="J128" s="248">
        <f>BK128</f>
        <v>0</v>
      </c>
      <c r="K128" s="220"/>
      <c r="L128" s="225"/>
      <c r="M128" s="226"/>
      <c r="N128" s="227"/>
      <c r="O128" s="227"/>
      <c r="P128" s="228">
        <f>SUM(P129:P147)</f>
        <v>0</v>
      </c>
      <c r="Q128" s="227"/>
      <c r="R128" s="228">
        <f>SUM(R129:R147)</f>
        <v>1.0700000000000001</v>
      </c>
      <c r="S128" s="227"/>
      <c r="T128" s="229">
        <f>SUM(T129:T147)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0" t="s">
        <v>85</v>
      </c>
      <c r="AT128" s="231" t="s">
        <v>77</v>
      </c>
      <c r="AU128" s="231" t="s">
        <v>85</v>
      </c>
      <c r="AY128" s="230" t="s">
        <v>263</v>
      </c>
      <c r="BK128" s="232">
        <f>SUM(BK129:BK147)</f>
        <v>0</v>
      </c>
    </row>
    <row r="129" s="2" customFormat="1" ht="24.15" customHeight="1">
      <c r="A129" s="35"/>
      <c r="B129" s="36"/>
      <c r="C129" s="233" t="s">
        <v>85</v>
      </c>
      <c r="D129" s="233" t="s">
        <v>264</v>
      </c>
      <c r="E129" s="234" t="s">
        <v>3071</v>
      </c>
      <c r="F129" s="235" t="s">
        <v>3072</v>
      </c>
      <c r="G129" s="236" t="s">
        <v>2598</v>
      </c>
      <c r="H129" s="237">
        <v>28</v>
      </c>
      <c r="I129" s="238"/>
      <c r="J129" s="237">
        <f>ROUND(I129*H129,3)</f>
        <v>0</v>
      </c>
      <c r="K129" s="239"/>
      <c r="L129" s="41"/>
      <c r="M129" s="240" t="s">
        <v>1</v>
      </c>
      <c r="N129" s="241" t="s">
        <v>44</v>
      </c>
      <c r="O129" s="94"/>
      <c r="P129" s="242">
        <f>O129*H129</f>
        <v>0</v>
      </c>
      <c r="Q129" s="242">
        <v>0</v>
      </c>
      <c r="R129" s="242">
        <f>Q129*H129</f>
        <v>0</v>
      </c>
      <c r="S129" s="242">
        <v>0</v>
      </c>
      <c r="T129" s="243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4" t="s">
        <v>101</v>
      </c>
      <c r="AT129" s="244" t="s">
        <v>264</v>
      </c>
      <c r="AU129" s="244" t="s">
        <v>89</v>
      </c>
      <c r="AY129" s="14" t="s">
        <v>263</v>
      </c>
      <c r="BE129" s="245">
        <f>IF(N129="základná",J129,0)</f>
        <v>0</v>
      </c>
      <c r="BF129" s="245">
        <f>IF(N129="znížená",J129,0)</f>
        <v>0</v>
      </c>
      <c r="BG129" s="245">
        <f>IF(N129="zákl. prenesená",J129,0)</f>
        <v>0</v>
      </c>
      <c r="BH129" s="245">
        <f>IF(N129="zníž. prenesená",J129,0)</f>
        <v>0</v>
      </c>
      <c r="BI129" s="245">
        <f>IF(N129="nulová",J129,0)</f>
        <v>0</v>
      </c>
      <c r="BJ129" s="14" t="s">
        <v>89</v>
      </c>
      <c r="BK129" s="246">
        <f>ROUND(I129*H129,3)</f>
        <v>0</v>
      </c>
      <c r="BL129" s="14" t="s">
        <v>101</v>
      </c>
      <c r="BM129" s="244" t="s">
        <v>4419</v>
      </c>
    </row>
    <row r="130" s="2" customFormat="1" ht="24.15" customHeight="1">
      <c r="A130" s="35"/>
      <c r="B130" s="36"/>
      <c r="C130" s="249" t="s">
        <v>89</v>
      </c>
      <c r="D130" s="249" t="s">
        <v>612</v>
      </c>
      <c r="E130" s="250" t="s">
        <v>3074</v>
      </c>
      <c r="F130" s="251" t="s">
        <v>3075</v>
      </c>
      <c r="G130" s="252" t="s">
        <v>2598</v>
      </c>
      <c r="H130" s="253">
        <v>3</v>
      </c>
      <c r="I130" s="254"/>
      <c r="J130" s="253">
        <f>ROUND(I130*H130,3)</f>
        <v>0</v>
      </c>
      <c r="K130" s="255"/>
      <c r="L130" s="256"/>
      <c r="M130" s="257" t="s">
        <v>1</v>
      </c>
      <c r="N130" s="258" t="s">
        <v>44</v>
      </c>
      <c r="O130" s="94"/>
      <c r="P130" s="242">
        <f>O130*H130</f>
        <v>0</v>
      </c>
      <c r="Q130" s="242">
        <v>0.01</v>
      </c>
      <c r="R130" s="242">
        <f>Q130*H130</f>
        <v>0.029999999999999999</v>
      </c>
      <c r="S130" s="242">
        <v>0</v>
      </c>
      <c r="T130" s="243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4" t="s">
        <v>290</v>
      </c>
      <c r="AT130" s="244" t="s">
        <v>612</v>
      </c>
      <c r="AU130" s="244" t="s">
        <v>89</v>
      </c>
      <c r="AY130" s="14" t="s">
        <v>263</v>
      </c>
      <c r="BE130" s="245">
        <f>IF(N130="základná",J130,0)</f>
        <v>0</v>
      </c>
      <c r="BF130" s="245">
        <f>IF(N130="znížená",J130,0)</f>
        <v>0</v>
      </c>
      <c r="BG130" s="245">
        <f>IF(N130="zákl. prenesená",J130,0)</f>
        <v>0</v>
      </c>
      <c r="BH130" s="245">
        <f>IF(N130="zníž. prenesená",J130,0)</f>
        <v>0</v>
      </c>
      <c r="BI130" s="245">
        <f>IF(N130="nulová",J130,0)</f>
        <v>0</v>
      </c>
      <c r="BJ130" s="14" t="s">
        <v>89</v>
      </c>
      <c r="BK130" s="246">
        <f>ROUND(I130*H130,3)</f>
        <v>0</v>
      </c>
      <c r="BL130" s="14" t="s">
        <v>101</v>
      </c>
      <c r="BM130" s="244" t="s">
        <v>4420</v>
      </c>
    </row>
    <row r="131" s="2" customFormat="1" ht="24.15" customHeight="1">
      <c r="A131" s="35"/>
      <c r="B131" s="36"/>
      <c r="C131" s="249" t="s">
        <v>96</v>
      </c>
      <c r="D131" s="249" t="s">
        <v>612</v>
      </c>
      <c r="E131" s="250" t="s">
        <v>3077</v>
      </c>
      <c r="F131" s="251" t="s">
        <v>3078</v>
      </c>
      <c r="G131" s="252" t="s">
        <v>2598</v>
      </c>
      <c r="H131" s="253">
        <v>11</v>
      </c>
      <c r="I131" s="254"/>
      <c r="J131" s="253">
        <f>ROUND(I131*H131,3)</f>
        <v>0</v>
      </c>
      <c r="K131" s="255"/>
      <c r="L131" s="256"/>
      <c r="M131" s="257" t="s">
        <v>1</v>
      </c>
      <c r="N131" s="258" t="s">
        <v>44</v>
      </c>
      <c r="O131" s="94"/>
      <c r="P131" s="242">
        <f>O131*H131</f>
        <v>0</v>
      </c>
      <c r="Q131" s="242">
        <v>0.01</v>
      </c>
      <c r="R131" s="242">
        <f>Q131*H131</f>
        <v>0.11</v>
      </c>
      <c r="S131" s="242">
        <v>0</v>
      </c>
      <c r="T131" s="24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4" t="s">
        <v>290</v>
      </c>
      <c r="AT131" s="244" t="s">
        <v>612</v>
      </c>
      <c r="AU131" s="244" t="s">
        <v>89</v>
      </c>
      <c r="AY131" s="14" t="s">
        <v>263</v>
      </c>
      <c r="BE131" s="245">
        <f>IF(N131="základná",J131,0)</f>
        <v>0</v>
      </c>
      <c r="BF131" s="245">
        <f>IF(N131="znížená",J131,0)</f>
        <v>0</v>
      </c>
      <c r="BG131" s="245">
        <f>IF(N131="zákl. prenesená",J131,0)</f>
        <v>0</v>
      </c>
      <c r="BH131" s="245">
        <f>IF(N131="zníž. prenesená",J131,0)</f>
        <v>0</v>
      </c>
      <c r="BI131" s="245">
        <f>IF(N131="nulová",J131,0)</f>
        <v>0</v>
      </c>
      <c r="BJ131" s="14" t="s">
        <v>89</v>
      </c>
      <c r="BK131" s="246">
        <f>ROUND(I131*H131,3)</f>
        <v>0</v>
      </c>
      <c r="BL131" s="14" t="s">
        <v>101</v>
      </c>
      <c r="BM131" s="244" t="s">
        <v>4421</v>
      </c>
    </row>
    <row r="132" s="2" customFormat="1" ht="24.15" customHeight="1">
      <c r="A132" s="35"/>
      <c r="B132" s="36"/>
      <c r="C132" s="249" t="s">
        <v>101</v>
      </c>
      <c r="D132" s="249" t="s">
        <v>612</v>
      </c>
      <c r="E132" s="250" t="s">
        <v>3080</v>
      </c>
      <c r="F132" s="251" t="s">
        <v>3081</v>
      </c>
      <c r="G132" s="252" t="s">
        <v>2598</v>
      </c>
      <c r="H132" s="253">
        <v>6</v>
      </c>
      <c r="I132" s="254"/>
      <c r="J132" s="253">
        <f>ROUND(I132*H132,3)</f>
        <v>0</v>
      </c>
      <c r="K132" s="255"/>
      <c r="L132" s="256"/>
      <c r="M132" s="257" t="s">
        <v>1</v>
      </c>
      <c r="N132" s="258" t="s">
        <v>44</v>
      </c>
      <c r="O132" s="94"/>
      <c r="P132" s="242">
        <f>O132*H132</f>
        <v>0</v>
      </c>
      <c r="Q132" s="242">
        <v>0.01</v>
      </c>
      <c r="R132" s="242">
        <f>Q132*H132</f>
        <v>0.059999999999999998</v>
      </c>
      <c r="S132" s="242">
        <v>0</v>
      </c>
      <c r="T132" s="24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4" t="s">
        <v>290</v>
      </c>
      <c r="AT132" s="244" t="s">
        <v>612</v>
      </c>
      <c r="AU132" s="244" t="s">
        <v>89</v>
      </c>
      <c r="AY132" s="14" t="s">
        <v>263</v>
      </c>
      <c r="BE132" s="245">
        <f>IF(N132="základná",J132,0)</f>
        <v>0</v>
      </c>
      <c r="BF132" s="245">
        <f>IF(N132="znížená",J132,0)</f>
        <v>0</v>
      </c>
      <c r="BG132" s="245">
        <f>IF(N132="zákl. prenesená",J132,0)</f>
        <v>0</v>
      </c>
      <c r="BH132" s="245">
        <f>IF(N132="zníž. prenesená",J132,0)</f>
        <v>0</v>
      </c>
      <c r="BI132" s="245">
        <f>IF(N132="nulová",J132,0)</f>
        <v>0</v>
      </c>
      <c r="BJ132" s="14" t="s">
        <v>89</v>
      </c>
      <c r="BK132" s="246">
        <f>ROUND(I132*H132,3)</f>
        <v>0</v>
      </c>
      <c r="BL132" s="14" t="s">
        <v>101</v>
      </c>
      <c r="BM132" s="244" t="s">
        <v>4422</v>
      </c>
    </row>
    <row r="133" s="2" customFormat="1" ht="24.15" customHeight="1">
      <c r="A133" s="35"/>
      <c r="B133" s="36"/>
      <c r="C133" s="249" t="s">
        <v>278</v>
      </c>
      <c r="D133" s="249" t="s">
        <v>612</v>
      </c>
      <c r="E133" s="250" t="s">
        <v>3083</v>
      </c>
      <c r="F133" s="251" t="s">
        <v>3084</v>
      </c>
      <c r="G133" s="252" t="s">
        <v>2598</v>
      </c>
      <c r="H133" s="253">
        <v>8</v>
      </c>
      <c r="I133" s="254"/>
      <c r="J133" s="253">
        <f>ROUND(I133*H133,3)</f>
        <v>0</v>
      </c>
      <c r="K133" s="255"/>
      <c r="L133" s="256"/>
      <c r="M133" s="257" t="s">
        <v>1</v>
      </c>
      <c r="N133" s="258" t="s">
        <v>44</v>
      </c>
      <c r="O133" s="94"/>
      <c r="P133" s="242">
        <f>O133*H133</f>
        <v>0</v>
      </c>
      <c r="Q133" s="242">
        <v>0.01</v>
      </c>
      <c r="R133" s="242">
        <f>Q133*H133</f>
        <v>0.080000000000000002</v>
      </c>
      <c r="S133" s="242">
        <v>0</v>
      </c>
      <c r="T133" s="24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4" t="s">
        <v>290</v>
      </c>
      <c r="AT133" s="244" t="s">
        <v>612</v>
      </c>
      <c r="AU133" s="244" t="s">
        <v>89</v>
      </c>
      <c r="AY133" s="14" t="s">
        <v>263</v>
      </c>
      <c r="BE133" s="245">
        <f>IF(N133="základná",J133,0)</f>
        <v>0</v>
      </c>
      <c r="BF133" s="245">
        <f>IF(N133="znížená",J133,0)</f>
        <v>0</v>
      </c>
      <c r="BG133" s="245">
        <f>IF(N133="zákl. prenesená",J133,0)</f>
        <v>0</v>
      </c>
      <c r="BH133" s="245">
        <f>IF(N133="zníž. prenesená",J133,0)</f>
        <v>0</v>
      </c>
      <c r="BI133" s="245">
        <f>IF(N133="nulová",J133,0)</f>
        <v>0</v>
      </c>
      <c r="BJ133" s="14" t="s">
        <v>89</v>
      </c>
      <c r="BK133" s="246">
        <f>ROUND(I133*H133,3)</f>
        <v>0</v>
      </c>
      <c r="BL133" s="14" t="s">
        <v>101</v>
      </c>
      <c r="BM133" s="244" t="s">
        <v>4423</v>
      </c>
    </row>
    <row r="134" s="2" customFormat="1" ht="24.15" customHeight="1">
      <c r="A134" s="35"/>
      <c r="B134" s="36"/>
      <c r="C134" s="233" t="s">
        <v>282</v>
      </c>
      <c r="D134" s="233" t="s">
        <v>264</v>
      </c>
      <c r="E134" s="234" t="s">
        <v>3098</v>
      </c>
      <c r="F134" s="235" t="s">
        <v>3099</v>
      </c>
      <c r="G134" s="236" t="s">
        <v>2598</v>
      </c>
      <c r="H134" s="237">
        <v>79</v>
      </c>
      <c r="I134" s="238"/>
      <c r="J134" s="237">
        <f>ROUND(I134*H134,3)</f>
        <v>0</v>
      </c>
      <c r="K134" s="239"/>
      <c r="L134" s="41"/>
      <c r="M134" s="240" t="s">
        <v>1</v>
      </c>
      <c r="N134" s="241" t="s">
        <v>44</v>
      </c>
      <c r="O134" s="94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101</v>
      </c>
      <c r="AT134" s="244" t="s">
        <v>264</v>
      </c>
      <c r="AU134" s="244" t="s">
        <v>89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101</v>
      </c>
      <c r="BM134" s="244" t="s">
        <v>4424</v>
      </c>
    </row>
    <row r="135" s="2" customFormat="1" ht="24.15" customHeight="1">
      <c r="A135" s="35"/>
      <c r="B135" s="36"/>
      <c r="C135" s="249" t="s">
        <v>286</v>
      </c>
      <c r="D135" s="249" t="s">
        <v>612</v>
      </c>
      <c r="E135" s="250" t="s">
        <v>3101</v>
      </c>
      <c r="F135" s="251" t="s">
        <v>3102</v>
      </c>
      <c r="G135" s="252" t="s">
        <v>2598</v>
      </c>
      <c r="H135" s="253">
        <v>4</v>
      </c>
      <c r="I135" s="254"/>
      <c r="J135" s="253">
        <f>ROUND(I135*H135,3)</f>
        <v>0</v>
      </c>
      <c r="K135" s="255"/>
      <c r="L135" s="256"/>
      <c r="M135" s="257" t="s">
        <v>1</v>
      </c>
      <c r="N135" s="258" t="s">
        <v>44</v>
      </c>
      <c r="O135" s="94"/>
      <c r="P135" s="242">
        <f>O135*H135</f>
        <v>0</v>
      </c>
      <c r="Q135" s="242">
        <v>0.01</v>
      </c>
      <c r="R135" s="242">
        <f>Q135*H135</f>
        <v>0.040000000000000001</v>
      </c>
      <c r="S135" s="242">
        <v>0</v>
      </c>
      <c r="T135" s="24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4" t="s">
        <v>290</v>
      </c>
      <c r="AT135" s="244" t="s">
        <v>612</v>
      </c>
      <c r="AU135" s="244" t="s">
        <v>89</v>
      </c>
      <c r="AY135" s="14" t="s">
        <v>263</v>
      </c>
      <c r="BE135" s="245">
        <f>IF(N135="základná",J135,0)</f>
        <v>0</v>
      </c>
      <c r="BF135" s="245">
        <f>IF(N135="znížená",J135,0)</f>
        <v>0</v>
      </c>
      <c r="BG135" s="245">
        <f>IF(N135="zákl. prenesená",J135,0)</f>
        <v>0</v>
      </c>
      <c r="BH135" s="245">
        <f>IF(N135="zníž. prenesená",J135,0)</f>
        <v>0</v>
      </c>
      <c r="BI135" s="245">
        <f>IF(N135="nulová",J135,0)</f>
        <v>0</v>
      </c>
      <c r="BJ135" s="14" t="s">
        <v>89</v>
      </c>
      <c r="BK135" s="246">
        <f>ROUND(I135*H135,3)</f>
        <v>0</v>
      </c>
      <c r="BL135" s="14" t="s">
        <v>101</v>
      </c>
      <c r="BM135" s="244" t="s">
        <v>4425</v>
      </c>
    </row>
    <row r="136" s="2" customFormat="1" ht="24.15" customHeight="1">
      <c r="A136" s="35"/>
      <c r="B136" s="36"/>
      <c r="C136" s="249" t="s">
        <v>290</v>
      </c>
      <c r="D136" s="249" t="s">
        <v>612</v>
      </c>
      <c r="E136" s="250" t="s">
        <v>3104</v>
      </c>
      <c r="F136" s="251" t="s">
        <v>3105</v>
      </c>
      <c r="G136" s="252" t="s">
        <v>2598</v>
      </c>
      <c r="H136" s="253">
        <v>24</v>
      </c>
      <c r="I136" s="254"/>
      <c r="J136" s="253">
        <f>ROUND(I136*H136,3)</f>
        <v>0</v>
      </c>
      <c r="K136" s="255"/>
      <c r="L136" s="256"/>
      <c r="M136" s="257" t="s">
        <v>1</v>
      </c>
      <c r="N136" s="258" t="s">
        <v>44</v>
      </c>
      <c r="O136" s="94"/>
      <c r="P136" s="242">
        <f>O136*H136</f>
        <v>0</v>
      </c>
      <c r="Q136" s="242">
        <v>0.01</v>
      </c>
      <c r="R136" s="242">
        <f>Q136*H136</f>
        <v>0.23999999999999999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290</v>
      </c>
      <c r="AT136" s="244" t="s">
        <v>612</v>
      </c>
      <c r="AU136" s="244" t="s">
        <v>89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101</v>
      </c>
      <c r="BM136" s="244" t="s">
        <v>4426</v>
      </c>
    </row>
    <row r="137" s="2" customFormat="1" ht="24.15" customHeight="1">
      <c r="A137" s="35"/>
      <c r="B137" s="36"/>
      <c r="C137" s="249" t="s">
        <v>294</v>
      </c>
      <c r="D137" s="249" t="s">
        <v>612</v>
      </c>
      <c r="E137" s="250" t="s">
        <v>4427</v>
      </c>
      <c r="F137" s="251" t="s">
        <v>4428</v>
      </c>
      <c r="G137" s="252" t="s">
        <v>2598</v>
      </c>
      <c r="H137" s="253">
        <v>20</v>
      </c>
      <c r="I137" s="254"/>
      <c r="J137" s="253">
        <f>ROUND(I137*H137,3)</f>
        <v>0</v>
      </c>
      <c r="K137" s="255"/>
      <c r="L137" s="256"/>
      <c r="M137" s="257" t="s">
        <v>1</v>
      </c>
      <c r="N137" s="258" t="s">
        <v>44</v>
      </c>
      <c r="O137" s="94"/>
      <c r="P137" s="242">
        <f>O137*H137</f>
        <v>0</v>
      </c>
      <c r="Q137" s="242">
        <v>0.01</v>
      </c>
      <c r="R137" s="242">
        <f>Q137*H137</f>
        <v>0.20000000000000001</v>
      </c>
      <c r="S137" s="242">
        <v>0</v>
      </c>
      <c r="T137" s="24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4" t="s">
        <v>290</v>
      </c>
      <c r="AT137" s="244" t="s">
        <v>612</v>
      </c>
      <c r="AU137" s="244" t="s">
        <v>89</v>
      </c>
      <c r="AY137" s="14" t="s">
        <v>263</v>
      </c>
      <c r="BE137" s="245">
        <f>IF(N137="základná",J137,0)</f>
        <v>0</v>
      </c>
      <c r="BF137" s="245">
        <f>IF(N137="znížená",J137,0)</f>
        <v>0</v>
      </c>
      <c r="BG137" s="245">
        <f>IF(N137="zákl. prenesená",J137,0)</f>
        <v>0</v>
      </c>
      <c r="BH137" s="245">
        <f>IF(N137="zníž. prenesená",J137,0)</f>
        <v>0</v>
      </c>
      <c r="BI137" s="245">
        <f>IF(N137="nulová",J137,0)</f>
        <v>0</v>
      </c>
      <c r="BJ137" s="14" t="s">
        <v>89</v>
      </c>
      <c r="BK137" s="246">
        <f>ROUND(I137*H137,3)</f>
        <v>0</v>
      </c>
      <c r="BL137" s="14" t="s">
        <v>101</v>
      </c>
      <c r="BM137" s="244" t="s">
        <v>4429</v>
      </c>
    </row>
    <row r="138" s="2" customFormat="1" ht="24.15" customHeight="1">
      <c r="A138" s="35"/>
      <c r="B138" s="36"/>
      <c r="C138" s="249" t="s">
        <v>298</v>
      </c>
      <c r="D138" s="249" t="s">
        <v>612</v>
      </c>
      <c r="E138" s="250" t="s">
        <v>4430</v>
      </c>
      <c r="F138" s="251" t="s">
        <v>4431</v>
      </c>
      <c r="G138" s="252" t="s">
        <v>2598</v>
      </c>
      <c r="H138" s="253">
        <v>6</v>
      </c>
      <c r="I138" s="254"/>
      <c r="J138" s="253">
        <f>ROUND(I138*H138,3)</f>
        <v>0</v>
      </c>
      <c r="K138" s="255"/>
      <c r="L138" s="256"/>
      <c r="M138" s="257" t="s">
        <v>1</v>
      </c>
      <c r="N138" s="258" t="s">
        <v>44</v>
      </c>
      <c r="O138" s="94"/>
      <c r="P138" s="242">
        <f>O138*H138</f>
        <v>0</v>
      </c>
      <c r="Q138" s="242">
        <v>0.01</v>
      </c>
      <c r="R138" s="242">
        <f>Q138*H138</f>
        <v>0.059999999999999998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290</v>
      </c>
      <c r="AT138" s="244" t="s">
        <v>612</v>
      </c>
      <c r="AU138" s="244" t="s">
        <v>89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101</v>
      </c>
      <c r="BM138" s="244" t="s">
        <v>4432</v>
      </c>
    </row>
    <row r="139" s="2" customFormat="1" ht="33" customHeight="1">
      <c r="A139" s="35"/>
      <c r="B139" s="36"/>
      <c r="C139" s="249" t="s">
        <v>302</v>
      </c>
      <c r="D139" s="249" t="s">
        <v>612</v>
      </c>
      <c r="E139" s="250" t="s">
        <v>3107</v>
      </c>
      <c r="F139" s="251" t="s">
        <v>3108</v>
      </c>
      <c r="G139" s="252" t="s">
        <v>2598</v>
      </c>
      <c r="H139" s="253">
        <v>13</v>
      </c>
      <c r="I139" s="254"/>
      <c r="J139" s="253">
        <f>ROUND(I139*H139,3)</f>
        <v>0</v>
      </c>
      <c r="K139" s="255"/>
      <c r="L139" s="256"/>
      <c r="M139" s="257" t="s">
        <v>1</v>
      </c>
      <c r="N139" s="258" t="s">
        <v>44</v>
      </c>
      <c r="O139" s="94"/>
      <c r="P139" s="242">
        <f>O139*H139</f>
        <v>0</v>
      </c>
      <c r="Q139" s="242">
        <v>0.01</v>
      </c>
      <c r="R139" s="242">
        <f>Q139*H139</f>
        <v>0.13</v>
      </c>
      <c r="S139" s="242">
        <v>0</v>
      </c>
      <c r="T139" s="24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4" t="s">
        <v>290</v>
      </c>
      <c r="AT139" s="244" t="s">
        <v>612</v>
      </c>
      <c r="AU139" s="244" t="s">
        <v>89</v>
      </c>
      <c r="AY139" s="14" t="s">
        <v>263</v>
      </c>
      <c r="BE139" s="245">
        <f>IF(N139="základná",J139,0)</f>
        <v>0</v>
      </c>
      <c r="BF139" s="245">
        <f>IF(N139="znížená",J139,0)</f>
        <v>0</v>
      </c>
      <c r="BG139" s="245">
        <f>IF(N139="zákl. prenesená",J139,0)</f>
        <v>0</v>
      </c>
      <c r="BH139" s="245">
        <f>IF(N139="zníž. prenesená",J139,0)</f>
        <v>0</v>
      </c>
      <c r="BI139" s="245">
        <f>IF(N139="nulová",J139,0)</f>
        <v>0</v>
      </c>
      <c r="BJ139" s="14" t="s">
        <v>89</v>
      </c>
      <c r="BK139" s="246">
        <f>ROUND(I139*H139,3)</f>
        <v>0</v>
      </c>
      <c r="BL139" s="14" t="s">
        <v>101</v>
      </c>
      <c r="BM139" s="244" t="s">
        <v>4433</v>
      </c>
    </row>
    <row r="140" s="2" customFormat="1" ht="37.8" customHeight="1">
      <c r="A140" s="35"/>
      <c r="B140" s="36"/>
      <c r="C140" s="249" t="s">
        <v>306</v>
      </c>
      <c r="D140" s="249" t="s">
        <v>612</v>
      </c>
      <c r="E140" s="250" t="s">
        <v>3110</v>
      </c>
      <c r="F140" s="251" t="s">
        <v>3111</v>
      </c>
      <c r="G140" s="252" t="s">
        <v>2598</v>
      </c>
      <c r="H140" s="253">
        <v>12</v>
      </c>
      <c r="I140" s="254"/>
      <c r="J140" s="253">
        <f>ROUND(I140*H140,3)</f>
        <v>0</v>
      </c>
      <c r="K140" s="255"/>
      <c r="L140" s="256"/>
      <c r="M140" s="257" t="s">
        <v>1</v>
      </c>
      <c r="N140" s="258" t="s">
        <v>44</v>
      </c>
      <c r="O140" s="94"/>
      <c r="P140" s="242">
        <f>O140*H140</f>
        <v>0</v>
      </c>
      <c r="Q140" s="242">
        <v>0.01</v>
      </c>
      <c r="R140" s="242">
        <f>Q140*H140</f>
        <v>0.12</v>
      </c>
      <c r="S140" s="242">
        <v>0</v>
      </c>
      <c r="T140" s="24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4" t="s">
        <v>290</v>
      </c>
      <c r="AT140" s="244" t="s">
        <v>612</v>
      </c>
      <c r="AU140" s="244" t="s">
        <v>89</v>
      </c>
      <c r="AY140" s="14" t="s">
        <v>263</v>
      </c>
      <c r="BE140" s="245">
        <f>IF(N140="základná",J140,0)</f>
        <v>0</v>
      </c>
      <c r="BF140" s="245">
        <f>IF(N140="znížená",J140,0)</f>
        <v>0</v>
      </c>
      <c r="BG140" s="245">
        <f>IF(N140="zákl. prenesená",J140,0)</f>
        <v>0</v>
      </c>
      <c r="BH140" s="245">
        <f>IF(N140="zníž. prenesená",J140,0)</f>
        <v>0</v>
      </c>
      <c r="BI140" s="245">
        <f>IF(N140="nulová",J140,0)</f>
        <v>0</v>
      </c>
      <c r="BJ140" s="14" t="s">
        <v>89</v>
      </c>
      <c r="BK140" s="246">
        <f>ROUND(I140*H140,3)</f>
        <v>0</v>
      </c>
      <c r="BL140" s="14" t="s">
        <v>101</v>
      </c>
      <c r="BM140" s="244" t="s">
        <v>4434</v>
      </c>
    </row>
    <row r="141" s="2" customFormat="1" ht="24.15" customHeight="1">
      <c r="A141" s="35"/>
      <c r="B141" s="36"/>
      <c r="C141" s="233" t="s">
        <v>310</v>
      </c>
      <c r="D141" s="233" t="s">
        <v>264</v>
      </c>
      <c r="E141" s="234" t="s">
        <v>3113</v>
      </c>
      <c r="F141" s="235" t="s">
        <v>3114</v>
      </c>
      <c r="G141" s="236" t="s">
        <v>2598</v>
      </c>
      <c r="H141" s="237">
        <v>23</v>
      </c>
      <c r="I141" s="238"/>
      <c r="J141" s="237">
        <f>ROUND(I141*H141,3)</f>
        <v>0</v>
      </c>
      <c r="K141" s="239"/>
      <c r="L141" s="41"/>
      <c r="M141" s="240" t="s">
        <v>1</v>
      </c>
      <c r="N141" s="241" t="s">
        <v>44</v>
      </c>
      <c r="O141" s="94"/>
      <c r="P141" s="242">
        <f>O141*H141</f>
        <v>0</v>
      </c>
      <c r="Q141" s="242">
        <v>0</v>
      </c>
      <c r="R141" s="242">
        <f>Q141*H141</f>
        <v>0</v>
      </c>
      <c r="S141" s="242">
        <v>0</v>
      </c>
      <c r="T141" s="24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4" t="s">
        <v>101</v>
      </c>
      <c r="AT141" s="244" t="s">
        <v>264</v>
      </c>
      <c r="AU141" s="244" t="s">
        <v>89</v>
      </c>
      <c r="AY141" s="14" t="s">
        <v>263</v>
      </c>
      <c r="BE141" s="245">
        <f>IF(N141="základná",J141,0)</f>
        <v>0</v>
      </c>
      <c r="BF141" s="245">
        <f>IF(N141="znížená",J141,0)</f>
        <v>0</v>
      </c>
      <c r="BG141" s="245">
        <f>IF(N141="zákl. prenesená",J141,0)</f>
        <v>0</v>
      </c>
      <c r="BH141" s="245">
        <f>IF(N141="zníž. prenesená",J141,0)</f>
        <v>0</v>
      </c>
      <c r="BI141" s="245">
        <f>IF(N141="nulová",J141,0)</f>
        <v>0</v>
      </c>
      <c r="BJ141" s="14" t="s">
        <v>89</v>
      </c>
      <c r="BK141" s="246">
        <f>ROUND(I141*H141,3)</f>
        <v>0</v>
      </c>
      <c r="BL141" s="14" t="s">
        <v>101</v>
      </c>
      <c r="BM141" s="244" t="s">
        <v>4435</v>
      </c>
    </row>
    <row r="142" s="2" customFormat="1" ht="24.15" customHeight="1">
      <c r="A142" s="35"/>
      <c r="B142" s="36"/>
      <c r="C142" s="249" t="s">
        <v>315</v>
      </c>
      <c r="D142" s="249" t="s">
        <v>612</v>
      </c>
      <c r="E142" s="250" t="s">
        <v>3119</v>
      </c>
      <c r="F142" s="251" t="s">
        <v>3120</v>
      </c>
      <c r="G142" s="252" t="s">
        <v>2598</v>
      </c>
      <c r="H142" s="253">
        <v>1</v>
      </c>
      <c r="I142" s="254"/>
      <c r="J142" s="253">
        <f>ROUND(I142*H142,3)</f>
        <v>0</v>
      </c>
      <c r="K142" s="255"/>
      <c r="L142" s="256"/>
      <c r="M142" s="257" t="s">
        <v>1</v>
      </c>
      <c r="N142" s="258" t="s">
        <v>44</v>
      </c>
      <c r="O142" s="94"/>
      <c r="P142" s="242">
        <f>O142*H142</f>
        <v>0</v>
      </c>
      <c r="Q142" s="242">
        <v>0</v>
      </c>
      <c r="R142" s="242">
        <f>Q142*H142</f>
        <v>0</v>
      </c>
      <c r="S142" s="242">
        <v>0</v>
      </c>
      <c r="T142" s="24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4" t="s">
        <v>290</v>
      </c>
      <c r="AT142" s="244" t="s">
        <v>612</v>
      </c>
      <c r="AU142" s="244" t="s">
        <v>89</v>
      </c>
      <c r="AY142" s="14" t="s">
        <v>263</v>
      </c>
      <c r="BE142" s="245">
        <f>IF(N142="základná",J142,0)</f>
        <v>0</v>
      </c>
      <c r="BF142" s="245">
        <f>IF(N142="znížená",J142,0)</f>
        <v>0</v>
      </c>
      <c r="BG142" s="245">
        <f>IF(N142="zákl. prenesená",J142,0)</f>
        <v>0</v>
      </c>
      <c r="BH142" s="245">
        <f>IF(N142="zníž. prenesená",J142,0)</f>
        <v>0</v>
      </c>
      <c r="BI142" s="245">
        <f>IF(N142="nulová",J142,0)</f>
        <v>0</v>
      </c>
      <c r="BJ142" s="14" t="s">
        <v>89</v>
      </c>
      <c r="BK142" s="246">
        <f>ROUND(I142*H142,3)</f>
        <v>0</v>
      </c>
      <c r="BL142" s="14" t="s">
        <v>101</v>
      </c>
      <c r="BM142" s="244" t="s">
        <v>4436</v>
      </c>
    </row>
    <row r="143" s="2" customFormat="1" ht="24.15" customHeight="1">
      <c r="A143" s="35"/>
      <c r="B143" s="36"/>
      <c r="C143" s="249" t="s">
        <v>319</v>
      </c>
      <c r="D143" s="249" t="s">
        <v>612</v>
      </c>
      <c r="E143" s="250" t="s">
        <v>3125</v>
      </c>
      <c r="F143" s="251" t="s">
        <v>3126</v>
      </c>
      <c r="G143" s="252" t="s">
        <v>2598</v>
      </c>
      <c r="H143" s="253">
        <v>16</v>
      </c>
      <c r="I143" s="254"/>
      <c r="J143" s="253">
        <f>ROUND(I143*H143,3)</f>
        <v>0</v>
      </c>
      <c r="K143" s="255"/>
      <c r="L143" s="256"/>
      <c r="M143" s="257" t="s">
        <v>1</v>
      </c>
      <c r="N143" s="258" t="s">
        <v>44</v>
      </c>
      <c r="O143" s="94"/>
      <c r="P143" s="242">
        <f>O143*H143</f>
        <v>0</v>
      </c>
      <c r="Q143" s="242">
        <v>0</v>
      </c>
      <c r="R143" s="242">
        <f>Q143*H143</f>
        <v>0</v>
      </c>
      <c r="S143" s="242">
        <v>0</v>
      </c>
      <c r="T143" s="24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4" t="s">
        <v>290</v>
      </c>
      <c r="AT143" s="244" t="s">
        <v>612</v>
      </c>
      <c r="AU143" s="244" t="s">
        <v>89</v>
      </c>
      <c r="AY143" s="14" t="s">
        <v>263</v>
      </c>
      <c r="BE143" s="245">
        <f>IF(N143="základná",J143,0)</f>
        <v>0</v>
      </c>
      <c r="BF143" s="245">
        <f>IF(N143="znížená",J143,0)</f>
        <v>0</v>
      </c>
      <c r="BG143" s="245">
        <f>IF(N143="zákl. prenesená",J143,0)</f>
        <v>0</v>
      </c>
      <c r="BH143" s="245">
        <f>IF(N143="zníž. prenesená",J143,0)</f>
        <v>0</v>
      </c>
      <c r="BI143" s="245">
        <f>IF(N143="nulová",J143,0)</f>
        <v>0</v>
      </c>
      <c r="BJ143" s="14" t="s">
        <v>89</v>
      </c>
      <c r="BK143" s="246">
        <f>ROUND(I143*H143,3)</f>
        <v>0</v>
      </c>
      <c r="BL143" s="14" t="s">
        <v>101</v>
      </c>
      <c r="BM143" s="244" t="s">
        <v>4437</v>
      </c>
    </row>
    <row r="144" s="2" customFormat="1" ht="24.15" customHeight="1">
      <c r="A144" s="35"/>
      <c r="B144" s="36"/>
      <c r="C144" s="249" t="s">
        <v>327</v>
      </c>
      <c r="D144" s="249" t="s">
        <v>612</v>
      </c>
      <c r="E144" s="250" t="s">
        <v>3128</v>
      </c>
      <c r="F144" s="251" t="s">
        <v>3129</v>
      </c>
      <c r="G144" s="252" t="s">
        <v>2598</v>
      </c>
      <c r="H144" s="253">
        <v>4</v>
      </c>
      <c r="I144" s="254"/>
      <c r="J144" s="253">
        <f>ROUND(I144*H144,3)</f>
        <v>0</v>
      </c>
      <c r="K144" s="255"/>
      <c r="L144" s="256"/>
      <c r="M144" s="257" t="s">
        <v>1</v>
      </c>
      <c r="N144" s="258" t="s">
        <v>44</v>
      </c>
      <c r="O144" s="94"/>
      <c r="P144" s="242">
        <f>O144*H144</f>
        <v>0</v>
      </c>
      <c r="Q144" s="242">
        <v>0</v>
      </c>
      <c r="R144" s="242">
        <f>Q144*H144</f>
        <v>0</v>
      </c>
      <c r="S144" s="242">
        <v>0</v>
      </c>
      <c r="T144" s="24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4" t="s">
        <v>290</v>
      </c>
      <c r="AT144" s="244" t="s">
        <v>612</v>
      </c>
      <c r="AU144" s="244" t="s">
        <v>89</v>
      </c>
      <c r="AY144" s="14" t="s">
        <v>263</v>
      </c>
      <c r="BE144" s="245">
        <f>IF(N144="základná",J144,0)</f>
        <v>0</v>
      </c>
      <c r="BF144" s="245">
        <f>IF(N144="znížená",J144,0)</f>
        <v>0</v>
      </c>
      <c r="BG144" s="245">
        <f>IF(N144="zákl. prenesená",J144,0)</f>
        <v>0</v>
      </c>
      <c r="BH144" s="245">
        <f>IF(N144="zníž. prenesená",J144,0)</f>
        <v>0</v>
      </c>
      <c r="BI144" s="245">
        <f>IF(N144="nulová",J144,0)</f>
        <v>0</v>
      </c>
      <c r="BJ144" s="14" t="s">
        <v>89</v>
      </c>
      <c r="BK144" s="246">
        <f>ROUND(I144*H144,3)</f>
        <v>0</v>
      </c>
      <c r="BL144" s="14" t="s">
        <v>101</v>
      </c>
      <c r="BM144" s="244" t="s">
        <v>4438</v>
      </c>
    </row>
    <row r="145" s="2" customFormat="1" ht="24.15" customHeight="1">
      <c r="A145" s="35"/>
      <c r="B145" s="36"/>
      <c r="C145" s="249" t="s">
        <v>331</v>
      </c>
      <c r="D145" s="249" t="s">
        <v>612</v>
      </c>
      <c r="E145" s="250" t="s">
        <v>3131</v>
      </c>
      <c r="F145" s="251" t="s">
        <v>3132</v>
      </c>
      <c r="G145" s="252" t="s">
        <v>2598</v>
      </c>
      <c r="H145" s="253">
        <v>2</v>
      </c>
      <c r="I145" s="254"/>
      <c r="J145" s="253">
        <f>ROUND(I145*H145,3)</f>
        <v>0</v>
      </c>
      <c r="K145" s="255"/>
      <c r="L145" s="256"/>
      <c r="M145" s="257" t="s">
        <v>1</v>
      </c>
      <c r="N145" s="258" t="s">
        <v>44</v>
      </c>
      <c r="O145" s="94"/>
      <c r="P145" s="242">
        <f>O145*H145</f>
        <v>0</v>
      </c>
      <c r="Q145" s="242">
        <v>0</v>
      </c>
      <c r="R145" s="242">
        <f>Q145*H145</f>
        <v>0</v>
      </c>
      <c r="S145" s="242">
        <v>0</v>
      </c>
      <c r="T145" s="24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4" t="s">
        <v>290</v>
      </c>
      <c r="AT145" s="244" t="s">
        <v>612</v>
      </c>
      <c r="AU145" s="244" t="s">
        <v>89</v>
      </c>
      <c r="AY145" s="14" t="s">
        <v>263</v>
      </c>
      <c r="BE145" s="245">
        <f>IF(N145="základná",J145,0)</f>
        <v>0</v>
      </c>
      <c r="BF145" s="245">
        <f>IF(N145="znížená",J145,0)</f>
        <v>0</v>
      </c>
      <c r="BG145" s="245">
        <f>IF(N145="zákl. prenesená",J145,0)</f>
        <v>0</v>
      </c>
      <c r="BH145" s="245">
        <f>IF(N145="zníž. prenesená",J145,0)</f>
        <v>0</v>
      </c>
      <c r="BI145" s="245">
        <f>IF(N145="nulová",J145,0)</f>
        <v>0</v>
      </c>
      <c r="BJ145" s="14" t="s">
        <v>89</v>
      </c>
      <c r="BK145" s="246">
        <f>ROUND(I145*H145,3)</f>
        <v>0</v>
      </c>
      <c r="BL145" s="14" t="s">
        <v>101</v>
      </c>
      <c r="BM145" s="244" t="s">
        <v>4439</v>
      </c>
    </row>
    <row r="146" s="2" customFormat="1" ht="16.5" customHeight="1">
      <c r="A146" s="35"/>
      <c r="B146" s="36"/>
      <c r="C146" s="233" t="s">
        <v>1455</v>
      </c>
      <c r="D146" s="233" t="s">
        <v>264</v>
      </c>
      <c r="E146" s="234" t="s">
        <v>3146</v>
      </c>
      <c r="F146" s="235" t="s">
        <v>3147</v>
      </c>
      <c r="G146" s="236" t="s">
        <v>1445</v>
      </c>
      <c r="H146" s="238"/>
      <c r="I146" s="238"/>
      <c r="J146" s="237">
        <f>ROUND(I146*H146,3)</f>
        <v>0</v>
      </c>
      <c r="K146" s="239"/>
      <c r="L146" s="41"/>
      <c r="M146" s="240" t="s">
        <v>1</v>
      </c>
      <c r="N146" s="241" t="s">
        <v>44</v>
      </c>
      <c r="O146" s="94"/>
      <c r="P146" s="242">
        <f>O146*H146</f>
        <v>0</v>
      </c>
      <c r="Q146" s="242">
        <v>0</v>
      </c>
      <c r="R146" s="242">
        <f>Q146*H146</f>
        <v>0</v>
      </c>
      <c r="S146" s="242">
        <v>0</v>
      </c>
      <c r="T146" s="24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4" t="s">
        <v>101</v>
      </c>
      <c r="AT146" s="244" t="s">
        <v>264</v>
      </c>
      <c r="AU146" s="244" t="s">
        <v>89</v>
      </c>
      <c r="AY146" s="14" t="s">
        <v>263</v>
      </c>
      <c r="BE146" s="245">
        <f>IF(N146="základná",J146,0)</f>
        <v>0</v>
      </c>
      <c r="BF146" s="245">
        <f>IF(N146="znížená",J146,0)</f>
        <v>0</v>
      </c>
      <c r="BG146" s="245">
        <f>IF(N146="zákl. prenesená",J146,0)</f>
        <v>0</v>
      </c>
      <c r="BH146" s="245">
        <f>IF(N146="zníž. prenesená",J146,0)</f>
        <v>0</v>
      </c>
      <c r="BI146" s="245">
        <f>IF(N146="nulová",J146,0)</f>
        <v>0</v>
      </c>
      <c r="BJ146" s="14" t="s">
        <v>89</v>
      </c>
      <c r="BK146" s="246">
        <f>ROUND(I146*H146,3)</f>
        <v>0</v>
      </c>
      <c r="BL146" s="14" t="s">
        <v>101</v>
      </c>
      <c r="BM146" s="244" t="s">
        <v>4440</v>
      </c>
    </row>
    <row r="147" s="2" customFormat="1" ht="16.5" customHeight="1">
      <c r="A147" s="35"/>
      <c r="B147" s="36"/>
      <c r="C147" s="249" t="s">
        <v>339</v>
      </c>
      <c r="D147" s="249" t="s">
        <v>612</v>
      </c>
      <c r="E147" s="250" t="s">
        <v>2696</v>
      </c>
      <c r="F147" s="251" t="s">
        <v>2464</v>
      </c>
      <c r="G147" s="252" t="s">
        <v>1445</v>
      </c>
      <c r="H147" s="254"/>
      <c r="I147" s="254"/>
      <c r="J147" s="253">
        <f>ROUND(I147*H147,3)</f>
        <v>0</v>
      </c>
      <c r="K147" s="255"/>
      <c r="L147" s="256"/>
      <c r="M147" s="265" t="s">
        <v>1</v>
      </c>
      <c r="N147" s="266" t="s">
        <v>44</v>
      </c>
      <c r="O147" s="261"/>
      <c r="P147" s="262">
        <f>O147*H147</f>
        <v>0</v>
      </c>
      <c r="Q147" s="262">
        <v>0</v>
      </c>
      <c r="R147" s="262">
        <f>Q147*H147</f>
        <v>0</v>
      </c>
      <c r="S147" s="262">
        <v>0</v>
      </c>
      <c r="T147" s="26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4" t="s">
        <v>290</v>
      </c>
      <c r="AT147" s="244" t="s">
        <v>612</v>
      </c>
      <c r="AU147" s="244" t="s">
        <v>89</v>
      </c>
      <c r="AY147" s="14" t="s">
        <v>263</v>
      </c>
      <c r="BE147" s="245">
        <f>IF(N147="základná",J147,0)</f>
        <v>0</v>
      </c>
      <c r="BF147" s="245">
        <f>IF(N147="znížená",J147,0)</f>
        <v>0</v>
      </c>
      <c r="BG147" s="245">
        <f>IF(N147="zákl. prenesená",J147,0)</f>
        <v>0</v>
      </c>
      <c r="BH147" s="245">
        <f>IF(N147="zníž. prenesená",J147,0)</f>
        <v>0</v>
      </c>
      <c r="BI147" s="245">
        <f>IF(N147="nulová",J147,0)</f>
        <v>0</v>
      </c>
      <c r="BJ147" s="14" t="s">
        <v>89</v>
      </c>
      <c r="BK147" s="246">
        <f>ROUND(I147*H147,3)</f>
        <v>0</v>
      </c>
      <c r="BL147" s="14" t="s">
        <v>101</v>
      </c>
      <c r="BM147" s="244" t="s">
        <v>4441</v>
      </c>
    </row>
    <row r="148" s="2" customFormat="1" ht="6.96" customHeight="1">
      <c r="A148" s="35"/>
      <c r="B148" s="69"/>
      <c r="C148" s="70"/>
      <c r="D148" s="70"/>
      <c r="E148" s="70"/>
      <c r="F148" s="70"/>
      <c r="G148" s="70"/>
      <c r="H148" s="70"/>
      <c r="I148" s="70"/>
      <c r="J148" s="70"/>
      <c r="K148" s="70"/>
      <c r="L148" s="41"/>
      <c r="M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</row>
  </sheetData>
  <sheetProtection sheet="1" autoFilter="0" formatColumns="0" formatRows="0" objects="1" scenarios="1" spinCount="100000" saltValue="0ElIOmHz1U8kOL6EtNiEJ8Yie79l63pm2x85bch90U9lQN+Rt2Z8SEOYResfJVUra+cLyDy/DaiB8LABqfdlKg==" hashValue="Gsug4DjijDcvvh3MOwjYSP/IvuJ37JZff0IKQqsetcIWES7H/YU647yEOu3UB6dULlmwexIPegQfrjNoQjkUqw==" algorithmName="SHA-512" password="CC35"/>
  <autoFilter ref="C125:K147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2:H112"/>
    <mergeCell ref="E116:H116"/>
    <mergeCell ref="E114:H114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202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>
      <c r="B8" s="17"/>
      <c r="D8" s="154" t="s">
        <v>221</v>
      </c>
      <c r="L8" s="17"/>
    </row>
    <row r="9" s="1" customFormat="1" ht="16.5" customHeight="1">
      <c r="B9" s="17"/>
      <c r="E9" s="155" t="s">
        <v>3269</v>
      </c>
      <c r="F9" s="1"/>
      <c r="G9" s="1"/>
      <c r="H9" s="1"/>
      <c r="L9" s="17"/>
    </row>
    <row r="10" s="1" customFormat="1" ht="12" customHeight="1">
      <c r="B10" s="17"/>
      <c r="D10" s="154" t="s">
        <v>1380</v>
      </c>
      <c r="L10" s="17"/>
    </row>
    <row r="11" s="2" customFormat="1" ht="16.5" customHeight="1">
      <c r="A11" s="35"/>
      <c r="B11" s="41"/>
      <c r="C11" s="35"/>
      <c r="D11" s="35"/>
      <c r="E11" s="166" t="s">
        <v>3901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1382</v>
      </c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6" t="s">
        <v>4442</v>
      </c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54" t="s">
        <v>16</v>
      </c>
      <c r="E15" s="35"/>
      <c r="F15" s="144" t="s">
        <v>1</v>
      </c>
      <c r="G15" s="35"/>
      <c r="H15" s="35"/>
      <c r="I15" s="154" t="s">
        <v>17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4" t="s">
        <v>18</v>
      </c>
      <c r="E16" s="35"/>
      <c r="F16" s="144" t="s">
        <v>19</v>
      </c>
      <c r="G16" s="35"/>
      <c r="H16" s="35"/>
      <c r="I16" s="154" t="s">
        <v>20</v>
      </c>
      <c r="J16" s="157" t="str">
        <f>'Rekapitulácia stavby'!AN8</f>
        <v>20. 7. 2022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54" t="s">
        <v>22</v>
      </c>
      <c r="E18" s="35"/>
      <c r="F18" s="35"/>
      <c r="G18" s="35"/>
      <c r="H18" s="35"/>
      <c r="I18" s="154" t="s">
        <v>23</v>
      </c>
      <c r="J18" s="144" t="s">
        <v>24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44" t="s">
        <v>25</v>
      </c>
      <c r="F19" s="35"/>
      <c r="G19" s="35"/>
      <c r="H19" s="35"/>
      <c r="I19" s="154" t="s">
        <v>26</v>
      </c>
      <c r="J19" s="144" t="s">
        <v>1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54" t="s">
        <v>27</v>
      </c>
      <c r="E21" s="35"/>
      <c r="F21" s="35"/>
      <c r="G21" s="35"/>
      <c r="H21" s="35"/>
      <c r="I21" s="154" t="s">
        <v>23</v>
      </c>
      <c r="J21" s="30" t="str">
        <f>'Rekapitulácia stavby'!AN13</f>
        <v>Vyplň údaj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'Rekapitulácia stavby'!E14</f>
        <v>Vyplň údaj</v>
      </c>
      <c r="F22" s="144"/>
      <c r="G22" s="144"/>
      <c r="H22" s="144"/>
      <c r="I22" s="154" t="s">
        <v>26</v>
      </c>
      <c r="J22" s="30" t="str">
        <f>'Rekapitulácia stavby'!AN14</f>
        <v>Vyplň údaj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54" t="s">
        <v>29</v>
      </c>
      <c r="E24" s="35"/>
      <c r="F24" s="35"/>
      <c r="G24" s="35"/>
      <c r="H24" s="35"/>
      <c r="I24" s="154" t="s">
        <v>23</v>
      </c>
      <c r="J24" s="144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44" t="s">
        <v>30</v>
      </c>
      <c r="F25" s="35"/>
      <c r="G25" s="35"/>
      <c r="H25" s="35"/>
      <c r="I25" s="154" t="s">
        <v>26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54" t="s">
        <v>33</v>
      </c>
      <c r="E27" s="35"/>
      <c r="F27" s="35"/>
      <c r="G27" s="35"/>
      <c r="H27" s="35"/>
      <c r="I27" s="154" t="s">
        <v>23</v>
      </c>
      <c r="J27" s="144" t="s">
        <v>34</v>
      </c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44" t="s">
        <v>35</v>
      </c>
      <c r="F28" s="35"/>
      <c r="G28" s="35"/>
      <c r="H28" s="35"/>
      <c r="I28" s="154" t="s">
        <v>26</v>
      </c>
      <c r="J28" s="144" t="s">
        <v>36</v>
      </c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54" t="s">
        <v>37</v>
      </c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8"/>
      <c r="B31" s="159"/>
      <c r="C31" s="158"/>
      <c r="D31" s="158"/>
      <c r="E31" s="160" t="s">
        <v>1</v>
      </c>
      <c r="F31" s="160"/>
      <c r="G31" s="160"/>
      <c r="H31" s="160"/>
      <c r="I31" s="158"/>
      <c r="J31" s="158"/>
      <c r="K31" s="158"/>
      <c r="L31" s="161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2"/>
      <c r="E33" s="162"/>
      <c r="F33" s="162"/>
      <c r="G33" s="162"/>
      <c r="H33" s="162"/>
      <c r="I33" s="162"/>
      <c r="J33" s="162"/>
      <c r="K33" s="162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63" t="s">
        <v>38</v>
      </c>
      <c r="E34" s="35"/>
      <c r="F34" s="35"/>
      <c r="G34" s="35"/>
      <c r="H34" s="35"/>
      <c r="I34" s="35"/>
      <c r="J34" s="164">
        <f>ROUND(J126,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62"/>
      <c r="E35" s="162"/>
      <c r="F35" s="162"/>
      <c r="G35" s="162"/>
      <c r="H35" s="162"/>
      <c r="I35" s="162"/>
      <c r="J35" s="162"/>
      <c r="K35" s="162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5" t="s">
        <v>40</v>
      </c>
      <c r="G36" s="35"/>
      <c r="H36" s="35"/>
      <c r="I36" s="165" t="s">
        <v>39</v>
      </c>
      <c r="J36" s="165" t="s">
        <v>41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6" t="s">
        <v>42</v>
      </c>
      <c r="E37" s="167" t="s">
        <v>43</v>
      </c>
      <c r="F37" s="168">
        <f>ROUND((SUM(BE126:BE172)),  2)</f>
        <v>0</v>
      </c>
      <c r="G37" s="169"/>
      <c r="H37" s="169"/>
      <c r="I37" s="170">
        <v>0.20000000000000001</v>
      </c>
      <c r="J37" s="168">
        <f>ROUND(((SUM(BE126:BE172))*I37),  2)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67" t="s">
        <v>44</v>
      </c>
      <c r="F38" s="168">
        <f>ROUND((SUM(BF126:BF172)),  2)</f>
        <v>0</v>
      </c>
      <c r="G38" s="169"/>
      <c r="H38" s="169"/>
      <c r="I38" s="170">
        <v>0.20000000000000001</v>
      </c>
      <c r="J38" s="168">
        <f>ROUND(((SUM(BF126:BF172))*I38),  2)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54" t="s">
        <v>45</v>
      </c>
      <c r="F39" s="171">
        <f>ROUND((SUM(BG126:BG172)),  2)</f>
        <v>0</v>
      </c>
      <c r="G39" s="35"/>
      <c r="H39" s="35"/>
      <c r="I39" s="172">
        <v>0.20000000000000001</v>
      </c>
      <c r="J39" s="171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54" t="s">
        <v>46</v>
      </c>
      <c r="F40" s="171">
        <f>ROUND((SUM(BH126:BH172)),  2)</f>
        <v>0</v>
      </c>
      <c r="G40" s="35"/>
      <c r="H40" s="35"/>
      <c r="I40" s="172">
        <v>0.20000000000000001</v>
      </c>
      <c r="J40" s="171">
        <f>0</f>
        <v>0</v>
      </c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67" t="s">
        <v>47</v>
      </c>
      <c r="F41" s="168">
        <f>ROUND((SUM(BI126:BI172)),  2)</f>
        <v>0</v>
      </c>
      <c r="G41" s="169"/>
      <c r="H41" s="169"/>
      <c r="I41" s="170">
        <v>0</v>
      </c>
      <c r="J41" s="168">
        <f>0</f>
        <v>0</v>
      </c>
      <c r="K41" s="35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73"/>
      <c r="D43" s="174" t="s">
        <v>48</v>
      </c>
      <c r="E43" s="175"/>
      <c r="F43" s="175"/>
      <c r="G43" s="176" t="s">
        <v>49</v>
      </c>
      <c r="H43" s="177" t="s">
        <v>50</v>
      </c>
      <c r="I43" s="175"/>
      <c r="J43" s="178">
        <f>SUM(J34:J41)</f>
        <v>0</v>
      </c>
      <c r="K43" s="179"/>
      <c r="L43" s="66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221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91" t="s">
        <v>3269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1380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264" t="s">
        <v>3901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1382</v>
      </c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9" t="str">
        <f>E13</f>
        <v>SO-1.2.2.12 - Zásuvky a vypínače</v>
      </c>
      <c r="F91" s="37"/>
      <c r="G91" s="37"/>
      <c r="H91" s="37"/>
      <c r="I91" s="37"/>
      <c r="J91" s="37"/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18</v>
      </c>
      <c r="D93" s="37"/>
      <c r="E93" s="37"/>
      <c r="F93" s="24" t="str">
        <f>F16</f>
        <v>Svit</v>
      </c>
      <c r="G93" s="37"/>
      <c r="H93" s="37"/>
      <c r="I93" s="29" t="s">
        <v>20</v>
      </c>
      <c r="J93" s="82" t="str">
        <f>IF(J16="","",J16)</f>
        <v>20. 7. 2022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22</v>
      </c>
      <c r="D95" s="37"/>
      <c r="E95" s="37"/>
      <c r="F95" s="24" t="str">
        <f>E19</f>
        <v>Mesto Svit</v>
      </c>
      <c r="G95" s="37"/>
      <c r="H95" s="37"/>
      <c r="I95" s="29" t="s">
        <v>29</v>
      </c>
      <c r="J95" s="33" t="str">
        <f>E25</f>
        <v>Ing. arch. Martin Baloga, PhD. a kolektív EnviArch</v>
      </c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33</v>
      </c>
      <c r="J96" s="33" t="str">
        <f>E28</f>
        <v>Structures, s.r.o.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92" t="s">
        <v>224</v>
      </c>
      <c r="D98" s="193"/>
      <c r="E98" s="193"/>
      <c r="F98" s="193"/>
      <c r="G98" s="193"/>
      <c r="H98" s="193"/>
      <c r="I98" s="193"/>
      <c r="J98" s="194" t="s">
        <v>225</v>
      </c>
      <c r="K98" s="193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95" t="s">
        <v>226</v>
      </c>
      <c r="D100" s="37"/>
      <c r="E100" s="37"/>
      <c r="F100" s="37"/>
      <c r="G100" s="37"/>
      <c r="H100" s="37"/>
      <c r="I100" s="37"/>
      <c r="J100" s="113">
        <f>J126</f>
        <v>0</v>
      </c>
      <c r="K100" s="37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227</v>
      </c>
    </row>
    <row r="101" s="9" customFormat="1" ht="24.96" customHeight="1">
      <c r="A101" s="9"/>
      <c r="B101" s="196"/>
      <c r="C101" s="197"/>
      <c r="D101" s="198" t="s">
        <v>2578</v>
      </c>
      <c r="E101" s="199"/>
      <c r="F101" s="199"/>
      <c r="G101" s="199"/>
      <c r="H101" s="199"/>
      <c r="I101" s="199"/>
      <c r="J101" s="200">
        <f>J127</f>
        <v>0</v>
      </c>
      <c r="K101" s="197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202"/>
      <c r="C102" s="136"/>
      <c r="D102" s="203" t="s">
        <v>2579</v>
      </c>
      <c r="E102" s="204"/>
      <c r="F102" s="204"/>
      <c r="G102" s="204"/>
      <c r="H102" s="204"/>
      <c r="I102" s="204"/>
      <c r="J102" s="205">
        <f>J128</f>
        <v>0</v>
      </c>
      <c r="K102" s="136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66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="2" customFormat="1" ht="6.96" customHeight="1">
      <c r="A104" s="35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="2" customFormat="1" ht="6.96" customHeight="1">
      <c r="A108" s="35"/>
      <c r="B108" s="71"/>
      <c r="C108" s="72"/>
      <c r="D108" s="72"/>
      <c r="E108" s="72"/>
      <c r="F108" s="72"/>
      <c r="G108" s="72"/>
      <c r="H108" s="72"/>
      <c r="I108" s="72"/>
      <c r="J108" s="72"/>
      <c r="K108" s="72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24.96" customHeight="1">
      <c r="A109" s="35"/>
      <c r="B109" s="36"/>
      <c r="C109" s="20" t="s">
        <v>250</v>
      </c>
      <c r="D109" s="37"/>
      <c r="E109" s="37"/>
      <c r="F109" s="37"/>
      <c r="G109" s="37"/>
      <c r="H109" s="37"/>
      <c r="I109" s="37"/>
      <c r="J109" s="37"/>
      <c r="K109" s="37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6.96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2" customHeight="1">
      <c r="A111" s="35"/>
      <c r="B111" s="36"/>
      <c r="C111" s="29" t="s">
        <v>14</v>
      </c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6.5" customHeight="1">
      <c r="A112" s="35"/>
      <c r="B112" s="36"/>
      <c r="C112" s="37"/>
      <c r="D112" s="37"/>
      <c r="E112" s="191" t="str">
        <f>E7</f>
        <v>Materská škola Svit - ZMNENA</v>
      </c>
      <c r="F112" s="29"/>
      <c r="G112" s="29"/>
      <c r="H112" s="29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1" customFormat="1" ht="12" customHeight="1">
      <c r="B113" s="18"/>
      <c r="C113" s="29" t="s">
        <v>221</v>
      </c>
      <c r="D113" s="19"/>
      <c r="E113" s="19"/>
      <c r="F113" s="19"/>
      <c r="G113" s="19"/>
      <c r="H113" s="19"/>
      <c r="I113" s="19"/>
      <c r="J113" s="19"/>
      <c r="K113" s="19"/>
      <c r="L113" s="17"/>
    </row>
    <row r="114" s="1" customFormat="1" ht="16.5" customHeight="1">
      <c r="B114" s="18"/>
      <c r="C114" s="19"/>
      <c r="D114" s="19"/>
      <c r="E114" s="191" t="s">
        <v>3269</v>
      </c>
      <c r="F114" s="19"/>
      <c r="G114" s="19"/>
      <c r="H114" s="19"/>
      <c r="I114" s="19"/>
      <c r="J114" s="19"/>
      <c r="K114" s="19"/>
      <c r="L114" s="17"/>
    </row>
    <row r="115" s="1" customFormat="1" ht="12" customHeight="1">
      <c r="B115" s="18"/>
      <c r="C115" s="29" t="s">
        <v>1380</v>
      </c>
      <c r="D115" s="19"/>
      <c r="E115" s="19"/>
      <c r="F115" s="19"/>
      <c r="G115" s="19"/>
      <c r="H115" s="19"/>
      <c r="I115" s="19"/>
      <c r="J115" s="19"/>
      <c r="K115" s="19"/>
      <c r="L115" s="17"/>
    </row>
    <row r="116" s="2" customFormat="1" ht="16.5" customHeight="1">
      <c r="A116" s="35"/>
      <c r="B116" s="36"/>
      <c r="C116" s="37"/>
      <c r="D116" s="37"/>
      <c r="E116" s="264" t="s">
        <v>3901</v>
      </c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2" customHeight="1">
      <c r="A117" s="35"/>
      <c r="B117" s="36"/>
      <c r="C117" s="29" t="s">
        <v>1382</v>
      </c>
      <c r="D117" s="37"/>
      <c r="E117" s="37"/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6.5" customHeight="1">
      <c r="A118" s="35"/>
      <c r="B118" s="36"/>
      <c r="C118" s="37"/>
      <c r="D118" s="37"/>
      <c r="E118" s="79" t="str">
        <f>E13</f>
        <v>SO-1.2.2.12 - Zásuvky a vypínače</v>
      </c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6.96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2" customHeight="1">
      <c r="A120" s="35"/>
      <c r="B120" s="36"/>
      <c r="C120" s="29" t="s">
        <v>18</v>
      </c>
      <c r="D120" s="37"/>
      <c r="E120" s="37"/>
      <c r="F120" s="24" t="str">
        <f>F16</f>
        <v>Svit</v>
      </c>
      <c r="G120" s="37"/>
      <c r="H120" s="37"/>
      <c r="I120" s="29" t="s">
        <v>20</v>
      </c>
      <c r="J120" s="82" t="str">
        <f>IF(J16="","",J16)</f>
        <v>20. 7. 2022</v>
      </c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6.96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40.05" customHeight="1">
      <c r="A122" s="35"/>
      <c r="B122" s="36"/>
      <c r="C122" s="29" t="s">
        <v>22</v>
      </c>
      <c r="D122" s="37"/>
      <c r="E122" s="37"/>
      <c r="F122" s="24" t="str">
        <f>E19</f>
        <v>Mesto Svit</v>
      </c>
      <c r="G122" s="37"/>
      <c r="H122" s="37"/>
      <c r="I122" s="29" t="s">
        <v>29</v>
      </c>
      <c r="J122" s="33" t="str">
        <f>E25</f>
        <v>Ing. arch. Martin Baloga, PhD. a kolektív EnviArch</v>
      </c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5.15" customHeight="1">
      <c r="A123" s="35"/>
      <c r="B123" s="36"/>
      <c r="C123" s="29" t="s">
        <v>27</v>
      </c>
      <c r="D123" s="37"/>
      <c r="E123" s="37"/>
      <c r="F123" s="24" t="str">
        <f>IF(E22="","",E22)</f>
        <v>Vyplň údaj</v>
      </c>
      <c r="G123" s="37"/>
      <c r="H123" s="37"/>
      <c r="I123" s="29" t="s">
        <v>33</v>
      </c>
      <c r="J123" s="33" t="str">
        <f>E28</f>
        <v>Structures, s.r.o.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0.32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11" customFormat="1" ht="29.28" customHeight="1">
      <c r="A125" s="207"/>
      <c r="B125" s="208"/>
      <c r="C125" s="209" t="s">
        <v>251</v>
      </c>
      <c r="D125" s="210" t="s">
        <v>63</v>
      </c>
      <c r="E125" s="210" t="s">
        <v>59</v>
      </c>
      <c r="F125" s="210" t="s">
        <v>60</v>
      </c>
      <c r="G125" s="210" t="s">
        <v>252</v>
      </c>
      <c r="H125" s="210" t="s">
        <v>253</v>
      </c>
      <c r="I125" s="210" t="s">
        <v>254</v>
      </c>
      <c r="J125" s="211" t="s">
        <v>225</v>
      </c>
      <c r="K125" s="212" t="s">
        <v>255</v>
      </c>
      <c r="L125" s="213"/>
      <c r="M125" s="103" t="s">
        <v>1</v>
      </c>
      <c r="N125" s="104" t="s">
        <v>42</v>
      </c>
      <c r="O125" s="104" t="s">
        <v>256</v>
      </c>
      <c r="P125" s="104" t="s">
        <v>257</v>
      </c>
      <c r="Q125" s="104" t="s">
        <v>258</v>
      </c>
      <c r="R125" s="104" t="s">
        <v>259</v>
      </c>
      <c r="S125" s="104" t="s">
        <v>260</v>
      </c>
      <c r="T125" s="105" t="s">
        <v>261</v>
      </c>
      <c r="U125" s="207"/>
      <c r="V125" s="207"/>
      <c r="W125" s="207"/>
      <c r="X125" s="207"/>
      <c r="Y125" s="207"/>
      <c r="Z125" s="207"/>
      <c r="AA125" s="207"/>
      <c r="AB125" s="207"/>
      <c r="AC125" s="207"/>
      <c r="AD125" s="207"/>
      <c r="AE125" s="207"/>
    </row>
    <row r="126" s="2" customFormat="1" ht="22.8" customHeight="1">
      <c r="A126" s="35"/>
      <c r="B126" s="36"/>
      <c r="C126" s="110" t="s">
        <v>226</v>
      </c>
      <c r="D126" s="37"/>
      <c r="E126" s="37"/>
      <c r="F126" s="37"/>
      <c r="G126" s="37"/>
      <c r="H126" s="37"/>
      <c r="I126" s="37"/>
      <c r="J126" s="214">
        <f>BK126</f>
        <v>0</v>
      </c>
      <c r="K126" s="37"/>
      <c r="L126" s="41"/>
      <c r="M126" s="106"/>
      <c r="N126" s="215"/>
      <c r="O126" s="107"/>
      <c r="P126" s="216">
        <f>P127</f>
        <v>0</v>
      </c>
      <c r="Q126" s="107"/>
      <c r="R126" s="216">
        <f>R127</f>
        <v>0</v>
      </c>
      <c r="S126" s="107"/>
      <c r="T126" s="217">
        <f>T127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77</v>
      </c>
      <c r="AU126" s="14" t="s">
        <v>227</v>
      </c>
      <c r="BK126" s="218">
        <f>BK127</f>
        <v>0</v>
      </c>
    </row>
    <row r="127" s="12" customFormat="1" ht="25.92" customHeight="1">
      <c r="A127" s="12"/>
      <c r="B127" s="219"/>
      <c r="C127" s="220"/>
      <c r="D127" s="221" t="s">
        <v>77</v>
      </c>
      <c r="E127" s="222" t="s">
        <v>2580</v>
      </c>
      <c r="F127" s="222" t="s">
        <v>2581</v>
      </c>
      <c r="G127" s="220"/>
      <c r="H127" s="220"/>
      <c r="I127" s="223"/>
      <c r="J127" s="224">
        <f>BK127</f>
        <v>0</v>
      </c>
      <c r="K127" s="220"/>
      <c r="L127" s="225"/>
      <c r="M127" s="226"/>
      <c r="N127" s="227"/>
      <c r="O127" s="227"/>
      <c r="P127" s="228">
        <f>P128</f>
        <v>0</v>
      </c>
      <c r="Q127" s="227"/>
      <c r="R127" s="228">
        <f>R128</f>
        <v>0</v>
      </c>
      <c r="S127" s="227"/>
      <c r="T127" s="229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0" t="s">
        <v>85</v>
      </c>
      <c r="AT127" s="231" t="s">
        <v>77</v>
      </c>
      <c r="AU127" s="231" t="s">
        <v>78</v>
      </c>
      <c r="AY127" s="230" t="s">
        <v>263</v>
      </c>
      <c r="BK127" s="232">
        <f>BK128</f>
        <v>0</v>
      </c>
    </row>
    <row r="128" s="12" customFormat="1" ht="22.8" customHeight="1">
      <c r="A128" s="12"/>
      <c r="B128" s="219"/>
      <c r="C128" s="220"/>
      <c r="D128" s="221" t="s">
        <v>77</v>
      </c>
      <c r="E128" s="247" t="s">
        <v>2582</v>
      </c>
      <c r="F128" s="247" t="s">
        <v>2583</v>
      </c>
      <c r="G128" s="220"/>
      <c r="H128" s="220"/>
      <c r="I128" s="223"/>
      <c r="J128" s="248">
        <f>BK128</f>
        <v>0</v>
      </c>
      <c r="K128" s="220"/>
      <c r="L128" s="225"/>
      <c r="M128" s="226"/>
      <c r="N128" s="227"/>
      <c r="O128" s="227"/>
      <c r="P128" s="228">
        <f>SUM(P129:P172)</f>
        <v>0</v>
      </c>
      <c r="Q128" s="227"/>
      <c r="R128" s="228">
        <f>SUM(R129:R172)</f>
        <v>0</v>
      </c>
      <c r="S128" s="227"/>
      <c r="T128" s="229">
        <f>SUM(T129:T172)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0" t="s">
        <v>85</v>
      </c>
      <c r="AT128" s="231" t="s">
        <v>77</v>
      </c>
      <c r="AU128" s="231" t="s">
        <v>85</v>
      </c>
      <c r="AY128" s="230" t="s">
        <v>263</v>
      </c>
      <c r="BK128" s="232">
        <f>SUM(BK129:BK172)</f>
        <v>0</v>
      </c>
    </row>
    <row r="129" s="2" customFormat="1" ht="24.15" customHeight="1">
      <c r="A129" s="35"/>
      <c r="B129" s="36"/>
      <c r="C129" s="233" t="s">
        <v>85</v>
      </c>
      <c r="D129" s="233" t="s">
        <v>264</v>
      </c>
      <c r="E129" s="234" t="s">
        <v>3151</v>
      </c>
      <c r="F129" s="235" t="s">
        <v>3152</v>
      </c>
      <c r="G129" s="236" t="s">
        <v>2598</v>
      </c>
      <c r="H129" s="237">
        <v>172</v>
      </c>
      <c r="I129" s="238"/>
      <c r="J129" s="237">
        <f>ROUND(I129*H129,3)</f>
        <v>0</v>
      </c>
      <c r="K129" s="239"/>
      <c r="L129" s="41"/>
      <c r="M129" s="240" t="s">
        <v>1</v>
      </c>
      <c r="N129" s="241" t="s">
        <v>44</v>
      </c>
      <c r="O129" s="94"/>
      <c r="P129" s="242">
        <f>O129*H129</f>
        <v>0</v>
      </c>
      <c r="Q129" s="242">
        <v>0</v>
      </c>
      <c r="R129" s="242">
        <f>Q129*H129</f>
        <v>0</v>
      </c>
      <c r="S129" s="242">
        <v>0</v>
      </c>
      <c r="T129" s="243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4" t="s">
        <v>101</v>
      </c>
      <c r="AT129" s="244" t="s">
        <v>264</v>
      </c>
      <c r="AU129" s="244" t="s">
        <v>89</v>
      </c>
      <c r="AY129" s="14" t="s">
        <v>263</v>
      </c>
      <c r="BE129" s="245">
        <f>IF(N129="základná",J129,0)</f>
        <v>0</v>
      </c>
      <c r="BF129" s="245">
        <f>IF(N129="znížená",J129,0)</f>
        <v>0</v>
      </c>
      <c r="BG129" s="245">
        <f>IF(N129="zákl. prenesená",J129,0)</f>
        <v>0</v>
      </c>
      <c r="BH129" s="245">
        <f>IF(N129="zníž. prenesená",J129,0)</f>
        <v>0</v>
      </c>
      <c r="BI129" s="245">
        <f>IF(N129="nulová",J129,0)</f>
        <v>0</v>
      </c>
      <c r="BJ129" s="14" t="s">
        <v>89</v>
      </c>
      <c r="BK129" s="246">
        <f>ROUND(I129*H129,3)</f>
        <v>0</v>
      </c>
      <c r="BL129" s="14" t="s">
        <v>101</v>
      </c>
      <c r="BM129" s="244" t="s">
        <v>4443</v>
      </c>
    </row>
    <row r="130" s="2" customFormat="1" ht="24.15" customHeight="1">
      <c r="A130" s="35"/>
      <c r="B130" s="36"/>
      <c r="C130" s="249" t="s">
        <v>89</v>
      </c>
      <c r="D130" s="249" t="s">
        <v>612</v>
      </c>
      <c r="E130" s="250" t="s">
        <v>3154</v>
      </c>
      <c r="F130" s="251" t="s">
        <v>3155</v>
      </c>
      <c r="G130" s="252" t="s">
        <v>2598</v>
      </c>
      <c r="H130" s="253">
        <v>92</v>
      </c>
      <c r="I130" s="254"/>
      <c r="J130" s="253">
        <f>ROUND(I130*H130,3)</f>
        <v>0</v>
      </c>
      <c r="K130" s="255"/>
      <c r="L130" s="256"/>
      <c r="M130" s="257" t="s">
        <v>1</v>
      </c>
      <c r="N130" s="258" t="s">
        <v>44</v>
      </c>
      <c r="O130" s="94"/>
      <c r="P130" s="242">
        <f>O130*H130</f>
        <v>0</v>
      </c>
      <c r="Q130" s="242">
        <v>0</v>
      </c>
      <c r="R130" s="242">
        <f>Q130*H130</f>
        <v>0</v>
      </c>
      <c r="S130" s="242">
        <v>0</v>
      </c>
      <c r="T130" s="243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4" t="s">
        <v>290</v>
      </c>
      <c r="AT130" s="244" t="s">
        <v>612</v>
      </c>
      <c r="AU130" s="244" t="s">
        <v>89</v>
      </c>
      <c r="AY130" s="14" t="s">
        <v>263</v>
      </c>
      <c r="BE130" s="245">
        <f>IF(N130="základná",J130,0)</f>
        <v>0</v>
      </c>
      <c r="BF130" s="245">
        <f>IF(N130="znížená",J130,0)</f>
        <v>0</v>
      </c>
      <c r="BG130" s="245">
        <f>IF(N130="zákl. prenesená",J130,0)</f>
        <v>0</v>
      </c>
      <c r="BH130" s="245">
        <f>IF(N130="zníž. prenesená",J130,0)</f>
        <v>0</v>
      </c>
      <c r="BI130" s="245">
        <f>IF(N130="nulová",J130,0)</f>
        <v>0</v>
      </c>
      <c r="BJ130" s="14" t="s">
        <v>89</v>
      </c>
      <c r="BK130" s="246">
        <f>ROUND(I130*H130,3)</f>
        <v>0</v>
      </c>
      <c r="BL130" s="14" t="s">
        <v>101</v>
      </c>
      <c r="BM130" s="244" t="s">
        <v>4444</v>
      </c>
    </row>
    <row r="131" s="2" customFormat="1" ht="24.15" customHeight="1">
      <c r="A131" s="35"/>
      <c r="B131" s="36"/>
      <c r="C131" s="249" t="s">
        <v>96</v>
      </c>
      <c r="D131" s="249" t="s">
        <v>612</v>
      </c>
      <c r="E131" s="250" t="s">
        <v>2763</v>
      </c>
      <c r="F131" s="251" t="s">
        <v>2764</v>
      </c>
      <c r="G131" s="252" t="s">
        <v>2598</v>
      </c>
      <c r="H131" s="253">
        <v>80</v>
      </c>
      <c r="I131" s="254"/>
      <c r="J131" s="253">
        <f>ROUND(I131*H131,3)</f>
        <v>0</v>
      </c>
      <c r="K131" s="255"/>
      <c r="L131" s="256"/>
      <c r="M131" s="257" t="s">
        <v>1</v>
      </c>
      <c r="N131" s="258" t="s">
        <v>44</v>
      </c>
      <c r="O131" s="94"/>
      <c r="P131" s="242">
        <f>O131*H131</f>
        <v>0</v>
      </c>
      <c r="Q131" s="242">
        <v>0</v>
      </c>
      <c r="R131" s="242">
        <f>Q131*H131</f>
        <v>0</v>
      </c>
      <c r="S131" s="242">
        <v>0</v>
      </c>
      <c r="T131" s="24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4" t="s">
        <v>290</v>
      </c>
      <c r="AT131" s="244" t="s">
        <v>612</v>
      </c>
      <c r="AU131" s="244" t="s">
        <v>89</v>
      </c>
      <c r="AY131" s="14" t="s">
        <v>263</v>
      </c>
      <c r="BE131" s="245">
        <f>IF(N131="základná",J131,0)</f>
        <v>0</v>
      </c>
      <c r="BF131" s="245">
        <f>IF(N131="znížená",J131,0)</f>
        <v>0</v>
      </c>
      <c r="BG131" s="245">
        <f>IF(N131="zákl. prenesená",J131,0)</f>
        <v>0</v>
      </c>
      <c r="BH131" s="245">
        <f>IF(N131="zníž. prenesená",J131,0)</f>
        <v>0</v>
      </c>
      <c r="BI131" s="245">
        <f>IF(N131="nulová",J131,0)</f>
        <v>0</v>
      </c>
      <c r="BJ131" s="14" t="s">
        <v>89</v>
      </c>
      <c r="BK131" s="246">
        <f>ROUND(I131*H131,3)</f>
        <v>0</v>
      </c>
      <c r="BL131" s="14" t="s">
        <v>101</v>
      </c>
      <c r="BM131" s="244" t="s">
        <v>4445</v>
      </c>
    </row>
    <row r="132" s="2" customFormat="1" ht="21.75" customHeight="1">
      <c r="A132" s="35"/>
      <c r="B132" s="36"/>
      <c r="C132" s="233" t="s">
        <v>101</v>
      </c>
      <c r="D132" s="233" t="s">
        <v>264</v>
      </c>
      <c r="E132" s="234" t="s">
        <v>3158</v>
      </c>
      <c r="F132" s="235" t="s">
        <v>3159</v>
      </c>
      <c r="G132" s="236" t="s">
        <v>2598</v>
      </c>
      <c r="H132" s="237">
        <v>33</v>
      </c>
      <c r="I132" s="238"/>
      <c r="J132" s="237">
        <f>ROUND(I132*H132,3)</f>
        <v>0</v>
      </c>
      <c r="K132" s="239"/>
      <c r="L132" s="41"/>
      <c r="M132" s="240" t="s">
        <v>1</v>
      </c>
      <c r="N132" s="241" t="s">
        <v>44</v>
      </c>
      <c r="O132" s="94"/>
      <c r="P132" s="242">
        <f>O132*H132</f>
        <v>0</v>
      </c>
      <c r="Q132" s="242">
        <v>0</v>
      </c>
      <c r="R132" s="242">
        <f>Q132*H132</f>
        <v>0</v>
      </c>
      <c r="S132" s="242">
        <v>0</v>
      </c>
      <c r="T132" s="24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4" t="s">
        <v>101</v>
      </c>
      <c r="AT132" s="244" t="s">
        <v>264</v>
      </c>
      <c r="AU132" s="244" t="s">
        <v>89</v>
      </c>
      <c r="AY132" s="14" t="s">
        <v>263</v>
      </c>
      <c r="BE132" s="245">
        <f>IF(N132="základná",J132,0)</f>
        <v>0</v>
      </c>
      <c r="BF132" s="245">
        <f>IF(N132="znížená",J132,0)</f>
        <v>0</v>
      </c>
      <c r="BG132" s="245">
        <f>IF(N132="zákl. prenesená",J132,0)</f>
        <v>0</v>
      </c>
      <c r="BH132" s="245">
        <f>IF(N132="zníž. prenesená",J132,0)</f>
        <v>0</v>
      </c>
      <c r="BI132" s="245">
        <f>IF(N132="nulová",J132,0)</f>
        <v>0</v>
      </c>
      <c r="BJ132" s="14" t="s">
        <v>89</v>
      </c>
      <c r="BK132" s="246">
        <f>ROUND(I132*H132,3)</f>
        <v>0</v>
      </c>
      <c r="BL132" s="14" t="s">
        <v>101</v>
      </c>
      <c r="BM132" s="244" t="s">
        <v>4446</v>
      </c>
    </row>
    <row r="133" s="2" customFormat="1" ht="16.5" customHeight="1">
      <c r="A133" s="35"/>
      <c r="B133" s="36"/>
      <c r="C133" s="249" t="s">
        <v>278</v>
      </c>
      <c r="D133" s="249" t="s">
        <v>612</v>
      </c>
      <c r="E133" s="250" t="s">
        <v>3161</v>
      </c>
      <c r="F133" s="251" t="s">
        <v>3162</v>
      </c>
      <c r="G133" s="252" t="s">
        <v>2598</v>
      </c>
      <c r="H133" s="253">
        <v>17</v>
      </c>
      <c r="I133" s="254"/>
      <c r="J133" s="253">
        <f>ROUND(I133*H133,3)</f>
        <v>0</v>
      </c>
      <c r="K133" s="255"/>
      <c r="L133" s="256"/>
      <c r="M133" s="257" t="s">
        <v>1</v>
      </c>
      <c r="N133" s="258" t="s">
        <v>44</v>
      </c>
      <c r="O133" s="94"/>
      <c r="P133" s="242">
        <f>O133*H133</f>
        <v>0</v>
      </c>
      <c r="Q133" s="242">
        <v>0</v>
      </c>
      <c r="R133" s="242">
        <f>Q133*H133</f>
        <v>0</v>
      </c>
      <c r="S133" s="242">
        <v>0</v>
      </c>
      <c r="T133" s="24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4" t="s">
        <v>290</v>
      </c>
      <c r="AT133" s="244" t="s">
        <v>612</v>
      </c>
      <c r="AU133" s="244" t="s">
        <v>89</v>
      </c>
      <c r="AY133" s="14" t="s">
        <v>263</v>
      </c>
      <c r="BE133" s="245">
        <f>IF(N133="základná",J133,0)</f>
        <v>0</v>
      </c>
      <c r="BF133" s="245">
        <f>IF(N133="znížená",J133,0)</f>
        <v>0</v>
      </c>
      <c r="BG133" s="245">
        <f>IF(N133="zákl. prenesená",J133,0)</f>
        <v>0</v>
      </c>
      <c r="BH133" s="245">
        <f>IF(N133="zníž. prenesená",J133,0)</f>
        <v>0</v>
      </c>
      <c r="BI133" s="245">
        <f>IF(N133="nulová",J133,0)</f>
        <v>0</v>
      </c>
      <c r="BJ133" s="14" t="s">
        <v>89</v>
      </c>
      <c r="BK133" s="246">
        <f>ROUND(I133*H133,3)</f>
        <v>0</v>
      </c>
      <c r="BL133" s="14" t="s">
        <v>101</v>
      </c>
      <c r="BM133" s="244" t="s">
        <v>4447</v>
      </c>
    </row>
    <row r="134" s="2" customFormat="1" ht="24.15" customHeight="1">
      <c r="A134" s="35"/>
      <c r="B134" s="36"/>
      <c r="C134" s="249" t="s">
        <v>282</v>
      </c>
      <c r="D134" s="249" t="s">
        <v>612</v>
      </c>
      <c r="E134" s="250" t="s">
        <v>3164</v>
      </c>
      <c r="F134" s="251" t="s">
        <v>3165</v>
      </c>
      <c r="G134" s="252" t="s">
        <v>2598</v>
      </c>
      <c r="H134" s="253">
        <v>7</v>
      </c>
      <c r="I134" s="254"/>
      <c r="J134" s="253">
        <f>ROUND(I134*H134,3)</f>
        <v>0</v>
      </c>
      <c r="K134" s="255"/>
      <c r="L134" s="256"/>
      <c r="M134" s="257" t="s">
        <v>1</v>
      </c>
      <c r="N134" s="258" t="s">
        <v>44</v>
      </c>
      <c r="O134" s="94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290</v>
      </c>
      <c r="AT134" s="244" t="s">
        <v>612</v>
      </c>
      <c r="AU134" s="244" t="s">
        <v>89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101</v>
      </c>
      <c r="BM134" s="244" t="s">
        <v>4448</v>
      </c>
    </row>
    <row r="135" s="2" customFormat="1" ht="24.15" customHeight="1">
      <c r="A135" s="35"/>
      <c r="B135" s="36"/>
      <c r="C135" s="249" t="s">
        <v>286</v>
      </c>
      <c r="D135" s="249" t="s">
        <v>612</v>
      </c>
      <c r="E135" s="250" t="s">
        <v>3167</v>
      </c>
      <c r="F135" s="251" t="s">
        <v>3168</v>
      </c>
      <c r="G135" s="252" t="s">
        <v>2598</v>
      </c>
      <c r="H135" s="253">
        <v>9</v>
      </c>
      <c r="I135" s="254"/>
      <c r="J135" s="253">
        <f>ROUND(I135*H135,3)</f>
        <v>0</v>
      </c>
      <c r="K135" s="255"/>
      <c r="L135" s="256"/>
      <c r="M135" s="257" t="s">
        <v>1</v>
      </c>
      <c r="N135" s="258" t="s">
        <v>44</v>
      </c>
      <c r="O135" s="94"/>
      <c r="P135" s="242">
        <f>O135*H135</f>
        <v>0</v>
      </c>
      <c r="Q135" s="242">
        <v>0</v>
      </c>
      <c r="R135" s="242">
        <f>Q135*H135</f>
        <v>0</v>
      </c>
      <c r="S135" s="242">
        <v>0</v>
      </c>
      <c r="T135" s="24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4" t="s">
        <v>290</v>
      </c>
      <c r="AT135" s="244" t="s">
        <v>612</v>
      </c>
      <c r="AU135" s="244" t="s">
        <v>89</v>
      </c>
      <c r="AY135" s="14" t="s">
        <v>263</v>
      </c>
      <c r="BE135" s="245">
        <f>IF(N135="základná",J135,0)</f>
        <v>0</v>
      </c>
      <c r="BF135" s="245">
        <f>IF(N135="znížená",J135,0)</f>
        <v>0</v>
      </c>
      <c r="BG135" s="245">
        <f>IF(N135="zákl. prenesená",J135,0)</f>
        <v>0</v>
      </c>
      <c r="BH135" s="245">
        <f>IF(N135="zníž. prenesená",J135,0)</f>
        <v>0</v>
      </c>
      <c r="BI135" s="245">
        <f>IF(N135="nulová",J135,0)</f>
        <v>0</v>
      </c>
      <c r="BJ135" s="14" t="s">
        <v>89</v>
      </c>
      <c r="BK135" s="246">
        <f>ROUND(I135*H135,3)</f>
        <v>0</v>
      </c>
      <c r="BL135" s="14" t="s">
        <v>101</v>
      </c>
      <c r="BM135" s="244" t="s">
        <v>4449</v>
      </c>
    </row>
    <row r="136" s="2" customFormat="1" ht="16.5" customHeight="1">
      <c r="A136" s="35"/>
      <c r="B136" s="36"/>
      <c r="C136" s="249" t="s">
        <v>290</v>
      </c>
      <c r="D136" s="249" t="s">
        <v>612</v>
      </c>
      <c r="E136" s="250" t="s">
        <v>3170</v>
      </c>
      <c r="F136" s="251" t="s">
        <v>3171</v>
      </c>
      <c r="G136" s="252" t="s">
        <v>2598</v>
      </c>
      <c r="H136" s="253">
        <v>33</v>
      </c>
      <c r="I136" s="254"/>
      <c r="J136" s="253">
        <f>ROUND(I136*H136,3)</f>
        <v>0</v>
      </c>
      <c r="K136" s="255"/>
      <c r="L136" s="256"/>
      <c r="M136" s="257" t="s">
        <v>1</v>
      </c>
      <c r="N136" s="258" t="s">
        <v>44</v>
      </c>
      <c r="O136" s="94"/>
      <c r="P136" s="242">
        <f>O136*H136</f>
        <v>0</v>
      </c>
      <c r="Q136" s="242">
        <v>0</v>
      </c>
      <c r="R136" s="242">
        <f>Q136*H136</f>
        <v>0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290</v>
      </c>
      <c r="AT136" s="244" t="s">
        <v>612</v>
      </c>
      <c r="AU136" s="244" t="s">
        <v>89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101</v>
      </c>
      <c r="BM136" s="244" t="s">
        <v>4450</v>
      </c>
    </row>
    <row r="137" s="2" customFormat="1" ht="24.15" customHeight="1">
      <c r="A137" s="35"/>
      <c r="B137" s="36"/>
      <c r="C137" s="249" t="s">
        <v>294</v>
      </c>
      <c r="D137" s="249" t="s">
        <v>612</v>
      </c>
      <c r="E137" s="250" t="s">
        <v>3173</v>
      </c>
      <c r="F137" s="251" t="s">
        <v>3174</v>
      </c>
      <c r="G137" s="252" t="s">
        <v>2598</v>
      </c>
      <c r="H137" s="253">
        <v>33</v>
      </c>
      <c r="I137" s="254"/>
      <c r="J137" s="253">
        <f>ROUND(I137*H137,3)</f>
        <v>0</v>
      </c>
      <c r="K137" s="255"/>
      <c r="L137" s="256"/>
      <c r="M137" s="257" t="s">
        <v>1</v>
      </c>
      <c r="N137" s="258" t="s">
        <v>44</v>
      </c>
      <c r="O137" s="94"/>
      <c r="P137" s="242">
        <f>O137*H137</f>
        <v>0</v>
      </c>
      <c r="Q137" s="242">
        <v>0</v>
      </c>
      <c r="R137" s="242">
        <f>Q137*H137</f>
        <v>0</v>
      </c>
      <c r="S137" s="242">
        <v>0</v>
      </c>
      <c r="T137" s="24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4" t="s">
        <v>290</v>
      </c>
      <c r="AT137" s="244" t="s">
        <v>612</v>
      </c>
      <c r="AU137" s="244" t="s">
        <v>89</v>
      </c>
      <c r="AY137" s="14" t="s">
        <v>263</v>
      </c>
      <c r="BE137" s="245">
        <f>IF(N137="základná",J137,0)</f>
        <v>0</v>
      </c>
      <c r="BF137" s="245">
        <f>IF(N137="znížená",J137,0)</f>
        <v>0</v>
      </c>
      <c r="BG137" s="245">
        <f>IF(N137="zákl. prenesená",J137,0)</f>
        <v>0</v>
      </c>
      <c r="BH137" s="245">
        <f>IF(N137="zníž. prenesená",J137,0)</f>
        <v>0</v>
      </c>
      <c r="BI137" s="245">
        <f>IF(N137="nulová",J137,0)</f>
        <v>0</v>
      </c>
      <c r="BJ137" s="14" t="s">
        <v>89</v>
      </c>
      <c r="BK137" s="246">
        <f>ROUND(I137*H137,3)</f>
        <v>0</v>
      </c>
      <c r="BL137" s="14" t="s">
        <v>101</v>
      </c>
      <c r="BM137" s="244" t="s">
        <v>4451</v>
      </c>
    </row>
    <row r="138" s="2" customFormat="1" ht="16.5" customHeight="1">
      <c r="A138" s="35"/>
      <c r="B138" s="36"/>
      <c r="C138" s="249" t="s">
        <v>298</v>
      </c>
      <c r="D138" s="249" t="s">
        <v>612</v>
      </c>
      <c r="E138" s="250" t="s">
        <v>3176</v>
      </c>
      <c r="F138" s="251" t="s">
        <v>3177</v>
      </c>
      <c r="G138" s="252" t="s">
        <v>2598</v>
      </c>
      <c r="H138" s="253">
        <v>3</v>
      </c>
      <c r="I138" s="254"/>
      <c r="J138" s="253">
        <f>ROUND(I138*H138,3)</f>
        <v>0</v>
      </c>
      <c r="K138" s="255"/>
      <c r="L138" s="256"/>
      <c r="M138" s="257" t="s">
        <v>1</v>
      </c>
      <c r="N138" s="258" t="s">
        <v>44</v>
      </c>
      <c r="O138" s="94"/>
      <c r="P138" s="242">
        <f>O138*H138</f>
        <v>0</v>
      </c>
      <c r="Q138" s="242">
        <v>0</v>
      </c>
      <c r="R138" s="242">
        <f>Q138*H138</f>
        <v>0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290</v>
      </c>
      <c r="AT138" s="244" t="s">
        <v>612</v>
      </c>
      <c r="AU138" s="244" t="s">
        <v>89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101</v>
      </c>
      <c r="BM138" s="244" t="s">
        <v>4452</v>
      </c>
    </row>
    <row r="139" s="2" customFormat="1" ht="21.75" customHeight="1">
      <c r="A139" s="35"/>
      <c r="B139" s="36"/>
      <c r="C139" s="233" t="s">
        <v>302</v>
      </c>
      <c r="D139" s="233" t="s">
        <v>264</v>
      </c>
      <c r="E139" s="234" t="s">
        <v>3179</v>
      </c>
      <c r="F139" s="235" t="s">
        <v>3180</v>
      </c>
      <c r="G139" s="236" t="s">
        <v>2598</v>
      </c>
      <c r="H139" s="237">
        <v>1</v>
      </c>
      <c r="I139" s="238"/>
      <c r="J139" s="237">
        <f>ROUND(I139*H139,3)</f>
        <v>0</v>
      </c>
      <c r="K139" s="239"/>
      <c r="L139" s="41"/>
      <c r="M139" s="240" t="s">
        <v>1</v>
      </c>
      <c r="N139" s="241" t="s">
        <v>44</v>
      </c>
      <c r="O139" s="94"/>
      <c r="P139" s="242">
        <f>O139*H139</f>
        <v>0</v>
      </c>
      <c r="Q139" s="242">
        <v>0</v>
      </c>
      <c r="R139" s="242">
        <f>Q139*H139</f>
        <v>0</v>
      </c>
      <c r="S139" s="242">
        <v>0</v>
      </c>
      <c r="T139" s="24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4" t="s">
        <v>101</v>
      </c>
      <c r="AT139" s="244" t="s">
        <v>264</v>
      </c>
      <c r="AU139" s="244" t="s">
        <v>89</v>
      </c>
      <c r="AY139" s="14" t="s">
        <v>263</v>
      </c>
      <c r="BE139" s="245">
        <f>IF(N139="základná",J139,0)</f>
        <v>0</v>
      </c>
      <c r="BF139" s="245">
        <f>IF(N139="znížená",J139,0)</f>
        <v>0</v>
      </c>
      <c r="BG139" s="245">
        <f>IF(N139="zákl. prenesená",J139,0)</f>
        <v>0</v>
      </c>
      <c r="BH139" s="245">
        <f>IF(N139="zníž. prenesená",J139,0)</f>
        <v>0</v>
      </c>
      <c r="BI139" s="245">
        <f>IF(N139="nulová",J139,0)</f>
        <v>0</v>
      </c>
      <c r="BJ139" s="14" t="s">
        <v>89</v>
      </c>
      <c r="BK139" s="246">
        <f>ROUND(I139*H139,3)</f>
        <v>0</v>
      </c>
      <c r="BL139" s="14" t="s">
        <v>101</v>
      </c>
      <c r="BM139" s="244" t="s">
        <v>4453</v>
      </c>
    </row>
    <row r="140" s="2" customFormat="1" ht="16.5" customHeight="1">
      <c r="A140" s="35"/>
      <c r="B140" s="36"/>
      <c r="C140" s="249" t="s">
        <v>306</v>
      </c>
      <c r="D140" s="249" t="s">
        <v>612</v>
      </c>
      <c r="E140" s="250" t="s">
        <v>3182</v>
      </c>
      <c r="F140" s="251" t="s">
        <v>3183</v>
      </c>
      <c r="G140" s="252" t="s">
        <v>2598</v>
      </c>
      <c r="H140" s="253">
        <v>1</v>
      </c>
      <c r="I140" s="254"/>
      <c r="J140" s="253">
        <f>ROUND(I140*H140,3)</f>
        <v>0</v>
      </c>
      <c r="K140" s="255"/>
      <c r="L140" s="256"/>
      <c r="M140" s="257" t="s">
        <v>1</v>
      </c>
      <c r="N140" s="258" t="s">
        <v>44</v>
      </c>
      <c r="O140" s="94"/>
      <c r="P140" s="242">
        <f>O140*H140</f>
        <v>0</v>
      </c>
      <c r="Q140" s="242">
        <v>0</v>
      </c>
      <c r="R140" s="242">
        <f>Q140*H140</f>
        <v>0</v>
      </c>
      <c r="S140" s="242">
        <v>0</v>
      </c>
      <c r="T140" s="24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4" t="s">
        <v>290</v>
      </c>
      <c r="AT140" s="244" t="s">
        <v>612</v>
      </c>
      <c r="AU140" s="244" t="s">
        <v>89</v>
      </c>
      <c r="AY140" s="14" t="s">
        <v>263</v>
      </c>
      <c r="BE140" s="245">
        <f>IF(N140="základná",J140,0)</f>
        <v>0</v>
      </c>
      <c r="BF140" s="245">
        <f>IF(N140="znížená",J140,0)</f>
        <v>0</v>
      </c>
      <c r="BG140" s="245">
        <f>IF(N140="zákl. prenesená",J140,0)</f>
        <v>0</v>
      </c>
      <c r="BH140" s="245">
        <f>IF(N140="zníž. prenesená",J140,0)</f>
        <v>0</v>
      </c>
      <c r="BI140" s="245">
        <f>IF(N140="nulová",J140,0)</f>
        <v>0</v>
      </c>
      <c r="BJ140" s="14" t="s">
        <v>89</v>
      </c>
      <c r="BK140" s="246">
        <f>ROUND(I140*H140,3)</f>
        <v>0</v>
      </c>
      <c r="BL140" s="14" t="s">
        <v>101</v>
      </c>
      <c r="BM140" s="244" t="s">
        <v>4454</v>
      </c>
    </row>
    <row r="141" s="2" customFormat="1" ht="16.5" customHeight="1">
      <c r="A141" s="35"/>
      <c r="B141" s="36"/>
      <c r="C141" s="249" t="s">
        <v>310</v>
      </c>
      <c r="D141" s="249" t="s">
        <v>612</v>
      </c>
      <c r="E141" s="250" t="s">
        <v>3185</v>
      </c>
      <c r="F141" s="251" t="s">
        <v>3186</v>
      </c>
      <c r="G141" s="252" t="s">
        <v>2598</v>
      </c>
      <c r="H141" s="253">
        <v>1</v>
      </c>
      <c r="I141" s="254"/>
      <c r="J141" s="253">
        <f>ROUND(I141*H141,3)</f>
        <v>0</v>
      </c>
      <c r="K141" s="255"/>
      <c r="L141" s="256"/>
      <c r="M141" s="257" t="s">
        <v>1</v>
      </c>
      <c r="N141" s="258" t="s">
        <v>44</v>
      </c>
      <c r="O141" s="94"/>
      <c r="P141" s="242">
        <f>O141*H141</f>
        <v>0</v>
      </c>
      <c r="Q141" s="242">
        <v>0</v>
      </c>
      <c r="R141" s="242">
        <f>Q141*H141</f>
        <v>0</v>
      </c>
      <c r="S141" s="242">
        <v>0</v>
      </c>
      <c r="T141" s="24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4" t="s">
        <v>290</v>
      </c>
      <c r="AT141" s="244" t="s">
        <v>612</v>
      </c>
      <c r="AU141" s="244" t="s">
        <v>89</v>
      </c>
      <c r="AY141" s="14" t="s">
        <v>263</v>
      </c>
      <c r="BE141" s="245">
        <f>IF(N141="základná",J141,0)</f>
        <v>0</v>
      </c>
      <c r="BF141" s="245">
        <f>IF(N141="znížená",J141,0)</f>
        <v>0</v>
      </c>
      <c r="BG141" s="245">
        <f>IF(N141="zákl. prenesená",J141,0)</f>
        <v>0</v>
      </c>
      <c r="BH141" s="245">
        <f>IF(N141="zníž. prenesená",J141,0)</f>
        <v>0</v>
      </c>
      <c r="BI141" s="245">
        <f>IF(N141="nulová",J141,0)</f>
        <v>0</v>
      </c>
      <c r="BJ141" s="14" t="s">
        <v>89</v>
      </c>
      <c r="BK141" s="246">
        <f>ROUND(I141*H141,3)</f>
        <v>0</v>
      </c>
      <c r="BL141" s="14" t="s">
        <v>101</v>
      </c>
      <c r="BM141" s="244" t="s">
        <v>4455</v>
      </c>
    </row>
    <row r="142" s="2" customFormat="1" ht="24.15" customHeight="1">
      <c r="A142" s="35"/>
      <c r="B142" s="36"/>
      <c r="C142" s="249" t="s">
        <v>315</v>
      </c>
      <c r="D142" s="249" t="s">
        <v>612</v>
      </c>
      <c r="E142" s="250" t="s">
        <v>3173</v>
      </c>
      <c r="F142" s="251" t="s">
        <v>3174</v>
      </c>
      <c r="G142" s="252" t="s">
        <v>2598</v>
      </c>
      <c r="H142" s="253">
        <v>1</v>
      </c>
      <c r="I142" s="254"/>
      <c r="J142" s="253">
        <f>ROUND(I142*H142,3)</f>
        <v>0</v>
      </c>
      <c r="K142" s="255"/>
      <c r="L142" s="256"/>
      <c r="M142" s="257" t="s">
        <v>1</v>
      </c>
      <c r="N142" s="258" t="s">
        <v>44</v>
      </c>
      <c r="O142" s="94"/>
      <c r="P142" s="242">
        <f>O142*H142</f>
        <v>0</v>
      </c>
      <c r="Q142" s="242">
        <v>0</v>
      </c>
      <c r="R142" s="242">
        <f>Q142*H142</f>
        <v>0</v>
      </c>
      <c r="S142" s="242">
        <v>0</v>
      </c>
      <c r="T142" s="24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4" t="s">
        <v>290</v>
      </c>
      <c r="AT142" s="244" t="s">
        <v>612</v>
      </c>
      <c r="AU142" s="244" t="s">
        <v>89</v>
      </c>
      <c r="AY142" s="14" t="s">
        <v>263</v>
      </c>
      <c r="BE142" s="245">
        <f>IF(N142="základná",J142,0)</f>
        <v>0</v>
      </c>
      <c r="BF142" s="245">
        <f>IF(N142="znížená",J142,0)</f>
        <v>0</v>
      </c>
      <c r="BG142" s="245">
        <f>IF(N142="zákl. prenesená",J142,0)</f>
        <v>0</v>
      </c>
      <c r="BH142" s="245">
        <f>IF(N142="zníž. prenesená",J142,0)</f>
        <v>0</v>
      </c>
      <c r="BI142" s="245">
        <f>IF(N142="nulová",J142,0)</f>
        <v>0</v>
      </c>
      <c r="BJ142" s="14" t="s">
        <v>89</v>
      </c>
      <c r="BK142" s="246">
        <f>ROUND(I142*H142,3)</f>
        <v>0</v>
      </c>
      <c r="BL142" s="14" t="s">
        <v>101</v>
      </c>
      <c r="BM142" s="244" t="s">
        <v>4456</v>
      </c>
    </row>
    <row r="143" s="2" customFormat="1" ht="21.75" customHeight="1">
      <c r="A143" s="35"/>
      <c r="B143" s="36"/>
      <c r="C143" s="233" t="s">
        <v>319</v>
      </c>
      <c r="D143" s="233" t="s">
        <v>264</v>
      </c>
      <c r="E143" s="234" t="s">
        <v>3189</v>
      </c>
      <c r="F143" s="235" t="s">
        <v>3190</v>
      </c>
      <c r="G143" s="236" t="s">
        <v>2598</v>
      </c>
      <c r="H143" s="237">
        <v>24</v>
      </c>
      <c r="I143" s="238"/>
      <c r="J143" s="237">
        <f>ROUND(I143*H143,3)</f>
        <v>0</v>
      </c>
      <c r="K143" s="239"/>
      <c r="L143" s="41"/>
      <c r="M143" s="240" t="s">
        <v>1</v>
      </c>
      <c r="N143" s="241" t="s">
        <v>44</v>
      </c>
      <c r="O143" s="94"/>
      <c r="P143" s="242">
        <f>O143*H143</f>
        <v>0</v>
      </c>
      <c r="Q143" s="242">
        <v>0</v>
      </c>
      <c r="R143" s="242">
        <f>Q143*H143</f>
        <v>0</v>
      </c>
      <c r="S143" s="242">
        <v>0</v>
      </c>
      <c r="T143" s="24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4" t="s">
        <v>101</v>
      </c>
      <c r="AT143" s="244" t="s">
        <v>264</v>
      </c>
      <c r="AU143" s="244" t="s">
        <v>89</v>
      </c>
      <c r="AY143" s="14" t="s">
        <v>263</v>
      </c>
      <c r="BE143" s="245">
        <f>IF(N143="základná",J143,0)</f>
        <v>0</v>
      </c>
      <c r="BF143" s="245">
        <f>IF(N143="znížená",J143,0)</f>
        <v>0</v>
      </c>
      <c r="BG143" s="245">
        <f>IF(N143="zákl. prenesená",J143,0)</f>
        <v>0</v>
      </c>
      <c r="BH143" s="245">
        <f>IF(N143="zníž. prenesená",J143,0)</f>
        <v>0</v>
      </c>
      <c r="BI143" s="245">
        <f>IF(N143="nulová",J143,0)</f>
        <v>0</v>
      </c>
      <c r="BJ143" s="14" t="s">
        <v>89</v>
      </c>
      <c r="BK143" s="246">
        <f>ROUND(I143*H143,3)</f>
        <v>0</v>
      </c>
      <c r="BL143" s="14" t="s">
        <v>101</v>
      </c>
      <c r="BM143" s="244" t="s">
        <v>4457</v>
      </c>
    </row>
    <row r="144" s="2" customFormat="1" ht="16.5" customHeight="1">
      <c r="A144" s="35"/>
      <c r="B144" s="36"/>
      <c r="C144" s="249" t="s">
        <v>327</v>
      </c>
      <c r="D144" s="249" t="s">
        <v>612</v>
      </c>
      <c r="E144" s="250" t="s">
        <v>3192</v>
      </c>
      <c r="F144" s="251" t="s">
        <v>3193</v>
      </c>
      <c r="G144" s="252" t="s">
        <v>2598</v>
      </c>
      <c r="H144" s="253">
        <v>14</v>
      </c>
      <c r="I144" s="254"/>
      <c r="J144" s="253">
        <f>ROUND(I144*H144,3)</f>
        <v>0</v>
      </c>
      <c r="K144" s="255"/>
      <c r="L144" s="256"/>
      <c r="M144" s="257" t="s">
        <v>1</v>
      </c>
      <c r="N144" s="258" t="s">
        <v>44</v>
      </c>
      <c r="O144" s="94"/>
      <c r="P144" s="242">
        <f>O144*H144</f>
        <v>0</v>
      </c>
      <c r="Q144" s="242">
        <v>0</v>
      </c>
      <c r="R144" s="242">
        <f>Q144*H144</f>
        <v>0</v>
      </c>
      <c r="S144" s="242">
        <v>0</v>
      </c>
      <c r="T144" s="24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4" t="s">
        <v>290</v>
      </c>
      <c r="AT144" s="244" t="s">
        <v>612</v>
      </c>
      <c r="AU144" s="244" t="s">
        <v>89</v>
      </c>
      <c r="AY144" s="14" t="s">
        <v>263</v>
      </c>
      <c r="BE144" s="245">
        <f>IF(N144="základná",J144,0)</f>
        <v>0</v>
      </c>
      <c r="BF144" s="245">
        <f>IF(N144="znížená",J144,0)</f>
        <v>0</v>
      </c>
      <c r="BG144" s="245">
        <f>IF(N144="zákl. prenesená",J144,0)</f>
        <v>0</v>
      </c>
      <c r="BH144" s="245">
        <f>IF(N144="zníž. prenesená",J144,0)</f>
        <v>0</v>
      </c>
      <c r="BI144" s="245">
        <f>IF(N144="nulová",J144,0)</f>
        <v>0</v>
      </c>
      <c r="BJ144" s="14" t="s">
        <v>89</v>
      </c>
      <c r="BK144" s="246">
        <f>ROUND(I144*H144,3)</f>
        <v>0</v>
      </c>
      <c r="BL144" s="14" t="s">
        <v>101</v>
      </c>
      <c r="BM144" s="244" t="s">
        <v>4458</v>
      </c>
    </row>
    <row r="145" s="2" customFormat="1" ht="24.15" customHeight="1">
      <c r="A145" s="35"/>
      <c r="B145" s="36"/>
      <c r="C145" s="249" t="s">
        <v>331</v>
      </c>
      <c r="D145" s="249" t="s">
        <v>612</v>
      </c>
      <c r="E145" s="250" t="s">
        <v>3195</v>
      </c>
      <c r="F145" s="251" t="s">
        <v>3196</v>
      </c>
      <c r="G145" s="252" t="s">
        <v>2598</v>
      </c>
      <c r="H145" s="253">
        <v>10</v>
      </c>
      <c r="I145" s="254"/>
      <c r="J145" s="253">
        <f>ROUND(I145*H145,3)</f>
        <v>0</v>
      </c>
      <c r="K145" s="255"/>
      <c r="L145" s="256"/>
      <c r="M145" s="257" t="s">
        <v>1</v>
      </c>
      <c r="N145" s="258" t="s">
        <v>44</v>
      </c>
      <c r="O145" s="94"/>
      <c r="P145" s="242">
        <f>O145*H145</f>
        <v>0</v>
      </c>
      <c r="Q145" s="242">
        <v>0</v>
      </c>
      <c r="R145" s="242">
        <f>Q145*H145</f>
        <v>0</v>
      </c>
      <c r="S145" s="242">
        <v>0</v>
      </c>
      <c r="T145" s="24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4" t="s">
        <v>290</v>
      </c>
      <c r="AT145" s="244" t="s">
        <v>612</v>
      </c>
      <c r="AU145" s="244" t="s">
        <v>89</v>
      </c>
      <c r="AY145" s="14" t="s">
        <v>263</v>
      </c>
      <c r="BE145" s="245">
        <f>IF(N145="základná",J145,0)</f>
        <v>0</v>
      </c>
      <c r="BF145" s="245">
        <f>IF(N145="znížená",J145,0)</f>
        <v>0</v>
      </c>
      <c r="BG145" s="245">
        <f>IF(N145="zákl. prenesená",J145,0)</f>
        <v>0</v>
      </c>
      <c r="BH145" s="245">
        <f>IF(N145="zníž. prenesená",J145,0)</f>
        <v>0</v>
      </c>
      <c r="BI145" s="245">
        <f>IF(N145="nulová",J145,0)</f>
        <v>0</v>
      </c>
      <c r="BJ145" s="14" t="s">
        <v>89</v>
      </c>
      <c r="BK145" s="246">
        <f>ROUND(I145*H145,3)</f>
        <v>0</v>
      </c>
      <c r="BL145" s="14" t="s">
        <v>101</v>
      </c>
      <c r="BM145" s="244" t="s">
        <v>4459</v>
      </c>
    </row>
    <row r="146" s="2" customFormat="1" ht="16.5" customHeight="1">
      <c r="A146" s="35"/>
      <c r="B146" s="36"/>
      <c r="C146" s="249" t="s">
        <v>1455</v>
      </c>
      <c r="D146" s="249" t="s">
        <v>612</v>
      </c>
      <c r="E146" s="250" t="s">
        <v>3198</v>
      </c>
      <c r="F146" s="251" t="s">
        <v>3171</v>
      </c>
      <c r="G146" s="252" t="s">
        <v>2598</v>
      </c>
      <c r="H146" s="253">
        <v>24</v>
      </c>
      <c r="I146" s="254"/>
      <c r="J146" s="253">
        <f>ROUND(I146*H146,3)</f>
        <v>0</v>
      </c>
      <c r="K146" s="255"/>
      <c r="L146" s="256"/>
      <c r="M146" s="257" t="s">
        <v>1</v>
      </c>
      <c r="N146" s="258" t="s">
        <v>44</v>
      </c>
      <c r="O146" s="94"/>
      <c r="P146" s="242">
        <f>O146*H146</f>
        <v>0</v>
      </c>
      <c r="Q146" s="242">
        <v>0</v>
      </c>
      <c r="R146" s="242">
        <f>Q146*H146</f>
        <v>0</v>
      </c>
      <c r="S146" s="242">
        <v>0</v>
      </c>
      <c r="T146" s="24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4" t="s">
        <v>290</v>
      </c>
      <c r="AT146" s="244" t="s">
        <v>612</v>
      </c>
      <c r="AU146" s="244" t="s">
        <v>89</v>
      </c>
      <c r="AY146" s="14" t="s">
        <v>263</v>
      </c>
      <c r="BE146" s="245">
        <f>IF(N146="základná",J146,0)</f>
        <v>0</v>
      </c>
      <c r="BF146" s="245">
        <f>IF(N146="znížená",J146,0)</f>
        <v>0</v>
      </c>
      <c r="BG146" s="245">
        <f>IF(N146="zákl. prenesená",J146,0)</f>
        <v>0</v>
      </c>
      <c r="BH146" s="245">
        <f>IF(N146="zníž. prenesená",J146,0)</f>
        <v>0</v>
      </c>
      <c r="BI146" s="245">
        <f>IF(N146="nulová",J146,0)</f>
        <v>0</v>
      </c>
      <c r="BJ146" s="14" t="s">
        <v>89</v>
      </c>
      <c r="BK146" s="246">
        <f>ROUND(I146*H146,3)</f>
        <v>0</v>
      </c>
      <c r="BL146" s="14" t="s">
        <v>101</v>
      </c>
      <c r="BM146" s="244" t="s">
        <v>4460</v>
      </c>
    </row>
    <row r="147" s="2" customFormat="1" ht="24.15" customHeight="1">
      <c r="A147" s="35"/>
      <c r="B147" s="36"/>
      <c r="C147" s="249" t="s">
        <v>339</v>
      </c>
      <c r="D147" s="249" t="s">
        <v>612</v>
      </c>
      <c r="E147" s="250" t="s">
        <v>3173</v>
      </c>
      <c r="F147" s="251" t="s">
        <v>3174</v>
      </c>
      <c r="G147" s="252" t="s">
        <v>2598</v>
      </c>
      <c r="H147" s="253">
        <v>24</v>
      </c>
      <c r="I147" s="254"/>
      <c r="J147" s="253">
        <f>ROUND(I147*H147,3)</f>
        <v>0</v>
      </c>
      <c r="K147" s="255"/>
      <c r="L147" s="256"/>
      <c r="M147" s="257" t="s">
        <v>1</v>
      </c>
      <c r="N147" s="258" t="s">
        <v>44</v>
      </c>
      <c r="O147" s="94"/>
      <c r="P147" s="242">
        <f>O147*H147</f>
        <v>0</v>
      </c>
      <c r="Q147" s="242">
        <v>0</v>
      </c>
      <c r="R147" s="242">
        <f>Q147*H147</f>
        <v>0</v>
      </c>
      <c r="S147" s="242">
        <v>0</v>
      </c>
      <c r="T147" s="24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4" t="s">
        <v>290</v>
      </c>
      <c r="AT147" s="244" t="s">
        <v>612</v>
      </c>
      <c r="AU147" s="244" t="s">
        <v>89</v>
      </c>
      <c r="AY147" s="14" t="s">
        <v>263</v>
      </c>
      <c r="BE147" s="245">
        <f>IF(N147="základná",J147,0)</f>
        <v>0</v>
      </c>
      <c r="BF147" s="245">
        <f>IF(N147="znížená",J147,0)</f>
        <v>0</v>
      </c>
      <c r="BG147" s="245">
        <f>IF(N147="zákl. prenesená",J147,0)</f>
        <v>0</v>
      </c>
      <c r="BH147" s="245">
        <f>IF(N147="zníž. prenesená",J147,0)</f>
        <v>0</v>
      </c>
      <c r="BI147" s="245">
        <f>IF(N147="nulová",J147,0)</f>
        <v>0</v>
      </c>
      <c r="BJ147" s="14" t="s">
        <v>89</v>
      </c>
      <c r="BK147" s="246">
        <f>ROUND(I147*H147,3)</f>
        <v>0</v>
      </c>
      <c r="BL147" s="14" t="s">
        <v>101</v>
      </c>
      <c r="BM147" s="244" t="s">
        <v>4461</v>
      </c>
    </row>
    <row r="148" s="2" customFormat="1" ht="21.75" customHeight="1">
      <c r="A148" s="35"/>
      <c r="B148" s="36"/>
      <c r="C148" s="233" t="s">
        <v>7</v>
      </c>
      <c r="D148" s="233" t="s">
        <v>264</v>
      </c>
      <c r="E148" s="234" t="s">
        <v>3201</v>
      </c>
      <c r="F148" s="235" t="s">
        <v>3202</v>
      </c>
      <c r="G148" s="236" t="s">
        <v>2598</v>
      </c>
      <c r="H148" s="237">
        <v>7</v>
      </c>
      <c r="I148" s="238"/>
      <c r="J148" s="237">
        <f>ROUND(I148*H148,3)</f>
        <v>0</v>
      </c>
      <c r="K148" s="239"/>
      <c r="L148" s="41"/>
      <c r="M148" s="240" t="s">
        <v>1</v>
      </c>
      <c r="N148" s="241" t="s">
        <v>44</v>
      </c>
      <c r="O148" s="94"/>
      <c r="P148" s="242">
        <f>O148*H148</f>
        <v>0</v>
      </c>
      <c r="Q148" s="242">
        <v>0</v>
      </c>
      <c r="R148" s="242">
        <f>Q148*H148</f>
        <v>0</v>
      </c>
      <c r="S148" s="242">
        <v>0</v>
      </c>
      <c r="T148" s="24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4" t="s">
        <v>101</v>
      </c>
      <c r="AT148" s="244" t="s">
        <v>264</v>
      </c>
      <c r="AU148" s="244" t="s">
        <v>89</v>
      </c>
      <c r="AY148" s="14" t="s">
        <v>263</v>
      </c>
      <c r="BE148" s="245">
        <f>IF(N148="základná",J148,0)</f>
        <v>0</v>
      </c>
      <c r="BF148" s="245">
        <f>IF(N148="znížená",J148,0)</f>
        <v>0</v>
      </c>
      <c r="BG148" s="245">
        <f>IF(N148="zákl. prenesená",J148,0)</f>
        <v>0</v>
      </c>
      <c r="BH148" s="245">
        <f>IF(N148="zníž. prenesená",J148,0)</f>
        <v>0</v>
      </c>
      <c r="BI148" s="245">
        <f>IF(N148="nulová",J148,0)</f>
        <v>0</v>
      </c>
      <c r="BJ148" s="14" t="s">
        <v>89</v>
      </c>
      <c r="BK148" s="246">
        <f>ROUND(I148*H148,3)</f>
        <v>0</v>
      </c>
      <c r="BL148" s="14" t="s">
        <v>101</v>
      </c>
      <c r="BM148" s="244" t="s">
        <v>4462</v>
      </c>
    </row>
    <row r="149" s="2" customFormat="1" ht="16.5" customHeight="1">
      <c r="A149" s="35"/>
      <c r="B149" s="36"/>
      <c r="C149" s="249" t="s">
        <v>350</v>
      </c>
      <c r="D149" s="249" t="s">
        <v>612</v>
      </c>
      <c r="E149" s="250" t="s">
        <v>3204</v>
      </c>
      <c r="F149" s="251" t="s">
        <v>3205</v>
      </c>
      <c r="G149" s="252" t="s">
        <v>2598</v>
      </c>
      <c r="H149" s="253">
        <v>7</v>
      </c>
      <c r="I149" s="254"/>
      <c r="J149" s="253">
        <f>ROUND(I149*H149,3)</f>
        <v>0</v>
      </c>
      <c r="K149" s="255"/>
      <c r="L149" s="256"/>
      <c r="M149" s="257" t="s">
        <v>1</v>
      </c>
      <c r="N149" s="258" t="s">
        <v>44</v>
      </c>
      <c r="O149" s="94"/>
      <c r="P149" s="242">
        <f>O149*H149</f>
        <v>0</v>
      </c>
      <c r="Q149" s="242">
        <v>0</v>
      </c>
      <c r="R149" s="242">
        <f>Q149*H149</f>
        <v>0</v>
      </c>
      <c r="S149" s="242">
        <v>0</v>
      </c>
      <c r="T149" s="24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4" t="s">
        <v>290</v>
      </c>
      <c r="AT149" s="244" t="s">
        <v>612</v>
      </c>
      <c r="AU149" s="244" t="s">
        <v>89</v>
      </c>
      <c r="AY149" s="14" t="s">
        <v>263</v>
      </c>
      <c r="BE149" s="245">
        <f>IF(N149="základná",J149,0)</f>
        <v>0</v>
      </c>
      <c r="BF149" s="245">
        <f>IF(N149="znížená",J149,0)</f>
        <v>0</v>
      </c>
      <c r="BG149" s="245">
        <f>IF(N149="zákl. prenesená",J149,0)</f>
        <v>0</v>
      </c>
      <c r="BH149" s="245">
        <f>IF(N149="zníž. prenesená",J149,0)</f>
        <v>0</v>
      </c>
      <c r="BI149" s="245">
        <f>IF(N149="nulová",J149,0)</f>
        <v>0</v>
      </c>
      <c r="BJ149" s="14" t="s">
        <v>89</v>
      </c>
      <c r="BK149" s="246">
        <f>ROUND(I149*H149,3)</f>
        <v>0</v>
      </c>
      <c r="BL149" s="14" t="s">
        <v>101</v>
      </c>
      <c r="BM149" s="244" t="s">
        <v>4463</v>
      </c>
    </row>
    <row r="150" s="2" customFormat="1" ht="16.5" customHeight="1">
      <c r="A150" s="35"/>
      <c r="B150" s="36"/>
      <c r="C150" s="249" t="s">
        <v>1468</v>
      </c>
      <c r="D150" s="249" t="s">
        <v>612</v>
      </c>
      <c r="E150" s="250" t="s">
        <v>3198</v>
      </c>
      <c r="F150" s="251" t="s">
        <v>3171</v>
      </c>
      <c r="G150" s="252" t="s">
        <v>2598</v>
      </c>
      <c r="H150" s="253">
        <v>7</v>
      </c>
      <c r="I150" s="254"/>
      <c r="J150" s="253">
        <f>ROUND(I150*H150,3)</f>
        <v>0</v>
      </c>
      <c r="K150" s="255"/>
      <c r="L150" s="256"/>
      <c r="M150" s="257" t="s">
        <v>1</v>
      </c>
      <c r="N150" s="258" t="s">
        <v>44</v>
      </c>
      <c r="O150" s="94"/>
      <c r="P150" s="242">
        <f>O150*H150</f>
        <v>0</v>
      </c>
      <c r="Q150" s="242">
        <v>0</v>
      </c>
      <c r="R150" s="242">
        <f>Q150*H150</f>
        <v>0</v>
      </c>
      <c r="S150" s="242">
        <v>0</v>
      </c>
      <c r="T150" s="24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4" t="s">
        <v>290</v>
      </c>
      <c r="AT150" s="244" t="s">
        <v>612</v>
      </c>
      <c r="AU150" s="244" t="s">
        <v>89</v>
      </c>
      <c r="AY150" s="14" t="s">
        <v>263</v>
      </c>
      <c r="BE150" s="245">
        <f>IF(N150="základná",J150,0)</f>
        <v>0</v>
      </c>
      <c r="BF150" s="245">
        <f>IF(N150="znížená",J150,0)</f>
        <v>0</v>
      </c>
      <c r="BG150" s="245">
        <f>IF(N150="zákl. prenesená",J150,0)</f>
        <v>0</v>
      </c>
      <c r="BH150" s="245">
        <f>IF(N150="zníž. prenesená",J150,0)</f>
        <v>0</v>
      </c>
      <c r="BI150" s="245">
        <f>IF(N150="nulová",J150,0)</f>
        <v>0</v>
      </c>
      <c r="BJ150" s="14" t="s">
        <v>89</v>
      </c>
      <c r="BK150" s="246">
        <f>ROUND(I150*H150,3)</f>
        <v>0</v>
      </c>
      <c r="BL150" s="14" t="s">
        <v>101</v>
      </c>
      <c r="BM150" s="244" t="s">
        <v>4464</v>
      </c>
    </row>
    <row r="151" s="2" customFormat="1" ht="24.15" customHeight="1">
      <c r="A151" s="35"/>
      <c r="B151" s="36"/>
      <c r="C151" s="249" t="s">
        <v>1472</v>
      </c>
      <c r="D151" s="249" t="s">
        <v>612</v>
      </c>
      <c r="E151" s="250" t="s">
        <v>3173</v>
      </c>
      <c r="F151" s="251" t="s">
        <v>3174</v>
      </c>
      <c r="G151" s="252" t="s">
        <v>2598</v>
      </c>
      <c r="H151" s="253">
        <v>7</v>
      </c>
      <c r="I151" s="254"/>
      <c r="J151" s="253">
        <f>ROUND(I151*H151,3)</f>
        <v>0</v>
      </c>
      <c r="K151" s="255"/>
      <c r="L151" s="256"/>
      <c r="M151" s="257" t="s">
        <v>1</v>
      </c>
      <c r="N151" s="258" t="s">
        <v>44</v>
      </c>
      <c r="O151" s="94"/>
      <c r="P151" s="242">
        <f>O151*H151</f>
        <v>0</v>
      </c>
      <c r="Q151" s="242">
        <v>0</v>
      </c>
      <c r="R151" s="242">
        <f>Q151*H151</f>
        <v>0</v>
      </c>
      <c r="S151" s="242">
        <v>0</v>
      </c>
      <c r="T151" s="24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4" t="s">
        <v>290</v>
      </c>
      <c r="AT151" s="244" t="s">
        <v>612</v>
      </c>
      <c r="AU151" s="244" t="s">
        <v>89</v>
      </c>
      <c r="AY151" s="14" t="s">
        <v>263</v>
      </c>
      <c r="BE151" s="245">
        <f>IF(N151="základná",J151,0)</f>
        <v>0</v>
      </c>
      <c r="BF151" s="245">
        <f>IF(N151="znížená",J151,0)</f>
        <v>0</v>
      </c>
      <c r="BG151" s="245">
        <f>IF(N151="zákl. prenesená",J151,0)</f>
        <v>0</v>
      </c>
      <c r="BH151" s="245">
        <f>IF(N151="zníž. prenesená",J151,0)</f>
        <v>0</v>
      </c>
      <c r="BI151" s="245">
        <f>IF(N151="nulová",J151,0)</f>
        <v>0</v>
      </c>
      <c r="BJ151" s="14" t="s">
        <v>89</v>
      </c>
      <c r="BK151" s="246">
        <f>ROUND(I151*H151,3)</f>
        <v>0</v>
      </c>
      <c r="BL151" s="14" t="s">
        <v>101</v>
      </c>
      <c r="BM151" s="244" t="s">
        <v>4465</v>
      </c>
    </row>
    <row r="152" s="2" customFormat="1" ht="16.5" customHeight="1">
      <c r="A152" s="35"/>
      <c r="B152" s="36"/>
      <c r="C152" s="233" t="s">
        <v>366</v>
      </c>
      <c r="D152" s="233" t="s">
        <v>264</v>
      </c>
      <c r="E152" s="234" t="s">
        <v>3219</v>
      </c>
      <c r="F152" s="235" t="s">
        <v>3220</v>
      </c>
      <c r="G152" s="236" t="s">
        <v>2598</v>
      </c>
      <c r="H152" s="237">
        <v>16</v>
      </c>
      <c r="I152" s="238"/>
      <c r="J152" s="237">
        <f>ROUND(I152*H152,3)</f>
        <v>0</v>
      </c>
      <c r="K152" s="239"/>
      <c r="L152" s="41"/>
      <c r="M152" s="240" t="s">
        <v>1</v>
      </c>
      <c r="N152" s="241" t="s">
        <v>44</v>
      </c>
      <c r="O152" s="94"/>
      <c r="P152" s="242">
        <f>O152*H152</f>
        <v>0</v>
      </c>
      <c r="Q152" s="242">
        <v>0</v>
      </c>
      <c r="R152" s="242">
        <f>Q152*H152</f>
        <v>0</v>
      </c>
      <c r="S152" s="242">
        <v>0</v>
      </c>
      <c r="T152" s="24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4" t="s">
        <v>101</v>
      </c>
      <c r="AT152" s="244" t="s">
        <v>264</v>
      </c>
      <c r="AU152" s="244" t="s">
        <v>89</v>
      </c>
      <c r="AY152" s="14" t="s">
        <v>263</v>
      </c>
      <c r="BE152" s="245">
        <f>IF(N152="základná",J152,0)</f>
        <v>0</v>
      </c>
      <c r="BF152" s="245">
        <f>IF(N152="znížená",J152,0)</f>
        <v>0</v>
      </c>
      <c r="BG152" s="245">
        <f>IF(N152="zákl. prenesená",J152,0)</f>
        <v>0</v>
      </c>
      <c r="BH152" s="245">
        <f>IF(N152="zníž. prenesená",J152,0)</f>
        <v>0</v>
      </c>
      <c r="BI152" s="245">
        <f>IF(N152="nulová",J152,0)</f>
        <v>0</v>
      </c>
      <c r="BJ152" s="14" t="s">
        <v>89</v>
      </c>
      <c r="BK152" s="246">
        <f>ROUND(I152*H152,3)</f>
        <v>0</v>
      </c>
      <c r="BL152" s="14" t="s">
        <v>101</v>
      </c>
      <c r="BM152" s="244" t="s">
        <v>4466</v>
      </c>
    </row>
    <row r="153" s="2" customFormat="1" ht="24.15" customHeight="1">
      <c r="A153" s="35"/>
      <c r="B153" s="36"/>
      <c r="C153" s="249" t="s">
        <v>370</v>
      </c>
      <c r="D153" s="249" t="s">
        <v>612</v>
      </c>
      <c r="E153" s="250" t="s">
        <v>3222</v>
      </c>
      <c r="F153" s="251" t="s">
        <v>3223</v>
      </c>
      <c r="G153" s="252" t="s">
        <v>2598</v>
      </c>
      <c r="H153" s="253">
        <v>16</v>
      </c>
      <c r="I153" s="254"/>
      <c r="J153" s="253">
        <f>ROUND(I153*H153,3)</f>
        <v>0</v>
      </c>
      <c r="K153" s="255"/>
      <c r="L153" s="256"/>
      <c r="M153" s="257" t="s">
        <v>1</v>
      </c>
      <c r="N153" s="258" t="s">
        <v>44</v>
      </c>
      <c r="O153" s="94"/>
      <c r="P153" s="242">
        <f>O153*H153</f>
        <v>0</v>
      </c>
      <c r="Q153" s="242">
        <v>0</v>
      </c>
      <c r="R153" s="242">
        <f>Q153*H153</f>
        <v>0</v>
      </c>
      <c r="S153" s="242">
        <v>0</v>
      </c>
      <c r="T153" s="24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4" t="s">
        <v>290</v>
      </c>
      <c r="AT153" s="244" t="s">
        <v>612</v>
      </c>
      <c r="AU153" s="244" t="s">
        <v>89</v>
      </c>
      <c r="AY153" s="14" t="s">
        <v>263</v>
      </c>
      <c r="BE153" s="245">
        <f>IF(N153="základná",J153,0)</f>
        <v>0</v>
      </c>
      <c r="BF153" s="245">
        <f>IF(N153="znížená",J153,0)</f>
        <v>0</v>
      </c>
      <c r="BG153" s="245">
        <f>IF(N153="zákl. prenesená",J153,0)</f>
        <v>0</v>
      </c>
      <c r="BH153" s="245">
        <f>IF(N153="zníž. prenesená",J153,0)</f>
        <v>0</v>
      </c>
      <c r="BI153" s="245">
        <f>IF(N153="nulová",J153,0)</f>
        <v>0</v>
      </c>
      <c r="BJ153" s="14" t="s">
        <v>89</v>
      </c>
      <c r="BK153" s="246">
        <f>ROUND(I153*H153,3)</f>
        <v>0</v>
      </c>
      <c r="BL153" s="14" t="s">
        <v>101</v>
      </c>
      <c r="BM153" s="244" t="s">
        <v>4467</v>
      </c>
    </row>
    <row r="154" s="2" customFormat="1" ht="24.15" customHeight="1">
      <c r="A154" s="35"/>
      <c r="B154" s="36"/>
      <c r="C154" s="233" t="s">
        <v>374</v>
      </c>
      <c r="D154" s="233" t="s">
        <v>264</v>
      </c>
      <c r="E154" s="234" t="s">
        <v>3225</v>
      </c>
      <c r="F154" s="235" t="s">
        <v>3226</v>
      </c>
      <c r="G154" s="236" t="s">
        <v>2598</v>
      </c>
      <c r="H154" s="237">
        <v>51</v>
      </c>
      <c r="I154" s="238"/>
      <c r="J154" s="237">
        <f>ROUND(I154*H154,3)</f>
        <v>0</v>
      </c>
      <c r="K154" s="239"/>
      <c r="L154" s="41"/>
      <c r="M154" s="240" t="s">
        <v>1</v>
      </c>
      <c r="N154" s="241" t="s">
        <v>44</v>
      </c>
      <c r="O154" s="94"/>
      <c r="P154" s="242">
        <f>O154*H154</f>
        <v>0</v>
      </c>
      <c r="Q154" s="242">
        <v>0</v>
      </c>
      <c r="R154" s="242">
        <f>Q154*H154</f>
        <v>0</v>
      </c>
      <c r="S154" s="242">
        <v>0</v>
      </c>
      <c r="T154" s="243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4" t="s">
        <v>101</v>
      </c>
      <c r="AT154" s="244" t="s">
        <v>264</v>
      </c>
      <c r="AU154" s="244" t="s">
        <v>89</v>
      </c>
      <c r="AY154" s="14" t="s">
        <v>263</v>
      </c>
      <c r="BE154" s="245">
        <f>IF(N154="základná",J154,0)</f>
        <v>0</v>
      </c>
      <c r="BF154" s="245">
        <f>IF(N154="znížená",J154,0)</f>
        <v>0</v>
      </c>
      <c r="BG154" s="245">
        <f>IF(N154="zákl. prenesená",J154,0)</f>
        <v>0</v>
      </c>
      <c r="BH154" s="245">
        <f>IF(N154="zníž. prenesená",J154,0)</f>
        <v>0</v>
      </c>
      <c r="BI154" s="245">
        <f>IF(N154="nulová",J154,0)</f>
        <v>0</v>
      </c>
      <c r="BJ154" s="14" t="s">
        <v>89</v>
      </c>
      <c r="BK154" s="246">
        <f>ROUND(I154*H154,3)</f>
        <v>0</v>
      </c>
      <c r="BL154" s="14" t="s">
        <v>101</v>
      </c>
      <c r="BM154" s="244" t="s">
        <v>4468</v>
      </c>
    </row>
    <row r="155" s="2" customFormat="1" ht="21.75" customHeight="1">
      <c r="A155" s="35"/>
      <c r="B155" s="36"/>
      <c r="C155" s="249" t="s">
        <v>1482</v>
      </c>
      <c r="D155" s="249" t="s">
        <v>612</v>
      </c>
      <c r="E155" s="250" t="s">
        <v>3228</v>
      </c>
      <c r="F155" s="251" t="s">
        <v>3229</v>
      </c>
      <c r="G155" s="252" t="s">
        <v>2598</v>
      </c>
      <c r="H155" s="253">
        <v>38</v>
      </c>
      <c r="I155" s="254"/>
      <c r="J155" s="253">
        <f>ROUND(I155*H155,3)</f>
        <v>0</v>
      </c>
      <c r="K155" s="255"/>
      <c r="L155" s="256"/>
      <c r="M155" s="257" t="s">
        <v>1</v>
      </c>
      <c r="N155" s="258" t="s">
        <v>44</v>
      </c>
      <c r="O155" s="94"/>
      <c r="P155" s="242">
        <f>O155*H155</f>
        <v>0</v>
      </c>
      <c r="Q155" s="242">
        <v>0</v>
      </c>
      <c r="R155" s="242">
        <f>Q155*H155</f>
        <v>0</v>
      </c>
      <c r="S155" s="242">
        <v>0</v>
      </c>
      <c r="T155" s="243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4" t="s">
        <v>290</v>
      </c>
      <c r="AT155" s="244" t="s">
        <v>612</v>
      </c>
      <c r="AU155" s="244" t="s">
        <v>89</v>
      </c>
      <c r="AY155" s="14" t="s">
        <v>263</v>
      </c>
      <c r="BE155" s="245">
        <f>IF(N155="základná",J155,0)</f>
        <v>0</v>
      </c>
      <c r="BF155" s="245">
        <f>IF(N155="znížená",J155,0)</f>
        <v>0</v>
      </c>
      <c r="BG155" s="245">
        <f>IF(N155="zákl. prenesená",J155,0)</f>
        <v>0</v>
      </c>
      <c r="BH155" s="245">
        <f>IF(N155="zníž. prenesená",J155,0)</f>
        <v>0</v>
      </c>
      <c r="BI155" s="245">
        <f>IF(N155="nulová",J155,0)</f>
        <v>0</v>
      </c>
      <c r="BJ155" s="14" t="s">
        <v>89</v>
      </c>
      <c r="BK155" s="246">
        <f>ROUND(I155*H155,3)</f>
        <v>0</v>
      </c>
      <c r="BL155" s="14" t="s">
        <v>101</v>
      </c>
      <c r="BM155" s="244" t="s">
        <v>4469</v>
      </c>
    </row>
    <row r="156" s="2" customFormat="1" ht="24.15" customHeight="1">
      <c r="A156" s="35"/>
      <c r="B156" s="36"/>
      <c r="C156" s="249" t="s">
        <v>1486</v>
      </c>
      <c r="D156" s="249" t="s">
        <v>612</v>
      </c>
      <c r="E156" s="250" t="s">
        <v>3231</v>
      </c>
      <c r="F156" s="251" t="s">
        <v>3232</v>
      </c>
      <c r="G156" s="252" t="s">
        <v>2598</v>
      </c>
      <c r="H156" s="253">
        <v>13</v>
      </c>
      <c r="I156" s="254"/>
      <c r="J156" s="253">
        <f>ROUND(I156*H156,3)</f>
        <v>0</v>
      </c>
      <c r="K156" s="255"/>
      <c r="L156" s="256"/>
      <c r="M156" s="257" t="s">
        <v>1</v>
      </c>
      <c r="N156" s="258" t="s">
        <v>44</v>
      </c>
      <c r="O156" s="94"/>
      <c r="P156" s="242">
        <f>O156*H156</f>
        <v>0</v>
      </c>
      <c r="Q156" s="242">
        <v>0</v>
      </c>
      <c r="R156" s="242">
        <f>Q156*H156</f>
        <v>0</v>
      </c>
      <c r="S156" s="242">
        <v>0</v>
      </c>
      <c r="T156" s="243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4" t="s">
        <v>290</v>
      </c>
      <c r="AT156" s="244" t="s">
        <v>612</v>
      </c>
      <c r="AU156" s="244" t="s">
        <v>89</v>
      </c>
      <c r="AY156" s="14" t="s">
        <v>263</v>
      </c>
      <c r="BE156" s="245">
        <f>IF(N156="základná",J156,0)</f>
        <v>0</v>
      </c>
      <c r="BF156" s="245">
        <f>IF(N156="znížená",J156,0)</f>
        <v>0</v>
      </c>
      <c r="BG156" s="245">
        <f>IF(N156="zákl. prenesená",J156,0)</f>
        <v>0</v>
      </c>
      <c r="BH156" s="245">
        <f>IF(N156="zníž. prenesená",J156,0)</f>
        <v>0</v>
      </c>
      <c r="BI156" s="245">
        <f>IF(N156="nulová",J156,0)</f>
        <v>0</v>
      </c>
      <c r="BJ156" s="14" t="s">
        <v>89</v>
      </c>
      <c r="BK156" s="246">
        <f>ROUND(I156*H156,3)</f>
        <v>0</v>
      </c>
      <c r="BL156" s="14" t="s">
        <v>101</v>
      </c>
      <c r="BM156" s="244" t="s">
        <v>4470</v>
      </c>
    </row>
    <row r="157" s="2" customFormat="1" ht="24.15" customHeight="1">
      <c r="A157" s="35"/>
      <c r="B157" s="36"/>
      <c r="C157" s="233" t="s">
        <v>390</v>
      </c>
      <c r="D157" s="233" t="s">
        <v>264</v>
      </c>
      <c r="E157" s="234" t="s">
        <v>3234</v>
      </c>
      <c r="F157" s="235" t="s">
        <v>3235</v>
      </c>
      <c r="G157" s="236" t="s">
        <v>2598</v>
      </c>
      <c r="H157" s="237">
        <v>39</v>
      </c>
      <c r="I157" s="238"/>
      <c r="J157" s="237">
        <f>ROUND(I157*H157,3)</f>
        <v>0</v>
      </c>
      <c r="K157" s="239"/>
      <c r="L157" s="41"/>
      <c r="M157" s="240" t="s">
        <v>1</v>
      </c>
      <c r="N157" s="241" t="s">
        <v>44</v>
      </c>
      <c r="O157" s="94"/>
      <c r="P157" s="242">
        <f>O157*H157</f>
        <v>0</v>
      </c>
      <c r="Q157" s="242">
        <v>0</v>
      </c>
      <c r="R157" s="242">
        <f>Q157*H157</f>
        <v>0</v>
      </c>
      <c r="S157" s="242">
        <v>0</v>
      </c>
      <c r="T157" s="24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4" t="s">
        <v>101</v>
      </c>
      <c r="AT157" s="244" t="s">
        <v>264</v>
      </c>
      <c r="AU157" s="244" t="s">
        <v>89</v>
      </c>
      <c r="AY157" s="14" t="s">
        <v>263</v>
      </c>
      <c r="BE157" s="245">
        <f>IF(N157="základná",J157,0)</f>
        <v>0</v>
      </c>
      <c r="BF157" s="245">
        <f>IF(N157="znížená",J157,0)</f>
        <v>0</v>
      </c>
      <c r="BG157" s="245">
        <f>IF(N157="zákl. prenesená",J157,0)</f>
        <v>0</v>
      </c>
      <c r="BH157" s="245">
        <f>IF(N157="zníž. prenesená",J157,0)</f>
        <v>0</v>
      </c>
      <c r="BI157" s="245">
        <f>IF(N157="nulová",J157,0)</f>
        <v>0</v>
      </c>
      <c r="BJ157" s="14" t="s">
        <v>89</v>
      </c>
      <c r="BK157" s="246">
        <f>ROUND(I157*H157,3)</f>
        <v>0</v>
      </c>
      <c r="BL157" s="14" t="s">
        <v>101</v>
      </c>
      <c r="BM157" s="244" t="s">
        <v>4471</v>
      </c>
    </row>
    <row r="158" s="2" customFormat="1" ht="24.15" customHeight="1">
      <c r="A158" s="35"/>
      <c r="B158" s="36"/>
      <c r="C158" s="249" t="s">
        <v>403</v>
      </c>
      <c r="D158" s="249" t="s">
        <v>612</v>
      </c>
      <c r="E158" s="250" t="s">
        <v>3237</v>
      </c>
      <c r="F158" s="251" t="s">
        <v>3238</v>
      </c>
      <c r="G158" s="252" t="s">
        <v>2598</v>
      </c>
      <c r="H158" s="253">
        <v>39</v>
      </c>
      <c r="I158" s="254"/>
      <c r="J158" s="253">
        <f>ROUND(I158*H158,3)</f>
        <v>0</v>
      </c>
      <c r="K158" s="255"/>
      <c r="L158" s="256"/>
      <c r="M158" s="257" t="s">
        <v>1</v>
      </c>
      <c r="N158" s="258" t="s">
        <v>44</v>
      </c>
      <c r="O158" s="94"/>
      <c r="P158" s="242">
        <f>O158*H158</f>
        <v>0</v>
      </c>
      <c r="Q158" s="242">
        <v>0</v>
      </c>
      <c r="R158" s="242">
        <f>Q158*H158</f>
        <v>0</v>
      </c>
      <c r="S158" s="242">
        <v>0</v>
      </c>
      <c r="T158" s="243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4" t="s">
        <v>290</v>
      </c>
      <c r="AT158" s="244" t="s">
        <v>612</v>
      </c>
      <c r="AU158" s="244" t="s">
        <v>89</v>
      </c>
      <c r="AY158" s="14" t="s">
        <v>263</v>
      </c>
      <c r="BE158" s="245">
        <f>IF(N158="základná",J158,0)</f>
        <v>0</v>
      </c>
      <c r="BF158" s="245">
        <f>IF(N158="znížená",J158,0)</f>
        <v>0</v>
      </c>
      <c r="BG158" s="245">
        <f>IF(N158="zákl. prenesená",J158,0)</f>
        <v>0</v>
      </c>
      <c r="BH158" s="245">
        <f>IF(N158="zníž. prenesená",J158,0)</f>
        <v>0</v>
      </c>
      <c r="BI158" s="245">
        <f>IF(N158="nulová",J158,0)</f>
        <v>0</v>
      </c>
      <c r="BJ158" s="14" t="s">
        <v>89</v>
      </c>
      <c r="BK158" s="246">
        <f>ROUND(I158*H158,3)</f>
        <v>0</v>
      </c>
      <c r="BL158" s="14" t="s">
        <v>101</v>
      </c>
      <c r="BM158" s="244" t="s">
        <v>4472</v>
      </c>
    </row>
    <row r="159" s="2" customFormat="1" ht="24.15" customHeight="1">
      <c r="A159" s="35"/>
      <c r="B159" s="36"/>
      <c r="C159" s="249" t="s">
        <v>1496</v>
      </c>
      <c r="D159" s="249" t="s">
        <v>612</v>
      </c>
      <c r="E159" s="250" t="s">
        <v>3173</v>
      </c>
      <c r="F159" s="251" t="s">
        <v>3174</v>
      </c>
      <c r="G159" s="252" t="s">
        <v>2598</v>
      </c>
      <c r="H159" s="253">
        <v>172</v>
      </c>
      <c r="I159" s="254"/>
      <c r="J159" s="253">
        <f>ROUND(I159*H159,3)</f>
        <v>0</v>
      </c>
      <c r="K159" s="255"/>
      <c r="L159" s="256"/>
      <c r="M159" s="257" t="s">
        <v>1</v>
      </c>
      <c r="N159" s="258" t="s">
        <v>44</v>
      </c>
      <c r="O159" s="94"/>
      <c r="P159" s="242">
        <f>O159*H159</f>
        <v>0</v>
      </c>
      <c r="Q159" s="242">
        <v>0</v>
      </c>
      <c r="R159" s="242">
        <f>Q159*H159</f>
        <v>0</v>
      </c>
      <c r="S159" s="242">
        <v>0</v>
      </c>
      <c r="T159" s="243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4" t="s">
        <v>290</v>
      </c>
      <c r="AT159" s="244" t="s">
        <v>612</v>
      </c>
      <c r="AU159" s="244" t="s">
        <v>89</v>
      </c>
      <c r="AY159" s="14" t="s">
        <v>263</v>
      </c>
      <c r="BE159" s="245">
        <f>IF(N159="základná",J159,0)</f>
        <v>0</v>
      </c>
      <c r="BF159" s="245">
        <f>IF(N159="znížená",J159,0)</f>
        <v>0</v>
      </c>
      <c r="BG159" s="245">
        <f>IF(N159="zákl. prenesená",J159,0)</f>
        <v>0</v>
      </c>
      <c r="BH159" s="245">
        <f>IF(N159="zníž. prenesená",J159,0)</f>
        <v>0</v>
      </c>
      <c r="BI159" s="245">
        <f>IF(N159="nulová",J159,0)</f>
        <v>0</v>
      </c>
      <c r="BJ159" s="14" t="s">
        <v>89</v>
      </c>
      <c r="BK159" s="246">
        <f>ROUND(I159*H159,3)</f>
        <v>0</v>
      </c>
      <c r="BL159" s="14" t="s">
        <v>101</v>
      </c>
      <c r="BM159" s="244" t="s">
        <v>4473</v>
      </c>
    </row>
    <row r="160" s="2" customFormat="1" ht="24.15" customHeight="1">
      <c r="A160" s="35"/>
      <c r="B160" s="36"/>
      <c r="C160" s="233" t="s">
        <v>717</v>
      </c>
      <c r="D160" s="233" t="s">
        <v>264</v>
      </c>
      <c r="E160" s="234" t="s">
        <v>3241</v>
      </c>
      <c r="F160" s="235" t="s">
        <v>3242</v>
      </c>
      <c r="G160" s="236" t="s">
        <v>2598</v>
      </c>
      <c r="H160" s="237">
        <v>10</v>
      </c>
      <c r="I160" s="238"/>
      <c r="J160" s="237">
        <f>ROUND(I160*H160,3)</f>
        <v>0</v>
      </c>
      <c r="K160" s="239"/>
      <c r="L160" s="41"/>
      <c r="M160" s="240" t="s">
        <v>1</v>
      </c>
      <c r="N160" s="241" t="s">
        <v>44</v>
      </c>
      <c r="O160" s="94"/>
      <c r="P160" s="242">
        <f>O160*H160</f>
        <v>0</v>
      </c>
      <c r="Q160" s="242">
        <v>0</v>
      </c>
      <c r="R160" s="242">
        <f>Q160*H160</f>
        <v>0</v>
      </c>
      <c r="S160" s="242">
        <v>0</v>
      </c>
      <c r="T160" s="243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4" t="s">
        <v>101</v>
      </c>
      <c r="AT160" s="244" t="s">
        <v>264</v>
      </c>
      <c r="AU160" s="244" t="s">
        <v>89</v>
      </c>
      <c r="AY160" s="14" t="s">
        <v>263</v>
      </c>
      <c r="BE160" s="245">
        <f>IF(N160="základná",J160,0)</f>
        <v>0</v>
      </c>
      <c r="BF160" s="245">
        <f>IF(N160="znížená",J160,0)</f>
        <v>0</v>
      </c>
      <c r="BG160" s="245">
        <f>IF(N160="zákl. prenesená",J160,0)</f>
        <v>0</v>
      </c>
      <c r="BH160" s="245">
        <f>IF(N160="zníž. prenesená",J160,0)</f>
        <v>0</v>
      </c>
      <c r="BI160" s="245">
        <f>IF(N160="nulová",J160,0)</f>
        <v>0</v>
      </c>
      <c r="BJ160" s="14" t="s">
        <v>89</v>
      </c>
      <c r="BK160" s="246">
        <f>ROUND(I160*H160,3)</f>
        <v>0</v>
      </c>
      <c r="BL160" s="14" t="s">
        <v>101</v>
      </c>
      <c r="BM160" s="244" t="s">
        <v>4474</v>
      </c>
    </row>
    <row r="161" s="2" customFormat="1" ht="33" customHeight="1">
      <c r="A161" s="35"/>
      <c r="B161" s="36"/>
      <c r="C161" s="249" t="s">
        <v>407</v>
      </c>
      <c r="D161" s="249" t="s">
        <v>612</v>
      </c>
      <c r="E161" s="250" t="s">
        <v>3244</v>
      </c>
      <c r="F161" s="251" t="s">
        <v>3245</v>
      </c>
      <c r="G161" s="252" t="s">
        <v>2598</v>
      </c>
      <c r="H161" s="253">
        <v>10</v>
      </c>
      <c r="I161" s="254"/>
      <c r="J161" s="253">
        <f>ROUND(I161*H161,3)</f>
        <v>0</v>
      </c>
      <c r="K161" s="255"/>
      <c r="L161" s="256"/>
      <c r="M161" s="257" t="s">
        <v>1</v>
      </c>
      <c r="N161" s="258" t="s">
        <v>44</v>
      </c>
      <c r="O161" s="94"/>
      <c r="P161" s="242">
        <f>O161*H161</f>
        <v>0</v>
      </c>
      <c r="Q161" s="242">
        <v>0</v>
      </c>
      <c r="R161" s="242">
        <f>Q161*H161</f>
        <v>0</v>
      </c>
      <c r="S161" s="242">
        <v>0</v>
      </c>
      <c r="T161" s="243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4" t="s">
        <v>290</v>
      </c>
      <c r="AT161" s="244" t="s">
        <v>612</v>
      </c>
      <c r="AU161" s="244" t="s">
        <v>89</v>
      </c>
      <c r="AY161" s="14" t="s">
        <v>263</v>
      </c>
      <c r="BE161" s="245">
        <f>IF(N161="základná",J161,0)</f>
        <v>0</v>
      </c>
      <c r="BF161" s="245">
        <f>IF(N161="znížená",J161,0)</f>
        <v>0</v>
      </c>
      <c r="BG161" s="245">
        <f>IF(N161="zákl. prenesená",J161,0)</f>
        <v>0</v>
      </c>
      <c r="BH161" s="245">
        <f>IF(N161="zníž. prenesená",J161,0)</f>
        <v>0</v>
      </c>
      <c r="BI161" s="245">
        <f>IF(N161="nulová",J161,0)</f>
        <v>0</v>
      </c>
      <c r="BJ161" s="14" t="s">
        <v>89</v>
      </c>
      <c r="BK161" s="246">
        <f>ROUND(I161*H161,3)</f>
        <v>0</v>
      </c>
      <c r="BL161" s="14" t="s">
        <v>101</v>
      </c>
      <c r="BM161" s="244" t="s">
        <v>4475</v>
      </c>
    </row>
    <row r="162" s="2" customFormat="1" ht="24.15" customHeight="1">
      <c r="A162" s="35"/>
      <c r="B162" s="36"/>
      <c r="C162" s="233" t="s">
        <v>1506</v>
      </c>
      <c r="D162" s="233" t="s">
        <v>264</v>
      </c>
      <c r="E162" s="234" t="s">
        <v>3247</v>
      </c>
      <c r="F162" s="235" t="s">
        <v>3248</v>
      </c>
      <c r="G162" s="236" t="s">
        <v>2598</v>
      </c>
      <c r="H162" s="237">
        <v>2</v>
      </c>
      <c r="I162" s="238"/>
      <c r="J162" s="237">
        <f>ROUND(I162*H162,3)</f>
        <v>0</v>
      </c>
      <c r="K162" s="239"/>
      <c r="L162" s="41"/>
      <c r="M162" s="240" t="s">
        <v>1</v>
      </c>
      <c r="N162" s="241" t="s">
        <v>44</v>
      </c>
      <c r="O162" s="94"/>
      <c r="P162" s="242">
        <f>O162*H162</f>
        <v>0</v>
      </c>
      <c r="Q162" s="242">
        <v>0</v>
      </c>
      <c r="R162" s="242">
        <f>Q162*H162</f>
        <v>0</v>
      </c>
      <c r="S162" s="242">
        <v>0</v>
      </c>
      <c r="T162" s="243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4" t="s">
        <v>101</v>
      </c>
      <c r="AT162" s="244" t="s">
        <v>264</v>
      </c>
      <c r="AU162" s="244" t="s">
        <v>89</v>
      </c>
      <c r="AY162" s="14" t="s">
        <v>263</v>
      </c>
      <c r="BE162" s="245">
        <f>IF(N162="základná",J162,0)</f>
        <v>0</v>
      </c>
      <c r="BF162" s="245">
        <f>IF(N162="znížená",J162,0)</f>
        <v>0</v>
      </c>
      <c r="BG162" s="245">
        <f>IF(N162="zákl. prenesená",J162,0)</f>
        <v>0</v>
      </c>
      <c r="BH162" s="245">
        <f>IF(N162="zníž. prenesená",J162,0)</f>
        <v>0</v>
      </c>
      <c r="BI162" s="245">
        <f>IF(N162="nulová",J162,0)</f>
        <v>0</v>
      </c>
      <c r="BJ162" s="14" t="s">
        <v>89</v>
      </c>
      <c r="BK162" s="246">
        <f>ROUND(I162*H162,3)</f>
        <v>0</v>
      </c>
      <c r="BL162" s="14" t="s">
        <v>101</v>
      </c>
      <c r="BM162" s="244" t="s">
        <v>4476</v>
      </c>
    </row>
    <row r="163" s="2" customFormat="1" ht="37.8" customHeight="1">
      <c r="A163" s="35"/>
      <c r="B163" s="36"/>
      <c r="C163" s="249" t="s">
        <v>416</v>
      </c>
      <c r="D163" s="249" t="s">
        <v>612</v>
      </c>
      <c r="E163" s="250" t="s">
        <v>3250</v>
      </c>
      <c r="F163" s="251" t="s">
        <v>3251</v>
      </c>
      <c r="G163" s="252" t="s">
        <v>2598</v>
      </c>
      <c r="H163" s="253">
        <v>2</v>
      </c>
      <c r="I163" s="254"/>
      <c r="J163" s="253">
        <f>ROUND(I163*H163,3)</f>
        <v>0</v>
      </c>
      <c r="K163" s="255"/>
      <c r="L163" s="256"/>
      <c r="M163" s="257" t="s">
        <v>1</v>
      </c>
      <c r="N163" s="258" t="s">
        <v>44</v>
      </c>
      <c r="O163" s="94"/>
      <c r="P163" s="242">
        <f>O163*H163</f>
        <v>0</v>
      </c>
      <c r="Q163" s="242">
        <v>0</v>
      </c>
      <c r="R163" s="242">
        <f>Q163*H163</f>
        <v>0</v>
      </c>
      <c r="S163" s="242">
        <v>0</v>
      </c>
      <c r="T163" s="243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4" t="s">
        <v>290</v>
      </c>
      <c r="AT163" s="244" t="s">
        <v>612</v>
      </c>
      <c r="AU163" s="244" t="s">
        <v>89</v>
      </c>
      <c r="AY163" s="14" t="s">
        <v>263</v>
      </c>
      <c r="BE163" s="245">
        <f>IF(N163="základná",J163,0)</f>
        <v>0</v>
      </c>
      <c r="BF163" s="245">
        <f>IF(N163="znížená",J163,0)</f>
        <v>0</v>
      </c>
      <c r="BG163" s="245">
        <f>IF(N163="zákl. prenesená",J163,0)</f>
        <v>0</v>
      </c>
      <c r="BH163" s="245">
        <f>IF(N163="zníž. prenesená",J163,0)</f>
        <v>0</v>
      </c>
      <c r="BI163" s="245">
        <f>IF(N163="nulová",J163,0)</f>
        <v>0</v>
      </c>
      <c r="BJ163" s="14" t="s">
        <v>89</v>
      </c>
      <c r="BK163" s="246">
        <f>ROUND(I163*H163,3)</f>
        <v>0</v>
      </c>
      <c r="BL163" s="14" t="s">
        <v>101</v>
      </c>
      <c r="BM163" s="244" t="s">
        <v>4477</v>
      </c>
    </row>
    <row r="164" s="2" customFormat="1" ht="24.15" customHeight="1">
      <c r="A164" s="35"/>
      <c r="B164" s="36"/>
      <c r="C164" s="233" t="s">
        <v>420</v>
      </c>
      <c r="D164" s="233" t="s">
        <v>264</v>
      </c>
      <c r="E164" s="234" t="s">
        <v>3253</v>
      </c>
      <c r="F164" s="235" t="s">
        <v>3254</v>
      </c>
      <c r="G164" s="236" t="s">
        <v>2598</v>
      </c>
      <c r="H164" s="237">
        <v>2</v>
      </c>
      <c r="I164" s="238"/>
      <c r="J164" s="237">
        <f>ROUND(I164*H164,3)</f>
        <v>0</v>
      </c>
      <c r="K164" s="239"/>
      <c r="L164" s="41"/>
      <c r="M164" s="240" t="s">
        <v>1</v>
      </c>
      <c r="N164" s="241" t="s">
        <v>44</v>
      </c>
      <c r="O164" s="94"/>
      <c r="P164" s="242">
        <f>O164*H164</f>
        <v>0</v>
      </c>
      <c r="Q164" s="242">
        <v>0</v>
      </c>
      <c r="R164" s="242">
        <f>Q164*H164</f>
        <v>0</v>
      </c>
      <c r="S164" s="242">
        <v>0</v>
      </c>
      <c r="T164" s="243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4" t="s">
        <v>101</v>
      </c>
      <c r="AT164" s="244" t="s">
        <v>264</v>
      </c>
      <c r="AU164" s="244" t="s">
        <v>89</v>
      </c>
      <c r="AY164" s="14" t="s">
        <v>263</v>
      </c>
      <c r="BE164" s="245">
        <f>IF(N164="základná",J164,0)</f>
        <v>0</v>
      </c>
      <c r="BF164" s="245">
        <f>IF(N164="znížená",J164,0)</f>
        <v>0</v>
      </c>
      <c r="BG164" s="245">
        <f>IF(N164="zákl. prenesená",J164,0)</f>
        <v>0</v>
      </c>
      <c r="BH164" s="245">
        <f>IF(N164="zníž. prenesená",J164,0)</f>
        <v>0</v>
      </c>
      <c r="BI164" s="245">
        <f>IF(N164="nulová",J164,0)</f>
        <v>0</v>
      </c>
      <c r="BJ164" s="14" t="s">
        <v>89</v>
      </c>
      <c r="BK164" s="246">
        <f>ROUND(I164*H164,3)</f>
        <v>0</v>
      </c>
      <c r="BL164" s="14" t="s">
        <v>101</v>
      </c>
      <c r="BM164" s="244" t="s">
        <v>4478</v>
      </c>
    </row>
    <row r="165" s="2" customFormat="1" ht="24.15" customHeight="1">
      <c r="A165" s="35"/>
      <c r="B165" s="36"/>
      <c r="C165" s="249" t="s">
        <v>424</v>
      </c>
      <c r="D165" s="249" t="s">
        <v>612</v>
      </c>
      <c r="E165" s="250" t="s">
        <v>3256</v>
      </c>
      <c r="F165" s="251" t="s">
        <v>3257</v>
      </c>
      <c r="G165" s="252" t="s">
        <v>2598</v>
      </c>
      <c r="H165" s="253">
        <v>2</v>
      </c>
      <c r="I165" s="254"/>
      <c r="J165" s="253">
        <f>ROUND(I165*H165,3)</f>
        <v>0</v>
      </c>
      <c r="K165" s="255"/>
      <c r="L165" s="256"/>
      <c r="M165" s="257" t="s">
        <v>1</v>
      </c>
      <c r="N165" s="258" t="s">
        <v>44</v>
      </c>
      <c r="O165" s="94"/>
      <c r="P165" s="242">
        <f>O165*H165</f>
        <v>0</v>
      </c>
      <c r="Q165" s="242">
        <v>0</v>
      </c>
      <c r="R165" s="242">
        <f>Q165*H165</f>
        <v>0</v>
      </c>
      <c r="S165" s="242">
        <v>0</v>
      </c>
      <c r="T165" s="243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4" t="s">
        <v>290</v>
      </c>
      <c r="AT165" s="244" t="s">
        <v>612</v>
      </c>
      <c r="AU165" s="244" t="s">
        <v>89</v>
      </c>
      <c r="AY165" s="14" t="s">
        <v>263</v>
      </c>
      <c r="BE165" s="245">
        <f>IF(N165="základná",J165,0)</f>
        <v>0</v>
      </c>
      <c r="BF165" s="245">
        <f>IF(N165="znížená",J165,0)</f>
        <v>0</v>
      </c>
      <c r="BG165" s="245">
        <f>IF(N165="zákl. prenesená",J165,0)</f>
        <v>0</v>
      </c>
      <c r="BH165" s="245">
        <f>IF(N165="zníž. prenesená",J165,0)</f>
        <v>0</v>
      </c>
      <c r="BI165" s="245">
        <f>IF(N165="nulová",J165,0)</f>
        <v>0</v>
      </c>
      <c r="BJ165" s="14" t="s">
        <v>89</v>
      </c>
      <c r="BK165" s="246">
        <f>ROUND(I165*H165,3)</f>
        <v>0</v>
      </c>
      <c r="BL165" s="14" t="s">
        <v>101</v>
      </c>
      <c r="BM165" s="244" t="s">
        <v>4479</v>
      </c>
    </row>
    <row r="166" s="2" customFormat="1" ht="16.5" customHeight="1">
      <c r="A166" s="35"/>
      <c r="B166" s="36"/>
      <c r="C166" s="233" t="s">
        <v>1519</v>
      </c>
      <c r="D166" s="233" t="s">
        <v>264</v>
      </c>
      <c r="E166" s="234" t="s">
        <v>2669</v>
      </c>
      <c r="F166" s="235" t="s">
        <v>3259</v>
      </c>
      <c r="G166" s="236" t="s">
        <v>2598</v>
      </c>
      <c r="H166" s="237">
        <v>11</v>
      </c>
      <c r="I166" s="238"/>
      <c r="J166" s="237">
        <f>ROUND(I166*H166,3)</f>
        <v>0</v>
      </c>
      <c r="K166" s="239"/>
      <c r="L166" s="41"/>
      <c r="M166" s="240" t="s">
        <v>1</v>
      </c>
      <c r="N166" s="241" t="s">
        <v>44</v>
      </c>
      <c r="O166" s="94"/>
      <c r="P166" s="242">
        <f>O166*H166</f>
        <v>0</v>
      </c>
      <c r="Q166" s="242">
        <v>0</v>
      </c>
      <c r="R166" s="242">
        <f>Q166*H166</f>
        <v>0</v>
      </c>
      <c r="S166" s="242">
        <v>0</v>
      </c>
      <c r="T166" s="243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4" t="s">
        <v>101</v>
      </c>
      <c r="AT166" s="244" t="s">
        <v>264</v>
      </c>
      <c r="AU166" s="244" t="s">
        <v>89</v>
      </c>
      <c r="AY166" s="14" t="s">
        <v>263</v>
      </c>
      <c r="BE166" s="245">
        <f>IF(N166="základná",J166,0)</f>
        <v>0</v>
      </c>
      <c r="BF166" s="245">
        <f>IF(N166="znížená",J166,0)</f>
        <v>0</v>
      </c>
      <c r="BG166" s="245">
        <f>IF(N166="zákl. prenesená",J166,0)</f>
        <v>0</v>
      </c>
      <c r="BH166" s="245">
        <f>IF(N166="zníž. prenesená",J166,0)</f>
        <v>0</v>
      </c>
      <c r="BI166" s="245">
        <f>IF(N166="nulová",J166,0)</f>
        <v>0</v>
      </c>
      <c r="BJ166" s="14" t="s">
        <v>89</v>
      </c>
      <c r="BK166" s="246">
        <f>ROUND(I166*H166,3)</f>
        <v>0</v>
      </c>
      <c r="BL166" s="14" t="s">
        <v>101</v>
      </c>
      <c r="BM166" s="244" t="s">
        <v>4480</v>
      </c>
    </row>
    <row r="167" s="2" customFormat="1" ht="16.5" customHeight="1">
      <c r="A167" s="35"/>
      <c r="B167" s="36"/>
      <c r="C167" s="249" t="s">
        <v>432</v>
      </c>
      <c r="D167" s="249" t="s">
        <v>612</v>
      </c>
      <c r="E167" s="250" t="s">
        <v>3261</v>
      </c>
      <c r="F167" s="251" t="s">
        <v>3262</v>
      </c>
      <c r="G167" s="252" t="s">
        <v>2598</v>
      </c>
      <c r="H167" s="253">
        <v>11</v>
      </c>
      <c r="I167" s="254"/>
      <c r="J167" s="253">
        <f>ROUND(I167*H167,3)</f>
        <v>0</v>
      </c>
      <c r="K167" s="255"/>
      <c r="L167" s="256"/>
      <c r="M167" s="257" t="s">
        <v>1</v>
      </c>
      <c r="N167" s="258" t="s">
        <v>44</v>
      </c>
      <c r="O167" s="94"/>
      <c r="P167" s="242">
        <f>O167*H167</f>
        <v>0</v>
      </c>
      <c r="Q167" s="242">
        <v>0</v>
      </c>
      <c r="R167" s="242">
        <f>Q167*H167</f>
        <v>0</v>
      </c>
      <c r="S167" s="242">
        <v>0</v>
      </c>
      <c r="T167" s="243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4" t="s">
        <v>290</v>
      </c>
      <c r="AT167" s="244" t="s">
        <v>612</v>
      </c>
      <c r="AU167" s="244" t="s">
        <v>89</v>
      </c>
      <c r="AY167" s="14" t="s">
        <v>263</v>
      </c>
      <c r="BE167" s="245">
        <f>IF(N167="základná",J167,0)</f>
        <v>0</v>
      </c>
      <c r="BF167" s="245">
        <f>IF(N167="znížená",J167,0)</f>
        <v>0</v>
      </c>
      <c r="BG167" s="245">
        <f>IF(N167="zákl. prenesená",J167,0)</f>
        <v>0</v>
      </c>
      <c r="BH167" s="245">
        <f>IF(N167="zníž. prenesená",J167,0)</f>
        <v>0</v>
      </c>
      <c r="BI167" s="245">
        <f>IF(N167="nulová",J167,0)</f>
        <v>0</v>
      </c>
      <c r="BJ167" s="14" t="s">
        <v>89</v>
      </c>
      <c r="BK167" s="246">
        <f>ROUND(I167*H167,3)</f>
        <v>0</v>
      </c>
      <c r="BL167" s="14" t="s">
        <v>101</v>
      </c>
      <c r="BM167" s="244" t="s">
        <v>4481</v>
      </c>
    </row>
    <row r="168" s="2" customFormat="1" ht="24.15" customHeight="1">
      <c r="A168" s="35"/>
      <c r="B168" s="36"/>
      <c r="C168" s="249" t="s">
        <v>436</v>
      </c>
      <c r="D168" s="249" t="s">
        <v>612</v>
      </c>
      <c r="E168" s="250" t="s">
        <v>4482</v>
      </c>
      <c r="F168" s="251" t="s">
        <v>4483</v>
      </c>
      <c r="G168" s="252" t="s">
        <v>2598</v>
      </c>
      <c r="H168" s="253">
        <v>100</v>
      </c>
      <c r="I168" s="254"/>
      <c r="J168" s="253">
        <f>ROUND(I168*H168,3)</f>
        <v>0</v>
      </c>
      <c r="K168" s="255"/>
      <c r="L168" s="256"/>
      <c r="M168" s="257" t="s">
        <v>1</v>
      </c>
      <c r="N168" s="258" t="s">
        <v>44</v>
      </c>
      <c r="O168" s="94"/>
      <c r="P168" s="242">
        <f>O168*H168</f>
        <v>0</v>
      </c>
      <c r="Q168" s="242">
        <v>0</v>
      </c>
      <c r="R168" s="242">
        <f>Q168*H168</f>
        <v>0</v>
      </c>
      <c r="S168" s="242">
        <v>0</v>
      </c>
      <c r="T168" s="243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4" t="s">
        <v>290</v>
      </c>
      <c r="AT168" s="244" t="s">
        <v>612</v>
      </c>
      <c r="AU168" s="244" t="s">
        <v>89</v>
      </c>
      <c r="AY168" s="14" t="s">
        <v>263</v>
      </c>
      <c r="BE168" s="245">
        <f>IF(N168="základná",J168,0)</f>
        <v>0</v>
      </c>
      <c r="BF168" s="245">
        <f>IF(N168="znížená",J168,0)</f>
        <v>0</v>
      </c>
      <c r="BG168" s="245">
        <f>IF(N168="zákl. prenesená",J168,0)</f>
        <v>0</v>
      </c>
      <c r="BH168" s="245">
        <f>IF(N168="zníž. prenesená",J168,0)</f>
        <v>0</v>
      </c>
      <c r="BI168" s="245">
        <f>IF(N168="nulová",J168,0)</f>
        <v>0</v>
      </c>
      <c r="BJ168" s="14" t="s">
        <v>89</v>
      </c>
      <c r="BK168" s="246">
        <f>ROUND(I168*H168,3)</f>
        <v>0</v>
      </c>
      <c r="BL168" s="14" t="s">
        <v>101</v>
      </c>
      <c r="BM168" s="244" t="s">
        <v>4484</v>
      </c>
    </row>
    <row r="169" s="2" customFormat="1" ht="24.15" customHeight="1">
      <c r="A169" s="35"/>
      <c r="B169" s="36"/>
      <c r="C169" s="249" t="s">
        <v>440</v>
      </c>
      <c r="D169" s="249" t="s">
        <v>612</v>
      </c>
      <c r="E169" s="250" t="s">
        <v>4485</v>
      </c>
      <c r="F169" s="251" t="s">
        <v>4486</v>
      </c>
      <c r="G169" s="252" t="s">
        <v>2598</v>
      </c>
      <c r="H169" s="253">
        <v>100</v>
      </c>
      <c r="I169" s="254"/>
      <c r="J169" s="253">
        <f>ROUND(I169*H169,3)</f>
        <v>0</v>
      </c>
      <c r="K169" s="255"/>
      <c r="L169" s="256"/>
      <c r="M169" s="257" t="s">
        <v>1</v>
      </c>
      <c r="N169" s="258" t="s">
        <v>44</v>
      </c>
      <c r="O169" s="94"/>
      <c r="P169" s="242">
        <f>O169*H169</f>
        <v>0</v>
      </c>
      <c r="Q169" s="242">
        <v>0</v>
      </c>
      <c r="R169" s="242">
        <f>Q169*H169</f>
        <v>0</v>
      </c>
      <c r="S169" s="242">
        <v>0</v>
      </c>
      <c r="T169" s="243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4" t="s">
        <v>290</v>
      </c>
      <c r="AT169" s="244" t="s">
        <v>612</v>
      </c>
      <c r="AU169" s="244" t="s">
        <v>89</v>
      </c>
      <c r="AY169" s="14" t="s">
        <v>263</v>
      </c>
      <c r="BE169" s="245">
        <f>IF(N169="základná",J169,0)</f>
        <v>0</v>
      </c>
      <c r="BF169" s="245">
        <f>IF(N169="znížená",J169,0)</f>
        <v>0</v>
      </c>
      <c r="BG169" s="245">
        <f>IF(N169="zákl. prenesená",J169,0)</f>
        <v>0</v>
      </c>
      <c r="BH169" s="245">
        <f>IF(N169="zníž. prenesená",J169,0)</f>
        <v>0</v>
      </c>
      <c r="BI169" s="245">
        <f>IF(N169="nulová",J169,0)</f>
        <v>0</v>
      </c>
      <c r="BJ169" s="14" t="s">
        <v>89</v>
      </c>
      <c r="BK169" s="246">
        <f>ROUND(I169*H169,3)</f>
        <v>0</v>
      </c>
      <c r="BL169" s="14" t="s">
        <v>101</v>
      </c>
      <c r="BM169" s="244" t="s">
        <v>4487</v>
      </c>
    </row>
    <row r="170" s="2" customFormat="1" ht="24.15" customHeight="1">
      <c r="A170" s="35"/>
      <c r="B170" s="36"/>
      <c r="C170" s="249" t="s">
        <v>444</v>
      </c>
      <c r="D170" s="249" t="s">
        <v>612</v>
      </c>
      <c r="E170" s="250" t="s">
        <v>3264</v>
      </c>
      <c r="F170" s="251" t="s">
        <v>3265</v>
      </c>
      <c r="G170" s="252" t="s">
        <v>2598</v>
      </c>
      <c r="H170" s="253">
        <v>1000</v>
      </c>
      <c r="I170" s="254"/>
      <c r="J170" s="253">
        <f>ROUND(I170*H170,3)</f>
        <v>0</v>
      </c>
      <c r="K170" s="255"/>
      <c r="L170" s="256"/>
      <c r="M170" s="257" t="s">
        <v>1</v>
      </c>
      <c r="N170" s="258" t="s">
        <v>44</v>
      </c>
      <c r="O170" s="94"/>
      <c r="P170" s="242">
        <f>O170*H170</f>
        <v>0</v>
      </c>
      <c r="Q170" s="242">
        <v>0</v>
      </c>
      <c r="R170" s="242">
        <f>Q170*H170</f>
        <v>0</v>
      </c>
      <c r="S170" s="242">
        <v>0</v>
      </c>
      <c r="T170" s="243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4" t="s">
        <v>290</v>
      </c>
      <c r="AT170" s="244" t="s">
        <v>612</v>
      </c>
      <c r="AU170" s="244" t="s">
        <v>89</v>
      </c>
      <c r="AY170" s="14" t="s">
        <v>263</v>
      </c>
      <c r="BE170" s="245">
        <f>IF(N170="základná",J170,0)</f>
        <v>0</v>
      </c>
      <c r="BF170" s="245">
        <f>IF(N170="znížená",J170,0)</f>
        <v>0</v>
      </c>
      <c r="BG170" s="245">
        <f>IF(N170="zákl. prenesená",J170,0)</f>
        <v>0</v>
      </c>
      <c r="BH170" s="245">
        <f>IF(N170="zníž. prenesená",J170,0)</f>
        <v>0</v>
      </c>
      <c r="BI170" s="245">
        <f>IF(N170="nulová",J170,0)</f>
        <v>0</v>
      </c>
      <c r="BJ170" s="14" t="s">
        <v>89</v>
      </c>
      <c r="BK170" s="246">
        <f>ROUND(I170*H170,3)</f>
        <v>0</v>
      </c>
      <c r="BL170" s="14" t="s">
        <v>101</v>
      </c>
      <c r="BM170" s="244" t="s">
        <v>4488</v>
      </c>
    </row>
    <row r="171" s="2" customFormat="1" ht="16.5" customHeight="1">
      <c r="A171" s="35"/>
      <c r="B171" s="36"/>
      <c r="C171" s="249" t="s">
        <v>456</v>
      </c>
      <c r="D171" s="249" t="s">
        <v>612</v>
      </c>
      <c r="E171" s="250" t="s">
        <v>2696</v>
      </c>
      <c r="F171" s="251" t="s">
        <v>2464</v>
      </c>
      <c r="G171" s="252" t="s">
        <v>1445</v>
      </c>
      <c r="H171" s="254"/>
      <c r="I171" s="254"/>
      <c r="J171" s="253">
        <f>ROUND(I171*H171,3)</f>
        <v>0</v>
      </c>
      <c r="K171" s="255"/>
      <c r="L171" s="256"/>
      <c r="M171" s="257" t="s">
        <v>1</v>
      </c>
      <c r="N171" s="258" t="s">
        <v>44</v>
      </c>
      <c r="O171" s="94"/>
      <c r="P171" s="242">
        <f>O171*H171</f>
        <v>0</v>
      </c>
      <c r="Q171" s="242">
        <v>0</v>
      </c>
      <c r="R171" s="242">
        <f>Q171*H171</f>
        <v>0</v>
      </c>
      <c r="S171" s="242">
        <v>0</v>
      </c>
      <c r="T171" s="243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4" t="s">
        <v>290</v>
      </c>
      <c r="AT171" s="244" t="s">
        <v>612</v>
      </c>
      <c r="AU171" s="244" t="s">
        <v>89</v>
      </c>
      <c r="AY171" s="14" t="s">
        <v>263</v>
      </c>
      <c r="BE171" s="245">
        <f>IF(N171="základná",J171,0)</f>
        <v>0</v>
      </c>
      <c r="BF171" s="245">
        <f>IF(N171="znížená",J171,0)</f>
        <v>0</v>
      </c>
      <c r="BG171" s="245">
        <f>IF(N171="zákl. prenesená",J171,0)</f>
        <v>0</v>
      </c>
      <c r="BH171" s="245">
        <f>IF(N171="zníž. prenesená",J171,0)</f>
        <v>0</v>
      </c>
      <c r="BI171" s="245">
        <f>IF(N171="nulová",J171,0)</f>
        <v>0</v>
      </c>
      <c r="BJ171" s="14" t="s">
        <v>89</v>
      </c>
      <c r="BK171" s="246">
        <f>ROUND(I171*H171,3)</f>
        <v>0</v>
      </c>
      <c r="BL171" s="14" t="s">
        <v>101</v>
      </c>
      <c r="BM171" s="244" t="s">
        <v>4489</v>
      </c>
    </row>
    <row r="172" s="2" customFormat="1" ht="16.5" customHeight="1">
      <c r="A172" s="35"/>
      <c r="B172" s="36"/>
      <c r="C172" s="233" t="s">
        <v>460</v>
      </c>
      <c r="D172" s="233" t="s">
        <v>264</v>
      </c>
      <c r="E172" s="234" t="s">
        <v>2690</v>
      </c>
      <c r="F172" s="235" t="s">
        <v>2691</v>
      </c>
      <c r="G172" s="236" t="s">
        <v>1445</v>
      </c>
      <c r="H172" s="238"/>
      <c r="I172" s="238"/>
      <c r="J172" s="237">
        <f>ROUND(I172*H172,3)</f>
        <v>0</v>
      </c>
      <c r="K172" s="239"/>
      <c r="L172" s="41"/>
      <c r="M172" s="259" t="s">
        <v>1</v>
      </c>
      <c r="N172" s="260" t="s">
        <v>44</v>
      </c>
      <c r="O172" s="261"/>
      <c r="P172" s="262">
        <f>O172*H172</f>
        <v>0</v>
      </c>
      <c r="Q172" s="262">
        <v>0</v>
      </c>
      <c r="R172" s="262">
        <f>Q172*H172</f>
        <v>0</v>
      </c>
      <c r="S172" s="262">
        <v>0</v>
      </c>
      <c r="T172" s="263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44" t="s">
        <v>101</v>
      </c>
      <c r="AT172" s="244" t="s">
        <v>264</v>
      </c>
      <c r="AU172" s="244" t="s">
        <v>89</v>
      </c>
      <c r="AY172" s="14" t="s">
        <v>263</v>
      </c>
      <c r="BE172" s="245">
        <f>IF(N172="základná",J172,0)</f>
        <v>0</v>
      </c>
      <c r="BF172" s="245">
        <f>IF(N172="znížená",J172,0)</f>
        <v>0</v>
      </c>
      <c r="BG172" s="245">
        <f>IF(N172="zákl. prenesená",J172,0)</f>
        <v>0</v>
      </c>
      <c r="BH172" s="245">
        <f>IF(N172="zníž. prenesená",J172,0)</f>
        <v>0</v>
      </c>
      <c r="BI172" s="245">
        <f>IF(N172="nulová",J172,0)</f>
        <v>0</v>
      </c>
      <c r="BJ172" s="14" t="s">
        <v>89</v>
      </c>
      <c r="BK172" s="246">
        <f>ROUND(I172*H172,3)</f>
        <v>0</v>
      </c>
      <c r="BL172" s="14" t="s">
        <v>101</v>
      </c>
      <c r="BM172" s="244" t="s">
        <v>4490</v>
      </c>
    </row>
    <row r="173" s="2" customFormat="1" ht="6.96" customHeight="1">
      <c r="A173" s="35"/>
      <c r="B173" s="69"/>
      <c r="C173" s="70"/>
      <c r="D173" s="70"/>
      <c r="E173" s="70"/>
      <c r="F173" s="70"/>
      <c r="G173" s="70"/>
      <c r="H173" s="70"/>
      <c r="I173" s="70"/>
      <c r="J173" s="70"/>
      <c r="K173" s="70"/>
      <c r="L173" s="41"/>
      <c r="M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</row>
  </sheetData>
  <sheetProtection sheet="1" autoFilter="0" formatColumns="0" formatRows="0" objects="1" scenarios="1" spinCount="100000" saltValue="u92BrcKZAnJrWVF0z7pBtHshX7Ou3ujxz3DCggUNbWa67RGqEbnLyMxu8/poFJvpehjXtTkRfxvL90hr0ZM9ug==" hashValue="/ifDAGN0UUQrmTjnY3V/nV4TZOfKKyhu1Way2dIQKbDXClzx3EklKAiRkNna6BVmjHs9f5ct12kkxqOlu5Qrwg==" algorithmName="SHA-512" password="CC35"/>
  <autoFilter ref="C125:K172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2:H112"/>
    <mergeCell ref="E116:H116"/>
    <mergeCell ref="E114:H114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205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 s="2" customFormat="1" ht="12" customHeight="1">
      <c r="A8" s="35"/>
      <c r="B8" s="41"/>
      <c r="C8" s="35"/>
      <c r="D8" s="154" t="s">
        <v>221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30" customHeight="1">
      <c r="A9" s="35"/>
      <c r="B9" s="41"/>
      <c r="C9" s="35"/>
      <c r="D9" s="35"/>
      <c r="E9" s="156" t="s">
        <v>4491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54" t="s">
        <v>16</v>
      </c>
      <c r="E11" s="35"/>
      <c r="F11" s="144" t="s">
        <v>1</v>
      </c>
      <c r="G11" s="35"/>
      <c r="H11" s="35"/>
      <c r="I11" s="154" t="s">
        <v>17</v>
      </c>
      <c r="J11" s="144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18</v>
      </c>
      <c r="E12" s="35"/>
      <c r="F12" s="144" t="s">
        <v>19</v>
      </c>
      <c r="G12" s="35"/>
      <c r="H12" s="35"/>
      <c r="I12" s="154" t="s">
        <v>20</v>
      </c>
      <c r="J12" s="157" t="str">
        <f>'Rekapitulácia stavby'!AN8</f>
        <v>20. 7. 2022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54" t="s">
        <v>22</v>
      </c>
      <c r="E14" s="35"/>
      <c r="F14" s="35"/>
      <c r="G14" s="35"/>
      <c r="H14" s="35"/>
      <c r="I14" s="154" t="s">
        <v>23</v>
      </c>
      <c r="J14" s="144" t="s">
        <v>24</v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4" t="s">
        <v>25</v>
      </c>
      <c r="F15" s="35"/>
      <c r="G15" s="35"/>
      <c r="H15" s="35"/>
      <c r="I15" s="154" t="s">
        <v>26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54" t="s">
        <v>27</v>
      </c>
      <c r="E17" s="35"/>
      <c r="F17" s="35"/>
      <c r="G17" s="35"/>
      <c r="H17" s="35"/>
      <c r="I17" s="154" t="s">
        <v>23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4"/>
      <c r="G18" s="144"/>
      <c r="H18" s="144"/>
      <c r="I18" s="154" t="s">
        <v>26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54" t="s">
        <v>29</v>
      </c>
      <c r="E20" s="35"/>
      <c r="F20" s="35"/>
      <c r="G20" s="35"/>
      <c r="H20" s="35"/>
      <c r="I20" s="154" t="s">
        <v>23</v>
      </c>
      <c r="J20" s="144" t="s">
        <v>1</v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4" t="s">
        <v>30</v>
      </c>
      <c r="F21" s="35"/>
      <c r="G21" s="35"/>
      <c r="H21" s="35"/>
      <c r="I21" s="154" t="s">
        <v>26</v>
      </c>
      <c r="J21" s="144" t="s">
        <v>1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54" t="s">
        <v>33</v>
      </c>
      <c r="E23" s="35"/>
      <c r="F23" s="35"/>
      <c r="G23" s="35"/>
      <c r="H23" s="35"/>
      <c r="I23" s="154" t="s">
        <v>23</v>
      </c>
      <c r="J23" s="144" t="s">
        <v>34</v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4" t="s">
        <v>35</v>
      </c>
      <c r="F24" s="35"/>
      <c r="G24" s="35"/>
      <c r="H24" s="35"/>
      <c r="I24" s="154" t="s">
        <v>26</v>
      </c>
      <c r="J24" s="144" t="s">
        <v>36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54" t="s">
        <v>37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58"/>
      <c r="B27" s="159"/>
      <c r="C27" s="158"/>
      <c r="D27" s="158"/>
      <c r="E27" s="160" t="s">
        <v>1</v>
      </c>
      <c r="F27" s="160"/>
      <c r="G27" s="160"/>
      <c r="H27" s="160"/>
      <c r="I27" s="158"/>
      <c r="J27" s="158"/>
      <c r="K27" s="158"/>
      <c r="L27" s="161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62"/>
      <c r="E29" s="162"/>
      <c r="F29" s="162"/>
      <c r="G29" s="162"/>
      <c r="H29" s="162"/>
      <c r="I29" s="162"/>
      <c r="J29" s="162"/>
      <c r="K29" s="162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63" t="s">
        <v>38</v>
      </c>
      <c r="E30" s="35"/>
      <c r="F30" s="35"/>
      <c r="G30" s="35"/>
      <c r="H30" s="35"/>
      <c r="I30" s="35"/>
      <c r="J30" s="164">
        <f>ROUND(J125, 2)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62"/>
      <c r="E31" s="162"/>
      <c r="F31" s="162"/>
      <c r="G31" s="162"/>
      <c r="H31" s="162"/>
      <c r="I31" s="162"/>
      <c r="J31" s="162"/>
      <c r="K31" s="162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65" t="s">
        <v>40</v>
      </c>
      <c r="G32" s="35"/>
      <c r="H32" s="35"/>
      <c r="I32" s="165" t="s">
        <v>39</v>
      </c>
      <c r="J32" s="165" t="s">
        <v>41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66" t="s">
        <v>42</v>
      </c>
      <c r="E33" s="167" t="s">
        <v>43</v>
      </c>
      <c r="F33" s="168">
        <f>ROUND((SUM(BE125:BE192)),  2)</f>
        <v>0</v>
      </c>
      <c r="G33" s="169"/>
      <c r="H33" s="169"/>
      <c r="I33" s="170">
        <v>0.20000000000000001</v>
      </c>
      <c r="J33" s="168">
        <f>ROUND(((SUM(BE125:BE192))*I33),  2)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67" t="s">
        <v>44</v>
      </c>
      <c r="F34" s="168">
        <f>ROUND((SUM(BF125:BF192)),  2)</f>
        <v>0</v>
      </c>
      <c r="G34" s="169"/>
      <c r="H34" s="169"/>
      <c r="I34" s="170">
        <v>0.20000000000000001</v>
      </c>
      <c r="J34" s="168">
        <f>ROUND(((SUM(BF125:BF192))*I34), 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54" t="s">
        <v>45</v>
      </c>
      <c r="F35" s="171">
        <f>ROUND((SUM(BG125:BG192)),  2)</f>
        <v>0</v>
      </c>
      <c r="G35" s="35"/>
      <c r="H35" s="35"/>
      <c r="I35" s="172">
        <v>0.20000000000000001</v>
      </c>
      <c r="J35" s="171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54" t="s">
        <v>46</v>
      </c>
      <c r="F36" s="171">
        <f>ROUND((SUM(BH125:BH192)),  2)</f>
        <v>0</v>
      </c>
      <c r="G36" s="35"/>
      <c r="H36" s="35"/>
      <c r="I36" s="172">
        <v>0.20000000000000001</v>
      </c>
      <c r="J36" s="171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67" t="s">
        <v>47</v>
      </c>
      <c r="F37" s="168">
        <f>ROUND((SUM(BI125:BI192)),  2)</f>
        <v>0</v>
      </c>
      <c r="G37" s="169"/>
      <c r="H37" s="169"/>
      <c r="I37" s="170">
        <v>0</v>
      </c>
      <c r="J37" s="168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73"/>
      <c r="D39" s="174" t="s">
        <v>48</v>
      </c>
      <c r="E39" s="175"/>
      <c r="F39" s="175"/>
      <c r="G39" s="176" t="s">
        <v>49</v>
      </c>
      <c r="H39" s="177" t="s">
        <v>50</v>
      </c>
      <c r="I39" s="175"/>
      <c r="J39" s="178">
        <f>SUM(J30:J37)</f>
        <v>0</v>
      </c>
      <c r="K39" s="179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221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30" customHeight="1">
      <c r="A87" s="35"/>
      <c r="B87" s="36"/>
      <c r="C87" s="37"/>
      <c r="D87" s="37"/>
      <c r="E87" s="79" t="str">
        <f>E9</f>
        <v>SO-2.1 - Pešie komunikácie,parkoviská, nabíjacie stanice a a ihrisko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18</v>
      </c>
      <c r="D89" s="37"/>
      <c r="E89" s="37"/>
      <c r="F89" s="24" t="str">
        <f>F12</f>
        <v>Svit</v>
      </c>
      <c r="G89" s="37"/>
      <c r="H89" s="37"/>
      <c r="I89" s="29" t="s">
        <v>20</v>
      </c>
      <c r="J89" s="82" t="str">
        <f>IF(J12="","",J12)</f>
        <v>20. 7. 2022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40.05" customHeight="1">
      <c r="A91" s="35"/>
      <c r="B91" s="36"/>
      <c r="C91" s="29" t="s">
        <v>22</v>
      </c>
      <c r="D91" s="37"/>
      <c r="E91" s="37"/>
      <c r="F91" s="24" t="str">
        <f>E15</f>
        <v>Mesto Svit</v>
      </c>
      <c r="G91" s="37"/>
      <c r="H91" s="37"/>
      <c r="I91" s="29" t="s">
        <v>29</v>
      </c>
      <c r="J91" s="33" t="str">
        <f>E21</f>
        <v>Ing. arch. Martin Baloga, PhD. a kolektív EnviArch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33</v>
      </c>
      <c r="J92" s="33" t="str">
        <f>E24</f>
        <v>Structures, s.r.o.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92" t="s">
        <v>224</v>
      </c>
      <c r="D94" s="193"/>
      <c r="E94" s="193"/>
      <c r="F94" s="193"/>
      <c r="G94" s="193"/>
      <c r="H94" s="193"/>
      <c r="I94" s="193"/>
      <c r="J94" s="194" t="s">
        <v>225</v>
      </c>
      <c r="K94" s="193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95" t="s">
        <v>226</v>
      </c>
      <c r="D96" s="37"/>
      <c r="E96" s="37"/>
      <c r="F96" s="37"/>
      <c r="G96" s="37"/>
      <c r="H96" s="37"/>
      <c r="I96" s="37"/>
      <c r="J96" s="113">
        <f>J125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227</v>
      </c>
    </row>
    <row r="97" s="9" customFormat="1" ht="24.96" customHeight="1">
      <c r="A97" s="9"/>
      <c r="B97" s="196"/>
      <c r="C97" s="197"/>
      <c r="D97" s="198" t="s">
        <v>4492</v>
      </c>
      <c r="E97" s="199"/>
      <c r="F97" s="199"/>
      <c r="G97" s="199"/>
      <c r="H97" s="199"/>
      <c r="I97" s="199"/>
      <c r="J97" s="200">
        <f>J126</f>
        <v>0</v>
      </c>
      <c r="K97" s="197"/>
      <c r="L97" s="20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9" customFormat="1" ht="24.96" customHeight="1">
      <c r="A98" s="9"/>
      <c r="B98" s="196"/>
      <c r="C98" s="197"/>
      <c r="D98" s="198" t="s">
        <v>229</v>
      </c>
      <c r="E98" s="199"/>
      <c r="F98" s="199"/>
      <c r="G98" s="199"/>
      <c r="H98" s="199"/>
      <c r="I98" s="199"/>
      <c r="J98" s="200">
        <f>J135</f>
        <v>0</v>
      </c>
      <c r="K98" s="197"/>
      <c r="L98" s="201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="10" customFormat="1" ht="19.92" customHeight="1">
      <c r="A99" s="10"/>
      <c r="B99" s="202"/>
      <c r="C99" s="136"/>
      <c r="D99" s="203" t="s">
        <v>4493</v>
      </c>
      <c r="E99" s="204"/>
      <c r="F99" s="204"/>
      <c r="G99" s="204"/>
      <c r="H99" s="204"/>
      <c r="I99" s="204"/>
      <c r="J99" s="205">
        <f>J136</f>
        <v>0</v>
      </c>
      <c r="K99" s="136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202"/>
      <c r="C100" s="136"/>
      <c r="D100" s="203" t="s">
        <v>4494</v>
      </c>
      <c r="E100" s="204"/>
      <c r="F100" s="204"/>
      <c r="G100" s="204"/>
      <c r="H100" s="204"/>
      <c r="I100" s="204"/>
      <c r="J100" s="205">
        <f>J140</f>
        <v>0</v>
      </c>
      <c r="K100" s="136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4.88" customHeight="1">
      <c r="A101" s="10"/>
      <c r="B101" s="202"/>
      <c r="C101" s="136"/>
      <c r="D101" s="203" t="s">
        <v>4495</v>
      </c>
      <c r="E101" s="204"/>
      <c r="F101" s="204"/>
      <c r="G101" s="204"/>
      <c r="H101" s="204"/>
      <c r="I101" s="204"/>
      <c r="J101" s="205">
        <f>J156</f>
        <v>0</v>
      </c>
      <c r="K101" s="136"/>
      <c r="L101" s="20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202"/>
      <c r="C102" s="136"/>
      <c r="D102" s="203" t="s">
        <v>1385</v>
      </c>
      <c r="E102" s="204"/>
      <c r="F102" s="204"/>
      <c r="G102" s="204"/>
      <c r="H102" s="204"/>
      <c r="I102" s="204"/>
      <c r="J102" s="205">
        <f>J164</f>
        <v>0</v>
      </c>
      <c r="K102" s="136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4.88" customHeight="1">
      <c r="A103" s="10"/>
      <c r="B103" s="202"/>
      <c r="C103" s="136"/>
      <c r="D103" s="203" t="s">
        <v>4496</v>
      </c>
      <c r="E103" s="204"/>
      <c r="F103" s="204"/>
      <c r="G103" s="204"/>
      <c r="H103" s="204"/>
      <c r="I103" s="204"/>
      <c r="J103" s="205">
        <f>J176</f>
        <v>0</v>
      </c>
      <c r="K103" s="136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202"/>
      <c r="C104" s="136"/>
      <c r="D104" s="203" t="s">
        <v>2326</v>
      </c>
      <c r="E104" s="204"/>
      <c r="F104" s="204"/>
      <c r="G104" s="204"/>
      <c r="H104" s="204"/>
      <c r="I104" s="204"/>
      <c r="J104" s="205">
        <f>J189</f>
        <v>0</v>
      </c>
      <c r="K104" s="136"/>
      <c r="L104" s="20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9" customFormat="1" ht="24.96" customHeight="1">
      <c r="A105" s="9"/>
      <c r="B105" s="196"/>
      <c r="C105" s="197"/>
      <c r="D105" s="198" t="s">
        <v>4497</v>
      </c>
      <c r="E105" s="199"/>
      <c r="F105" s="199"/>
      <c r="G105" s="199"/>
      <c r="H105" s="199"/>
      <c r="I105" s="199"/>
      <c r="J105" s="200">
        <f>J191</f>
        <v>0</v>
      </c>
      <c r="K105" s="197"/>
      <c r="L105" s="201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2" customFormat="1" ht="21.84" customHeight="1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66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="2" customFormat="1" ht="6.96" customHeight="1">
      <c r="A107" s="35"/>
      <c r="B107" s="69"/>
      <c r="C107" s="70"/>
      <c r="D107" s="70"/>
      <c r="E107" s="70"/>
      <c r="F107" s="70"/>
      <c r="G107" s="70"/>
      <c r="H107" s="70"/>
      <c r="I107" s="70"/>
      <c r="J107" s="70"/>
      <c r="K107" s="70"/>
      <c r="L107" s="66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11" s="2" customFormat="1" ht="6.96" customHeight="1">
      <c r="A111" s="35"/>
      <c r="B111" s="71"/>
      <c r="C111" s="72"/>
      <c r="D111" s="72"/>
      <c r="E111" s="72"/>
      <c r="F111" s="72"/>
      <c r="G111" s="72"/>
      <c r="H111" s="72"/>
      <c r="I111" s="72"/>
      <c r="J111" s="72"/>
      <c r="K111" s="72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24.96" customHeight="1">
      <c r="A112" s="35"/>
      <c r="B112" s="36"/>
      <c r="C112" s="20" t="s">
        <v>250</v>
      </c>
      <c r="D112" s="37"/>
      <c r="E112" s="37"/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6.96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2" customHeight="1">
      <c r="A114" s="35"/>
      <c r="B114" s="36"/>
      <c r="C114" s="29" t="s">
        <v>14</v>
      </c>
      <c r="D114" s="37"/>
      <c r="E114" s="37"/>
      <c r="F114" s="37"/>
      <c r="G114" s="37"/>
      <c r="H114" s="37"/>
      <c r="I114" s="37"/>
      <c r="J114" s="37"/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16.5" customHeight="1">
      <c r="A115" s="35"/>
      <c r="B115" s="36"/>
      <c r="C115" s="37"/>
      <c r="D115" s="37"/>
      <c r="E115" s="191" t="str">
        <f>E7</f>
        <v>Materská škola Svit - ZMNENA</v>
      </c>
      <c r="F115" s="29"/>
      <c r="G115" s="29"/>
      <c r="H115" s="29"/>
      <c r="I115" s="37"/>
      <c r="J115" s="37"/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2" customHeight="1">
      <c r="A116" s="35"/>
      <c r="B116" s="36"/>
      <c r="C116" s="29" t="s">
        <v>221</v>
      </c>
      <c r="D116" s="37"/>
      <c r="E116" s="37"/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30" customHeight="1">
      <c r="A117" s="35"/>
      <c r="B117" s="36"/>
      <c r="C117" s="37"/>
      <c r="D117" s="37"/>
      <c r="E117" s="79" t="str">
        <f>E9</f>
        <v>SO-2.1 - Pešie komunikácie,parkoviská, nabíjacie stanice a a ihrisko</v>
      </c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6.96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2" customHeight="1">
      <c r="A119" s="35"/>
      <c r="B119" s="36"/>
      <c r="C119" s="29" t="s">
        <v>18</v>
      </c>
      <c r="D119" s="37"/>
      <c r="E119" s="37"/>
      <c r="F119" s="24" t="str">
        <f>F12</f>
        <v>Svit</v>
      </c>
      <c r="G119" s="37"/>
      <c r="H119" s="37"/>
      <c r="I119" s="29" t="s">
        <v>20</v>
      </c>
      <c r="J119" s="82" t="str">
        <f>IF(J12="","",J12)</f>
        <v>20. 7. 2022</v>
      </c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6.96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40.05" customHeight="1">
      <c r="A121" s="35"/>
      <c r="B121" s="36"/>
      <c r="C121" s="29" t="s">
        <v>22</v>
      </c>
      <c r="D121" s="37"/>
      <c r="E121" s="37"/>
      <c r="F121" s="24" t="str">
        <f>E15</f>
        <v>Mesto Svit</v>
      </c>
      <c r="G121" s="37"/>
      <c r="H121" s="37"/>
      <c r="I121" s="29" t="s">
        <v>29</v>
      </c>
      <c r="J121" s="33" t="str">
        <f>E21</f>
        <v>Ing. arch. Martin Baloga, PhD. a kolektív EnviArch</v>
      </c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15.15" customHeight="1">
      <c r="A122" s="35"/>
      <c r="B122" s="36"/>
      <c r="C122" s="29" t="s">
        <v>27</v>
      </c>
      <c r="D122" s="37"/>
      <c r="E122" s="37"/>
      <c r="F122" s="24" t="str">
        <f>IF(E18="","",E18)</f>
        <v>Vyplň údaj</v>
      </c>
      <c r="G122" s="37"/>
      <c r="H122" s="37"/>
      <c r="I122" s="29" t="s">
        <v>33</v>
      </c>
      <c r="J122" s="33" t="str">
        <f>E24</f>
        <v>Structures, s.r.o.</v>
      </c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0.32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11" customFormat="1" ht="29.28" customHeight="1">
      <c r="A124" s="207"/>
      <c r="B124" s="208"/>
      <c r="C124" s="209" t="s">
        <v>251</v>
      </c>
      <c r="D124" s="210" t="s">
        <v>63</v>
      </c>
      <c r="E124" s="210" t="s">
        <v>59</v>
      </c>
      <c r="F124" s="210" t="s">
        <v>60</v>
      </c>
      <c r="G124" s="210" t="s">
        <v>252</v>
      </c>
      <c r="H124" s="210" t="s">
        <v>253</v>
      </c>
      <c r="I124" s="210" t="s">
        <v>254</v>
      </c>
      <c r="J124" s="211" t="s">
        <v>225</v>
      </c>
      <c r="K124" s="212" t="s">
        <v>255</v>
      </c>
      <c r="L124" s="213"/>
      <c r="M124" s="103" t="s">
        <v>1</v>
      </c>
      <c r="N124" s="104" t="s">
        <v>42</v>
      </c>
      <c r="O124" s="104" t="s">
        <v>256</v>
      </c>
      <c r="P124" s="104" t="s">
        <v>257</v>
      </c>
      <c r="Q124" s="104" t="s">
        <v>258</v>
      </c>
      <c r="R124" s="104" t="s">
        <v>259</v>
      </c>
      <c r="S124" s="104" t="s">
        <v>260</v>
      </c>
      <c r="T124" s="105" t="s">
        <v>261</v>
      </c>
      <c r="U124" s="207"/>
      <c r="V124" s="207"/>
      <c r="W124" s="207"/>
      <c r="X124" s="207"/>
      <c r="Y124" s="207"/>
      <c r="Z124" s="207"/>
      <c r="AA124" s="207"/>
      <c r="AB124" s="207"/>
      <c r="AC124" s="207"/>
      <c r="AD124" s="207"/>
      <c r="AE124" s="207"/>
    </row>
    <row r="125" s="2" customFormat="1" ht="22.8" customHeight="1">
      <c r="A125" s="35"/>
      <c r="B125" s="36"/>
      <c r="C125" s="110" t="s">
        <v>226</v>
      </c>
      <c r="D125" s="37"/>
      <c r="E125" s="37"/>
      <c r="F125" s="37"/>
      <c r="G125" s="37"/>
      <c r="H125" s="37"/>
      <c r="I125" s="37"/>
      <c r="J125" s="214">
        <f>BK125</f>
        <v>0</v>
      </c>
      <c r="K125" s="37"/>
      <c r="L125" s="41"/>
      <c r="M125" s="106"/>
      <c r="N125" s="215"/>
      <c r="O125" s="107"/>
      <c r="P125" s="216">
        <f>P126+P135+P191</f>
        <v>0</v>
      </c>
      <c r="Q125" s="107"/>
      <c r="R125" s="216">
        <f>R126+R135+R191</f>
        <v>909.81250000000011</v>
      </c>
      <c r="S125" s="107"/>
      <c r="T125" s="217">
        <f>T126+T135+T191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4" t="s">
        <v>77</v>
      </c>
      <c r="AU125" s="14" t="s">
        <v>227</v>
      </c>
      <c r="BK125" s="218">
        <f>BK126+BK135+BK191</f>
        <v>0</v>
      </c>
    </row>
    <row r="126" s="12" customFormat="1" ht="25.92" customHeight="1">
      <c r="A126" s="12"/>
      <c r="B126" s="219"/>
      <c r="C126" s="220"/>
      <c r="D126" s="221" t="s">
        <v>77</v>
      </c>
      <c r="E126" s="222" t="s">
        <v>85</v>
      </c>
      <c r="F126" s="222" t="s">
        <v>2330</v>
      </c>
      <c r="G126" s="220"/>
      <c r="H126" s="220"/>
      <c r="I126" s="223"/>
      <c r="J126" s="224">
        <f>BK126</f>
        <v>0</v>
      </c>
      <c r="K126" s="220"/>
      <c r="L126" s="225"/>
      <c r="M126" s="226"/>
      <c r="N126" s="227"/>
      <c r="O126" s="227"/>
      <c r="P126" s="228">
        <f>SUM(P127:P134)</f>
        <v>0</v>
      </c>
      <c r="Q126" s="227"/>
      <c r="R126" s="228">
        <f>SUM(R127:R134)</f>
        <v>0.030240000000000003</v>
      </c>
      <c r="S126" s="227"/>
      <c r="T126" s="229">
        <f>SUM(T127:T134)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30" t="s">
        <v>85</v>
      </c>
      <c r="AT126" s="231" t="s">
        <v>77</v>
      </c>
      <c r="AU126" s="231" t="s">
        <v>78</v>
      </c>
      <c r="AY126" s="230" t="s">
        <v>263</v>
      </c>
      <c r="BK126" s="232">
        <f>SUM(BK127:BK134)</f>
        <v>0</v>
      </c>
    </row>
    <row r="127" s="2" customFormat="1" ht="33" customHeight="1">
      <c r="A127" s="35"/>
      <c r="B127" s="36"/>
      <c r="C127" s="233" t="s">
        <v>85</v>
      </c>
      <c r="D127" s="233" t="s">
        <v>264</v>
      </c>
      <c r="E127" s="234" t="s">
        <v>4498</v>
      </c>
      <c r="F127" s="235" t="s">
        <v>4499</v>
      </c>
      <c r="G127" s="236" t="s">
        <v>322</v>
      </c>
      <c r="H127" s="237">
        <v>336</v>
      </c>
      <c r="I127" s="238"/>
      <c r="J127" s="237">
        <f>ROUND(I127*H127,3)</f>
        <v>0</v>
      </c>
      <c r="K127" s="239"/>
      <c r="L127" s="41"/>
      <c r="M127" s="240" t="s">
        <v>1</v>
      </c>
      <c r="N127" s="241" t="s">
        <v>44</v>
      </c>
      <c r="O127" s="94"/>
      <c r="P127" s="242">
        <f>O127*H127</f>
        <v>0</v>
      </c>
      <c r="Q127" s="242">
        <v>9.0000000000000006E-05</v>
      </c>
      <c r="R127" s="242">
        <f>Q127*H127</f>
        <v>0.030240000000000003</v>
      </c>
      <c r="S127" s="242">
        <v>0</v>
      </c>
      <c r="T127" s="243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44" t="s">
        <v>101</v>
      </c>
      <c r="AT127" s="244" t="s">
        <v>264</v>
      </c>
      <c r="AU127" s="244" t="s">
        <v>85</v>
      </c>
      <c r="AY127" s="14" t="s">
        <v>263</v>
      </c>
      <c r="BE127" s="245">
        <f>IF(N127="základná",J127,0)</f>
        <v>0</v>
      </c>
      <c r="BF127" s="245">
        <f>IF(N127="znížená",J127,0)</f>
        <v>0</v>
      </c>
      <c r="BG127" s="245">
        <f>IF(N127="zákl. prenesená",J127,0)</f>
        <v>0</v>
      </c>
      <c r="BH127" s="245">
        <f>IF(N127="zníž. prenesená",J127,0)</f>
        <v>0</v>
      </c>
      <c r="BI127" s="245">
        <f>IF(N127="nulová",J127,0)</f>
        <v>0</v>
      </c>
      <c r="BJ127" s="14" t="s">
        <v>89</v>
      </c>
      <c r="BK127" s="246">
        <f>ROUND(I127*H127,3)</f>
        <v>0</v>
      </c>
      <c r="BL127" s="14" t="s">
        <v>101</v>
      </c>
      <c r="BM127" s="244" t="s">
        <v>4500</v>
      </c>
    </row>
    <row r="128" s="2" customFormat="1" ht="33" customHeight="1">
      <c r="A128" s="35"/>
      <c r="B128" s="36"/>
      <c r="C128" s="233" t="s">
        <v>89</v>
      </c>
      <c r="D128" s="233" t="s">
        <v>264</v>
      </c>
      <c r="E128" s="234" t="s">
        <v>4501</v>
      </c>
      <c r="F128" s="235" t="s">
        <v>4502</v>
      </c>
      <c r="G128" s="236" t="s">
        <v>267</v>
      </c>
      <c r="H128" s="237">
        <v>105</v>
      </c>
      <c r="I128" s="238"/>
      <c r="J128" s="237">
        <f>ROUND(I128*H128,3)</f>
        <v>0</v>
      </c>
      <c r="K128" s="239"/>
      <c r="L128" s="41"/>
      <c r="M128" s="240" t="s">
        <v>1</v>
      </c>
      <c r="N128" s="241" t="s">
        <v>44</v>
      </c>
      <c r="O128" s="94"/>
      <c r="P128" s="242">
        <f>O128*H128</f>
        <v>0</v>
      </c>
      <c r="Q128" s="242">
        <v>0</v>
      </c>
      <c r="R128" s="242">
        <f>Q128*H128</f>
        <v>0</v>
      </c>
      <c r="S128" s="242">
        <v>0</v>
      </c>
      <c r="T128" s="243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44" t="s">
        <v>101</v>
      </c>
      <c r="AT128" s="244" t="s">
        <v>264</v>
      </c>
      <c r="AU128" s="244" t="s">
        <v>85</v>
      </c>
      <c r="AY128" s="14" t="s">
        <v>263</v>
      </c>
      <c r="BE128" s="245">
        <f>IF(N128="základná",J128,0)</f>
        <v>0</v>
      </c>
      <c r="BF128" s="245">
        <f>IF(N128="znížená",J128,0)</f>
        <v>0</v>
      </c>
      <c r="BG128" s="245">
        <f>IF(N128="zákl. prenesená",J128,0)</f>
        <v>0</v>
      </c>
      <c r="BH128" s="245">
        <f>IF(N128="zníž. prenesená",J128,0)</f>
        <v>0</v>
      </c>
      <c r="BI128" s="245">
        <f>IF(N128="nulová",J128,0)</f>
        <v>0</v>
      </c>
      <c r="BJ128" s="14" t="s">
        <v>89</v>
      </c>
      <c r="BK128" s="246">
        <f>ROUND(I128*H128,3)</f>
        <v>0</v>
      </c>
      <c r="BL128" s="14" t="s">
        <v>101</v>
      </c>
      <c r="BM128" s="244" t="s">
        <v>4503</v>
      </c>
    </row>
    <row r="129" s="2" customFormat="1" ht="21.75" customHeight="1">
      <c r="A129" s="35"/>
      <c r="B129" s="36"/>
      <c r="C129" s="233" t="s">
        <v>96</v>
      </c>
      <c r="D129" s="233" t="s">
        <v>264</v>
      </c>
      <c r="E129" s="234" t="s">
        <v>4504</v>
      </c>
      <c r="F129" s="235" t="s">
        <v>4505</v>
      </c>
      <c r="G129" s="236" t="s">
        <v>267</v>
      </c>
      <c r="H129" s="237">
        <v>379</v>
      </c>
      <c r="I129" s="238"/>
      <c r="J129" s="237">
        <f>ROUND(I129*H129,3)</f>
        <v>0</v>
      </c>
      <c r="K129" s="239"/>
      <c r="L129" s="41"/>
      <c r="M129" s="240" t="s">
        <v>1</v>
      </c>
      <c r="N129" s="241" t="s">
        <v>44</v>
      </c>
      <c r="O129" s="94"/>
      <c r="P129" s="242">
        <f>O129*H129</f>
        <v>0</v>
      </c>
      <c r="Q129" s="242">
        <v>0</v>
      </c>
      <c r="R129" s="242">
        <f>Q129*H129</f>
        <v>0</v>
      </c>
      <c r="S129" s="242">
        <v>0</v>
      </c>
      <c r="T129" s="243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4" t="s">
        <v>101</v>
      </c>
      <c r="AT129" s="244" t="s">
        <v>264</v>
      </c>
      <c r="AU129" s="244" t="s">
        <v>85</v>
      </c>
      <c r="AY129" s="14" t="s">
        <v>263</v>
      </c>
      <c r="BE129" s="245">
        <f>IF(N129="základná",J129,0)</f>
        <v>0</v>
      </c>
      <c r="BF129" s="245">
        <f>IF(N129="znížená",J129,0)</f>
        <v>0</v>
      </c>
      <c r="BG129" s="245">
        <f>IF(N129="zákl. prenesená",J129,0)</f>
        <v>0</v>
      </c>
      <c r="BH129" s="245">
        <f>IF(N129="zníž. prenesená",J129,0)</f>
        <v>0</v>
      </c>
      <c r="BI129" s="245">
        <f>IF(N129="nulová",J129,0)</f>
        <v>0</v>
      </c>
      <c r="BJ129" s="14" t="s">
        <v>89</v>
      </c>
      <c r="BK129" s="246">
        <f>ROUND(I129*H129,3)</f>
        <v>0</v>
      </c>
      <c r="BL129" s="14" t="s">
        <v>101</v>
      </c>
      <c r="BM129" s="244" t="s">
        <v>4506</v>
      </c>
    </row>
    <row r="130" s="2" customFormat="1" ht="24.15" customHeight="1">
      <c r="A130" s="35"/>
      <c r="B130" s="36"/>
      <c r="C130" s="233" t="s">
        <v>101</v>
      </c>
      <c r="D130" s="233" t="s">
        <v>264</v>
      </c>
      <c r="E130" s="234" t="s">
        <v>4507</v>
      </c>
      <c r="F130" s="235" t="s">
        <v>4508</v>
      </c>
      <c r="G130" s="236" t="s">
        <v>267</v>
      </c>
      <c r="H130" s="237">
        <v>379</v>
      </c>
      <c r="I130" s="238"/>
      <c r="J130" s="237">
        <f>ROUND(I130*H130,3)</f>
        <v>0</v>
      </c>
      <c r="K130" s="239"/>
      <c r="L130" s="41"/>
      <c r="M130" s="240" t="s">
        <v>1</v>
      </c>
      <c r="N130" s="241" t="s">
        <v>44</v>
      </c>
      <c r="O130" s="94"/>
      <c r="P130" s="242">
        <f>O130*H130</f>
        <v>0</v>
      </c>
      <c r="Q130" s="242">
        <v>0</v>
      </c>
      <c r="R130" s="242">
        <f>Q130*H130</f>
        <v>0</v>
      </c>
      <c r="S130" s="242">
        <v>0</v>
      </c>
      <c r="T130" s="243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4" t="s">
        <v>101</v>
      </c>
      <c r="AT130" s="244" t="s">
        <v>264</v>
      </c>
      <c r="AU130" s="244" t="s">
        <v>85</v>
      </c>
      <c r="AY130" s="14" t="s">
        <v>263</v>
      </c>
      <c r="BE130" s="245">
        <f>IF(N130="základná",J130,0)</f>
        <v>0</v>
      </c>
      <c r="BF130" s="245">
        <f>IF(N130="znížená",J130,0)</f>
        <v>0</v>
      </c>
      <c r="BG130" s="245">
        <f>IF(N130="zákl. prenesená",J130,0)</f>
        <v>0</v>
      </c>
      <c r="BH130" s="245">
        <f>IF(N130="zníž. prenesená",J130,0)</f>
        <v>0</v>
      </c>
      <c r="BI130" s="245">
        <f>IF(N130="nulová",J130,0)</f>
        <v>0</v>
      </c>
      <c r="BJ130" s="14" t="s">
        <v>89</v>
      </c>
      <c r="BK130" s="246">
        <f>ROUND(I130*H130,3)</f>
        <v>0</v>
      </c>
      <c r="BL130" s="14" t="s">
        <v>101</v>
      </c>
      <c r="BM130" s="244" t="s">
        <v>4509</v>
      </c>
    </row>
    <row r="131" s="2" customFormat="1" ht="24.15" customHeight="1">
      <c r="A131" s="35"/>
      <c r="B131" s="36"/>
      <c r="C131" s="233" t="s">
        <v>278</v>
      </c>
      <c r="D131" s="233" t="s">
        <v>264</v>
      </c>
      <c r="E131" s="234" t="s">
        <v>4510</v>
      </c>
      <c r="F131" s="235" t="s">
        <v>4511</v>
      </c>
      <c r="G131" s="236" t="s">
        <v>267</v>
      </c>
      <c r="H131" s="237">
        <v>379</v>
      </c>
      <c r="I131" s="238"/>
      <c r="J131" s="237">
        <f>ROUND(I131*H131,3)</f>
        <v>0</v>
      </c>
      <c r="K131" s="239"/>
      <c r="L131" s="41"/>
      <c r="M131" s="240" t="s">
        <v>1</v>
      </c>
      <c r="N131" s="241" t="s">
        <v>44</v>
      </c>
      <c r="O131" s="94"/>
      <c r="P131" s="242">
        <f>O131*H131</f>
        <v>0</v>
      </c>
      <c r="Q131" s="242">
        <v>0</v>
      </c>
      <c r="R131" s="242">
        <f>Q131*H131</f>
        <v>0</v>
      </c>
      <c r="S131" s="242">
        <v>0</v>
      </c>
      <c r="T131" s="24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4" t="s">
        <v>101</v>
      </c>
      <c r="AT131" s="244" t="s">
        <v>264</v>
      </c>
      <c r="AU131" s="244" t="s">
        <v>85</v>
      </c>
      <c r="AY131" s="14" t="s">
        <v>263</v>
      </c>
      <c r="BE131" s="245">
        <f>IF(N131="základná",J131,0)</f>
        <v>0</v>
      </c>
      <c r="BF131" s="245">
        <f>IF(N131="znížená",J131,0)</f>
        <v>0</v>
      </c>
      <c r="BG131" s="245">
        <f>IF(N131="zákl. prenesená",J131,0)</f>
        <v>0</v>
      </c>
      <c r="BH131" s="245">
        <f>IF(N131="zníž. prenesená",J131,0)</f>
        <v>0</v>
      </c>
      <c r="BI131" s="245">
        <f>IF(N131="nulová",J131,0)</f>
        <v>0</v>
      </c>
      <c r="BJ131" s="14" t="s">
        <v>89</v>
      </c>
      <c r="BK131" s="246">
        <f>ROUND(I131*H131,3)</f>
        <v>0</v>
      </c>
      <c r="BL131" s="14" t="s">
        <v>101</v>
      </c>
      <c r="BM131" s="244" t="s">
        <v>4512</v>
      </c>
    </row>
    <row r="132" s="2" customFormat="1" ht="24.15" customHeight="1">
      <c r="A132" s="35"/>
      <c r="B132" s="36"/>
      <c r="C132" s="233" t="s">
        <v>282</v>
      </c>
      <c r="D132" s="233" t="s">
        <v>264</v>
      </c>
      <c r="E132" s="234" t="s">
        <v>4513</v>
      </c>
      <c r="F132" s="235" t="s">
        <v>2353</v>
      </c>
      <c r="G132" s="236" t="s">
        <v>267</v>
      </c>
      <c r="H132" s="237">
        <v>379</v>
      </c>
      <c r="I132" s="238"/>
      <c r="J132" s="237">
        <f>ROUND(I132*H132,3)</f>
        <v>0</v>
      </c>
      <c r="K132" s="239"/>
      <c r="L132" s="41"/>
      <c r="M132" s="240" t="s">
        <v>1</v>
      </c>
      <c r="N132" s="241" t="s">
        <v>44</v>
      </c>
      <c r="O132" s="94"/>
      <c r="P132" s="242">
        <f>O132*H132</f>
        <v>0</v>
      </c>
      <c r="Q132" s="242">
        <v>0</v>
      </c>
      <c r="R132" s="242">
        <f>Q132*H132</f>
        <v>0</v>
      </c>
      <c r="S132" s="242">
        <v>0</v>
      </c>
      <c r="T132" s="24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4" t="s">
        <v>101</v>
      </c>
      <c r="AT132" s="244" t="s">
        <v>264</v>
      </c>
      <c r="AU132" s="244" t="s">
        <v>85</v>
      </c>
      <c r="AY132" s="14" t="s">
        <v>263</v>
      </c>
      <c r="BE132" s="245">
        <f>IF(N132="základná",J132,0)</f>
        <v>0</v>
      </c>
      <c r="BF132" s="245">
        <f>IF(N132="znížená",J132,0)</f>
        <v>0</v>
      </c>
      <c r="BG132" s="245">
        <f>IF(N132="zákl. prenesená",J132,0)</f>
        <v>0</v>
      </c>
      <c r="BH132" s="245">
        <f>IF(N132="zníž. prenesená",J132,0)</f>
        <v>0</v>
      </c>
      <c r="BI132" s="245">
        <f>IF(N132="nulová",J132,0)</f>
        <v>0</v>
      </c>
      <c r="BJ132" s="14" t="s">
        <v>89</v>
      </c>
      <c r="BK132" s="246">
        <f>ROUND(I132*H132,3)</f>
        <v>0</v>
      </c>
      <c r="BL132" s="14" t="s">
        <v>101</v>
      </c>
      <c r="BM132" s="244" t="s">
        <v>4514</v>
      </c>
    </row>
    <row r="133" s="2" customFormat="1" ht="24.15" customHeight="1">
      <c r="A133" s="35"/>
      <c r="B133" s="36"/>
      <c r="C133" s="233" t="s">
        <v>286</v>
      </c>
      <c r="D133" s="233" t="s">
        <v>264</v>
      </c>
      <c r="E133" s="234" t="s">
        <v>311</v>
      </c>
      <c r="F133" s="235" t="s">
        <v>312</v>
      </c>
      <c r="G133" s="236" t="s">
        <v>313</v>
      </c>
      <c r="H133" s="237">
        <v>42.671999999999997</v>
      </c>
      <c r="I133" s="238"/>
      <c r="J133" s="237">
        <f>ROUND(I133*H133,3)</f>
        <v>0</v>
      </c>
      <c r="K133" s="239"/>
      <c r="L133" s="41"/>
      <c r="M133" s="240" t="s">
        <v>1</v>
      </c>
      <c r="N133" s="241" t="s">
        <v>44</v>
      </c>
      <c r="O133" s="94"/>
      <c r="P133" s="242">
        <f>O133*H133</f>
        <v>0</v>
      </c>
      <c r="Q133" s="242">
        <v>0</v>
      </c>
      <c r="R133" s="242">
        <f>Q133*H133</f>
        <v>0</v>
      </c>
      <c r="S133" s="242">
        <v>0</v>
      </c>
      <c r="T133" s="24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4" t="s">
        <v>101</v>
      </c>
      <c r="AT133" s="244" t="s">
        <v>264</v>
      </c>
      <c r="AU133" s="244" t="s">
        <v>85</v>
      </c>
      <c r="AY133" s="14" t="s">
        <v>263</v>
      </c>
      <c r="BE133" s="245">
        <f>IF(N133="základná",J133,0)</f>
        <v>0</v>
      </c>
      <c r="BF133" s="245">
        <f>IF(N133="znížená",J133,0)</f>
        <v>0</v>
      </c>
      <c r="BG133" s="245">
        <f>IF(N133="zákl. prenesená",J133,0)</f>
        <v>0</v>
      </c>
      <c r="BH133" s="245">
        <f>IF(N133="zníž. prenesená",J133,0)</f>
        <v>0</v>
      </c>
      <c r="BI133" s="245">
        <f>IF(N133="nulová",J133,0)</f>
        <v>0</v>
      </c>
      <c r="BJ133" s="14" t="s">
        <v>89</v>
      </c>
      <c r="BK133" s="246">
        <f>ROUND(I133*H133,3)</f>
        <v>0</v>
      </c>
      <c r="BL133" s="14" t="s">
        <v>101</v>
      </c>
      <c r="BM133" s="244" t="s">
        <v>4515</v>
      </c>
    </row>
    <row r="134" s="2" customFormat="1" ht="24.15" customHeight="1">
      <c r="A134" s="35"/>
      <c r="B134" s="36"/>
      <c r="C134" s="233" t="s">
        <v>290</v>
      </c>
      <c r="D134" s="233" t="s">
        <v>264</v>
      </c>
      <c r="E134" s="234" t="s">
        <v>4516</v>
      </c>
      <c r="F134" s="235" t="s">
        <v>4517</v>
      </c>
      <c r="G134" s="236" t="s">
        <v>322</v>
      </c>
      <c r="H134" s="237">
        <v>120</v>
      </c>
      <c r="I134" s="238"/>
      <c r="J134" s="237">
        <f>ROUND(I134*H134,3)</f>
        <v>0</v>
      </c>
      <c r="K134" s="239"/>
      <c r="L134" s="41"/>
      <c r="M134" s="240" t="s">
        <v>1</v>
      </c>
      <c r="N134" s="241" t="s">
        <v>44</v>
      </c>
      <c r="O134" s="94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101</v>
      </c>
      <c r="AT134" s="244" t="s">
        <v>264</v>
      </c>
      <c r="AU134" s="244" t="s">
        <v>85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101</v>
      </c>
      <c r="BM134" s="244" t="s">
        <v>4518</v>
      </c>
    </row>
    <row r="135" s="12" customFormat="1" ht="25.92" customHeight="1">
      <c r="A135" s="12"/>
      <c r="B135" s="219"/>
      <c r="C135" s="220"/>
      <c r="D135" s="221" t="s">
        <v>77</v>
      </c>
      <c r="E135" s="222" t="s">
        <v>324</v>
      </c>
      <c r="F135" s="222" t="s">
        <v>325</v>
      </c>
      <c r="G135" s="220"/>
      <c r="H135" s="220"/>
      <c r="I135" s="223"/>
      <c r="J135" s="224">
        <f>BK135</f>
        <v>0</v>
      </c>
      <c r="K135" s="220"/>
      <c r="L135" s="225"/>
      <c r="M135" s="226"/>
      <c r="N135" s="227"/>
      <c r="O135" s="227"/>
      <c r="P135" s="228">
        <f>P136+P140+P164+P189</f>
        <v>0</v>
      </c>
      <c r="Q135" s="227"/>
      <c r="R135" s="228">
        <f>R136+R140+R164+R189</f>
        <v>909.78226000000006</v>
      </c>
      <c r="S135" s="227"/>
      <c r="T135" s="229">
        <f>T136+T140+T164+T189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30" t="s">
        <v>85</v>
      </c>
      <c r="AT135" s="231" t="s">
        <v>77</v>
      </c>
      <c r="AU135" s="231" t="s">
        <v>78</v>
      </c>
      <c r="AY135" s="230" t="s">
        <v>263</v>
      </c>
      <c r="BK135" s="232">
        <f>BK136+BK140+BK164+BK189</f>
        <v>0</v>
      </c>
    </row>
    <row r="136" s="12" customFormat="1" ht="22.8" customHeight="1">
      <c r="A136" s="12"/>
      <c r="B136" s="219"/>
      <c r="C136" s="220"/>
      <c r="D136" s="221" t="s">
        <v>77</v>
      </c>
      <c r="E136" s="247" t="s">
        <v>89</v>
      </c>
      <c r="F136" s="247" t="s">
        <v>4519</v>
      </c>
      <c r="G136" s="220"/>
      <c r="H136" s="220"/>
      <c r="I136" s="223"/>
      <c r="J136" s="248">
        <f>BK136</f>
        <v>0</v>
      </c>
      <c r="K136" s="220"/>
      <c r="L136" s="225"/>
      <c r="M136" s="226"/>
      <c r="N136" s="227"/>
      <c r="O136" s="227"/>
      <c r="P136" s="228">
        <f>SUM(P137:P139)</f>
        <v>0</v>
      </c>
      <c r="Q136" s="227"/>
      <c r="R136" s="228">
        <f>SUM(R137:R139)</f>
        <v>0.35127000000000014</v>
      </c>
      <c r="S136" s="227"/>
      <c r="T136" s="229">
        <f>SUM(T137:T139)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30" t="s">
        <v>85</v>
      </c>
      <c r="AT136" s="231" t="s">
        <v>77</v>
      </c>
      <c r="AU136" s="231" t="s">
        <v>85</v>
      </c>
      <c r="AY136" s="230" t="s">
        <v>263</v>
      </c>
      <c r="BK136" s="232">
        <f>SUM(BK137:BK139)</f>
        <v>0</v>
      </c>
    </row>
    <row r="137" s="2" customFormat="1" ht="24.15" customHeight="1">
      <c r="A137" s="35"/>
      <c r="B137" s="36"/>
      <c r="C137" s="233" t="s">
        <v>294</v>
      </c>
      <c r="D137" s="233" t="s">
        <v>264</v>
      </c>
      <c r="E137" s="234" t="s">
        <v>4520</v>
      </c>
      <c r="F137" s="235" t="s">
        <v>4521</v>
      </c>
      <c r="G137" s="236" t="s">
        <v>322</v>
      </c>
      <c r="H137" s="237">
        <v>949</v>
      </c>
      <c r="I137" s="238"/>
      <c r="J137" s="237">
        <f>ROUND(I137*H137,3)</f>
        <v>0</v>
      </c>
      <c r="K137" s="239"/>
      <c r="L137" s="41"/>
      <c r="M137" s="240" t="s">
        <v>1</v>
      </c>
      <c r="N137" s="241" t="s">
        <v>44</v>
      </c>
      <c r="O137" s="94"/>
      <c r="P137" s="242">
        <f>O137*H137</f>
        <v>0</v>
      </c>
      <c r="Q137" s="242">
        <v>3.0000000000000001E-05</v>
      </c>
      <c r="R137" s="242">
        <f>Q137*H137</f>
        <v>0.028470000000000002</v>
      </c>
      <c r="S137" s="242">
        <v>0</v>
      </c>
      <c r="T137" s="24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4" t="s">
        <v>101</v>
      </c>
      <c r="AT137" s="244" t="s">
        <v>264</v>
      </c>
      <c r="AU137" s="244" t="s">
        <v>89</v>
      </c>
      <c r="AY137" s="14" t="s">
        <v>263</v>
      </c>
      <c r="BE137" s="245">
        <f>IF(N137="základná",J137,0)</f>
        <v>0</v>
      </c>
      <c r="BF137" s="245">
        <f>IF(N137="znížená",J137,0)</f>
        <v>0</v>
      </c>
      <c r="BG137" s="245">
        <f>IF(N137="zákl. prenesená",J137,0)</f>
        <v>0</v>
      </c>
      <c r="BH137" s="245">
        <f>IF(N137="zníž. prenesená",J137,0)</f>
        <v>0</v>
      </c>
      <c r="BI137" s="245">
        <f>IF(N137="nulová",J137,0)</f>
        <v>0</v>
      </c>
      <c r="BJ137" s="14" t="s">
        <v>89</v>
      </c>
      <c r="BK137" s="246">
        <f>ROUND(I137*H137,3)</f>
        <v>0</v>
      </c>
      <c r="BL137" s="14" t="s">
        <v>101</v>
      </c>
      <c r="BM137" s="244" t="s">
        <v>4522</v>
      </c>
    </row>
    <row r="138" s="2" customFormat="1" ht="24.15" customHeight="1">
      <c r="A138" s="35"/>
      <c r="B138" s="36"/>
      <c r="C138" s="249" t="s">
        <v>298</v>
      </c>
      <c r="D138" s="249" t="s">
        <v>612</v>
      </c>
      <c r="E138" s="250" t="s">
        <v>4523</v>
      </c>
      <c r="F138" s="251" t="s">
        <v>4524</v>
      </c>
      <c r="G138" s="252" t="s">
        <v>322</v>
      </c>
      <c r="H138" s="253">
        <v>655.49000000000001</v>
      </c>
      <c r="I138" s="254"/>
      <c r="J138" s="253">
        <f>ROUND(I138*H138,3)</f>
        <v>0</v>
      </c>
      <c r="K138" s="255"/>
      <c r="L138" s="256"/>
      <c r="M138" s="257" t="s">
        <v>1</v>
      </c>
      <c r="N138" s="258" t="s">
        <v>44</v>
      </c>
      <c r="O138" s="94"/>
      <c r="P138" s="242">
        <f>O138*H138</f>
        <v>0</v>
      </c>
      <c r="Q138" s="242">
        <v>0.00040000610230514602</v>
      </c>
      <c r="R138" s="242">
        <f>Q138*H138</f>
        <v>0.26220000000000016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290</v>
      </c>
      <c r="AT138" s="244" t="s">
        <v>612</v>
      </c>
      <c r="AU138" s="244" t="s">
        <v>89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101</v>
      </c>
      <c r="BM138" s="244" t="s">
        <v>4525</v>
      </c>
    </row>
    <row r="139" s="2" customFormat="1" ht="24.15" customHeight="1">
      <c r="A139" s="35"/>
      <c r="B139" s="36"/>
      <c r="C139" s="249" t="s">
        <v>302</v>
      </c>
      <c r="D139" s="249" t="s">
        <v>612</v>
      </c>
      <c r="E139" s="250" t="s">
        <v>4526</v>
      </c>
      <c r="F139" s="251" t="s">
        <v>4527</v>
      </c>
      <c r="G139" s="252" t="s">
        <v>322</v>
      </c>
      <c r="H139" s="253">
        <v>303</v>
      </c>
      <c r="I139" s="254"/>
      <c r="J139" s="253">
        <f>ROUND(I139*H139,3)</f>
        <v>0</v>
      </c>
      <c r="K139" s="255"/>
      <c r="L139" s="256"/>
      <c r="M139" s="257" t="s">
        <v>1</v>
      </c>
      <c r="N139" s="258" t="s">
        <v>44</v>
      </c>
      <c r="O139" s="94"/>
      <c r="P139" s="242">
        <f>O139*H139</f>
        <v>0</v>
      </c>
      <c r="Q139" s="242">
        <v>0.00020000000000000001</v>
      </c>
      <c r="R139" s="242">
        <f>Q139*H139</f>
        <v>0.060600000000000001</v>
      </c>
      <c r="S139" s="242">
        <v>0</v>
      </c>
      <c r="T139" s="24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4" t="s">
        <v>290</v>
      </c>
      <c r="AT139" s="244" t="s">
        <v>612</v>
      </c>
      <c r="AU139" s="244" t="s">
        <v>89</v>
      </c>
      <c r="AY139" s="14" t="s">
        <v>263</v>
      </c>
      <c r="BE139" s="245">
        <f>IF(N139="základná",J139,0)</f>
        <v>0</v>
      </c>
      <c r="BF139" s="245">
        <f>IF(N139="znížená",J139,0)</f>
        <v>0</v>
      </c>
      <c r="BG139" s="245">
        <f>IF(N139="zákl. prenesená",J139,0)</f>
        <v>0</v>
      </c>
      <c r="BH139" s="245">
        <f>IF(N139="zníž. prenesená",J139,0)</f>
        <v>0</v>
      </c>
      <c r="BI139" s="245">
        <f>IF(N139="nulová",J139,0)</f>
        <v>0</v>
      </c>
      <c r="BJ139" s="14" t="s">
        <v>89</v>
      </c>
      <c r="BK139" s="246">
        <f>ROUND(I139*H139,3)</f>
        <v>0</v>
      </c>
      <c r="BL139" s="14" t="s">
        <v>101</v>
      </c>
      <c r="BM139" s="244" t="s">
        <v>4528</v>
      </c>
    </row>
    <row r="140" s="12" customFormat="1" ht="22.8" customHeight="1">
      <c r="A140" s="12"/>
      <c r="B140" s="219"/>
      <c r="C140" s="220"/>
      <c r="D140" s="221" t="s">
        <v>77</v>
      </c>
      <c r="E140" s="247" t="s">
        <v>278</v>
      </c>
      <c r="F140" s="247" t="s">
        <v>4529</v>
      </c>
      <c r="G140" s="220"/>
      <c r="H140" s="220"/>
      <c r="I140" s="223"/>
      <c r="J140" s="248">
        <f>BK140</f>
        <v>0</v>
      </c>
      <c r="K140" s="220"/>
      <c r="L140" s="225"/>
      <c r="M140" s="226"/>
      <c r="N140" s="227"/>
      <c r="O140" s="227"/>
      <c r="P140" s="228">
        <f>P141+SUM(P142:P156)</f>
        <v>0</v>
      </c>
      <c r="Q140" s="227"/>
      <c r="R140" s="228">
        <f>R141+SUM(R142:R156)</f>
        <v>833.89210000000003</v>
      </c>
      <c r="S140" s="227"/>
      <c r="T140" s="229">
        <f>T141+SUM(T142:T156)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30" t="s">
        <v>85</v>
      </c>
      <c r="AT140" s="231" t="s">
        <v>77</v>
      </c>
      <c r="AU140" s="231" t="s">
        <v>85</v>
      </c>
      <c r="AY140" s="230" t="s">
        <v>263</v>
      </c>
      <c r="BK140" s="232">
        <f>BK141+SUM(BK142:BK156)</f>
        <v>0</v>
      </c>
    </row>
    <row r="141" s="2" customFormat="1" ht="24.15" customHeight="1">
      <c r="A141" s="35"/>
      <c r="B141" s="36"/>
      <c r="C141" s="233" t="s">
        <v>306</v>
      </c>
      <c r="D141" s="233" t="s">
        <v>264</v>
      </c>
      <c r="E141" s="234" t="s">
        <v>4530</v>
      </c>
      <c r="F141" s="235" t="s">
        <v>4531</v>
      </c>
      <c r="G141" s="236" t="s">
        <v>322</v>
      </c>
      <c r="H141" s="237">
        <v>360</v>
      </c>
      <c r="I141" s="238"/>
      <c r="J141" s="237">
        <f>ROUND(I141*H141,3)</f>
        <v>0</v>
      </c>
      <c r="K141" s="239"/>
      <c r="L141" s="41"/>
      <c r="M141" s="240" t="s">
        <v>1</v>
      </c>
      <c r="N141" s="241" t="s">
        <v>44</v>
      </c>
      <c r="O141" s="94"/>
      <c r="P141" s="242">
        <f>O141*H141</f>
        <v>0</v>
      </c>
      <c r="Q141" s="242">
        <v>0.18906999999999999</v>
      </c>
      <c r="R141" s="242">
        <f>Q141*H141</f>
        <v>68.06519999999999</v>
      </c>
      <c r="S141" s="242">
        <v>0</v>
      </c>
      <c r="T141" s="24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4" t="s">
        <v>101</v>
      </c>
      <c r="AT141" s="244" t="s">
        <v>264</v>
      </c>
      <c r="AU141" s="244" t="s">
        <v>89</v>
      </c>
      <c r="AY141" s="14" t="s">
        <v>263</v>
      </c>
      <c r="BE141" s="245">
        <f>IF(N141="základná",J141,0)</f>
        <v>0</v>
      </c>
      <c r="BF141" s="245">
        <f>IF(N141="znížená",J141,0)</f>
        <v>0</v>
      </c>
      <c r="BG141" s="245">
        <f>IF(N141="zákl. prenesená",J141,0)</f>
        <v>0</v>
      </c>
      <c r="BH141" s="245">
        <f>IF(N141="zníž. prenesená",J141,0)</f>
        <v>0</v>
      </c>
      <c r="BI141" s="245">
        <f>IF(N141="nulová",J141,0)</f>
        <v>0</v>
      </c>
      <c r="BJ141" s="14" t="s">
        <v>89</v>
      </c>
      <c r="BK141" s="246">
        <f>ROUND(I141*H141,3)</f>
        <v>0</v>
      </c>
      <c r="BL141" s="14" t="s">
        <v>101</v>
      </c>
      <c r="BM141" s="244" t="s">
        <v>4532</v>
      </c>
    </row>
    <row r="142" s="2" customFormat="1" ht="24.15" customHeight="1">
      <c r="A142" s="35"/>
      <c r="B142" s="36"/>
      <c r="C142" s="233" t="s">
        <v>310</v>
      </c>
      <c r="D142" s="233" t="s">
        <v>264</v>
      </c>
      <c r="E142" s="234" t="s">
        <v>4533</v>
      </c>
      <c r="F142" s="235" t="s">
        <v>4534</v>
      </c>
      <c r="G142" s="236" t="s">
        <v>322</v>
      </c>
      <c r="H142" s="237">
        <v>1024</v>
      </c>
      <c r="I142" s="238"/>
      <c r="J142" s="237">
        <f>ROUND(I142*H142,3)</f>
        <v>0</v>
      </c>
      <c r="K142" s="239"/>
      <c r="L142" s="41"/>
      <c r="M142" s="240" t="s">
        <v>1</v>
      </c>
      <c r="N142" s="241" t="s">
        <v>44</v>
      </c>
      <c r="O142" s="94"/>
      <c r="P142" s="242">
        <f>O142*H142</f>
        <v>0</v>
      </c>
      <c r="Q142" s="242">
        <v>0.27994000000000002</v>
      </c>
      <c r="R142" s="242">
        <f>Q142*H142</f>
        <v>286.65856000000002</v>
      </c>
      <c r="S142" s="242">
        <v>0</v>
      </c>
      <c r="T142" s="24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4" t="s">
        <v>101</v>
      </c>
      <c r="AT142" s="244" t="s">
        <v>264</v>
      </c>
      <c r="AU142" s="244" t="s">
        <v>89</v>
      </c>
      <c r="AY142" s="14" t="s">
        <v>263</v>
      </c>
      <c r="BE142" s="245">
        <f>IF(N142="základná",J142,0)</f>
        <v>0</v>
      </c>
      <c r="BF142" s="245">
        <f>IF(N142="znížená",J142,0)</f>
        <v>0</v>
      </c>
      <c r="BG142" s="245">
        <f>IF(N142="zákl. prenesená",J142,0)</f>
        <v>0</v>
      </c>
      <c r="BH142" s="245">
        <f>IF(N142="zníž. prenesená",J142,0)</f>
        <v>0</v>
      </c>
      <c r="BI142" s="245">
        <f>IF(N142="nulová",J142,0)</f>
        <v>0</v>
      </c>
      <c r="BJ142" s="14" t="s">
        <v>89</v>
      </c>
      <c r="BK142" s="246">
        <f>ROUND(I142*H142,3)</f>
        <v>0</v>
      </c>
      <c r="BL142" s="14" t="s">
        <v>101</v>
      </c>
      <c r="BM142" s="244" t="s">
        <v>4535</v>
      </c>
    </row>
    <row r="143" s="2" customFormat="1" ht="24.15" customHeight="1">
      <c r="A143" s="35"/>
      <c r="B143" s="36"/>
      <c r="C143" s="233" t="s">
        <v>315</v>
      </c>
      <c r="D143" s="233" t="s">
        <v>264</v>
      </c>
      <c r="E143" s="234" t="s">
        <v>4536</v>
      </c>
      <c r="F143" s="235" t="s">
        <v>4537</v>
      </c>
      <c r="G143" s="236" t="s">
        <v>322</v>
      </c>
      <c r="H143" s="237">
        <v>664</v>
      </c>
      <c r="I143" s="238"/>
      <c r="J143" s="237">
        <f>ROUND(I143*H143,3)</f>
        <v>0</v>
      </c>
      <c r="K143" s="239"/>
      <c r="L143" s="41"/>
      <c r="M143" s="240" t="s">
        <v>1</v>
      </c>
      <c r="N143" s="241" t="s">
        <v>44</v>
      </c>
      <c r="O143" s="94"/>
      <c r="P143" s="242">
        <f>O143*H143</f>
        <v>0</v>
      </c>
      <c r="Q143" s="242">
        <v>0.37080000000000002</v>
      </c>
      <c r="R143" s="242">
        <f>Q143*H143</f>
        <v>246.21120000000002</v>
      </c>
      <c r="S143" s="242">
        <v>0</v>
      </c>
      <c r="T143" s="24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4" t="s">
        <v>101</v>
      </c>
      <c r="AT143" s="244" t="s">
        <v>264</v>
      </c>
      <c r="AU143" s="244" t="s">
        <v>89</v>
      </c>
      <c r="AY143" s="14" t="s">
        <v>263</v>
      </c>
      <c r="BE143" s="245">
        <f>IF(N143="základná",J143,0)</f>
        <v>0</v>
      </c>
      <c r="BF143" s="245">
        <f>IF(N143="znížená",J143,0)</f>
        <v>0</v>
      </c>
      <c r="BG143" s="245">
        <f>IF(N143="zákl. prenesená",J143,0)</f>
        <v>0</v>
      </c>
      <c r="BH143" s="245">
        <f>IF(N143="zníž. prenesená",J143,0)</f>
        <v>0</v>
      </c>
      <c r="BI143" s="245">
        <f>IF(N143="nulová",J143,0)</f>
        <v>0</v>
      </c>
      <c r="BJ143" s="14" t="s">
        <v>89</v>
      </c>
      <c r="BK143" s="246">
        <f>ROUND(I143*H143,3)</f>
        <v>0</v>
      </c>
      <c r="BL143" s="14" t="s">
        <v>101</v>
      </c>
      <c r="BM143" s="244" t="s">
        <v>4538</v>
      </c>
    </row>
    <row r="144" s="2" customFormat="1" ht="24.15" customHeight="1">
      <c r="A144" s="35"/>
      <c r="B144" s="36"/>
      <c r="C144" s="233" t="s">
        <v>521</v>
      </c>
      <c r="D144" s="233" t="s">
        <v>264</v>
      </c>
      <c r="E144" s="234" t="s">
        <v>4539</v>
      </c>
      <c r="F144" s="235" t="s">
        <v>4540</v>
      </c>
      <c r="G144" s="236" t="s">
        <v>322</v>
      </c>
      <c r="H144" s="237">
        <v>240</v>
      </c>
      <c r="I144" s="238"/>
      <c r="J144" s="237">
        <f>ROUND(I144*H144,3)</f>
        <v>0</v>
      </c>
      <c r="K144" s="239"/>
      <c r="L144" s="41"/>
      <c r="M144" s="240" t="s">
        <v>1</v>
      </c>
      <c r="N144" s="241" t="s">
        <v>44</v>
      </c>
      <c r="O144" s="94"/>
      <c r="P144" s="242">
        <f>O144*H144</f>
        <v>0</v>
      </c>
      <c r="Q144" s="242">
        <v>0</v>
      </c>
      <c r="R144" s="242">
        <f>Q144*H144</f>
        <v>0</v>
      </c>
      <c r="S144" s="242">
        <v>0</v>
      </c>
      <c r="T144" s="24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4" t="s">
        <v>101</v>
      </c>
      <c r="AT144" s="244" t="s">
        <v>264</v>
      </c>
      <c r="AU144" s="244" t="s">
        <v>89</v>
      </c>
      <c r="AY144" s="14" t="s">
        <v>263</v>
      </c>
      <c r="BE144" s="245">
        <f>IF(N144="základná",J144,0)</f>
        <v>0</v>
      </c>
      <c r="BF144" s="245">
        <f>IF(N144="znížená",J144,0)</f>
        <v>0</v>
      </c>
      <c r="BG144" s="245">
        <f>IF(N144="zákl. prenesená",J144,0)</f>
        <v>0</v>
      </c>
      <c r="BH144" s="245">
        <f>IF(N144="zníž. prenesená",J144,0)</f>
        <v>0</v>
      </c>
      <c r="BI144" s="245">
        <f>IF(N144="nulová",J144,0)</f>
        <v>0</v>
      </c>
      <c r="BJ144" s="14" t="s">
        <v>89</v>
      </c>
      <c r="BK144" s="246">
        <f>ROUND(I144*H144,3)</f>
        <v>0</v>
      </c>
      <c r="BL144" s="14" t="s">
        <v>101</v>
      </c>
      <c r="BM144" s="244" t="s">
        <v>4541</v>
      </c>
    </row>
    <row r="145" s="2" customFormat="1" ht="16.5" customHeight="1">
      <c r="A145" s="35"/>
      <c r="B145" s="36"/>
      <c r="C145" s="233" t="s">
        <v>319</v>
      </c>
      <c r="D145" s="233" t="s">
        <v>264</v>
      </c>
      <c r="E145" s="234" t="s">
        <v>4542</v>
      </c>
      <c r="F145" s="235" t="s">
        <v>4543</v>
      </c>
      <c r="G145" s="236" t="s">
        <v>410</v>
      </c>
      <c r="H145" s="237">
        <v>2</v>
      </c>
      <c r="I145" s="238"/>
      <c r="J145" s="237">
        <f>ROUND(I145*H145,3)</f>
        <v>0</v>
      </c>
      <c r="K145" s="239"/>
      <c r="L145" s="41"/>
      <c r="M145" s="240" t="s">
        <v>1</v>
      </c>
      <c r="N145" s="241" t="s">
        <v>44</v>
      </c>
      <c r="O145" s="94"/>
      <c r="P145" s="242">
        <f>O145*H145</f>
        <v>0</v>
      </c>
      <c r="Q145" s="242">
        <v>0.0052399999999999999</v>
      </c>
      <c r="R145" s="242">
        <f>Q145*H145</f>
        <v>0.01048</v>
      </c>
      <c r="S145" s="242">
        <v>0</v>
      </c>
      <c r="T145" s="24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4" t="s">
        <v>101</v>
      </c>
      <c r="AT145" s="244" t="s">
        <v>264</v>
      </c>
      <c r="AU145" s="244" t="s">
        <v>89</v>
      </c>
      <c r="AY145" s="14" t="s">
        <v>263</v>
      </c>
      <c r="BE145" s="245">
        <f>IF(N145="základná",J145,0)</f>
        <v>0</v>
      </c>
      <c r="BF145" s="245">
        <f>IF(N145="znížená",J145,0)</f>
        <v>0</v>
      </c>
      <c r="BG145" s="245">
        <f>IF(N145="zákl. prenesená",J145,0)</f>
        <v>0</v>
      </c>
      <c r="BH145" s="245">
        <f>IF(N145="zníž. prenesená",J145,0)</f>
        <v>0</v>
      </c>
      <c r="BI145" s="245">
        <f>IF(N145="nulová",J145,0)</f>
        <v>0</v>
      </c>
      <c r="BJ145" s="14" t="s">
        <v>89</v>
      </c>
      <c r="BK145" s="246">
        <f>ROUND(I145*H145,3)</f>
        <v>0</v>
      </c>
      <c r="BL145" s="14" t="s">
        <v>101</v>
      </c>
      <c r="BM145" s="244" t="s">
        <v>4544</v>
      </c>
    </row>
    <row r="146" s="2" customFormat="1" ht="16.5" customHeight="1">
      <c r="A146" s="35"/>
      <c r="B146" s="36"/>
      <c r="C146" s="233" t="s">
        <v>513</v>
      </c>
      <c r="D146" s="233" t="s">
        <v>264</v>
      </c>
      <c r="E146" s="234" t="s">
        <v>4545</v>
      </c>
      <c r="F146" s="235" t="s">
        <v>4546</v>
      </c>
      <c r="G146" s="236" t="s">
        <v>410</v>
      </c>
      <c r="H146" s="237">
        <v>1</v>
      </c>
      <c r="I146" s="238"/>
      <c r="J146" s="237">
        <f>ROUND(I146*H146,3)</f>
        <v>0</v>
      </c>
      <c r="K146" s="239"/>
      <c r="L146" s="41"/>
      <c r="M146" s="240" t="s">
        <v>1</v>
      </c>
      <c r="N146" s="241" t="s">
        <v>44</v>
      </c>
      <c r="O146" s="94"/>
      <c r="P146" s="242">
        <f>O146*H146</f>
        <v>0</v>
      </c>
      <c r="Q146" s="242">
        <v>0.0052399999999999999</v>
      </c>
      <c r="R146" s="242">
        <f>Q146*H146</f>
        <v>0.0052399999999999999</v>
      </c>
      <c r="S146" s="242">
        <v>0</v>
      </c>
      <c r="T146" s="24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4" t="s">
        <v>101</v>
      </c>
      <c r="AT146" s="244" t="s">
        <v>264</v>
      </c>
      <c r="AU146" s="244" t="s">
        <v>89</v>
      </c>
      <c r="AY146" s="14" t="s">
        <v>263</v>
      </c>
      <c r="BE146" s="245">
        <f>IF(N146="základná",J146,0)</f>
        <v>0</v>
      </c>
      <c r="BF146" s="245">
        <f>IF(N146="znížená",J146,0)</f>
        <v>0</v>
      </c>
      <c r="BG146" s="245">
        <f>IF(N146="zákl. prenesená",J146,0)</f>
        <v>0</v>
      </c>
      <c r="BH146" s="245">
        <f>IF(N146="zníž. prenesená",J146,0)</f>
        <v>0</v>
      </c>
      <c r="BI146" s="245">
        <f>IF(N146="nulová",J146,0)</f>
        <v>0</v>
      </c>
      <c r="BJ146" s="14" t="s">
        <v>89</v>
      </c>
      <c r="BK146" s="246">
        <f>ROUND(I146*H146,3)</f>
        <v>0</v>
      </c>
      <c r="BL146" s="14" t="s">
        <v>101</v>
      </c>
      <c r="BM146" s="244" t="s">
        <v>4547</v>
      </c>
    </row>
    <row r="147" s="2" customFormat="1" ht="16.5" customHeight="1">
      <c r="A147" s="35"/>
      <c r="B147" s="36"/>
      <c r="C147" s="233" t="s">
        <v>517</v>
      </c>
      <c r="D147" s="233" t="s">
        <v>264</v>
      </c>
      <c r="E147" s="234" t="s">
        <v>4548</v>
      </c>
      <c r="F147" s="235" t="s">
        <v>4549</v>
      </c>
      <c r="G147" s="236" t="s">
        <v>410</v>
      </c>
      <c r="H147" s="237">
        <v>1</v>
      </c>
      <c r="I147" s="238"/>
      <c r="J147" s="237">
        <f>ROUND(I147*H147,3)</f>
        <v>0</v>
      </c>
      <c r="K147" s="239"/>
      <c r="L147" s="41"/>
      <c r="M147" s="240" t="s">
        <v>1</v>
      </c>
      <c r="N147" s="241" t="s">
        <v>44</v>
      </c>
      <c r="O147" s="94"/>
      <c r="P147" s="242">
        <f>O147*H147</f>
        <v>0</v>
      </c>
      <c r="Q147" s="242">
        <v>0.0052399999999999999</v>
      </c>
      <c r="R147" s="242">
        <f>Q147*H147</f>
        <v>0.0052399999999999999</v>
      </c>
      <c r="S147" s="242">
        <v>0</v>
      </c>
      <c r="T147" s="24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4" t="s">
        <v>101</v>
      </c>
      <c r="AT147" s="244" t="s">
        <v>264</v>
      </c>
      <c r="AU147" s="244" t="s">
        <v>89</v>
      </c>
      <c r="AY147" s="14" t="s">
        <v>263</v>
      </c>
      <c r="BE147" s="245">
        <f>IF(N147="základná",J147,0)</f>
        <v>0</v>
      </c>
      <c r="BF147" s="245">
        <f>IF(N147="znížená",J147,0)</f>
        <v>0</v>
      </c>
      <c r="BG147" s="245">
        <f>IF(N147="zákl. prenesená",J147,0)</f>
        <v>0</v>
      </c>
      <c r="BH147" s="245">
        <f>IF(N147="zníž. prenesená",J147,0)</f>
        <v>0</v>
      </c>
      <c r="BI147" s="245">
        <f>IF(N147="nulová",J147,0)</f>
        <v>0</v>
      </c>
      <c r="BJ147" s="14" t="s">
        <v>89</v>
      </c>
      <c r="BK147" s="246">
        <f>ROUND(I147*H147,3)</f>
        <v>0</v>
      </c>
      <c r="BL147" s="14" t="s">
        <v>101</v>
      </c>
      <c r="BM147" s="244" t="s">
        <v>4550</v>
      </c>
    </row>
    <row r="148" s="2" customFormat="1" ht="21.75" customHeight="1">
      <c r="A148" s="35"/>
      <c r="B148" s="36"/>
      <c r="C148" s="233" t="s">
        <v>327</v>
      </c>
      <c r="D148" s="233" t="s">
        <v>264</v>
      </c>
      <c r="E148" s="234" t="s">
        <v>4551</v>
      </c>
      <c r="F148" s="235" t="s">
        <v>4552</v>
      </c>
      <c r="G148" s="236" t="s">
        <v>410</v>
      </c>
      <c r="H148" s="237">
        <v>1</v>
      </c>
      <c r="I148" s="238"/>
      <c r="J148" s="237">
        <f>ROUND(I148*H148,3)</f>
        <v>0</v>
      </c>
      <c r="K148" s="239"/>
      <c r="L148" s="41"/>
      <c r="M148" s="240" t="s">
        <v>1</v>
      </c>
      <c r="N148" s="241" t="s">
        <v>44</v>
      </c>
      <c r="O148" s="94"/>
      <c r="P148" s="242">
        <f>O148*H148</f>
        <v>0</v>
      </c>
      <c r="Q148" s="242">
        <v>0.0052399999999999999</v>
      </c>
      <c r="R148" s="242">
        <f>Q148*H148</f>
        <v>0.0052399999999999999</v>
      </c>
      <c r="S148" s="242">
        <v>0</v>
      </c>
      <c r="T148" s="24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4" t="s">
        <v>101</v>
      </c>
      <c r="AT148" s="244" t="s">
        <v>264</v>
      </c>
      <c r="AU148" s="244" t="s">
        <v>89</v>
      </c>
      <c r="AY148" s="14" t="s">
        <v>263</v>
      </c>
      <c r="BE148" s="245">
        <f>IF(N148="základná",J148,0)</f>
        <v>0</v>
      </c>
      <c r="BF148" s="245">
        <f>IF(N148="znížená",J148,0)</f>
        <v>0</v>
      </c>
      <c r="BG148" s="245">
        <f>IF(N148="zákl. prenesená",J148,0)</f>
        <v>0</v>
      </c>
      <c r="BH148" s="245">
        <f>IF(N148="zníž. prenesená",J148,0)</f>
        <v>0</v>
      </c>
      <c r="BI148" s="245">
        <f>IF(N148="nulová",J148,0)</f>
        <v>0</v>
      </c>
      <c r="BJ148" s="14" t="s">
        <v>89</v>
      </c>
      <c r="BK148" s="246">
        <f>ROUND(I148*H148,3)</f>
        <v>0</v>
      </c>
      <c r="BL148" s="14" t="s">
        <v>101</v>
      </c>
      <c r="BM148" s="244" t="s">
        <v>4553</v>
      </c>
    </row>
    <row r="149" s="2" customFormat="1" ht="16.5" customHeight="1">
      <c r="A149" s="35"/>
      <c r="B149" s="36"/>
      <c r="C149" s="233" t="s">
        <v>488</v>
      </c>
      <c r="D149" s="233" t="s">
        <v>264</v>
      </c>
      <c r="E149" s="234" t="s">
        <v>4554</v>
      </c>
      <c r="F149" s="235" t="s">
        <v>4555</v>
      </c>
      <c r="G149" s="236" t="s">
        <v>410</v>
      </c>
      <c r="H149" s="237">
        <v>1</v>
      </c>
      <c r="I149" s="238"/>
      <c r="J149" s="237">
        <f>ROUND(I149*H149,3)</f>
        <v>0</v>
      </c>
      <c r="K149" s="239"/>
      <c r="L149" s="41"/>
      <c r="M149" s="240" t="s">
        <v>1</v>
      </c>
      <c r="N149" s="241" t="s">
        <v>44</v>
      </c>
      <c r="O149" s="94"/>
      <c r="P149" s="242">
        <f>O149*H149</f>
        <v>0</v>
      </c>
      <c r="Q149" s="242">
        <v>0.0052399999999999999</v>
      </c>
      <c r="R149" s="242">
        <f>Q149*H149</f>
        <v>0.0052399999999999999</v>
      </c>
      <c r="S149" s="242">
        <v>0</v>
      </c>
      <c r="T149" s="24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4" t="s">
        <v>101</v>
      </c>
      <c r="AT149" s="244" t="s">
        <v>264</v>
      </c>
      <c r="AU149" s="244" t="s">
        <v>89</v>
      </c>
      <c r="AY149" s="14" t="s">
        <v>263</v>
      </c>
      <c r="BE149" s="245">
        <f>IF(N149="základná",J149,0)</f>
        <v>0</v>
      </c>
      <c r="BF149" s="245">
        <f>IF(N149="znížená",J149,0)</f>
        <v>0</v>
      </c>
      <c r="BG149" s="245">
        <f>IF(N149="zákl. prenesená",J149,0)</f>
        <v>0</v>
      </c>
      <c r="BH149" s="245">
        <f>IF(N149="zníž. prenesená",J149,0)</f>
        <v>0</v>
      </c>
      <c r="BI149" s="245">
        <f>IF(N149="nulová",J149,0)</f>
        <v>0</v>
      </c>
      <c r="BJ149" s="14" t="s">
        <v>89</v>
      </c>
      <c r="BK149" s="246">
        <f>ROUND(I149*H149,3)</f>
        <v>0</v>
      </c>
      <c r="BL149" s="14" t="s">
        <v>101</v>
      </c>
      <c r="BM149" s="244" t="s">
        <v>4556</v>
      </c>
    </row>
    <row r="150" s="2" customFormat="1" ht="16.5" customHeight="1">
      <c r="A150" s="35"/>
      <c r="B150" s="36"/>
      <c r="C150" s="233" t="s">
        <v>1561</v>
      </c>
      <c r="D150" s="233" t="s">
        <v>264</v>
      </c>
      <c r="E150" s="234" t="s">
        <v>4557</v>
      </c>
      <c r="F150" s="235" t="s">
        <v>4558</v>
      </c>
      <c r="G150" s="236" t="s">
        <v>410</v>
      </c>
      <c r="H150" s="237">
        <v>1</v>
      </c>
      <c r="I150" s="238"/>
      <c r="J150" s="237">
        <f>ROUND(I150*H150,3)</f>
        <v>0</v>
      </c>
      <c r="K150" s="239"/>
      <c r="L150" s="41"/>
      <c r="M150" s="240" t="s">
        <v>1</v>
      </c>
      <c r="N150" s="241" t="s">
        <v>44</v>
      </c>
      <c r="O150" s="94"/>
      <c r="P150" s="242">
        <f>O150*H150</f>
        <v>0</v>
      </c>
      <c r="Q150" s="242">
        <v>0.0052399999999999999</v>
      </c>
      <c r="R150" s="242">
        <f>Q150*H150</f>
        <v>0.0052399999999999999</v>
      </c>
      <c r="S150" s="242">
        <v>0</v>
      </c>
      <c r="T150" s="24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4" t="s">
        <v>101</v>
      </c>
      <c r="AT150" s="244" t="s">
        <v>264</v>
      </c>
      <c r="AU150" s="244" t="s">
        <v>89</v>
      </c>
      <c r="AY150" s="14" t="s">
        <v>263</v>
      </c>
      <c r="BE150" s="245">
        <f>IF(N150="základná",J150,0)</f>
        <v>0</v>
      </c>
      <c r="BF150" s="245">
        <f>IF(N150="znížená",J150,0)</f>
        <v>0</v>
      </c>
      <c r="BG150" s="245">
        <f>IF(N150="zákl. prenesená",J150,0)</f>
        <v>0</v>
      </c>
      <c r="BH150" s="245">
        <f>IF(N150="zníž. prenesená",J150,0)</f>
        <v>0</v>
      </c>
      <c r="BI150" s="245">
        <f>IF(N150="nulová",J150,0)</f>
        <v>0</v>
      </c>
      <c r="BJ150" s="14" t="s">
        <v>89</v>
      </c>
      <c r="BK150" s="246">
        <f>ROUND(I150*H150,3)</f>
        <v>0</v>
      </c>
      <c r="BL150" s="14" t="s">
        <v>101</v>
      </c>
      <c r="BM150" s="244" t="s">
        <v>4559</v>
      </c>
    </row>
    <row r="151" s="2" customFormat="1" ht="16.5" customHeight="1">
      <c r="A151" s="35"/>
      <c r="B151" s="36"/>
      <c r="C151" s="233" t="s">
        <v>1565</v>
      </c>
      <c r="D151" s="233" t="s">
        <v>264</v>
      </c>
      <c r="E151" s="234" t="s">
        <v>4560</v>
      </c>
      <c r="F151" s="235" t="s">
        <v>4561</v>
      </c>
      <c r="G151" s="236" t="s">
        <v>410</v>
      </c>
      <c r="H151" s="237">
        <v>2</v>
      </c>
      <c r="I151" s="238"/>
      <c r="J151" s="237">
        <f>ROUND(I151*H151,3)</f>
        <v>0</v>
      </c>
      <c r="K151" s="239"/>
      <c r="L151" s="41"/>
      <c r="M151" s="240" t="s">
        <v>1</v>
      </c>
      <c r="N151" s="241" t="s">
        <v>44</v>
      </c>
      <c r="O151" s="94"/>
      <c r="P151" s="242">
        <f>O151*H151</f>
        <v>0</v>
      </c>
      <c r="Q151" s="242">
        <v>0.0052399999999999999</v>
      </c>
      <c r="R151" s="242">
        <f>Q151*H151</f>
        <v>0.01048</v>
      </c>
      <c r="S151" s="242">
        <v>0</v>
      </c>
      <c r="T151" s="24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4" t="s">
        <v>101</v>
      </c>
      <c r="AT151" s="244" t="s">
        <v>264</v>
      </c>
      <c r="AU151" s="244" t="s">
        <v>89</v>
      </c>
      <c r="AY151" s="14" t="s">
        <v>263</v>
      </c>
      <c r="BE151" s="245">
        <f>IF(N151="základná",J151,0)</f>
        <v>0</v>
      </c>
      <c r="BF151" s="245">
        <f>IF(N151="znížená",J151,0)</f>
        <v>0</v>
      </c>
      <c r="BG151" s="245">
        <f>IF(N151="zákl. prenesená",J151,0)</f>
        <v>0</v>
      </c>
      <c r="BH151" s="245">
        <f>IF(N151="zníž. prenesená",J151,0)</f>
        <v>0</v>
      </c>
      <c r="BI151" s="245">
        <f>IF(N151="nulová",J151,0)</f>
        <v>0</v>
      </c>
      <c r="BJ151" s="14" t="s">
        <v>89</v>
      </c>
      <c r="BK151" s="246">
        <f>ROUND(I151*H151,3)</f>
        <v>0</v>
      </c>
      <c r="BL151" s="14" t="s">
        <v>101</v>
      </c>
      <c r="BM151" s="244" t="s">
        <v>4562</v>
      </c>
    </row>
    <row r="152" s="2" customFormat="1" ht="16.5" customHeight="1">
      <c r="A152" s="35"/>
      <c r="B152" s="36"/>
      <c r="C152" s="233" t="s">
        <v>493</v>
      </c>
      <c r="D152" s="233" t="s">
        <v>264</v>
      </c>
      <c r="E152" s="234" t="s">
        <v>4563</v>
      </c>
      <c r="F152" s="235" t="s">
        <v>4564</v>
      </c>
      <c r="G152" s="236" t="s">
        <v>410</v>
      </c>
      <c r="H152" s="237">
        <v>1</v>
      </c>
      <c r="I152" s="238"/>
      <c r="J152" s="237">
        <f>ROUND(I152*H152,3)</f>
        <v>0</v>
      </c>
      <c r="K152" s="239"/>
      <c r="L152" s="41"/>
      <c r="M152" s="240" t="s">
        <v>1</v>
      </c>
      <c r="N152" s="241" t="s">
        <v>44</v>
      </c>
      <c r="O152" s="94"/>
      <c r="P152" s="242">
        <f>O152*H152</f>
        <v>0</v>
      </c>
      <c r="Q152" s="242">
        <v>0.0052399999999999999</v>
      </c>
      <c r="R152" s="242">
        <f>Q152*H152</f>
        <v>0.0052399999999999999</v>
      </c>
      <c r="S152" s="242">
        <v>0</v>
      </c>
      <c r="T152" s="24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4" t="s">
        <v>101</v>
      </c>
      <c r="AT152" s="244" t="s">
        <v>264</v>
      </c>
      <c r="AU152" s="244" t="s">
        <v>89</v>
      </c>
      <c r="AY152" s="14" t="s">
        <v>263</v>
      </c>
      <c r="BE152" s="245">
        <f>IF(N152="základná",J152,0)</f>
        <v>0</v>
      </c>
      <c r="BF152" s="245">
        <f>IF(N152="znížená",J152,0)</f>
        <v>0</v>
      </c>
      <c r="BG152" s="245">
        <f>IF(N152="zákl. prenesená",J152,0)</f>
        <v>0</v>
      </c>
      <c r="BH152" s="245">
        <f>IF(N152="zníž. prenesená",J152,0)</f>
        <v>0</v>
      </c>
      <c r="BI152" s="245">
        <f>IF(N152="nulová",J152,0)</f>
        <v>0</v>
      </c>
      <c r="BJ152" s="14" t="s">
        <v>89</v>
      </c>
      <c r="BK152" s="246">
        <f>ROUND(I152*H152,3)</f>
        <v>0</v>
      </c>
      <c r="BL152" s="14" t="s">
        <v>101</v>
      </c>
      <c r="BM152" s="244" t="s">
        <v>4565</v>
      </c>
    </row>
    <row r="153" s="2" customFormat="1" ht="24.15" customHeight="1">
      <c r="A153" s="35"/>
      <c r="B153" s="36"/>
      <c r="C153" s="233" t="s">
        <v>501</v>
      </c>
      <c r="D153" s="233" t="s">
        <v>264</v>
      </c>
      <c r="E153" s="234" t="s">
        <v>4566</v>
      </c>
      <c r="F153" s="235" t="s">
        <v>4567</v>
      </c>
      <c r="G153" s="236" t="s">
        <v>410</v>
      </c>
      <c r="H153" s="237">
        <v>1</v>
      </c>
      <c r="I153" s="238"/>
      <c r="J153" s="237">
        <f>ROUND(I153*H153,3)</f>
        <v>0</v>
      </c>
      <c r="K153" s="239"/>
      <c r="L153" s="41"/>
      <c r="M153" s="240" t="s">
        <v>1</v>
      </c>
      <c r="N153" s="241" t="s">
        <v>44</v>
      </c>
      <c r="O153" s="94"/>
      <c r="P153" s="242">
        <f>O153*H153</f>
        <v>0</v>
      </c>
      <c r="Q153" s="242">
        <v>0.0052399999999999999</v>
      </c>
      <c r="R153" s="242">
        <f>Q153*H153</f>
        <v>0.0052399999999999999</v>
      </c>
      <c r="S153" s="242">
        <v>0</v>
      </c>
      <c r="T153" s="24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4" t="s">
        <v>101</v>
      </c>
      <c r="AT153" s="244" t="s">
        <v>264</v>
      </c>
      <c r="AU153" s="244" t="s">
        <v>89</v>
      </c>
      <c r="AY153" s="14" t="s">
        <v>263</v>
      </c>
      <c r="BE153" s="245">
        <f>IF(N153="základná",J153,0)</f>
        <v>0</v>
      </c>
      <c r="BF153" s="245">
        <f>IF(N153="znížená",J153,0)</f>
        <v>0</v>
      </c>
      <c r="BG153" s="245">
        <f>IF(N153="zákl. prenesená",J153,0)</f>
        <v>0</v>
      </c>
      <c r="BH153" s="245">
        <f>IF(N153="zníž. prenesená",J153,0)</f>
        <v>0</v>
      </c>
      <c r="BI153" s="245">
        <f>IF(N153="nulová",J153,0)</f>
        <v>0</v>
      </c>
      <c r="BJ153" s="14" t="s">
        <v>89</v>
      </c>
      <c r="BK153" s="246">
        <f>ROUND(I153*H153,3)</f>
        <v>0</v>
      </c>
      <c r="BL153" s="14" t="s">
        <v>101</v>
      </c>
      <c r="BM153" s="244" t="s">
        <v>4568</v>
      </c>
    </row>
    <row r="154" s="2" customFormat="1" ht="16.5" customHeight="1">
      <c r="A154" s="35"/>
      <c r="B154" s="36"/>
      <c r="C154" s="233" t="s">
        <v>505</v>
      </c>
      <c r="D154" s="233" t="s">
        <v>264</v>
      </c>
      <c r="E154" s="234" t="s">
        <v>4569</v>
      </c>
      <c r="F154" s="235" t="s">
        <v>4570</v>
      </c>
      <c r="G154" s="236" t="s">
        <v>410</v>
      </c>
      <c r="H154" s="237">
        <v>1</v>
      </c>
      <c r="I154" s="238"/>
      <c r="J154" s="237">
        <f>ROUND(I154*H154,3)</f>
        <v>0</v>
      </c>
      <c r="K154" s="239"/>
      <c r="L154" s="41"/>
      <c r="M154" s="240" t="s">
        <v>1</v>
      </c>
      <c r="N154" s="241" t="s">
        <v>44</v>
      </c>
      <c r="O154" s="94"/>
      <c r="P154" s="242">
        <f>O154*H154</f>
        <v>0</v>
      </c>
      <c r="Q154" s="242">
        <v>0.0052399999999999999</v>
      </c>
      <c r="R154" s="242">
        <f>Q154*H154</f>
        <v>0.0052399999999999999</v>
      </c>
      <c r="S154" s="242">
        <v>0</v>
      </c>
      <c r="T154" s="243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4" t="s">
        <v>101</v>
      </c>
      <c r="AT154" s="244" t="s">
        <v>264</v>
      </c>
      <c r="AU154" s="244" t="s">
        <v>89</v>
      </c>
      <c r="AY154" s="14" t="s">
        <v>263</v>
      </c>
      <c r="BE154" s="245">
        <f>IF(N154="základná",J154,0)</f>
        <v>0</v>
      </c>
      <c r="BF154" s="245">
        <f>IF(N154="znížená",J154,0)</f>
        <v>0</v>
      </c>
      <c r="BG154" s="245">
        <f>IF(N154="zákl. prenesená",J154,0)</f>
        <v>0</v>
      </c>
      <c r="BH154" s="245">
        <f>IF(N154="zníž. prenesená",J154,0)</f>
        <v>0</v>
      </c>
      <c r="BI154" s="245">
        <f>IF(N154="nulová",J154,0)</f>
        <v>0</v>
      </c>
      <c r="BJ154" s="14" t="s">
        <v>89</v>
      </c>
      <c r="BK154" s="246">
        <f>ROUND(I154*H154,3)</f>
        <v>0</v>
      </c>
      <c r="BL154" s="14" t="s">
        <v>101</v>
      </c>
      <c r="BM154" s="244" t="s">
        <v>4571</v>
      </c>
    </row>
    <row r="155" s="2" customFormat="1" ht="16.5" customHeight="1">
      <c r="A155" s="35"/>
      <c r="B155" s="36"/>
      <c r="C155" s="233" t="s">
        <v>509</v>
      </c>
      <c r="D155" s="233" t="s">
        <v>264</v>
      </c>
      <c r="E155" s="234" t="s">
        <v>4572</v>
      </c>
      <c r="F155" s="235" t="s">
        <v>4573</v>
      </c>
      <c r="G155" s="236" t="s">
        <v>410</v>
      </c>
      <c r="H155" s="237">
        <v>1</v>
      </c>
      <c r="I155" s="238"/>
      <c r="J155" s="237">
        <f>ROUND(I155*H155,3)</f>
        <v>0</v>
      </c>
      <c r="K155" s="239"/>
      <c r="L155" s="41"/>
      <c r="M155" s="240" t="s">
        <v>1</v>
      </c>
      <c r="N155" s="241" t="s">
        <v>44</v>
      </c>
      <c r="O155" s="94"/>
      <c r="P155" s="242">
        <f>O155*H155</f>
        <v>0</v>
      </c>
      <c r="Q155" s="242">
        <v>0.0052399999999999999</v>
      </c>
      <c r="R155" s="242">
        <f>Q155*H155</f>
        <v>0.0052399999999999999</v>
      </c>
      <c r="S155" s="242">
        <v>0</v>
      </c>
      <c r="T155" s="243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4" t="s">
        <v>101</v>
      </c>
      <c r="AT155" s="244" t="s">
        <v>264</v>
      </c>
      <c r="AU155" s="244" t="s">
        <v>89</v>
      </c>
      <c r="AY155" s="14" t="s">
        <v>263</v>
      </c>
      <c r="BE155" s="245">
        <f>IF(N155="základná",J155,0)</f>
        <v>0</v>
      </c>
      <c r="BF155" s="245">
        <f>IF(N155="znížená",J155,0)</f>
        <v>0</v>
      </c>
      <c r="BG155" s="245">
        <f>IF(N155="zákl. prenesená",J155,0)</f>
        <v>0</v>
      </c>
      <c r="BH155" s="245">
        <f>IF(N155="zníž. prenesená",J155,0)</f>
        <v>0</v>
      </c>
      <c r="BI155" s="245">
        <f>IF(N155="nulová",J155,0)</f>
        <v>0</v>
      </c>
      <c r="BJ155" s="14" t="s">
        <v>89</v>
      </c>
      <c r="BK155" s="246">
        <f>ROUND(I155*H155,3)</f>
        <v>0</v>
      </c>
      <c r="BL155" s="14" t="s">
        <v>101</v>
      </c>
      <c r="BM155" s="244" t="s">
        <v>4574</v>
      </c>
    </row>
    <row r="156" s="12" customFormat="1" ht="20.88" customHeight="1">
      <c r="A156" s="12"/>
      <c r="B156" s="219"/>
      <c r="C156" s="220"/>
      <c r="D156" s="221" t="s">
        <v>77</v>
      </c>
      <c r="E156" s="247" t="s">
        <v>4575</v>
      </c>
      <c r="F156" s="247" t="s">
        <v>4576</v>
      </c>
      <c r="G156" s="220"/>
      <c r="H156" s="220"/>
      <c r="I156" s="223"/>
      <c r="J156" s="248">
        <f>BK156</f>
        <v>0</v>
      </c>
      <c r="K156" s="220"/>
      <c r="L156" s="225"/>
      <c r="M156" s="226"/>
      <c r="N156" s="227"/>
      <c r="O156" s="227"/>
      <c r="P156" s="228">
        <f>SUM(P157:P163)</f>
        <v>0</v>
      </c>
      <c r="Q156" s="227"/>
      <c r="R156" s="228">
        <f>SUM(R157:R163)</f>
        <v>232.88902000000005</v>
      </c>
      <c r="S156" s="227"/>
      <c r="T156" s="229">
        <f>SUM(T157:T163)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30" t="s">
        <v>85</v>
      </c>
      <c r="AT156" s="231" t="s">
        <v>77</v>
      </c>
      <c r="AU156" s="231" t="s">
        <v>89</v>
      </c>
      <c r="AY156" s="230" t="s">
        <v>263</v>
      </c>
      <c r="BK156" s="232">
        <f>SUM(BK157:BK163)</f>
        <v>0</v>
      </c>
    </row>
    <row r="157" s="2" customFormat="1" ht="37.8" customHeight="1">
      <c r="A157" s="35"/>
      <c r="B157" s="36"/>
      <c r="C157" s="233" t="s">
        <v>331</v>
      </c>
      <c r="D157" s="233" t="s">
        <v>264</v>
      </c>
      <c r="E157" s="234" t="s">
        <v>4577</v>
      </c>
      <c r="F157" s="235" t="s">
        <v>4578</v>
      </c>
      <c r="G157" s="236" t="s">
        <v>322</v>
      </c>
      <c r="H157" s="237">
        <v>344</v>
      </c>
      <c r="I157" s="238"/>
      <c r="J157" s="237">
        <f>ROUND(I157*H157,3)</f>
        <v>0</v>
      </c>
      <c r="K157" s="239"/>
      <c r="L157" s="41"/>
      <c r="M157" s="240" t="s">
        <v>1</v>
      </c>
      <c r="N157" s="241" t="s">
        <v>44</v>
      </c>
      <c r="O157" s="94"/>
      <c r="P157" s="242">
        <f>O157*H157</f>
        <v>0</v>
      </c>
      <c r="Q157" s="242">
        <v>0.13800000000000001</v>
      </c>
      <c r="R157" s="242">
        <f>Q157*H157</f>
        <v>47.472000000000001</v>
      </c>
      <c r="S157" s="242">
        <v>0</v>
      </c>
      <c r="T157" s="24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4" t="s">
        <v>101</v>
      </c>
      <c r="AT157" s="244" t="s">
        <v>264</v>
      </c>
      <c r="AU157" s="244" t="s">
        <v>96</v>
      </c>
      <c r="AY157" s="14" t="s">
        <v>263</v>
      </c>
      <c r="BE157" s="245">
        <f>IF(N157="základná",J157,0)</f>
        <v>0</v>
      </c>
      <c r="BF157" s="245">
        <f>IF(N157="znížená",J157,0)</f>
        <v>0</v>
      </c>
      <c r="BG157" s="245">
        <f>IF(N157="zákl. prenesená",J157,0)</f>
        <v>0</v>
      </c>
      <c r="BH157" s="245">
        <f>IF(N157="zníž. prenesená",J157,0)</f>
        <v>0</v>
      </c>
      <c r="BI157" s="245">
        <f>IF(N157="nulová",J157,0)</f>
        <v>0</v>
      </c>
      <c r="BJ157" s="14" t="s">
        <v>89</v>
      </c>
      <c r="BK157" s="246">
        <f>ROUND(I157*H157,3)</f>
        <v>0</v>
      </c>
      <c r="BL157" s="14" t="s">
        <v>101</v>
      </c>
      <c r="BM157" s="244" t="s">
        <v>4579</v>
      </c>
    </row>
    <row r="158" s="2" customFormat="1" ht="24.15" customHeight="1">
      <c r="A158" s="35"/>
      <c r="B158" s="36"/>
      <c r="C158" s="249" t="s">
        <v>1455</v>
      </c>
      <c r="D158" s="249" t="s">
        <v>612</v>
      </c>
      <c r="E158" s="250" t="s">
        <v>4580</v>
      </c>
      <c r="F158" s="251" t="s">
        <v>4581</v>
      </c>
      <c r="G158" s="252" t="s">
        <v>322</v>
      </c>
      <c r="H158" s="253">
        <v>350.88</v>
      </c>
      <c r="I158" s="254"/>
      <c r="J158" s="253">
        <f>ROUND(I158*H158,3)</f>
        <v>0</v>
      </c>
      <c r="K158" s="255"/>
      <c r="L158" s="256"/>
      <c r="M158" s="257" t="s">
        <v>1</v>
      </c>
      <c r="N158" s="258" t="s">
        <v>44</v>
      </c>
      <c r="O158" s="94"/>
      <c r="P158" s="242">
        <f>O158*H158</f>
        <v>0</v>
      </c>
      <c r="Q158" s="242">
        <v>0.13729998860009099</v>
      </c>
      <c r="R158" s="242">
        <f>Q158*H158</f>
        <v>48.175819999999923</v>
      </c>
      <c r="S158" s="242">
        <v>0</v>
      </c>
      <c r="T158" s="243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4" t="s">
        <v>290</v>
      </c>
      <c r="AT158" s="244" t="s">
        <v>612</v>
      </c>
      <c r="AU158" s="244" t="s">
        <v>96</v>
      </c>
      <c r="AY158" s="14" t="s">
        <v>263</v>
      </c>
      <c r="BE158" s="245">
        <f>IF(N158="základná",J158,0)</f>
        <v>0</v>
      </c>
      <c r="BF158" s="245">
        <f>IF(N158="znížená",J158,0)</f>
        <v>0</v>
      </c>
      <c r="BG158" s="245">
        <f>IF(N158="zákl. prenesená",J158,0)</f>
        <v>0</v>
      </c>
      <c r="BH158" s="245">
        <f>IF(N158="zníž. prenesená",J158,0)</f>
        <v>0</v>
      </c>
      <c r="BI158" s="245">
        <f>IF(N158="nulová",J158,0)</f>
        <v>0</v>
      </c>
      <c r="BJ158" s="14" t="s">
        <v>89</v>
      </c>
      <c r="BK158" s="246">
        <f>ROUND(I158*H158,3)</f>
        <v>0</v>
      </c>
      <c r="BL158" s="14" t="s">
        <v>101</v>
      </c>
      <c r="BM158" s="244" t="s">
        <v>4582</v>
      </c>
    </row>
    <row r="159" s="2" customFormat="1" ht="44.25" customHeight="1">
      <c r="A159" s="35"/>
      <c r="B159" s="36"/>
      <c r="C159" s="233" t="s">
        <v>339</v>
      </c>
      <c r="D159" s="233" t="s">
        <v>264</v>
      </c>
      <c r="E159" s="234" t="s">
        <v>4583</v>
      </c>
      <c r="F159" s="235" t="s">
        <v>4584</v>
      </c>
      <c r="G159" s="236" t="s">
        <v>322</v>
      </c>
      <c r="H159" s="237">
        <v>305</v>
      </c>
      <c r="I159" s="238"/>
      <c r="J159" s="237">
        <f>ROUND(I159*H159,3)</f>
        <v>0</v>
      </c>
      <c r="K159" s="239"/>
      <c r="L159" s="41"/>
      <c r="M159" s="240" t="s">
        <v>1</v>
      </c>
      <c r="N159" s="241" t="s">
        <v>44</v>
      </c>
      <c r="O159" s="94"/>
      <c r="P159" s="242">
        <f>O159*H159</f>
        <v>0</v>
      </c>
      <c r="Q159" s="242">
        <v>0.112</v>
      </c>
      <c r="R159" s="242">
        <f>Q159*H159</f>
        <v>34.160000000000004</v>
      </c>
      <c r="S159" s="242">
        <v>0</v>
      </c>
      <c r="T159" s="243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4" t="s">
        <v>101</v>
      </c>
      <c r="AT159" s="244" t="s">
        <v>264</v>
      </c>
      <c r="AU159" s="244" t="s">
        <v>96</v>
      </c>
      <c r="AY159" s="14" t="s">
        <v>263</v>
      </c>
      <c r="BE159" s="245">
        <f>IF(N159="základná",J159,0)</f>
        <v>0</v>
      </c>
      <c r="BF159" s="245">
        <f>IF(N159="znížená",J159,0)</f>
        <v>0</v>
      </c>
      <c r="BG159" s="245">
        <f>IF(N159="zákl. prenesená",J159,0)</f>
        <v>0</v>
      </c>
      <c r="BH159" s="245">
        <f>IF(N159="zníž. prenesená",J159,0)</f>
        <v>0</v>
      </c>
      <c r="BI159" s="245">
        <f>IF(N159="nulová",J159,0)</f>
        <v>0</v>
      </c>
      <c r="BJ159" s="14" t="s">
        <v>89</v>
      </c>
      <c r="BK159" s="246">
        <f>ROUND(I159*H159,3)</f>
        <v>0</v>
      </c>
      <c r="BL159" s="14" t="s">
        <v>101</v>
      </c>
      <c r="BM159" s="244" t="s">
        <v>4585</v>
      </c>
    </row>
    <row r="160" s="2" customFormat="1" ht="24.15" customHeight="1">
      <c r="A160" s="35"/>
      <c r="B160" s="36"/>
      <c r="C160" s="249" t="s">
        <v>7</v>
      </c>
      <c r="D160" s="249" t="s">
        <v>612</v>
      </c>
      <c r="E160" s="250" t="s">
        <v>4586</v>
      </c>
      <c r="F160" s="251" t="s">
        <v>4587</v>
      </c>
      <c r="G160" s="252" t="s">
        <v>322</v>
      </c>
      <c r="H160" s="253">
        <v>308.05000000000001</v>
      </c>
      <c r="I160" s="254"/>
      <c r="J160" s="253">
        <f>ROUND(I160*H160,3)</f>
        <v>0</v>
      </c>
      <c r="K160" s="255"/>
      <c r="L160" s="256"/>
      <c r="M160" s="257" t="s">
        <v>1</v>
      </c>
      <c r="N160" s="258" t="s">
        <v>44</v>
      </c>
      <c r="O160" s="94"/>
      <c r="P160" s="242">
        <f>O160*H160</f>
        <v>0</v>
      </c>
      <c r="Q160" s="242">
        <v>0.10809998376886901</v>
      </c>
      <c r="R160" s="242">
        <f>Q160*H160</f>
        <v>33.300200000000096</v>
      </c>
      <c r="S160" s="242">
        <v>0</v>
      </c>
      <c r="T160" s="243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4" t="s">
        <v>290</v>
      </c>
      <c r="AT160" s="244" t="s">
        <v>612</v>
      </c>
      <c r="AU160" s="244" t="s">
        <v>96</v>
      </c>
      <c r="AY160" s="14" t="s">
        <v>263</v>
      </c>
      <c r="BE160" s="245">
        <f>IF(N160="základná",J160,0)</f>
        <v>0</v>
      </c>
      <c r="BF160" s="245">
        <f>IF(N160="znížená",J160,0)</f>
        <v>0</v>
      </c>
      <c r="BG160" s="245">
        <f>IF(N160="zákl. prenesená",J160,0)</f>
        <v>0</v>
      </c>
      <c r="BH160" s="245">
        <f>IF(N160="zníž. prenesená",J160,0)</f>
        <v>0</v>
      </c>
      <c r="BI160" s="245">
        <f>IF(N160="nulová",J160,0)</f>
        <v>0</v>
      </c>
      <c r="BJ160" s="14" t="s">
        <v>89</v>
      </c>
      <c r="BK160" s="246">
        <f>ROUND(I160*H160,3)</f>
        <v>0</v>
      </c>
      <c r="BL160" s="14" t="s">
        <v>101</v>
      </c>
      <c r="BM160" s="244" t="s">
        <v>4588</v>
      </c>
    </row>
    <row r="161" s="2" customFormat="1" ht="16.5" customHeight="1">
      <c r="A161" s="35"/>
      <c r="B161" s="36"/>
      <c r="C161" s="249" t="s">
        <v>350</v>
      </c>
      <c r="D161" s="249" t="s">
        <v>612</v>
      </c>
      <c r="E161" s="250" t="s">
        <v>4589</v>
      </c>
      <c r="F161" s="251" t="s">
        <v>4590</v>
      </c>
      <c r="G161" s="252" t="s">
        <v>410</v>
      </c>
      <c r="H161" s="253">
        <v>2203</v>
      </c>
      <c r="I161" s="254"/>
      <c r="J161" s="253">
        <f>ROUND(I161*H161,3)</f>
        <v>0</v>
      </c>
      <c r="K161" s="255"/>
      <c r="L161" s="256"/>
      <c r="M161" s="257" t="s">
        <v>1</v>
      </c>
      <c r="N161" s="258" t="s">
        <v>44</v>
      </c>
      <c r="O161" s="94"/>
      <c r="P161" s="242">
        <f>O161*H161</f>
        <v>0</v>
      </c>
      <c r="Q161" s="242">
        <v>0</v>
      </c>
      <c r="R161" s="242">
        <f>Q161*H161</f>
        <v>0</v>
      </c>
      <c r="S161" s="242">
        <v>0</v>
      </c>
      <c r="T161" s="243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4" t="s">
        <v>290</v>
      </c>
      <c r="AT161" s="244" t="s">
        <v>612</v>
      </c>
      <c r="AU161" s="244" t="s">
        <v>96</v>
      </c>
      <c r="AY161" s="14" t="s">
        <v>263</v>
      </c>
      <c r="BE161" s="245">
        <f>IF(N161="základná",J161,0)</f>
        <v>0</v>
      </c>
      <c r="BF161" s="245">
        <f>IF(N161="znížená",J161,0)</f>
        <v>0</v>
      </c>
      <c r="BG161" s="245">
        <f>IF(N161="zákl. prenesená",J161,0)</f>
        <v>0</v>
      </c>
      <c r="BH161" s="245">
        <f>IF(N161="zníž. prenesená",J161,0)</f>
        <v>0</v>
      </c>
      <c r="BI161" s="245">
        <f>IF(N161="nulová",J161,0)</f>
        <v>0</v>
      </c>
      <c r="BJ161" s="14" t="s">
        <v>89</v>
      </c>
      <c r="BK161" s="246">
        <f>ROUND(I161*H161,3)</f>
        <v>0</v>
      </c>
      <c r="BL161" s="14" t="s">
        <v>101</v>
      </c>
      <c r="BM161" s="244" t="s">
        <v>4591</v>
      </c>
    </row>
    <row r="162" s="2" customFormat="1" ht="37.8" customHeight="1">
      <c r="A162" s="35"/>
      <c r="B162" s="36"/>
      <c r="C162" s="233" t="s">
        <v>1468</v>
      </c>
      <c r="D162" s="233" t="s">
        <v>264</v>
      </c>
      <c r="E162" s="234" t="s">
        <v>4592</v>
      </c>
      <c r="F162" s="235" t="s">
        <v>4593</v>
      </c>
      <c r="G162" s="236" t="s">
        <v>322</v>
      </c>
      <c r="H162" s="237">
        <v>310</v>
      </c>
      <c r="I162" s="238"/>
      <c r="J162" s="237">
        <f>ROUND(I162*H162,3)</f>
        <v>0</v>
      </c>
      <c r="K162" s="239"/>
      <c r="L162" s="41"/>
      <c r="M162" s="240" t="s">
        <v>1</v>
      </c>
      <c r="N162" s="241" t="s">
        <v>44</v>
      </c>
      <c r="O162" s="94"/>
      <c r="P162" s="242">
        <f>O162*H162</f>
        <v>0</v>
      </c>
      <c r="Q162" s="242">
        <v>0.092499999999999999</v>
      </c>
      <c r="R162" s="242">
        <f>Q162*H162</f>
        <v>28.675000000000001</v>
      </c>
      <c r="S162" s="242">
        <v>0</v>
      </c>
      <c r="T162" s="243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4" t="s">
        <v>101</v>
      </c>
      <c r="AT162" s="244" t="s">
        <v>264</v>
      </c>
      <c r="AU162" s="244" t="s">
        <v>96</v>
      </c>
      <c r="AY162" s="14" t="s">
        <v>263</v>
      </c>
      <c r="BE162" s="245">
        <f>IF(N162="základná",J162,0)</f>
        <v>0</v>
      </c>
      <c r="BF162" s="245">
        <f>IF(N162="znížená",J162,0)</f>
        <v>0</v>
      </c>
      <c r="BG162" s="245">
        <f>IF(N162="zákl. prenesená",J162,0)</f>
        <v>0</v>
      </c>
      <c r="BH162" s="245">
        <f>IF(N162="zníž. prenesená",J162,0)</f>
        <v>0</v>
      </c>
      <c r="BI162" s="245">
        <f>IF(N162="nulová",J162,0)</f>
        <v>0</v>
      </c>
      <c r="BJ162" s="14" t="s">
        <v>89</v>
      </c>
      <c r="BK162" s="246">
        <f>ROUND(I162*H162,3)</f>
        <v>0</v>
      </c>
      <c r="BL162" s="14" t="s">
        <v>101</v>
      </c>
      <c r="BM162" s="244" t="s">
        <v>4594</v>
      </c>
    </row>
    <row r="163" s="2" customFormat="1" ht="24.15" customHeight="1">
      <c r="A163" s="35"/>
      <c r="B163" s="36"/>
      <c r="C163" s="249" t="s">
        <v>1472</v>
      </c>
      <c r="D163" s="249" t="s">
        <v>612</v>
      </c>
      <c r="E163" s="250" t="s">
        <v>4595</v>
      </c>
      <c r="F163" s="251" t="s">
        <v>4596</v>
      </c>
      <c r="G163" s="252" t="s">
        <v>322</v>
      </c>
      <c r="H163" s="253">
        <v>316.19999999999999</v>
      </c>
      <c r="I163" s="254"/>
      <c r="J163" s="253">
        <f>ROUND(I163*H163,3)</f>
        <v>0</v>
      </c>
      <c r="K163" s="255"/>
      <c r="L163" s="256"/>
      <c r="M163" s="257" t="s">
        <v>1</v>
      </c>
      <c r="N163" s="258" t="s">
        <v>44</v>
      </c>
      <c r="O163" s="94"/>
      <c r="P163" s="242">
        <f>O163*H163</f>
        <v>0</v>
      </c>
      <c r="Q163" s="242">
        <v>0.13</v>
      </c>
      <c r="R163" s="242">
        <f>Q163*H163</f>
        <v>41.106000000000002</v>
      </c>
      <c r="S163" s="242">
        <v>0</v>
      </c>
      <c r="T163" s="243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4" t="s">
        <v>290</v>
      </c>
      <c r="AT163" s="244" t="s">
        <v>612</v>
      </c>
      <c r="AU163" s="244" t="s">
        <v>96</v>
      </c>
      <c r="AY163" s="14" t="s">
        <v>263</v>
      </c>
      <c r="BE163" s="245">
        <f>IF(N163="základná",J163,0)</f>
        <v>0</v>
      </c>
      <c r="BF163" s="245">
        <f>IF(N163="znížená",J163,0)</f>
        <v>0</v>
      </c>
      <c r="BG163" s="245">
        <f>IF(N163="zákl. prenesená",J163,0)</f>
        <v>0</v>
      </c>
      <c r="BH163" s="245">
        <f>IF(N163="zníž. prenesená",J163,0)</f>
        <v>0</v>
      </c>
      <c r="BI163" s="245">
        <f>IF(N163="nulová",J163,0)</f>
        <v>0</v>
      </c>
      <c r="BJ163" s="14" t="s">
        <v>89</v>
      </c>
      <c r="BK163" s="246">
        <f>ROUND(I163*H163,3)</f>
        <v>0</v>
      </c>
      <c r="BL163" s="14" t="s">
        <v>101</v>
      </c>
      <c r="BM163" s="244" t="s">
        <v>4597</v>
      </c>
    </row>
    <row r="164" s="12" customFormat="1" ht="22.8" customHeight="1">
      <c r="A164" s="12"/>
      <c r="B164" s="219"/>
      <c r="C164" s="220"/>
      <c r="D164" s="221" t="s">
        <v>77</v>
      </c>
      <c r="E164" s="247" t="s">
        <v>294</v>
      </c>
      <c r="F164" s="247" t="s">
        <v>1396</v>
      </c>
      <c r="G164" s="220"/>
      <c r="H164" s="220"/>
      <c r="I164" s="223"/>
      <c r="J164" s="248">
        <f>BK164</f>
        <v>0</v>
      </c>
      <c r="K164" s="220"/>
      <c r="L164" s="225"/>
      <c r="M164" s="226"/>
      <c r="N164" s="227"/>
      <c r="O164" s="227"/>
      <c r="P164" s="228">
        <f>P165+SUM(P166:P176)</f>
        <v>0</v>
      </c>
      <c r="Q164" s="227"/>
      <c r="R164" s="228">
        <f>R165+SUM(R166:R176)</f>
        <v>75.538890000000009</v>
      </c>
      <c r="S164" s="227"/>
      <c r="T164" s="229">
        <f>T165+SUM(T166:T176)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30" t="s">
        <v>85</v>
      </c>
      <c r="AT164" s="231" t="s">
        <v>77</v>
      </c>
      <c r="AU164" s="231" t="s">
        <v>85</v>
      </c>
      <c r="AY164" s="230" t="s">
        <v>263</v>
      </c>
      <c r="BK164" s="232">
        <f>BK165+SUM(BK166:BK176)</f>
        <v>0</v>
      </c>
    </row>
    <row r="165" s="2" customFormat="1" ht="24.15" customHeight="1">
      <c r="A165" s="35"/>
      <c r="B165" s="36"/>
      <c r="C165" s="249" t="s">
        <v>366</v>
      </c>
      <c r="D165" s="249" t="s">
        <v>612</v>
      </c>
      <c r="E165" s="250" t="s">
        <v>4598</v>
      </c>
      <c r="F165" s="251" t="s">
        <v>4599</v>
      </c>
      <c r="G165" s="252" t="s">
        <v>410</v>
      </c>
      <c r="H165" s="253">
        <v>138.875</v>
      </c>
      <c r="I165" s="254"/>
      <c r="J165" s="253">
        <f>ROUND(I165*H165,3)</f>
        <v>0</v>
      </c>
      <c r="K165" s="255"/>
      <c r="L165" s="256"/>
      <c r="M165" s="257" t="s">
        <v>1</v>
      </c>
      <c r="N165" s="258" t="s">
        <v>44</v>
      </c>
      <c r="O165" s="94"/>
      <c r="P165" s="242">
        <f>O165*H165</f>
        <v>0</v>
      </c>
      <c r="Q165" s="242">
        <v>0.085000036003600399</v>
      </c>
      <c r="R165" s="242">
        <f>Q165*H165</f>
        <v>11.804380000000005</v>
      </c>
      <c r="S165" s="242">
        <v>0</v>
      </c>
      <c r="T165" s="243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4" t="s">
        <v>290</v>
      </c>
      <c r="AT165" s="244" t="s">
        <v>612</v>
      </c>
      <c r="AU165" s="244" t="s">
        <v>89</v>
      </c>
      <c r="AY165" s="14" t="s">
        <v>263</v>
      </c>
      <c r="BE165" s="245">
        <f>IF(N165="základná",J165,0)</f>
        <v>0</v>
      </c>
      <c r="BF165" s="245">
        <f>IF(N165="znížená",J165,0)</f>
        <v>0</v>
      </c>
      <c r="BG165" s="245">
        <f>IF(N165="zákl. prenesená",J165,0)</f>
        <v>0</v>
      </c>
      <c r="BH165" s="245">
        <f>IF(N165="zníž. prenesená",J165,0)</f>
        <v>0</v>
      </c>
      <c r="BI165" s="245">
        <f>IF(N165="nulová",J165,0)</f>
        <v>0</v>
      </c>
      <c r="BJ165" s="14" t="s">
        <v>89</v>
      </c>
      <c r="BK165" s="246">
        <f>ROUND(I165*H165,3)</f>
        <v>0</v>
      </c>
      <c r="BL165" s="14" t="s">
        <v>101</v>
      </c>
      <c r="BM165" s="244" t="s">
        <v>4600</v>
      </c>
    </row>
    <row r="166" s="2" customFormat="1" ht="24.15" customHeight="1">
      <c r="A166" s="35"/>
      <c r="B166" s="36"/>
      <c r="C166" s="249" t="s">
        <v>370</v>
      </c>
      <c r="D166" s="249" t="s">
        <v>612</v>
      </c>
      <c r="E166" s="250" t="s">
        <v>4601</v>
      </c>
      <c r="F166" s="251" t="s">
        <v>4602</v>
      </c>
      <c r="G166" s="252" t="s">
        <v>410</v>
      </c>
      <c r="H166" s="253">
        <v>27.774999999999999</v>
      </c>
      <c r="I166" s="254"/>
      <c r="J166" s="253">
        <f>ROUND(I166*H166,3)</f>
        <v>0</v>
      </c>
      <c r="K166" s="255"/>
      <c r="L166" s="256"/>
      <c r="M166" s="257" t="s">
        <v>1</v>
      </c>
      <c r="N166" s="258" t="s">
        <v>44</v>
      </c>
      <c r="O166" s="94"/>
      <c r="P166" s="242">
        <f>O166*H166</f>
        <v>0</v>
      </c>
      <c r="Q166" s="242">
        <v>0.089999999999999997</v>
      </c>
      <c r="R166" s="242">
        <f>Q166*H166</f>
        <v>2.4997499999999997</v>
      </c>
      <c r="S166" s="242">
        <v>0</v>
      </c>
      <c r="T166" s="243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4" t="s">
        <v>290</v>
      </c>
      <c r="AT166" s="244" t="s">
        <v>612</v>
      </c>
      <c r="AU166" s="244" t="s">
        <v>89</v>
      </c>
      <c r="AY166" s="14" t="s">
        <v>263</v>
      </c>
      <c r="BE166" s="245">
        <f>IF(N166="základná",J166,0)</f>
        <v>0</v>
      </c>
      <c r="BF166" s="245">
        <f>IF(N166="znížená",J166,0)</f>
        <v>0</v>
      </c>
      <c r="BG166" s="245">
        <f>IF(N166="zákl. prenesená",J166,0)</f>
        <v>0</v>
      </c>
      <c r="BH166" s="245">
        <f>IF(N166="zníž. prenesená",J166,0)</f>
        <v>0</v>
      </c>
      <c r="BI166" s="245">
        <f>IF(N166="nulová",J166,0)</f>
        <v>0</v>
      </c>
      <c r="BJ166" s="14" t="s">
        <v>89</v>
      </c>
      <c r="BK166" s="246">
        <f>ROUND(I166*H166,3)</f>
        <v>0</v>
      </c>
      <c r="BL166" s="14" t="s">
        <v>101</v>
      </c>
      <c r="BM166" s="244" t="s">
        <v>4603</v>
      </c>
    </row>
    <row r="167" s="2" customFormat="1" ht="33" customHeight="1">
      <c r="A167" s="35"/>
      <c r="B167" s="36"/>
      <c r="C167" s="233" t="s">
        <v>374</v>
      </c>
      <c r="D167" s="233" t="s">
        <v>264</v>
      </c>
      <c r="E167" s="234" t="s">
        <v>4604</v>
      </c>
      <c r="F167" s="235" t="s">
        <v>4605</v>
      </c>
      <c r="G167" s="236" t="s">
        <v>569</v>
      </c>
      <c r="H167" s="237">
        <v>165</v>
      </c>
      <c r="I167" s="238"/>
      <c r="J167" s="237">
        <f>ROUND(I167*H167,3)</f>
        <v>0</v>
      </c>
      <c r="K167" s="239"/>
      <c r="L167" s="41"/>
      <c r="M167" s="240" t="s">
        <v>1</v>
      </c>
      <c r="N167" s="241" t="s">
        <v>44</v>
      </c>
      <c r="O167" s="94"/>
      <c r="P167" s="242">
        <f>O167*H167</f>
        <v>0</v>
      </c>
      <c r="Q167" s="242">
        <v>0.11187</v>
      </c>
      <c r="R167" s="242">
        <f>Q167*H167</f>
        <v>18.458549999999999</v>
      </c>
      <c r="S167" s="242">
        <v>0</v>
      </c>
      <c r="T167" s="243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4" t="s">
        <v>101</v>
      </c>
      <c r="AT167" s="244" t="s">
        <v>264</v>
      </c>
      <c r="AU167" s="244" t="s">
        <v>89</v>
      </c>
      <c r="AY167" s="14" t="s">
        <v>263</v>
      </c>
      <c r="BE167" s="245">
        <f>IF(N167="základná",J167,0)</f>
        <v>0</v>
      </c>
      <c r="BF167" s="245">
        <f>IF(N167="znížená",J167,0)</f>
        <v>0</v>
      </c>
      <c r="BG167" s="245">
        <f>IF(N167="zákl. prenesená",J167,0)</f>
        <v>0</v>
      </c>
      <c r="BH167" s="245">
        <f>IF(N167="zníž. prenesená",J167,0)</f>
        <v>0</v>
      </c>
      <c r="BI167" s="245">
        <f>IF(N167="nulová",J167,0)</f>
        <v>0</v>
      </c>
      <c r="BJ167" s="14" t="s">
        <v>89</v>
      </c>
      <c r="BK167" s="246">
        <f>ROUND(I167*H167,3)</f>
        <v>0</v>
      </c>
      <c r="BL167" s="14" t="s">
        <v>101</v>
      </c>
      <c r="BM167" s="244" t="s">
        <v>4606</v>
      </c>
    </row>
    <row r="168" s="2" customFormat="1" ht="37.8" customHeight="1">
      <c r="A168" s="35"/>
      <c r="B168" s="36"/>
      <c r="C168" s="233" t="s">
        <v>1482</v>
      </c>
      <c r="D168" s="233" t="s">
        <v>264</v>
      </c>
      <c r="E168" s="234" t="s">
        <v>4607</v>
      </c>
      <c r="F168" s="235" t="s">
        <v>4608</v>
      </c>
      <c r="G168" s="236" t="s">
        <v>569</v>
      </c>
      <c r="H168" s="237">
        <v>320</v>
      </c>
      <c r="I168" s="238"/>
      <c r="J168" s="237">
        <f>ROUND(I168*H168,3)</f>
        <v>0</v>
      </c>
      <c r="K168" s="239"/>
      <c r="L168" s="41"/>
      <c r="M168" s="240" t="s">
        <v>1</v>
      </c>
      <c r="N168" s="241" t="s">
        <v>44</v>
      </c>
      <c r="O168" s="94"/>
      <c r="P168" s="242">
        <f>O168*H168</f>
        <v>0</v>
      </c>
      <c r="Q168" s="242">
        <v>0.098530000000000006</v>
      </c>
      <c r="R168" s="242">
        <f>Q168*H168</f>
        <v>31.529600000000002</v>
      </c>
      <c r="S168" s="242">
        <v>0</v>
      </c>
      <c r="T168" s="243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4" t="s">
        <v>101</v>
      </c>
      <c r="AT168" s="244" t="s">
        <v>264</v>
      </c>
      <c r="AU168" s="244" t="s">
        <v>89</v>
      </c>
      <c r="AY168" s="14" t="s">
        <v>263</v>
      </c>
      <c r="BE168" s="245">
        <f>IF(N168="základná",J168,0)</f>
        <v>0</v>
      </c>
      <c r="BF168" s="245">
        <f>IF(N168="znížená",J168,0)</f>
        <v>0</v>
      </c>
      <c r="BG168" s="245">
        <f>IF(N168="zákl. prenesená",J168,0)</f>
        <v>0</v>
      </c>
      <c r="BH168" s="245">
        <f>IF(N168="zníž. prenesená",J168,0)</f>
        <v>0</v>
      </c>
      <c r="BI168" s="245">
        <f>IF(N168="nulová",J168,0)</f>
        <v>0</v>
      </c>
      <c r="BJ168" s="14" t="s">
        <v>89</v>
      </c>
      <c r="BK168" s="246">
        <f>ROUND(I168*H168,3)</f>
        <v>0</v>
      </c>
      <c r="BL168" s="14" t="s">
        <v>101</v>
      </c>
      <c r="BM168" s="244" t="s">
        <v>4609</v>
      </c>
    </row>
    <row r="169" s="2" customFormat="1" ht="16.5" customHeight="1">
      <c r="A169" s="35"/>
      <c r="B169" s="36"/>
      <c r="C169" s="249" t="s">
        <v>1486</v>
      </c>
      <c r="D169" s="249" t="s">
        <v>612</v>
      </c>
      <c r="E169" s="250" t="s">
        <v>4610</v>
      </c>
      <c r="F169" s="251" t="s">
        <v>4611</v>
      </c>
      <c r="G169" s="252" t="s">
        <v>410</v>
      </c>
      <c r="H169" s="253">
        <v>323.19999999999999</v>
      </c>
      <c r="I169" s="254"/>
      <c r="J169" s="253">
        <f>ROUND(I169*H169,3)</f>
        <v>0</v>
      </c>
      <c r="K169" s="255"/>
      <c r="L169" s="256"/>
      <c r="M169" s="257" t="s">
        <v>1</v>
      </c>
      <c r="N169" s="258" t="s">
        <v>44</v>
      </c>
      <c r="O169" s="94"/>
      <c r="P169" s="242">
        <f>O169*H169</f>
        <v>0</v>
      </c>
      <c r="Q169" s="242">
        <v>0.023</v>
      </c>
      <c r="R169" s="242">
        <f>Q169*H169</f>
        <v>7.4335999999999993</v>
      </c>
      <c r="S169" s="242">
        <v>0</v>
      </c>
      <c r="T169" s="243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4" t="s">
        <v>290</v>
      </c>
      <c r="AT169" s="244" t="s">
        <v>612</v>
      </c>
      <c r="AU169" s="244" t="s">
        <v>89</v>
      </c>
      <c r="AY169" s="14" t="s">
        <v>263</v>
      </c>
      <c r="BE169" s="245">
        <f>IF(N169="základná",J169,0)</f>
        <v>0</v>
      </c>
      <c r="BF169" s="245">
        <f>IF(N169="znížená",J169,0)</f>
        <v>0</v>
      </c>
      <c r="BG169" s="245">
        <f>IF(N169="zákl. prenesená",J169,0)</f>
        <v>0</v>
      </c>
      <c r="BH169" s="245">
        <f>IF(N169="zníž. prenesená",J169,0)</f>
        <v>0</v>
      </c>
      <c r="BI169" s="245">
        <f>IF(N169="nulová",J169,0)</f>
        <v>0</v>
      </c>
      <c r="BJ169" s="14" t="s">
        <v>89</v>
      </c>
      <c r="BK169" s="246">
        <f>ROUND(I169*H169,3)</f>
        <v>0</v>
      </c>
      <c r="BL169" s="14" t="s">
        <v>101</v>
      </c>
      <c r="BM169" s="244" t="s">
        <v>4612</v>
      </c>
    </row>
    <row r="170" s="2" customFormat="1" ht="24.15" customHeight="1">
      <c r="A170" s="35"/>
      <c r="B170" s="36"/>
      <c r="C170" s="233" t="s">
        <v>390</v>
      </c>
      <c r="D170" s="233" t="s">
        <v>264</v>
      </c>
      <c r="E170" s="234" t="s">
        <v>4613</v>
      </c>
      <c r="F170" s="235" t="s">
        <v>4614</v>
      </c>
      <c r="G170" s="236" t="s">
        <v>569</v>
      </c>
      <c r="H170" s="237">
        <v>27.5</v>
      </c>
      <c r="I170" s="238"/>
      <c r="J170" s="237">
        <f>ROUND(I170*H170,3)</f>
        <v>0</v>
      </c>
      <c r="K170" s="239"/>
      <c r="L170" s="41"/>
      <c r="M170" s="240" t="s">
        <v>1</v>
      </c>
      <c r="N170" s="241" t="s">
        <v>44</v>
      </c>
      <c r="O170" s="94"/>
      <c r="P170" s="242">
        <f>O170*H170</f>
        <v>0</v>
      </c>
      <c r="Q170" s="242">
        <v>1.0181818181818199E-05</v>
      </c>
      <c r="R170" s="242">
        <f>Q170*H170</f>
        <v>0.00028000000000000046</v>
      </c>
      <c r="S170" s="242">
        <v>0</v>
      </c>
      <c r="T170" s="243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4" t="s">
        <v>101</v>
      </c>
      <c r="AT170" s="244" t="s">
        <v>264</v>
      </c>
      <c r="AU170" s="244" t="s">
        <v>89</v>
      </c>
      <c r="AY170" s="14" t="s">
        <v>263</v>
      </c>
      <c r="BE170" s="245">
        <f>IF(N170="základná",J170,0)</f>
        <v>0</v>
      </c>
      <c r="BF170" s="245">
        <f>IF(N170="znížená",J170,0)</f>
        <v>0</v>
      </c>
      <c r="BG170" s="245">
        <f>IF(N170="zákl. prenesená",J170,0)</f>
        <v>0</v>
      </c>
      <c r="BH170" s="245">
        <f>IF(N170="zníž. prenesená",J170,0)</f>
        <v>0</v>
      </c>
      <c r="BI170" s="245">
        <f>IF(N170="nulová",J170,0)</f>
        <v>0</v>
      </c>
      <c r="BJ170" s="14" t="s">
        <v>89</v>
      </c>
      <c r="BK170" s="246">
        <f>ROUND(I170*H170,3)</f>
        <v>0</v>
      </c>
      <c r="BL170" s="14" t="s">
        <v>101</v>
      </c>
      <c r="BM170" s="244" t="s">
        <v>4615</v>
      </c>
    </row>
    <row r="171" s="2" customFormat="1" ht="24.15" customHeight="1">
      <c r="A171" s="35"/>
      <c r="B171" s="36"/>
      <c r="C171" s="233" t="s">
        <v>403</v>
      </c>
      <c r="D171" s="233" t="s">
        <v>264</v>
      </c>
      <c r="E171" s="234" t="s">
        <v>4616</v>
      </c>
      <c r="F171" s="235" t="s">
        <v>4617</v>
      </c>
      <c r="G171" s="236" t="s">
        <v>313</v>
      </c>
      <c r="H171" s="237">
        <v>42.671999999999997</v>
      </c>
      <c r="I171" s="238"/>
      <c r="J171" s="237">
        <f>ROUND(I171*H171,3)</f>
        <v>0</v>
      </c>
      <c r="K171" s="239"/>
      <c r="L171" s="41"/>
      <c r="M171" s="240" t="s">
        <v>1</v>
      </c>
      <c r="N171" s="241" t="s">
        <v>44</v>
      </c>
      <c r="O171" s="94"/>
      <c r="P171" s="242">
        <f>O171*H171</f>
        <v>0</v>
      </c>
      <c r="Q171" s="242">
        <v>0</v>
      </c>
      <c r="R171" s="242">
        <f>Q171*H171</f>
        <v>0</v>
      </c>
      <c r="S171" s="242">
        <v>0</v>
      </c>
      <c r="T171" s="243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4" t="s">
        <v>101</v>
      </c>
      <c r="AT171" s="244" t="s">
        <v>264</v>
      </c>
      <c r="AU171" s="244" t="s">
        <v>89</v>
      </c>
      <c r="AY171" s="14" t="s">
        <v>263</v>
      </c>
      <c r="BE171" s="245">
        <f>IF(N171="základná",J171,0)</f>
        <v>0</v>
      </c>
      <c r="BF171" s="245">
        <f>IF(N171="znížená",J171,0)</f>
        <v>0</v>
      </c>
      <c r="BG171" s="245">
        <f>IF(N171="zákl. prenesená",J171,0)</f>
        <v>0</v>
      </c>
      <c r="BH171" s="245">
        <f>IF(N171="zníž. prenesená",J171,0)</f>
        <v>0</v>
      </c>
      <c r="BI171" s="245">
        <f>IF(N171="nulová",J171,0)</f>
        <v>0</v>
      </c>
      <c r="BJ171" s="14" t="s">
        <v>89</v>
      </c>
      <c r="BK171" s="246">
        <f>ROUND(I171*H171,3)</f>
        <v>0</v>
      </c>
      <c r="BL171" s="14" t="s">
        <v>101</v>
      </c>
      <c r="BM171" s="244" t="s">
        <v>4618</v>
      </c>
    </row>
    <row r="172" s="2" customFormat="1" ht="33" customHeight="1">
      <c r="A172" s="35"/>
      <c r="B172" s="36"/>
      <c r="C172" s="233" t="s">
        <v>1496</v>
      </c>
      <c r="D172" s="233" t="s">
        <v>264</v>
      </c>
      <c r="E172" s="234" t="s">
        <v>4619</v>
      </c>
      <c r="F172" s="235" t="s">
        <v>4620</v>
      </c>
      <c r="G172" s="236" t="s">
        <v>313</v>
      </c>
      <c r="H172" s="237">
        <v>42.671999999999997</v>
      </c>
      <c r="I172" s="238"/>
      <c r="J172" s="237">
        <f>ROUND(I172*H172,3)</f>
        <v>0</v>
      </c>
      <c r="K172" s="239"/>
      <c r="L172" s="41"/>
      <c r="M172" s="240" t="s">
        <v>1</v>
      </c>
      <c r="N172" s="241" t="s">
        <v>44</v>
      </c>
      <c r="O172" s="94"/>
      <c r="P172" s="242">
        <f>O172*H172</f>
        <v>0</v>
      </c>
      <c r="Q172" s="242">
        <v>0</v>
      </c>
      <c r="R172" s="242">
        <f>Q172*H172</f>
        <v>0</v>
      </c>
      <c r="S172" s="242">
        <v>0</v>
      </c>
      <c r="T172" s="243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44" t="s">
        <v>101</v>
      </c>
      <c r="AT172" s="244" t="s">
        <v>264</v>
      </c>
      <c r="AU172" s="244" t="s">
        <v>89</v>
      </c>
      <c r="AY172" s="14" t="s">
        <v>263</v>
      </c>
      <c r="BE172" s="245">
        <f>IF(N172="základná",J172,0)</f>
        <v>0</v>
      </c>
      <c r="BF172" s="245">
        <f>IF(N172="znížená",J172,0)</f>
        <v>0</v>
      </c>
      <c r="BG172" s="245">
        <f>IF(N172="zákl. prenesená",J172,0)</f>
        <v>0</v>
      </c>
      <c r="BH172" s="245">
        <f>IF(N172="zníž. prenesená",J172,0)</f>
        <v>0</v>
      </c>
      <c r="BI172" s="245">
        <f>IF(N172="nulová",J172,0)</f>
        <v>0</v>
      </c>
      <c r="BJ172" s="14" t="s">
        <v>89</v>
      </c>
      <c r="BK172" s="246">
        <f>ROUND(I172*H172,3)</f>
        <v>0</v>
      </c>
      <c r="BL172" s="14" t="s">
        <v>101</v>
      </c>
      <c r="BM172" s="244" t="s">
        <v>4621</v>
      </c>
    </row>
    <row r="173" s="2" customFormat="1" ht="24.15" customHeight="1">
      <c r="A173" s="35"/>
      <c r="B173" s="36"/>
      <c r="C173" s="233" t="s">
        <v>717</v>
      </c>
      <c r="D173" s="233" t="s">
        <v>264</v>
      </c>
      <c r="E173" s="234" t="s">
        <v>4622</v>
      </c>
      <c r="F173" s="235" t="s">
        <v>4623</v>
      </c>
      <c r="G173" s="236" t="s">
        <v>313</v>
      </c>
      <c r="H173" s="237">
        <v>42.671999999999997</v>
      </c>
      <c r="I173" s="238"/>
      <c r="J173" s="237">
        <f>ROUND(I173*H173,3)</f>
        <v>0</v>
      </c>
      <c r="K173" s="239"/>
      <c r="L173" s="41"/>
      <c r="M173" s="240" t="s">
        <v>1</v>
      </c>
      <c r="N173" s="241" t="s">
        <v>44</v>
      </c>
      <c r="O173" s="94"/>
      <c r="P173" s="242">
        <f>O173*H173</f>
        <v>0</v>
      </c>
      <c r="Q173" s="242">
        <v>0</v>
      </c>
      <c r="R173" s="242">
        <f>Q173*H173</f>
        <v>0</v>
      </c>
      <c r="S173" s="242">
        <v>0</v>
      </c>
      <c r="T173" s="243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44" t="s">
        <v>101</v>
      </c>
      <c r="AT173" s="244" t="s">
        <v>264</v>
      </c>
      <c r="AU173" s="244" t="s">
        <v>89</v>
      </c>
      <c r="AY173" s="14" t="s">
        <v>263</v>
      </c>
      <c r="BE173" s="245">
        <f>IF(N173="základná",J173,0)</f>
        <v>0</v>
      </c>
      <c r="BF173" s="245">
        <f>IF(N173="znížená",J173,0)</f>
        <v>0</v>
      </c>
      <c r="BG173" s="245">
        <f>IF(N173="zákl. prenesená",J173,0)</f>
        <v>0</v>
      </c>
      <c r="BH173" s="245">
        <f>IF(N173="zníž. prenesená",J173,0)</f>
        <v>0</v>
      </c>
      <c r="BI173" s="245">
        <f>IF(N173="nulová",J173,0)</f>
        <v>0</v>
      </c>
      <c r="BJ173" s="14" t="s">
        <v>89</v>
      </c>
      <c r="BK173" s="246">
        <f>ROUND(I173*H173,3)</f>
        <v>0</v>
      </c>
      <c r="BL173" s="14" t="s">
        <v>101</v>
      </c>
      <c r="BM173" s="244" t="s">
        <v>4624</v>
      </c>
    </row>
    <row r="174" s="2" customFormat="1" ht="24.15" customHeight="1">
      <c r="A174" s="35"/>
      <c r="B174" s="36"/>
      <c r="C174" s="233" t="s">
        <v>407</v>
      </c>
      <c r="D174" s="233" t="s">
        <v>264</v>
      </c>
      <c r="E174" s="234" t="s">
        <v>4625</v>
      </c>
      <c r="F174" s="235" t="s">
        <v>3715</v>
      </c>
      <c r="G174" s="236" t="s">
        <v>313</v>
      </c>
      <c r="H174" s="237">
        <v>42.671999999999997</v>
      </c>
      <c r="I174" s="238"/>
      <c r="J174" s="237">
        <f>ROUND(I174*H174,3)</f>
        <v>0</v>
      </c>
      <c r="K174" s="239"/>
      <c r="L174" s="41"/>
      <c r="M174" s="240" t="s">
        <v>1</v>
      </c>
      <c r="N174" s="241" t="s">
        <v>44</v>
      </c>
      <c r="O174" s="94"/>
      <c r="P174" s="242">
        <f>O174*H174</f>
        <v>0</v>
      </c>
      <c r="Q174" s="242">
        <v>0</v>
      </c>
      <c r="R174" s="242">
        <f>Q174*H174</f>
        <v>0</v>
      </c>
      <c r="S174" s="242">
        <v>0</v>
      </c>
      <c r="T174" s="243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44" t="s">
        <v>101</v>
      </c>
      <c r="AT174" s="244" t="s">
        <v>264</v>
      </c>
      <c r="AU174" s="244" t="s">
        <v>89</v>
      </c>
      <c r="AY174" s="14" t="s">
        <v>263</v>
      </c>
      <c r="BE174" s="245">
        <f>IF(N174="základná",J174,0)</f>
        <v>0</v>
      </c>
      <c r="BF174" s="245">
        <f>IF(N174="znížená",J174,0)</f>
        <v>0</v>
      </c>
      <c r="BG174" s="245">
        <f>IF(N174="zákl. prenesená",J174,0)</f>
        <v>0</v>
      </c>
      <c r="BH174" s="245">
        <f>IF(N174="zníž. prenesená",J174,0)</f>
        <v>0</v>
      </c>
      <c r="BI174" s="245">
        <f>IF(N174="nulová",J174,0)</f>
        <v>0</v>
      </c>
      <c r="BJ174" s="14" t="s">
        <v>89</v>
      </c>
      <c r="BK174" s="246">
        <f>ROUND(I174*H174,3)</f>
        <v>0</v>
      </c>
      <c r="BL174" s="14" t="s">
        <v>101</v>
      </c>
      <c r="BM174" s="244" t="s">
        <v>4626</v>
      </c>
    </row>
    <row r="175" s="2" customFormat="1" ht="24.15" customHeight="1">
      <c r="A175" s="35"/>
      <c r="B175" s="36"/>
      <c r="C175" s="233" t="s">
        <v>1506</v>
      </c>
      <c r="D175" s="233" t="s">
        <v>264</v>
      </c>
      <c r="E175" s="234" t="s">
        <v>4627</v>
      </c>
      <c r="F175" s="235" t="s">
        <v>4628</v>
      </c>
      <c r="G175" s="236" t="s">
        <v>313</v>
      </c>
      <c r="H175" s="237">
        <v>42.671999999999997</v>
      </c>
      <c r="I175" s="238"/>
      <c r="J175" s="237">
        <f>ROUND(I175*H175,3)</f>
        <v>0</v>
      </c>
      <c r="K175" s="239"/>
      <c r="L175" s="41"/>
      <c r="M175" s="240" t="s">
        <v>1</v>
      </c>
      <c r="N175" s="241" t="s">
        <v>44</v>
      </c>
      <c r="O175" s="94"/>
      <c r="P175" s="242">
        <f>O175*H175</f>
        <v>0</v>
      </c>
      <c r="Q175" s="242">
        <v>0</v>
      </c>
      <c r="R175" s="242">
        <f>Q175*H175</f>
        <v>0</v>
      </c>
      <c r="S175" s="242">
        <v>0</v>
      </c>
      <c r="T175" s="243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44" t="s">
        <v>101</v>
      </c>
      <c r="AT175" s="244" t="s">
        <v>264</v>
      </c>
      <c r="AU175" s="244" t="s">
        <v>89</v>
      </c>
      <c r="AY175" s="14" t="s">
        <v>263</v>
      </c>
      <c r="BE175" s="245">
        <f>IF(N175="základná",J175,0)</f>
        <v>0</v>
      </c>
      <c r="BF175" s="245">
        <f>IF(N175="znížená",J175,0)</f>
        <v>0</v>
      </c>
      <c r="BG175" s="245">
        <f>IF(N175="zákl. prenesená",J175,0)</f>
        <v>0</v>
      </c>
      <c r="BH175" s="245">
        <f>IF(N175="zníž. prenesená",J175,0)</f>
        <v>0</v>
      </c>
      <c r="BI175" s="245">
        <f>IF(N175="nulová",J175,0)</f>
        <v>0</v>
      </c>
      <c r="BJ175" s="14" t="s">
        <v>89</v>
      </c>
      <c r="BK175" s="246">
        <f>ROUND(I175*H175,3)</f>
        <v>0</v>
      </c>
      <c r="BL175" s="14" t="s">
        <v>101</v>
      </c>
      <c r="BM175" s="244" t="s">
        <v>4629</v>
      </c>
    </row>
    <row r="176" s="12" customFormat="1" ht="20.88" customHeight="1">
      <c r="A176" s="12"/>
      <c r="B176" s="219"/>
      <c r="C176" s="220"/>
      <c r="D176" s="221" t="s">
        <v>77</v>
      </c>
      <c r="E176" s="247" t="s">
        <v>4630</v>
      </c>
      <c r="F176" s="247" t="s">
        <v>4631</v>
      </c>
      <c r="G176" s="220"/>
      <c r="H176" s="220"/>
      <c r="I176" s="223"/>
      <c r="J176" s="248">
        <f>BK176</f>
        <v>0</v>
      </c>
      <c r="K176" s="220"/>
      <c r="L176" s="225"/>
      <c r="M176" s="226"/>
      <c r="N176" s="227"/>
      <c r="O176" s="227"/>
      <c r="P176" s="228">
        <f>SUM(P177:P188)</f>
        <v>0</v>
      </c>
      <c r="Q176" s="227"/>
      <c r="R176" s="228">
        <f>SUM(R177:R188)</f>
        <v>3.8127300000000006</v>
      </c>
      <c r="S176" s="227"/>
      <c r="T176" s="229">
        <f>SUM(T177:T188)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30" t="s">
        <v>85</v>
      </c>
      <c r="AT176" s="231" t="s">
        <v>77</v>
      </c>
      <c r="AU176" s="231" t="s">
        <v>89</v>
      </c>
      <c r="AY176" s="230" t="s">
        <v>263</v>
      </c>
      <c r="BK176" s="232">
        <f>SUM(BK177:BK188)</f>
        <v>0</v>
      </c>
    </row>
    <row r="177" s="2" customFormat="1" ht="24.15" customHeight="1">
      <c r="A177" s="35"/>
      <c r="B177" s="36"/>
      <c r="C177" s="233" t="s">
        <v>416</v>
      </c>
      <c r="D177" s="233" t="s">
        <v>264</v>
      </c>
      <c r="E177" s="234" t="s">
        <v>4632</v>
      </c>
      <c r="F177" s="235" t="s">
        <v>4633</v>
      </c>
      <c r="G177" s="236" t="s">
        <v>410</v>
      </c>
      <c r="H177" s="237">
        <v>17</v>
      </c>
      <c r="I177" s="238"/>
      <c r="J177" s="237">
        <f>ROUND(I177*H177,3)</f>
        <v>0</v>
      </c>
      <c r="K177" s="239"/>
      <c r="L177" s="41"/>
      <c r="M177" s="240" t="s">
        <v>1</v>
      </c>
      <c r="N177" s="241" t="s">
        <v>44</v>
      </c>
      <c r="O177" s="94"/>
      <c r="P177" s="242">
        <f>O177*H177</f>
        <v>0</v>
      </c>
      <c r="Q177" s="242">
        <v>0.22133</v>
      </c>
      <c r="R177" s="242">
        <f>Q177*H177</f>
        <v>3.76261</v>
      </c>
      <c r="S177" s="242">
        <v>0</v>
      </c>
      <c r="T177" s="243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44" t="s">
        <v>101</v>
      </c>
      <c r="AT177" s="244" t="s">
        <v>264</v>
      </c>
      <c r="AU177" s="244" t="s">
        <v>96</v>
      </c>
      <c r="AY177" s="14" t="s">
        <v>263</v>
      </c>
      <c r="BE177" s="245">
        <f>IF(N177="základná",J177,0)</f>
        <v>0</v>
      </c>
      <c r="BF177" s="245">
        <f>IF(N177="znížená",J177,0)</f>
        <v>0</v>
      </c>
      <c r="BG177" s="245">
        <f>IF(N177="zákl. prenesená",J177,0)</f>
        <v>0</v>
      </c>
      <c r="BH177" s="245">
        <f>IF(N177="zníž. prenesená",J177,0)</f>
        <v>0</v>
      </c>
      <c r="BI177" s="245">
        <f>IF(N177="nulová",J177,0)</f>
        <v>0</v>
      </c>
      <c r="BJ177" s="14" t="s">
        <v>89</v>
      </c>
      <c r="BK177" s="246">
        <f>ROUND(I177*H177,3)</f>
        <v>0</v>
      </c>
      <c r="BL177" s="14" t="s">
        <v>101</v>
      </c>
      <c r="BM177" s="244" t="s">
        <v>4634</v>
      </c>
    </row>
    <row r="178" s="2" customFormat="1" ht="33" customHeight="1">
      <c r="A178" s="35"/>
      <c r="B178" s="36"/>
      <c r="C178" s="249" t="s">
        <v>420</v>
      </c>
      <c r="D178" s="249" t="s">
        <v>612</v>
      </c>
      <c r="E178" s="250" t="s">
        <v>4635</v>
      </c>
      <c r="F178" s="251" t="s">
        <v>4636</v>
      </c>
      <c r="G178" s="252" t="s">
        <v>410</v>
      </c>
      <c r="H178" s="253">
        <v>3</v>
      </c>
      <c r="I178" s="254"/>
      <c r="J178" s="253">
        <f>ROUND(I178*H178,3)</f>
        <v>0</v>
      </c>
      <c r="K178" s="255"/>
      <c r="L178" s="256"/>
      <c r="M178" s="257" t="s">
        <v>1</v>
      </c>
      <c r="N178" s="258" t="s">
        <v>44</v>
      </c>
      <c r="O178" s="94"/>
      <c r="P178" s="242">
        <f>O178*H178</f>
        <v>0</v>
      </c>
      <c r="Q178" s="242">
        <v>0.0015</v>
      </c>
      <c r="R178" s="242">
        <f>Q178*H178</f>
        <v>0.0045000000000000005</v>
      </c>
      <c r="S178" s="242">
        <v>0</v>
      </c>
      <c r="T178" s="243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44" t="s">
        <v>290</v>
      </c>
      <c r="AT178" s="244" t="s">
        <v>612</v>
      </c>
      <c r="AU178" s="244" t="s">
        <v>96</v>
      </c>
      <c r="AY178" s="14" t="s">
        <v>263</v>
      </c>
      <c r="BE178" s="245">
        <f>IF(N178="základná",J178,0)</f>
        <v>0</v>
      </c>
      <c r="BF178" s="245">
        <f>IF(N178="znížená",J178,0)</f>
        <v>0</v>
      </c>
      <c r="BG178" s="245">
        <f>IF(N178="zákl. prenesená",J178,0)</f>
        <v>0</v>
      </c>
      <c r="BH178" s="245">
        <f>IF(N178="zníž. prenesená",J178,0)</f>
        <v>0</v>
      </c>
      <c r="BI178" s="245">
        <f>IF(N178="nulová",J178,0)</f>
        <v>0</v>
      </c>
      <c r="BJ178" s="14" t="s">
        <v>89</v>
      </c>
      <c r="BK178" s="246">
        <f>ROUND(I178*H178,3)</f>
        <v>0</v>
      </c>
      <c r="BL178" s="14" t="s">
        <v>101</v>
      </c>
      <c r="BM178" s="244" t="s">
        <v>4637</v>
      </c>
    </row>
    <row r="179" s="2" customFormat="1" ht="33" customHeight="1">
      <c r="A179" s="35"/>
      <c r="B179" s="36"/>
      <c r="C179" s="249" t="s">
        <v>424</v>
      </c>
      <c r="D179" s="249" t="s">
        <v>612</v>
      </c>
      <c r="E179" s="250" t="s">
        <v>4638</v>
      </c>
      <c r="F179" s="251" t="s">
        <v>4639</v>
      </c>
      <c r="G179" s="252" t="s">
        <v>410</v>
      </c>
      <c r="H179" s="253">
        <v>2</v>
      </c>
      <c r="I179" s="254"/>
      <c r="J179" s="253">
        <f>ROUND(I179*H179,3)</f>
        <v>0</v>
      </c>
      <c r="K179" s="255"/>
      <c r="L179" s="256"/>
      <c r="M179" s="257" t="s">
        <v>1</v>
      </c>
      <c r="N179" s="258" t="s">
        <v>44</v>
      </c>
      <c r="O179" s="94"/>
      <c r="P179" s="242">
        <f>O179*H179</f>
        <v>0</v>
      </c>
      <c r="Q179" s="242">
        <v>0</v>
      </c>
      <c r="R179" s="242">
        <f>Q179*H179</f>
        <v>0</v>
      </c>
      <c r="S179" s="242">
        <v>0</v>
      </c>
      <c r="T179" s="243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44" t="s">
        <v>290</v>
      </c>
      <c r="AT179" s="244" t="s">
        <v>612</v>
      </c>
      <c r="AU179" s="244" t="s">
        <v>96</v>
      </c>
      <c r="AY179" s="14" t="s">
        <v>263</v>
      </c>
      <c r="BE179" s="245">
        <f>IF(N179="základná",J179,0)</f>
        <v>0</v>
      </c>
      <c r="BF179" s="245">
        <f>IF(N179="znížená",J179,0)</f>
        <v>0</v>
      </c>
      <c r="BG179" s="245">
        <f>IF(N179="zákl. prenesená",J179,0)</f>
        <v>0</v>
      </c>
      <c r="BH179" s="245">
        <f>IF(N179="zníž. prenesená",J179,0)</f>
        <v>0</v>
      </c>
      <c r="BI179" s="245">
        <f>IF(N179="nulová",J179,0)</f>
        <v>0</v>
      </c>
      <c r="BJ179" s="14" t="s">
        <v>89</v>
      </c>
      <c r="BK179" s="246">
        <f>ROUND(I179*H179,3)</f>
        <v>0</v>
      </c>
      <c r="BL179" s="14" t="s">
        <v>101</v>
      </c>
      <c r="BM179" s="244" t="s">
        <v>4640</v>
      </c>
    </row>
    <row r="180" s="2" customFormat="1" ht="24.15" customHeight="1">
      <c r="A180" s="35"/>
      <c r="B180" s="36"/>
      <c r="C180" s="249" t="s">
        <v>1519</v>
      </c>
      <c r="D180" s="249" t="s">
        <v>612</v>
      </c>
      <c r="E180" s="250" t="s">
        <v>4641</v>
      </c>
      <c r="F180" s="251" t="s">
        <v>4642</v>
      </c>
      <c r="G180" s="252" t="s">
        <v>410</v>
      </c>
      <c r="H180" s="253">
        <v>2</v>
      </c>
      <c r="I180" s="254"/>
      <c r="J180" s="253">
        <f>ROUND(I180*H180,3)</f>
        <v>0</v>
      </c>
      <c r="K180" s="255"/>
      <c r="L180" s="256"/>
      <c r="M180" s="257" t="s">
        <v>1</v>
      </c>
      <c r="N180" s="258" t="s">
        <v>44</v>
      </c>
      <c r="O180" s="94"/>
      <c r="P180" s="242">
        <f>O180*H180</f>
        <v>0</v>
      </c>
      <c r="Q180" s="242">
        <v>0</v>
      </c>
      <c r="R180" s="242">
        <f>Q180*H180</f>
        <v>0</v>
      </c>
      <c r="S180" s="242">
        <v>0</v>
      </c>
      <c r="T180" s="243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44" t="s">
        <v>290</v>
      </c>
      <c r="AT180" s="244" t="s">
        <v>612</v>
      </c>
      <c r="AU180" s="244" t="s">
        <v>96</v>
      </c>
      <c r="AY180" s="14" t="s">
        <v>263</v>
      </c>
      <c r="BE180" s="245">
        <f>IF(N180="základná",J180,0)</f>
        <v>0</v>
      </c>
      <c r="BF180" s="245">
        <f>IF(N180="znížená",J180,0)</f>
        <v>0</v>
      </c>
      <c r="BG180" s="245">
        <f>IF(N180="zákl. prenesená",J180,0)</f>
        <v>0</v>
      </c>
      <c r="BH180" s="245">
        <f>IF(N180="zníž. prenesená",J180,0)</f>
        <v>0</v>
      </c>
      <c r="BI180" s="245">
        <f>IF(N180="nulová",J180,0)</f>
        <v>0</v>
      </c>
      <c r="BJ180" s="14" t="s">
        <v>89</v>
      </c>
      <c r="BK180" s="246">
        <f>ROUND(I180*H180,3)</f>
        <v>0</v>
      </c>
      <c r="BL180" s="14" t="s">
        <v>101</v>
      </c>
      <c r="BM180" s="244" t="s">
        <v>4643</v>
      </c>
    </row>
    <row r="181" s="2" customFormat="1" ht="33" customHeight="1">
      <c r="A181" s="35"/>
      <c r="B181" s="36"/>
      <c r="C181" s="249" t="s">
        <v>432</v>
      </c>
      <c r="D181" s="249" t="s">
        <v>612</v>
      </c>
      <c r="E181" s="250" t="s">
        <v>4644</v>
      </c>
      <c r="F181" s="251" t="s">
        <v>4645</v>
      </c>
      <c r="G181" s="252" t="s">
        <v>410</v>
      </c>
      <c r="H181" s="253">
        <v>1</v>
      </c>
      <c r="I181" s="254"/>
      <c r="J181" s="253">
        <f>ROUND(I181*H181,3)</f>
        <v>0</v>
      </c>
      <c r="K181" s="255"/>
      <c r="L181" s="256"/>
      <c r="M181" s="257" t="s">
        <v>1</v>
      </c>
      <c r="N181" s="258" t="s">
        <v>44</v>
      </c>
      <c r="O181" s="94"/>
      <c r="P181" s="242">
        <f>O181*H181</f>
        <v>0</v>
      </c>
      <c r="Q181" s="242">
        <v>0</v>
      </c>
      <c r="R181" s="242">
        <f>Q181*H181</f>
        <v>0</v>
      </c>
      <c r="S181" s="242">
        <v>0</v>
      </c>
      <c r="T181" s="243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44" t="s">
        <v>290</v>
      </c>
      <c r="AT181" s="244" t="s">
        <v>612</v>
      </c>
      <c r="AU181" s="244" t="s">
        <v>96</v>
      </c>
      <c r="AY181" s="14" t="s">
        <v>263</v>
      </c>
      <c r="BE181" s="245">
        <f>IF(N181="základná",J181,0)</f>
        <v>0</v>
      </c>
      <c r="BF181" s="245">
        <f>IF(N181="znížená",J181,0)</f>
        <v>0</v>
      </c>
      <c r="BG181" s="245">
        <f>IF(N181="zákl. prenesená",J181,0)</f>
        <v>0</v>
      </c>
      <c r="BH181" s="245">
        <f>IF(N181="zníž. prenesená",J181,0)</f>
        <v>0</v>
      </c>
      <c r="BI181" s="245">
        <f>IF(N181="nulová",J181,0)</f>
        <v>0</v>
      </c>
      <c r="BJ181" s="14" t="s">
        <v>89</v>
      </c>
      <c r="BK181" s="246">
        <f>ROUND(I181*H181,3)</f>
        <v>0</v>
      </c>
      <c r="BL181" s="14" t="s">
        <v>101</v>
      </c>
      <c r="BM181" s="244" t="s">
        <v>4646</v>
      </c>
    </row>
    <row r="182" s="2" customFormat="1" ht="33" customHeight="1">
      <c r="A182" s="35"/>
      <c r="B182" s="36"/>
      <c r="C182" s="249" t="s">
        <v>436</v>
      </c>
      <c r="D182" s="249" t="s">
        <v>612</v>
      </c>
      <c r="E182" s="250" t="s">
        <v>4647</v>
      </c>
      <c r="F182" s="251" t="s">
        <v>4648</v>
      </c>
      <c r="G182" s="252" t="s">
        <v>410</v>
      </c>
      <c r="H182" s="253">
        <v>3</v>
      </c>
      <c r="I182" s="254"/>
      <c r="J182" s="253">
        <f>ROUND(I182*H182,3)</f>
        <v>0</v>
      </c>
      <c r="K182" s="255"/>
      <c r="L182" s="256"/>
      <c r="M182" s="257" t="s">
        <v>1</v>
      </c>
      <c r="N182" s="258" t="s">
        <v>44</v>
      </c>
      <c r="O182" s="94"/>
      <c r="P182" s="242">
        <f>O182*H182</f>
        <v>0</v>
      </c>
      <c r="Q182" s="242">
        <v>0</v>
      </c>
      <c r="R182" s="242">
        <f>Q182*H182</f>
        <v>0</v>
      </c>
      <c r="S182" s="242">
        <v>0</v>
      </c>
      <c r="T182" s="243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44" t="s">
        <v>290</v>
      </c>
      <c r="AT182" s="244" t="s">
        <v>612</v>
      </c>
      <c r="AU182" s="244" t="s">
        <v>96</v>
      </c>
      <c r="AY182" s="14" t="s">
        <v>263</v>
      </c>
      <c r="BE182" s="245">
        <f>IF(N182="základná",J182,0)</f>
        <v>0</v>
      </c>
      <c r="BF182" s="245">
        <f>IF(N182="znížená",J182,0)</f>
        <v>0</v>
      </c>
      <c r="BG182" s="245">
        <f>IF(N182="zákl. prenesená",J182,0)</f>
        <v>0</v>
      </c>
      <c r="BH182" s="245">
        <f>IF(N182="zníž. prenesená",J182,0)</f>
        <v>0</v>
      </c>
      <c r="BI182" s="245">
        <f>IF(N182="nulová",J182,0)</f>
        <v>0</v>
      </c>
      <c r="BJ182" s="14" t="s">
        <v>89</v>
      </c>
      <c r="BK182" s="246">
        <f>ROUND(I182*H182,3)</f>
        <v>0</v>
      </c>
      <c r="BL182" s="14" t="s">
        <v>101</v>
      </c>
      <c r="BM182" s="244" t="s">
        <v>4649</v>
      </c>
    </row>
    <row r="183" s="2" customFormat="1" ht="33" customHeight="1">
      <c r="A183" s="35"/>
      <c r="B183" s="36"/>
      <c r="C183" s="249" t="s">
        <v>444</v>
      </c>
      <c r="D183" s="249" t="s">
        <v>612</v>
      </c>
      <c r="E183" s="250" t="s">
        <v>4650</v>
      </c>
      <c r="F183" s="251" t="s">
        <v>4651</v>
      </c>
      <c r="G183" s="252" t="s">
        <v>410</v>
      </c>
      <c r="H183" s="253">
        <v>2</v>
      </c>
      <c r="I183" s="254"/>
      <c r="J183" s="253">
        <f>ROUND(I183*H183,3)</f>
        <v>0</v>
      </c>
      <c r="K183" s="255"/>
      <c r="L183" s="256"/>
      <c r="M183" s="257" t="s">
        <v>1</v>
      </c>
      <c r="N183" s="258" t="s">
        <v>44</v>
      </c>
      <c r="O183" s="94"/>
      <c r="P183" s="242">
        <f>O183*H183</f>
        <v>0</v>
      </c>
      <c r="Q183" s="242">
        <v>0.0030999999999999999</v>
      </c>
      <c r="R183" s="242">
        <f>Q183*H183</f>
        <v>0.0061999999999999998</v>
      </c>
      <c r="S183" s="242">
        <v>0</v>
      </c>
      <c r="T183" s="243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44" t="s">
        <v>290</v>
      </c>
      <c r="AT183" s="244" t="s">
        <v>612</v>
      </c>
      <c r="AU183" s="244" t="s">
        <v>96</v>
      </c>
      <c r="AY183" s="14" t="s">
        <v>263</v>
      </c>
      <c r="BE183" s="245">
        <f>IF(N183="základná",J183,0)</f>
        <v>0</v>
      </c>
      <c r="BF183" s="245">
        <f>IF(N183="znížená",J183,0)</f>
        <v>0</v>
      </c>
      <c r="BG183" s="245">
        <f>IF(N183="zákl. prenesená",J183,0)</f>
        <v>0</v>
      </c>
      <c r="BH183" s="245">
        <f>IF(N183="zníž. prenesená",J183,0)</f>
        <v>0</v>
      </c>
      <c r="BI183" s="245">
        <f>IF(N183="nulová",J183,0)</f>
        <v>0</v>
      </c>
      <c r="BJ183" s="14" t="s">
        <v>89</v>
      </c>
      <c r="BK183" s="246">
        <f>ROUND(I183*H183,3)</f>
        <v>0</v>
      </c>
      <c r="BL183" s="14" t="s">
        <v>101</v>
      </c>
      <c r="BM183" s="244" t="s">
        <v>4652</v>
      </c>
    </row>
    <row r="184" s="2" customFormat="1" ht="33" customHeight="1">
      <c r="A184" s="35"/>
      <c r="B184" s="36"/>
      <c r="C184" s="249" t="s">
        <v>456</v>
      </c>
      <c r="D184" s="249" t="s">
        <v>612</v>
      </c>
      <c r="E184" s="250" t="s">
        <v>4653</v>
      </c>
      <c r="F184" s="251" t="s">
        <v>4654</v>
      </c>
      <c r="G184" s="252" t="s">
        <v>410</v>
      </c>
      <c r="H184" s="253">
        <v>4</v>
      </c>
      <c r="I184" s="254"/>
      <c r="J184" s="253">
        <f>ROUND(I184*H184,3)</f>
        <v>0</v>
      </c>
      <c r="K184" s="255"/>
      <c r="L184" s="256"/>
      <c r="M184" s="257" t="s">
        <v>1</v>
      </c>
      <c r="N184" s="258" t="s">
        <v>44</v>
      </c>
      <c r="O184" s="94"/>
      <c r="P184" s="242">
        <f>O184*H184</f>
        <v>0</v>
      </c>
      <c r="Q184" s="242">
        <v>0.0027000000000000001</v>
      </c>
      <c r="R184" s="242">
        <f>Q184*H184</f>
        <v>0.010800000000000001</v>
      </c>
      <c r="S184" s="242">
        <v>0</v>
      </c>
      <c r="T184" s="243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44" t="s">
        <v>290</v>
      </c>
      <c r="AT184" s="244" t="s">
        <v>612</v>
      </c>
      <c r="AU184" s="244" t="s">
        <v>96</v>
      </c>
      <c r="AY184" s="14" t="s">
        <v>263</v>
      </c>
      <c r="BE184" s="245">
        <f>IF(N184="základná",J184,0)</f>
        <v>0</v>
      </c>
      <c r="BF184" s="245">
        <f>IF(N184="znížená",J184,0)</f>
        <v>0</v>
      </c>
      <c r="BG184" s="245">
        <f>IF(N184="zákl. prenesená",J184,0)</f>
        <v>0</v>
      </c>
      <c r="BH184" s="245">
        <f>IF(N184="zníž. prenesená",J184,0)</f>
        <v>0</v>
      </c>
      <c r="BI184" s="245">
        <f>IF(N184="nulová",J184,0)</f>
        <v>0</v>
      </c>
      <c r="BJ184" s="14" t="s">
        <v>89</v>
      </c>
      <c r="BK184" s="246">
        <f>ROUND(I184*H184,3)</f>
        <v>0</v>
      </c>
      <c r="BL184" s="14" t="s">
        <v>101</v>
      </c>
      <c r="BM184" s="244" t="s">
        <v>4655</v>
      </c>
    </row>
    <row r="185" s="2" customFormat="1" ht="33" customHeight="1">
      <c r="A185" s="35"/>
      <c r="B185" s="36"/>
      <c r="C185" s="249" t="s">
        <v>460</v>
      </c>
      <c r="D185" s="249" t="s">
        <v>612</v>
      </c>
      <c r="E185" s="250" t="s">
        <v>4656</v>
      </c>
      <c r="F185" s="251" t="s">
        <v>4657</v>
      </c>
      <c r="G185" s="252" t="s">
        <v>410</v>
      </c>
      <c r="H185" s="253">
        <v>9</v>
      </c>
      <c r="I185" s="254"/>
      <c r="J185" s="253">
        <f>ROUND(I185*H185,3)</f>
        <v>0</v>
      </c>
      <c r="K185" s="255"/>
      <c r="L185" s="256"/>
      <c r="M185" s="257" t="s">
        <v>1</v>
      </c>
      <c r="N185" s="258" t="s">
        <v>44</v>
      </c>
      <c r="O185" s="94"/>
      <c r="P185" s="242">
        <f>O185*H185</f>
        <v>0</v>
      </c>
      <c r="Q185" s="242">
        <v>0.0014</v>
      </c>
      <c r="R185" s="242">
        <f>Q185*H185</f>
        <v>0.0126</v>
      </c>
      <c r="S185" s="242">
        <v>0</v>
      </c>
      <c r="T185" s="243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44" t="s">
        <v>290</v>
      </c>
      <c r="AT185" s="244" t="s">
        <v>612</v>
      </c>
      <c r="AU185" s="244" t="s">
        <v>96</v>
      </c>
      <c r="AY185" s="14" t="s">
        <v>263</v>
      </c>
      <c r="BE185" s="245">
        <f>IF(N185="základná",J185,0)</f>
        <v>0</v>
      </c>
      <c r="BF185" s="245">
        <f>IF(N185="znížená",J185,0)</f>
        <v>0</v>
      </c>
      <c r="BG185" s="245">
        <f>IF(N185="zákl. prenesená",J185,0)</f>
        <v>0</v>
      </c>
      <c r="BH185" s="245">
        <f>IF(N185="zníž. prenesená",J185,0)</f>
        <v>0</v>
      </c>
      <c r="BI185" s="245">
        <f>IF(N185="nulová",J185,0)</f>
        <v>0</v>
      </c>
      <c r="BJ185" s="14" t="s">
        <v>89</v>
      </c>
      <c r="BK185" s="246">
        <f>ROUND(I185*H185,3)</f>
        <v>0</v>
      </c>
      <c r="BL185" s="14" t="s">
        <v>101</v>
      </c>
      <c r="BM185" s="244" t="s">
        <v>4658</v>
      </c>
    </row>
    <row r="186" s="2" customFormat="1" ht="24.15" customHeight="1">
      <c r="A186" s="35"/>
      <c r="B186" s="36"/>
      <c r="C186" s="249" t="s">
        <v>464</v>
      </c>
      <c r="D186" s="249" t="s">
        <v>612</v>
      </c>
      <c r="E186" s="250" t="s">
        <v>4659</v>
      </c>
      <c r="F186" s="251" t="s">
        <v>4660</v>
      </c>
      <c r="G186" s="252" t="s">
        <v>410</v>
      </c>
      <c r="H186" s="253">
        <v>9</v>
      </c>
      <c r="I186" s="254"/>
      <c r="J186" s="253">
        <f>ROUND(I186*H186,3)</f>
        <v>0</v>
      </c>
      <c r="K186" s="255"/>
      <c r="L186" s="256"/>
      <c r="M186" s="257" t="s">
        <v>1</v>
      </c>
      <c r="N186" s="258" t="s">
        <v>44</v>
      </c>
      <c r="O186" s="94"/>
      <c r="P186" s="242">
        <f>O186*H186</f>
        <v>0</v>
      </c>
      <c r="Q186" s="242">
        <v>0.0015</v>
      </c>
      <c r="R186" s="242">
        <f>Q186*H186</f>
        <v>0.0135</v>
      </c>
      <c r="S186" s="242">
        <v>0</v>
      </c>
      <c r="T186" s="243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44" t="s">
        <v>290</v>
      </c>
      <c r="AT186" s="244" t="s">
        <v>612</v>
      </c>
      <c r="AU186" s="244" t="s">
        <v>96</v>
      </c>
      <c r="AY186" s="14" t="s">
        <v>263</v>
      </c>
      <c r="BE186" s="245">
        <f>IF(N186="základná",J186,0)</f>
        <v>0</v>
      </c>
      <c r="BF186" s="245">
        <f>IF(N186="znížená",J186,0)</f>
        <v>0</v>
      </c>
      <c r="BG186" s="245">
        <f>IF(N186="zákl. prenesená",J186,0)</f>
        <v>0</v>
      </c>
      <c r="BH186" s="245">
        <f>IF(N186="zníž. prenesená",J186,0)</f>
        <v>0</v>
      </c>
      <c r="BI186" s="245">
        <f>IF(N186="nulová",J186,0)</f>
        <v>0</v>
      </c>
      <c r="BJ186" s="14" t="s">
        <v>89</v>
      </c>
      <c r="BK186" s="246">
        <f>ROUND(I186*H186,3)</f>
        <v>0</v>
      </c>
      <c r="BL186" s="14" t="s">
        <v>101</v>
      </c>
      <c r="BM186" s="244" t="s">
        <v>4661</v>
      </c>
    </row>
    <row r="187" s="2" customFormat="1" ht="16.5" customHeight="1">
      <c r="A187" s="35"/>
      <c r="B187" s="36"/>
      <c r="C187" s="249" t="s">
        <v>468</v>
      </c>
      <c r="D187" s="249" t="s">
        <v>612</v>
      </c>
      <c r="E187" s="250" t="s">
        <v>4662</v>
      </c>
      <c r="F187" s="251" t="s">
        <v>4663</v>
      </c>
      <c r="G187" s="252" t="s">
        <v>410</v>
      </c>
      <c r="H187" s="253">
        <v>9</v>
      </c>
      <c r="I187" s="254"/>
      <c r="J187" s="253">
        <f>ROUND(I187*H187,3)</f>
        <v>0</v>
      </c>
      <c r="K187" s="255"/>
      <c r="L187" s="256"/>
      <c r="M187" s="257" t="s">
        <v>1</v>
      </c>
      <c r="N187" s="258" t="s">
        <v>44</v>
      </c>
      <c r="O187" s="94"/>
      <c r="P187" s="242">
        <f>O187*H187</f>
        <v>0</v>
      </c>
      <c r="Q187" s="242">
        <v>3.0000000000000001E-05</v>
      </c>
      <c r="R187" s="242">
        <f>Q187*H187</f>
        <v>0.00027</v>
      </c>
      <c r="S187" s="242">
        <v>0</v>
      </c>
      <c r="T187" s="243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44" t="s">
        <v>290</v>
      </c>
      <c r="AT187" s="244" t="s">
        <v>612</v>
      </c>
      <c r="AU187" s="244" t="s">
        <v>96</v>
      </c>
      <c r="AY187" s="14" t="s">
        <v>263</v>
      </c>
      <c r="BE187" s="245">
        <f>IF(N187="základná",J187,0)</f>
        <v>0</v>
      </c>
      <c r="BF187" s="245">
        <f>IF(N187="znížená",J187,0)</f>
        <v>0</v>
      </c>
      <c r="BG187" s="245">
        <f>IF(N187="zákl. prenesená",J187,0)</f>
        <v>0</v>
      </c>
      <c r="BH187" s="245">
        <f>IF(N187="zníž. prenesená",J187,0)</f>
        <v>0</v>
      </c>
      <c r="BI187" s="245">
        <f>IF(N187="nulová",J187,0)</f>
        <v>0</v>
      </c>
      <c r="BJ187" s="14" t="s">
        <v>89</v>
      </c>
      <c r="BK187" s="246">
        <f>ROUND(I187*H187,3)</f>
        <v>0</v>
      </c>
      <c r="BL187" s="14" t="s">
        <v>101</v>
      </c>
      <c r="BM187" s="244" t="s">
        <v>4664</v>
      </c>
    </row>
    <row r="188" s="2" customFormat="1" ht="16.5" customHeight="1">
      <c r="A188" s="35"/>
      <c r="B188" s="36"/>
      <c r="C188" s="249" t="s">
        <v>472</v>
      </c>
      <c r="D188" s="249" t="s">
        <v>612</v>
      </c>
      <c r="E188" s="250" t="s">
        <v>4665</v>
      </c>
      <c r="F188" s="251" t="s">
        <v>4666</v>
      </c>
      <c r="G188" s="252" t="s">
        <v>410</v>
      </c>
      <c r="H188" s="253">
        <v>9</v>
      </c>
      <c r="I188" s="254"/>
      <c r="J188" s="253">
        <f>ROUND(I188*H188,3)</f>
        <v>0</v>
      </c>
      <c r="K188" s="255"/>
      <c r="L188" s="256"/>
      <c r="M188" s="257" t="s">
        <v>1</v>
      </c>
      <c r="N188" s="258" t="s">
        <v>44</v>
      </c>
      <c r="O188" s="94"/>
      <c r="P188" s="242">
        <f>O188*H188</f>
        <v>0</v>
      </c>
      <c r="Q188" s="242">
        <v>0.00025000000000000001</v>
      </c>
      <c r="R188" s="242">
        <f>Q188*H188</f>
        <v>0.0022500000000000003</v>
      </c>
      <c r="S188" s="242">
        <v>0</v>
      </c>
      <c r="T188" s="243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44" t="s">
        <v>290</v>
      </c>
      <c r="AT188" s="244" t="s">
        <v>612</v>
      </c>
      <c r="AU188" s="244" t="s">
        <v>96</v>
      </c>
      <c r="AY188" s="14" t="s">
        <v>263</v>
      </c>
      <c r="BE188" s="245">
        <f>IF(N188="základná",J188,0)</f>
        <v>0</v>
      </c>
      <c r="BF188" s="245">
        <f>IF(N188="znížená",J188,0)</f>
        <v>0</v>
      </c>
      <c r="BG188" s="245">
        <f>IF(N188="zákl. prenesená",J188,0)</f>
        <v>0</v>
      </c>
      <c r="BH188" s="245">
        <f>IF(N188="zníž. prenesená",J188,0)</f>
        <v>0</v>
      </c>
      <c r="BI188" s="245">
        <f>IF(N188="nulová",J188,0)</f>
        <v>0</v>
      </c>
      <c r="BJ188" s="14" t="s">
        <v>89</v>
      </c>
      <c r="BK188" s="246">
        <f>ROUND(I188*H188,3)</f>
        <v>0</v>
      </c>
      <c r="BL188" s="14" t="s">
        <v>101</v>
      </c>
      <c r="BM188" s="244" t="s">
        <v>4667</v>
      </c>
    </row>
    <row r="189" s="12" customFormat="1" ht="22.8" customHeight="1">
      <c r="A189" s="12"/>
      <c r="B189" s="219"/>
      <c r="C189" s="220"/>
      <c r="D189" s="221" t="s">
        <v>77</v>
      </c>
      <c r="E189" s="247" t="s">
        <v>689</v>
      </c>
      <c r="F189" s="247" t="s">
        <v>2432</v>
      </c>
      <c r="G189" s="220"/>
      <c r="H189" s="220"/>
      <c r="I189" s="223"/>
      <c r="J189" s="248">
        <f>BK189</f>
        <v>0</v>
      </c>
      <c r="K189" s="220"/>
      <c r="L189" s="225"/>
      <c r="M189" s="226"/>
      <c r="N189" s="227"/>
      <c r="O189" s="227"/>
      <c r="P189" s="228">
        <f>P190</f>
        <v>0</v>
      </c>
      <c r="Q189" s="227"/>
      <c r="R189" s="228">
        <f>R190</f>
        <v>0</v>
      </c>
      <c r="S189" s="227"/>
      <c r="T189" s="229">
        <f>T190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30" t="s">
        <v>85</v>
      </c>
      <c r="AT189" s="231" t="s">
        <v>77</v>
      </c>
      <c r="AU189" s="231" t="s">
        <v>85</v>
      </c>
      <c r="AY189" s="230" t="s">
        <v>263</v>
      </c>
      <c r="BK189" s="232">
        <f>BK190</f>
        <v>0</v>
      </c>
    </row>
    <row r="190" s="2" customFormat="1" ht="33" customHeight="1">
      <c r="A190" s="35"/>
      <c r="B190" s="36"/>
      <c r="C190" s="233" t="s">
        <v>480</v>
      </c>
      <c r="D190" s="233" t="s">
        <v>264</v>
      </c>
      <c r="E190" s="234" t="s">
        <v>4668</v>
      </c>
      <c r="F190" s="235" t="s">
        <v>4669</v>
      </c>
      <c r="G190" s="236" t="s">
        <v>313</v>
      </c>
      <c r="H190" s="237">
        <v>909.77200000000005</v>
      </c>
      <c r="I190" s="238"/>
      <c r="J190" s="237">
        <f>ROUND(I190*H190,3)</f>
        <v>0</v>
      </c>
      <c r="K190" s="239"/>
      <c r="L190" s="41"/>
      <c r="M190" s="240" t="s">
        <v>1</v>
      </c>
      <c r="N190" s="241" t="s">
        <v>44</v>
      </c>
      <c r="O190" s="94"/>
      <c r="P190" s="242">
        <f>O190*H190</f>
        <v>0</v>
      </c>
      <c r="Q190" s="242">
        <v>0</v>
      </c>
      <c r="R190" s="242">
        <f>Q190*H190</f>
        <v>0</v>
      </c>
      <c r="S190" s="242">
        <v>0</v>
      </c>
      <c r="T190" s="243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44" t="s">
        <v>101</v>
      </c>
      <c r="AT190" s="244" t="s">
        <v>264</v>
      </c>
      <c r="AU190" s="244" t="s">
        <v>89</v>
      </c>
      <c r="AY190" s="14" t="s">
        <v>263</v>
      </c>
      <c r="BE190" s="245">
        <f>IF(N190="základná",J190,0)</f>
        <v>0</v>
      </c>
      <c r="BF190" s="245">
        <f>IF(N190="znížená",J190,0)</f>
        <v>0</v>
      </c>
      <c r="BG190" s="245">
        <f>IF(N190="zákl. prenesená",J190,0)</f>
        <v>0</v>
      </c>
      <c r="BH190" s="245">
        <f>IF(N190="zníž. prenesená",J190,0)</f>
        <v>0</v>
      </c>
      <c r="BI190" s="245">
        <f>IF(N190="nulová",J190,0)</f>
        <v>0</v>
      </c>
      <c r="BJ190" s="14" t="s">
        <v>89</v>
      </c>
      <c r="BK190" s="246">
        <f>ROUND(I190*H190,3)</f>
        <v>0</v>
      </c>
      <c r="BL190" s="14" t="s">
        <v>101</v>
      </c>
      <c r="BM190" s="244" t="s">
        <v>4670</v>
      </c>
    </row>
    <row r="191" s="12" customFormat="1" ht="25.92" customHeight="1">
      <c r="A191" s="12"/>
      <c r="B191" s="219"/>
      <c r="C191" s="220"/>
      <c r="D191" s="221" t="s">
        <v>77</v>
      </c>
      <c r="E191" s="222" t="s">
        <v>4671</v>
      </c>
      <c r="F191" s="222" t="s">
        <v>4672</v>
      </c>
      <c r="G191" s="220"/>
      <c r="H191" s="220"/>
      <c r="I191" s="223"/>
      <c r="J191" s="224">
        <f>BK191</f>
        <v>0</v>
      </c>
      <c r="K191" s="220"/>
      <c r="L191" s="225"/>
      <c r="M191" s="226"/>
      <c r="N191" s="227"/>
      <c r="O191" s="227"/>
      <c r="P191" s="228">
        <f>P192</f>
        <v>0</v>
      </c>
      <c r="Q191" s="227"/>
      <c r="R191" s="228">
        <f>R192</f>
        <v>0</v>
      </c>
      <c r="S191" s="227"/>
      <c r="T191" s="229">
        <f>T192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30" t="s">
        <v>278</v>
      </c>
      <c r="AT191" s="231" t="s">
        <v>77</v>
      </c>
      <c r="AU191" s="231" t="s">
        <v>78</v>
      </c>
      <c r="AY191" s="230" t="s">
        <v>263</v>
      </c>
      <c r="BK191" s="232">
        <f>BK192</f>
        <v>0</v>
      </c>
    </row>
    <row r="192" s="2" customFormat="1" ht="24.15" customHeight="1">
      <c r="A192" s="35"/>
      <c r="B192" s="36"/>
      <c r="C192" s="233" t="s">
        <v>484</v>
      </c>
      <c r="D192" s="233" t="s">
        <v>264</v>
      </c>
      <c r="E192" s="234" t="s">
        <v>4673</v>
      </c>
      <c r="F192" s="235" t="s">
        <v>4674</v>
      </c>
      <c r="G192" s="236" t="s">
        <v>4675</v>
      </c>
      <c r="H192" s="237">
        <v>250.13</v>
      </c>
      <c r="I192" s="238"/>
      <c r="J192" s="237">
        <f>ROUND(I192*H192,3)</f>
        <v>0</v>
      </c>
      <c r="K192" s="239"/>
      <c r="L192" s="41"/>
      <c r="M192" s="259" t="s">
        <v>1</v>
      </c>
      <c r="N192" s="260" t="s">
        <v>44</v>
      </c>
      <c r="O192" s="261"/>
      <c r="P192" s="262">
        <f>O192*H192</f>
        <v>0</v>
      </c>
      <c r="Q192" s="262">
        <v>0</v>
      </c>
      <c r="R192" s="262">
        <f>Q192*H192</f>
        <v>0</v>
      </c>
      <c r="S192" s="262">
        <v>0</v>
      </c>
      <c r="T192" s="263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44" t="s">
        <v>101</v>
      </c>
      <c r="AT192" s="244" t="s">
        <v>264</v>
      </c>
      <c r="AU192" s="244" t="s">
        <v>85</v>
      </c>
      <c r="AY192" s="14" t="s">
        <v>263</v>
      </c>
      <c r="BE192" s="245">
        <f>IF(N192="základná",J192,0)</f>
        <v>0</v>
      </c>
      <c r="BF192" s="245">
        <f>IF(N192="znížená",J192,0)</f>
        <v>0</v>
      </c>
      <c r="BG192" s="245">
        <f>IF(N192="zákl. prenesená",J192,0)</f>
        <v>0</v>
      </c>
      <c r="BH192" s="245">
        <f>IF(N192="zníž. prenesená",J192,0)</f>
        <v>0</v>
      </c>
      <c r="BI192" s="245">
        <f>IF(N192="nulová",J192,0)</f>
        <v>0</v>
      </c>
      <c r="BJ192" s="14" t="s">
        <v>89</v>
      </c>
      <c r="BK192" s="246">
        <f>ROUND(I192*H192,3)</f>
        <v>0</v>
      </c>
      <c r="BL192" s="14" t="s">
        <v>101</v>
      </c>
      <c r="BM192" s="244" t="s">
        <v>4676</v>
      </c>
    </row>
    <row r="193" s="2" customFormat="1" ht="6.96" customHeight="1">
      <c r="A193" s="35"/>
      <c r="B193" s="69"/>
      <c r="C193" s="70"/>
      <c r="D193" s="70"/>
      <c r="E193" s="70"/>
      <c r="F193" s="70"/>
      <c r="G193" s="70"/>
      <c r="H193" s="70"/>
      <c r="I193" s="70"/>
      <c r="J193" s="70"/>
      <c r="K193" s="70"/>
      <c r="L193" s="41"/>
      <c r="M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</row>
  </sheetData>
  <sheetProtection sheet="1" autoFilter="0" formatColumns="0" formatRows="0" objects="1" scenarios="1" spinCount="100000" saltValue="jVz8Q/IZVQU3Sgs68DgDK6eGOGMwNJz7q4lZEPDhKXdaEnk4c7LK9zv8IBudAXDIiL9Tvokp0w6j+DUYgPMuRg==" hashValue="aVYNy4SBrVJ+E3DkeuFFgHI3eeoHTXDOlHFE6vSb2sJDuCzHaeeuGo6rUq0XUhMZ7a8BrmaW+HYN1r7w5Dmlyg==" algorithmName="SHA-512" password="CC35"/>
  <autoFilter ref="C124:K192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208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 s="2" customFormat="1" ht="12" customHeight="1">
      <c r="A8" s="35"/>
      <c r="B8" s="41"/>
      <c r="C8" s="35"/>
      <c r="D8" s="154" t="s">
        <v>221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56" t="s">
        <v>4677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54" t="s">
        <v>16</v>
      </c>
      <c r="E11" s="35"/>
      <c r="F11" s="144" t="s">
        <v>1</v>
      </c>
      <c r="G11" s="35"/>
      <c r="H11" s="35"/>
      <c r="I11" s="154" t="s">
        <v>17</v>
      </c>
      <c r="J11" s="144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18</v>
      </c>
      <c r="E12" s="35"/>
      <c r="F12" s="144" t="s">
        <v>19</v>
      </c>
      <c r="G12" s="35"/>
      <c r="H12" s="35"/>
      <c r="I12" s="154" t="s">
        <v>20</v>
      </c>
      <c r="J12" s="157" t="str">
        <f>'Rekapitulácia stavby'!AN8</f>
        <v>20. 7. 2022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54" t="s">
        <v>22</v>
      </c>
      <c r="E14" s="35"/>
      <c r="F14" s="35"/>
      <c r="G14" s="35"/>
      <c r="H14" s="35"/>
      <c r="I14" s="154" t="s">
        <v>23</v>
      </c>
      <c r="J14" s="144" t="s">
        <v>24</v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4" t="s">
        <v>25</v>
      </c>
      <c r="F15" s="35"/>
      <c r="G15" s="35"/>
      <c r="H15" s="35"/>
      <c r="I15" s="154" t="s">
        <v>26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54" t="s">
        <v>27</v>
      </c>
      <c r="E17" s="35"/>
      <c r="F17" s="35"/>
      <c r="G17" s="35"/>
      <c r="H17" s="35"/>
      <c r="I17" s="154" t="s">
        <v>23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4"/>
      <c r="G18" s="144"/>
      <c r="H18" s="144"/>
      <c r="I18" s="154" t="s">
        <v>26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54" t="s">
        <v>29</v>
      </c>
      <c r="E20" s="35"/>
      <c r="F20" s="35"/>
      <c r="G20" s="35"/>
      <c r="H20" s="35"/>
      <c r="I20" s="154" t="s">
        <v>23</v>
      </c>
      <c r="J20" s="144" t="s">
        <v>1</v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4" t="s">
        <v>30</v>
      </c>
      <c r="F21" s="35"/>
      <c r="G21" s="35"/>
      <c r="H21" s="35"/>
      <c r="I21" s="154" t="s">
        <v>26</v>
      </c>
      <c r="J21" s="144" t="s">
        <v>1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54" t="s">
        <v>33</v>
      </c>
      <c r="E23" s="35"/>
      <c r="F23" s="35"/>
      <c r="G23" s="35"/>
      <c r="H23" s="35"/>
      <c r="I23" s="154" t="s">
        <v>23</v>
      </c>
      <c r="J23" s="144" t="s">
        <v>34</v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4" t="s">
        <v>35</v>
      </c>
      <c r="F24" s="35"/>
      <c r="G24" s="35"/>
      <c r="H24" s="35"/>
      <c r="I24" s="154" t="s">
        <v>26</v>
      </c>
      <c r="J24" s="144" t="s">
        <v>36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54" t="s">
        <v>37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58"/>
      <c r="B27" s="159"/>
      <c r="C27" s="158"/>
      <c r="D27" s="158"/>
      <c r="E27" s="160" t="s">
        <v>1</v>
      </c>
      <c r="F27" s="160"/>
      <c r="G27" s="160"/>
      <c r="H27" s="160"/>
      <c r="I27" s="158"/>
      <c r="J27" s="158"/>
      <c r="K27" s="158"/>
      <c r="L27" s="161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62"/>
      <c r="E29" s="162"/>
      <c r="F29" s="162"/>
      <c r="G29" s="162"/>
      <c r="H29" s="162"/>
      <c r="I29" s="162"/>
      <c r="J29" s="162"/>
      <c r="K29" s="162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63" t="s">
        <v>38</v>
      </c>
      <c r="E30" s="35"/>
      <c r="F30" s="35"/>
      <c r="G30" s="35"/>
      <c r="H30" s="35"/>
      <c r="I30" s="35"/>
      <c r="J30" s="164">
        <f>ROUND(J121, 2)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62"/>
      <c r="E31" s="162"/>
      <c r="F31" s="162"/>
      <c r="G31" s="162"/>
      <c r="H31" s="162"/>
      <c r="I31" s="162"/>
      <c r="J31" s="162"/>
      <c r="K31" s="162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65" t="s">
        <v>40</v>
      </c>
      <c r="G32" s="35"/>
      <c r="H32" s="35"/>
      <c r="I32" s="165" t="s">
        <v>39</v>
      </c>
      <c r="J32" s="165" t="s">
        <v>41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66" t="s">
        <v>42</v>
      </c>
      <c r="E33" s="167" t="s">
        <v>43</v>
      </c>
      <c r="F33" s="168">
        <f>ROUND((SUM(BE121:BE178)),  2)</f>
        <v>0</v>
      </c>
      <c r="G33" s="169"/>
      <c r="H33" s="169"/>
      <c r="I33" s="170">
        <v>0.20000000000000001</v>
      </c>
      <c r="J33" s="168">
        <f>ROUND(((SUM(BE121:BE178))*I33),  2)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67" t="s">
        <v>44</v>
      </c>
      <c r="F34" s="168">
        <f>ROUND((SUM(BF121:BF178)),  2)</f>
        <v>0</v>
      </c>
      <c r="G34" s="169"/>
      <c r="H34" s="169"/>
      <c r="I34" s="170">
        <v>0.20000000000000001</v>
      </c>
      <c r="J34" s="168">
        <f>ROUND(((SUM(BF121:BF178))*I34), 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54" t="s">
        <v>45</v>
      </c>
      <c r="F35" s="171">
        <f>ROUND((SUM(BG121:BG178)),  2)</f>
        <v>0</v>
      </c>
      <c r="G35" s="35"/>
      <c r="H35" s="35"/>
      <c r="I35" s="172">
        <v>0.20000000000000001</v>
      </c>
      <c r="J35" s="171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54" t="s">
        <v>46</v>
      </c>
      <c r="F36" s="171">
        <f>ROUND((SUM(BH121:BH178)),  2)</f>
        <v>0</v>
      </c>
      <c r="G36" s="35"/>
      <c r="H36" s="35"/>
      <c r="I36" s="172">
        <v>0.20000000000000001</v>
      </c>
      <c r="J36" s="171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67" t="s">
        <v>47</v>
      </c>
      <c r="F37" s="168">
        <f>ROUND((SUM(BI121:BI178)),  2)</f>
        <v>0</v>
      </c>
      <c r="G37" s="169"/>
      <c r="H37" s="169"/>
      <c r="I37" s="170">
        <v>0</v>
      </c>
      <c r="J37" s="168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73"/>
      <c r="D39" s="174" t="s">
        <v>48</v>
      </c>
      <c r="E39" s="175"/>
      <c r="F39" s="175"/>
      <c r="G39" s="176" t="s">
        <v>49</v>
      </c>
      <c r="H39" s="177" t="s">
        <v>50</v>
      </c>
      <c r="I39" s="175"/>
      <c r="J39" s="178">
        <f>SUM(J30:J37)</f>
        <v>0</v>
      </c>
      <c r="K39" s="179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221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9" t="str">
        <f>E9</f>
        <v>SO-4.1 - Preložka VO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18</v>
      </c>
      <c r="D89" s="37"/>
      <c r="E89" s="37"/>
      <c r="F89" s="24" t="str">
        <f>F12</f>
        <v>Svit</v>
      </c>
      <c r="G89" s="37"/>
      <c r="H89" s="37"/>
      <c r="I89" s="29" t="s">
        <v>20</v>
      </c>
      <c r="J89" s="82" t="str">
        <f>IF(J12="","",J12)</f>
        <v>20. 7. 2022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40.05" customHeight="1">
      <c r="A91" s="35"/>
      <c r="B91" s="36"/>
      <c r="C91" s="29" t="s">
        <v>22</v>
      </c>
      <c r="D91" s="37"/>
      <c r="E91" s="37"/>
      <c r="F91" s="24" t="str">
        <f>E15</f>
        <v>Mesto Svit</v>
      </c>
      <c r="G91" s="37"/>
      <c r="H91" s="37"/>
      <c r="I91" s="29" t="s">
        <v>29</v>
      </c>
      <c r="J91" s="33" t="str">
        <f>E21</f>
        <v>Ing. arch. Martin Baloga, PhD. a kolektív EnviArch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33</v>
      </c>
      <c r="J92" s="33" t="str">
        <f>E24</f>
        <v>Structures, s.r.o.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92" t="s">
        <v>224</v>
      </c>
      <c r="D94" s="193"/>
      <c r="E94" s="193"/>
      <c r="F94" s="193"/>
      <c r="G94" s="193"/>
      <c r="H94" s="193"/>
      <c r="I94" s="193"/>
      <c r="J94" s="194" t="s">
        <v>225</v>
      </c>
      <c r="K94" s="193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95" t="s">
        <v>226</v>
      </c>
      <c r="D96" s="37"/>
      <c r="E96" s="37"/>
      <c r="F96" s="37"/>
      <c r="G96" s="37"/>
      <c r="H96" s="37"/>
      <c r="I96" s="37"/>
      <c r="J96" s="113">
        <f>J121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227</v>
      </c>
    </row>
    <row r="97" s="9" customFormat="1" ht="24.96" customHeight="1">
      <c r="A97" s="9"/>
      <c r="B97" s="196"/>
      <c r="C97" s="197"/>
      <c r="D97" s="198" t="s">
        <v>4678</v>
      </c>
      <c r="E97" s="199"/>
      <c r="F97" s="199"/>
      <c r="G97" s="199"/>
      <c r="H97" s="199"/>
      <c r="I97" s="199"/>
      <c r="J97" s="200">
        <f>J122</f>
        <v>0</v>
      </c>
      <c r="K97" s="197"/>
      <c r="L97" s="20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9" customFormat="1" ht="24.96" customHeight="1">
      <c r="A98" s="9"/>
      <c r="B98" s="196"/>
      <c r="C98" s="197"/>
      <c r="D98" s="198" t="s">
        <v>3983</v>
      </c>
      <c r="E98" s="199"/>
      <c r="F98" s="199"/>
      <c r="G98" s="199"/>
      <c r="H98" s="199"/>
      <c r="I98" s="199"/>
      <c r="J98" s="200">
        <f>J124</f>
        <v>0</v>
      </c>
      <c r="K98" s="197"/>
      <c r="L98" s="201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="10" customFormat="1" ht="19.92" customHeight="1">
      <c r="A99" s="10"/>
      <c r="B99" s="202"/>
      <c r="C99" s="136"/>
      <c r="D99" s="203" t="s">
        <v>2579</v>
      </c>
      <c r="E99" s="204"/>
      <c r="F99" s="204"/>
      <c r="G99" s="204"/>
      <c r="H99" s="204"/>
      <c r="I99" s="204"/>
      <c r="J99" s="205">
        <f>J125</f>
        <v>0</v>
      </c>
      <c r="K99" s="136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9" customFormat="1" ht="24.96" customHeight="1">
      <c r="A100" s="9"/>
      <c r="B100" s="196"/>
      <c r="C100" s="197"/>
      <c r="D100" s="198" t="s">
        <v>3984</v>
      </c>
      <c r="E100" s="199"/>
      <c r="F100" s="199"/>
      <c r="G100" s="199"/>
      <c r="H100" s="199"/>
      <c r="I100" s="199"/>
      <c r="J100" s="200">
        <f>J162</f>
        <v>0</v>
      </c>
      <c r="K100" s="197"/>
      <c r="L100" s="201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10" customFormat="1" ht="19.92" customHeight="1">
      <c r="A101" s="10"/>
      <c r="B101" s="202"/>
      <c r="C101" s="136"/>
      <c r="D101" s="203" t="s">
        <v>3903</v>
      </c>
      <c r="E101" s="204"/>
      <c r="F101" s="204"/>
      <c r="G101" s="204"/>
      <c r="H101" s="204"/>
      <c r="I101" s="204"/>
      <c r="J101" s="205">
        <f>J167</f>
        <v>0</v>
      </c>
      <c r="K101" s="136"/>
      <c r="L101" s="20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2" customFormat="1" ht="21.84" customHeight="1">
      <c r="A102" s="35"/>
      <c r="B102" s="36"/>
      <c r="C102" s="37"/>
      <c r="D102" s="37"/>
      <c r="E102" s="37"/>
      <c r="F102" s="37"/>
      <c r="G102" s="37"/>
      <c r="H102" s="37"/>
      <c r="I102" s="37"/>
      <c r="J102" s="37"/>
      <c r="K102" s="37"/>
      <c r="L102" s="66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3" s="2" customFormat="1" ht="6.96" customHeight="1">
      <c r="A103" s="35"/>
      <c r="B103" s="69"/>
      <c r="C103" s="70"/>
      <c r="D103" s="70"/>
      <c r="E103" s="70"/>
      <c r="F103" s="70"/>
      <c r="G103" s="70"/>
      <c r="H103" s="70"/>
      <c r="I103" s="70"/>
      <c r="J103" s="70"/>
      <c r="K103" s="70"/>
      <c r="L103" s="66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7" s="2" customFormat="1" ht="6.96" customHeight="1">
      <c r="A107" s="35"/>
      <c r="B107" s="71"/>
      <c r="C107" s="72"/>
      <c r="D107" s="72"/>
      <c r="E107" s="72"/>
      <c r="F107" s="72"/>
      <c r="G107" s="72"/>
      <c r="H107" s="72"/>
      <c r="I107" s="72"/>
      <c r="J107" s="72"/>
      <c r="K107" s="72"/>
      <c r="L107" s="66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="2" customFormat="1" ht="24.96" customHeight="1">
      <c r="A108" s="35"/>
      <c r="B108" s="36"/>
      <c r="C108" s="20" t="s">
        <v>250</v>
      </c>
      <c r="D108" s="37"/>
      <c r="E108" s="37"/>
      <c r="F108" s="37"/>
      <c r="G108" s="37"/>
      <c r="H108" s="37"/>
      <c r="I108" s="37"/>
      <c r="J108" s="37"/>
      <c r="K108" s="37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6.96" customHeight="1">
      <c r="A109" s="35"/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12" customHeight="1">
      <c r="A110" s="35"/>
      <c r="B110" s="36"/>
      <c r="C110" s="29" t="s">
        <v>14</v>
      </c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6.5" customHeight="1">
      <c r="A111" s="35"/>
      <c r="B111" s="36"/>
      <c r="C111" s="37"/>
      <c r="D111" s="37"/>
      <c r="E111" s="191" t="str">
        <f>E7</f>
        <v>Materská škola Svit - ZMNENA</v>
      </c>
      <c r="F111" s="29"/>
      <c r="G111" s="29"/>
      <c r="H111" s="29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2" customHeight="1">
      <c r="A112" s="35"/>
      <c r="B112" s="36"/>
      <c r="C112" s="29" t="s">
        <v>221</v>
      </c>
      <c r="D112" s="37"/>
      <c r="E112" s="37"/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6.5" customHeight="1">
      <c r="A113" s="35"/>
      <c r="B113" s="36"/>
      <c r="C113" s="37"/>
      <c r="D113" s="37"/>
      <c r="E113" s="79" t="str">
        <f>E9</f>
        <v>SO-4.1 - Preložka VO</v>
      </c>
      <c r="F113" s="37"/>
      <c r="G113" s="37"/>
      <c r="H113" s="37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6.96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12" customHeight="1">
      <c r="A115" s="35"/>
      <c r="B115" s="36"/>
      <c r="C115" s="29" t="s">
        <v>18</v>
      </c>
      <c r="D115" s="37"/>
      <c r="E115" s="37"/>
      <c r="F115" s="24" t="str">
        <f>F12</f>
        <v>Svit</v>
      </c>
      <c r="G115" s="37"/>
      <c r="H115" s="37"/>
      <c r="I115" s="29" t="s">
        <v>20</v>
      </c>
      <c r="J115" s="82" t="str">
        <f>IF(J12="","",J12)</f>
        <v>20. 7. 2022</v>
      </c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6.96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40.05" customHeight="1">
      <c r="A117" s="35"/>
      <c r="B117" s="36"/>
      <c r="C117" s="29" t="s">
        <v>22</v>
      </c>
      <c r="D117" s="37"/>
      <c r="E117" s="37"/>
      <c r="F117" s="24" t="str">
        <f>E15</f>
        <v>Mesto Svit</v>
      </c>
      <c r="G117" s="37"/>
      <c r="H117" s="37"/>
      <c r="I117" s="29" t="s">
        <v>29</v>
      </c>
      <c r="J117" s="33" t="str">
        <f>E21</f>
        <v>Ing. arch. Martin Baloga, PhD. a kolektív EnviArch</v>
      </c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5.15" customHeight="1">
      <c r="A118" s="35"/>
      <c r="B118" s="36"/>
      <c r="C118" s="29" t="s">
        <v>27</v>
      </c>
      <c r="D118" s="37"/>
      <c r="E118" s="37"/>
      <c r="F118" s="24" t="str">
        <f>IF(E18="","",E18)</f>
        <v>Vyplň údaj</v>
      </c>
      <c r="G118" s="37"/>
      <c r="H118" s="37"/>
      <c r="I118" s="29" t="s">
        <v>33</v>
      </c>
      <c r="J118" s="33" t="str">
        <f>E24</f>
        <v>Structures, s.r.o.</v>
      </c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0.32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11" customFormat="1" ht="29.28" customHeight="1">
      <c r="A120" s="207"/>
      <c r="B120" s="208"/>
      <c r="C120" s="209" t="s">
        <v>251</v>
      </c>
      <c r="D120" s="210" t="s">
        <v>63</v>
      </c>
      <c r="E120" s="210" t="s">
        <v>59</v>
      </c>
      <c r="F120" s="210" t="s">
        <v>60</v>
      </c>
      <c r="G120" s="210" t="s">
        <v>252</v>
      </c>
      <c r="H120" s="210" t="s">
        <v>253</v>
      </c>
      <c r="I120" s="210" t="s">
        <v>254</v>
      </c>
      <c r="J120" s="211" t="s">
        <v>225</v>
      </c>
      <c r="K120" s="212" t="s">
        <v>255</v>
      </c>
      <c r="L120" s="213"/>
      <c r="M120" s="103" t="s">
        <v>1</v>
      </c>
      <c r="N120" s="104" t="s">
        <v>42</v>
      </c>
      <c r="O120" s="104" t="s">
        <v>256</v>
      </c>
      <c r="P120" s="104" t="s">
        <v>257</v>
      </c>
      <c r="Q120" s="104" t="s">
        <v>258</v>
      </c>
      <c r="R120" s="104" t="s">
        <v>259</v>
      </c>
      <c r="S120" s="104" t="s">
        <v>260</v>
      </c>
      <c r="T120" s="105" t="s">
        <v>261</v>
      </c>
      <c r="U120" s="207"/>
      <c r="V120" s="207"/>
      <c r="W120" s="207"/>
      <c r="X120" s="207"/>
      <c r="Y120" s="207"/>
      <c r="Z120" s="207"/>
      <c r="AA120" s="207"/>
      <c r="AB120" s="207"/>
      <c r="AC120" s="207"/>
      <c r="AD120" s="207"/>
      <c r="AE120" s="207"/>
    </row>
    <row r="121" s="2" customFormat="1" ht="22.8" customHeight="1">
      <c r="A121" s="35"/>
      <c r="B121" s="36"/>
      <c r="C121" s="110" t="s">
        <v>226</v>
      </c>
      <c r="D121" s="37"/>
      <c r="E121" s="37"/>
      <c r="F121" s="37"/>
      <c r="G121" s="37"/>
      <c r="H121" s="37"/>
      <c r="I121" s="37"/>
      <c r="J121" s="214">
        <f>BK121</f>
        <v>0</v>
      </c>
      <c r="K121" s="37"/>
      <c r="L121" s="41"/>
      <c r="M121" s="106"/>
      <c r="N121" s="215"/>
      <c r="O121" s="107"/>
      <c r="P121" s="216">
        <f>P122+P124+P162</f>
        <v>0</v>
      </c>
      <c r="Q121" s="107"/>
      <c r="R121" s="216">
        <f>R122+R124+R162</f>
        <v>32.516159999999999</v>
      </c>
      <c r="S121" s="107"/>
      <c r="T121" s="217">
        <f>T122+T124+T162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4" t="s">
        <v>77</v>
      </c>
      <c r="AU121" s="14" t="s">
        <v>227</v>
      </c>
      <c r="BK121" s="218">
        <f>BK122+BK124+BK162</f>
        <v>0</v>
      </c>
    </row>
    <row r="122" s="12" customFormat="1" ht="25.92" customHeight="1">
      <c r="A122" s="12"/>
      <c r="B122" s="219"/>
      <c r="C122" s="220"/>
      <c r="D122" s="221" t="s">
        <v>77</v>
      </c>
      <c r="E122" s="222" t="s">
        <v>85</v>
      </c>
      <c r="F122" s="222" t="s">
        <v>4679</v>
      </c>
      <c r="G122" s="220"/>
      <c r="H122" s="220"/>
      <c r="I122" s="223"/>
      <c r="J122" s="224">
        <f>BK122</f>
        <v>0</v>
      </c>
      <c r="K122" s="220"/>
      <c r="L122" s="225"/>
      <c r="M122" s="226"/>
      <c r="N122" s="227"/>
      <c r="O122" s="227"/>
      <c r="P122" s="228">
        <f>P123</f>
        <v>0</v>
      </c>
      <c r="Q122" s="227"/>
      <c r="R122" s="228">
        <f>R123</f>
        <v>0</v>
      </c>
      <c r="S122" s="227"/>
      <c r="T122" s="229">
        <f>T123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30" t="s">
        <v>85</v>
      </c>
      <c r="AT122" s="231" t="s">
        <v>77</v>
      </c>
      <c r="AU122" s="231" t="s">
        <v>78</v>
      </c>
      <c r="AY122" s="230" t="s">
        <v>263</v>
      </c>
      <c r="BK122" s="232">
        <f>BK123</f>
        <v>0</v>
      </c>
    </row>
    <row r="123" s="2" customFormat="1" ht="24.15" customHeight="1">
      <c r="A123" s="35"/>
      <c r="B123" s="36"/>
      <c r="C123" s="233" t="s">
        <v>85</v>
      </c>
      <c r="D123" s="233" t="s">
        <v>264</v>
      </c>
      <c r="E123" s="234" t="s">
        <v>4680</v>
      </c>
      <c r="F123" s="235" t="s">
        <v>4681</v>
      </c>
      <c r="G123" s="236" t="s">
        <v>267</v>
      </c>
      <c r="H123" s="237">
        <v>6</v>
      </c>
      <c r="I123" s="238"/>
      <c r="J123" s="237">
        <f>ROUND(I123*H123,3)</f>
        <v>0</v>
      </c>
      <c r="K123" s="239"/>
      <c r="L123" s="41"/>
      <c r="M123" s="240" t="s">
        <v>1</v>
      </c>
      <c r="N123" s="241" t="s">
        <v>44</v>
      </c>
      <c r="O123" s="94"/>
      <c r="P123" s="242">
        <f>O123*H123</f>
        <v>0</v>
      </c>
      <c r="Q123" s="242">
        <v>0</v>
      </c>
      <c r="R123" s="242">
        <f>Q123*H123</f>
        <v>0</v>
      </c>
      <c r="S123" s="242">
        <v>0</v>
      </c>
      <c r="T123" s="243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44" t="s">
        <v>101</v>
      </c>
      <c r="AT123" s="244" t="s">
        <v>264</v>
      </c>
      <c r="AU123" s="244" t="s">
        <v>85</v>
      </c>
      <c r="AY123" s="14" t="s">
        <v>263</v>
      </c>
      <c r="BE123" s="245">
        <f>IF(N123="základná",J123,0)</f>
        <v>0</v>
      </c>
      <c r="BF123" s="245">
        <f>IF(N123="znížená",J123,0)</f>
        <v>0</v>
      </c>
      <c r="BG123" s="245">
        <f>IF(N123="zákl. prenesená",J123,0)</f>
        <v>0</v>
      </c>
      <c r="BH123" s="245">
        <f>IF(N123="zníž. prenesená",J123,0)</f>
        <v>0</v>
      </c>
      <c r="BI123" s="245">
        <f>IF(N123="nulová",J123,0)</f>
        <v>0</v>
      </c>
      <c r="BJ123" s="14" t="s">
        <v>89</v>
      </c>
      <c r="BK123" s="246">
        <f>ROUND(I123*H123,3)</f>
        <v>0</v>
      </c>
      <c r="BL123" s="14" t="s">
        <v>101</v>
      </c>
      <c r="BM123" s="244" t="s">
        <v>4682</v>
      </c>
    </row>
    <row r="124" s="12" customFormat="1" ht="25.92" customHeight="1">
      <c r="A124" s="12"/>
      <c r="B124" s="219"/>
      <c r="C124" s="220"/>
      <c r="D124" s="221" t="s">
        <v>77</v>
      </c>
      <c r="E124" s="222" t="s">
        <v>2751</v>
      </c>
      <c r="F124" s="222" t="s">
        <v>2581</v>
      </c>
      <c r="G124" s="220"/>
      <c r="H124" s="220"/>
      <c r="I124" s="223"/>
      <c r="J124" s="224">
        <f>BK124</f>
        <v>0</v>
      </c>
      <c r="K124" s="220"/>
      <c r="L124" s="225"/>
      <c r="M124" s="226"/>
      <c r="N124" s="227"/>
      <c r="O124" s="227"/>
      <c r="P124" s="228">
        <f>P125</f>
        <v>0</v>
      </c>
      <c r="Q124" s="227"/>
      <c r="R124" s="228">
        <f>R125</f>
        <v>0.51616000000000006</v>
      </c>
      <c r="S124" s="227"/>
      <c r="T124" s="229">
        <f>T125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30" t="s">
        <v>85</v>
      </c>
      <c r="AT124" s="231" t="s">
        <v>77</v>
      </c>
      <c r="AU124" s="231" t="s">
        <v>78</v>
      </c>
      <c r="AY124" s="230" t="s">
        <v>263</v>
      </c>
      <c r="BK124" s="232">
        <f>BK125</f>
        <v>0</v>
      </c>
    </row>
    <row r="125" s="12" customFormat="1" ht="22.8" customHeight="1">
      <c r="A125" s="12"/>
      <c r="B125" s="219"/>
      <c r="C125" s="220"/>
      <c r="D125" s="221" t="s">
        <v>77</v>
      </c>
      <c r="E125" s="247" t="s">
        <v>2582</v>
      </c>
      <c r="F125" s="247" t="s">
        <v>2583</v>
      </c>
      <c r="G125" s="220"/>
      <c r="H125" s="220"/>
      <c r="I125" s="223"/>
      <c r="J125" s="248">
        <f>BK125</f>
        <v>0</v>
      </c>
      <c r="K125" s="220"/>
      <c r="L125" s="225"/>
      <c r="M125" s="226"/>
      <c r="N125" s="227"/>
      <c r="O125" s="227"/>
      <c r="P125" s="228">
        <f>SUM(P126:P161)</f>
        <v>0</v>
      </c>
      <c r="Q125" s="227"/>
      <c r="R125" s="228">
        <f>SUM(R126:R161)</f>
        <v>0.51616000000000006</v>
      </c>
      <c r="S125" s="227"/>
      <c r="T125" s="229">
        <f>SUM(T126:T161)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30" t="s">
        <v>85</v>
      </c>
      <c r="AT125" s="231" t="s">
        <v>77</v>
      </c>
      <c r="AU125" s="231" t="s">
        <v>85</v>
      </c>
      <c r="AY125" s="230" t="s">
        <v>263</v>
      </c>
      <c r="BK125" s="232">
        <f>SUM(BK126:BK161)</f>
        <v>0</v>
      </c>
    </row>
    <row r="126" s="2" customFormat="1" ht="24.15" customHeight="1">
      <c r="A126" s="35"/>
      <c r="B126" s="36"/>
      <c r="C126" s="233" t="s">
        <v>89</v>
      </c>
      <c r="D126" s="233" t="s">
        <v>264</v>
      </c>
      <c r="E126" s="234" t="s">
        <v>4683</v>
      </c>
      <c r="F126" s="235" t="s">
        <v>4684</v>
      </c>
      <c r="G126" s="236" t="s">
        <v>569</v>
      </c>
      <c r="H126" s="237">
        <v>235</v>
      </c>
      <c r="I126" s="238"/>
      <c r="J126" s="237">
        <f>ROUND(I126*H126,3)</f>
        <v>0</v>
      </c>
      <c r="K126" s="239"/>
      <c r="L126" s="41"/>
      <c r="M126" s="240" t="s">
        <v>1</v>
      </c>
      <c r="N126" s="241" t="s">
        <v>44</v>
      </c>
      <c r="O126" s="94"/>
      <c r="P126" s="242">
        <f>O126*H126</f>
        <v>0</v>
      </c>
      <c r="Q126" s="242">
        <v>0</v>
      </c>
      <c r="R126" s="242">
        <f>Q126*H126</f>
        <v>0</v>
      </c>
      <c r="S126" s="242">
        <v>0</v>
      </c>
      <c r="T126" s="243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44" t="s">
        <v>101</v>
      </c>
      <c r="AT126" s="244" t="s">
        <v>264</v>
      </c>
      <c r="AU126" s="244" t="s">
        <v>89</v>
      </c>
      <c r="AY126" s="14" t="s">
        <v>263</v>
      </c>
      <c r="BE126" s="245">
        <f>IF(N126="základná",J126,0)</f>
        <v>0</v>
      </c>
      <c r="BF126" s="245">
        <f>IF(N126="znížená",J126,0)</f>
        <v>0</v>
      </c>
      <c r="BG126" s="245">
        <f>IF(N126="zákl. prenesená",J126,0)</f>
        <v>0</v>
      </c>
      <c r="BH126" s="245">
        <f>IF(N126="zníž. prenesená",J126,0)</f>
        <v>0</v>
      </c>
      <c r="BI126" s="245">
        <f>IF(N126="nulová",J126,0)</f>
        <v>0</v>
      </c>
      <c r="BJ126" s="14" t="s">
        <v>89</v>
      </c>
      <c r="BK126" s="246">
        <f>ROUND(I126*H126,3)</f>
        <v>0</v>
      </c>
      <c r="BL126" s="14" t="s">
        <v>101</v>
      </c>
      <c r="BM126" s="244" t="s">
        <v>4685</v>
      </c>
    </row>
    <row r="127" s="2" customFormat="1" ht="33" customHeight="1">
      <c r="A127" s="35"/>
      <c r="B127" s="36"/>
      <c r="C127" s="249" t="s">
        <v>96</v>
      </c>
      <c r="D127" s="249" t="s">
        <v>612</v>
      </c>
      <c r="E127" s="250" t="s">
        <v>4686</v>
      </c>
      <c r="F127" s="251" t="s">
        <v>4687</v>
      </c>
      <c r="G127" s="252" t="s">
        <v>569</v>
      </c>
      <c r="H127" s="253">
        <v>36</v>
      </c>
      <c r="I127" s="254"/>
      <c r="J127" s="253">
        <f>ROUND(I127*H127,3)</f>
        <v>0</v>
      </c>
      <c r="K127" s="255"/>
      <c r="L127" s="256"/>
      <c r="M127" s="257" t="s">
        <v>1</v>
      </c>
      <c r="N127" s="258" t="s">
        <v>44</v>
      </c>
      <c r="O127" s="94"/>
      <c r="P127" s="242">
        <f>O127*H127</f>
        <v>0</v>
      </c>
      <c r="Q127" s="242">
        <v>0</v>
      </c>
      <c r="R127" s="242">
        <f>Q127*H127</f>
        <v>0</v>
      </c>
      <c r="S127" s="242">
        <v>0</v>
      </c>
      <c r="T127" s="243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44" t="s">
        <v>290</v>
      </c>
      <c r="AT127" s="244" t="s">
        <v>612</v>
      </c>
      <c r="AU127" s="244" t="s">
        <v>89</v>
      </c>
      <c r="AY127" s="14" t="s">
        <v>263</v>
      </c>
      <c r="BE127" s="245">
        <f>IF(N127="základná",J127,0)</f>
        <v>0</v>
      </c>
      <c r="BF127" s="245">
        <f>IF(N127="znížená",J127,0)</f>
        <v>0</v>
      </c>
      <c r="BG127" s="245">
        <f>IF(N127="zákl. prenesená",J127,0)</f>
        <v>0</v>
      </c>
      <c r="BH127" s="245">
        <f>IF(N127="zníž. prenesená",J127,0)</f>
        <v>0</v>
      </c>
      <c r="BI127" s="245">
        <f>IF(N127="nulová",J127,0)</f>
        <v>0</v>
      </c>
      <c r="BJ127" s="14" t="s">
        <v>89</v>
      </c>
      <c r="BK127" s="246">
        <f>ROUND(I127*H127,3)</f>
        <v>0</v>
      </c>
      <c r="BL127" s="14" t="s">
        <v>101</v>
      </c>
      <c r="BM127" s="244" t="s">
        <v>4688</v>
      </c>
    </row>
    <row r="128" s="2" customFormat="1" ht="24.15" customHeight="1">
      <c r="A128" s="35"/>
      <c r="B128" s="36"/>
      <c r="C128" s="233" t="s">
        <v>101</v>
      </c>
      <c r="D128" s="233" t="s">
        <v>264</v>
      </c>
      <c r="E128" s="234" t="s">
        <v>4689</v>
      </c>
      <c r="F128" s="235" t="s">
        <v>4690</v>
      </c>
      <c r="G128" s="236" t="s">
        <v>569</v>
      </c>
      <c r="H128" s="237">
        <v>36</v>
      </c>
      <c r="I128" s="238"/>
      <c r="J128" s="237">
        <f>ROUND(I128*H128,3)</f>
        <v>0</v>
      </c>
      <c r="K128" s="239"/>
      <c r="L128" s="41"/>
      <c r="M128" s="240" t="s">
        <v>1</v>
      </c>
      <c r="N128" s="241" t="s">
        <v>44</v>
      </c>
      <c r="O128" s="94"/>
      <c r="P128" s="242">
        <f>O128*H128</f>
        <v>0</v>
      </c>
      <c r="Q128" s="242">
        <v>0</v>
      </c>
      <c r="R128" s="242">
        <f>Q128*H128</f>
        <v>0</v>
      </c>
      <c r="S128" s="242">
        <v>0</v>
      </c>
      <c r="T128" s="243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44" t="s">
        <v>101</v>
      </c>
      <c r="AT128" s="244" t="s">
        <v>264</v>
      </c>
      <c r="AU128" s="244" t="s">
        <v>89</v>
      </c>
      <c r="AY128" s="14" t="s">
        <v>263</v>
      </c>
      <c r="BE128" s="245">
        <f>IF(N128="základná",J128,0)</f>
        <v>0</v>
      </c>
      <c r="BF128" s="245">
        <f>IF(N128="znížená",J128,0)</f>
        <v>0</v>
      </c>
      <c r="BG128" s="245">
        <f>IF(N128="zákl. prenesená",J128,0)</f>
        <v>0</v>
      </c>
      <c r="BH128" s="245">
        <f>IF(N128="zníž. prenesená",J128,0)</f>
        <v>0</v>
      </c>
      <c r="BI128" s="245">
        <f>IF(N128="nulová",J128,0)</f>
        <v>0</v>
      </c>
      <c r="BJ128" s="14" t="s">
        <v>89</v>
      </c>
      <c r="BK128" s="246">
        <f>ROUND(I128*H128,3)</f>
        <v>0</v>
      </c>
      <c r="BL128" s="14" t="s">
        <v>101</v>
      </c>
      <c r="BM128" s="244" t="s">
        <v>4691</v>
      </c>
    </row>
    <row r="129" s="2" customFormat="1" ht="24.15" customHeight="1">
      <c r="A129" s="35"/>
      <c r="B129" s="36"/>
      <c r="C129" s="233" t="s">
        <v>278</v>
      </c>
      <c r="D129" s="233" t="s">
        <v>264</v>
      </c>
      <c r="E129" s="234" t="s">
        <v>4692</v>
      </c>
      <c r="F129" s="235" t="s">
        <v>4693</v>
      </c>
      <c r="G129" s="236" t="s">
        <v>2598</v>
      </c>
      <c r="H129" s="237">
        <v>4</v>
      </c>
      <c r="I129" s="238"/>
      <c r="J129" s="237">
        <f>ROUND(I129*H129,3)</f>
        <v>0</v>
      </c>
      <c r="K129" s="239"/>
      <c r="L129" s="41"/>
      <c r="M129" s="240" t="s">
        <v>1</v>
      </c>
      <c r="N129" s="241" t="s">
        <v>44</v>
      </c>
      <c r="O129" s="94"/>
      <c r="P129" s="242">
        <f>O129*H129</f>
        <v>0</v>
      </c>
      <c r="Q129" s="242">
        <v>0</v>
      </c>
      <c r="R129" s="242">
        <f>Q129*H129</f>
        <v>0</v>
      </c>
      <c r="S129" s="242">
        <v>0</v>
      </c>
      <c r="T129" s="243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4" t="s">
        <v>101</v>
      </c>
      <c r="AT129" s="244" t="s">
        <v>264</v>
      </c>
      <c r="AU129" s="244" t="s">
        <v>89</v>
      </c>
      <c r="AY129" s="14" t="s">
        <v>263</v>
      </c>
      <c r="BE129" s="245">
        <f>IF(N129="základná",J129,0)</f>
        <v>0</v>
      </c>
      <c r="BF129" s="245">
        <f>IF(N129="znížená",J129,0)</f>
        <v>0</v>
      </c>
      <c r="BG129" s="245">
        <f>IF(N129="zákl. prenesená",J129,0)</f>
        <v>0</v>
      </c>
      <c r="BH129" s="245">
        <f>IF(N129="zníž. prenesená",J129,0)</f>
        <v>0</v>
      </c>
      <c r="BI129" s="245">
        <f>IF(N129="nulová",J129,0)</f>
        <v>0</v>
      </c>
      <c r="BJ129" s="14" t="s">
        <v>89</v>
      </c>
      <c r="BK129" s="246">
        <f>ROUND(I129*H129,3)</f>
        <v>0</v>
      </c>
      <c r="BL129" s="14" t="s">
        <v>101</v>
      </c>
      <c r="BM129" s="244" t="s">
        <v>4694</v>
      </c>
    </row>
    <row r="130" s="2" customFormat="1" ht="16.5" customHeight="1">
      <c r="A130" s="35"/>
      <c r="B130" s="36"/>
      <c r="C130" s="249" t="s">
        <v>282</v>
      </c>
      <c r="D130" s="249" t="s">
        <v>612</v>
      </c>
      <c r="E130" s="250" t="s">
        <v>4695</v>
      </c>
      <c r="F130" s="251" t="s">
        <v>4696</v>
      </c>
      <c r="G130" s="252" t="s">
        <v>2598</v>
      </c>
      <c r="H130" s="253">
        <v>9</v>
      </c>
      <c r="I130" s="254"/>
      <c r="J130" s="253">
        <f>ROUND(I130*H130,3)</f>
        <v>0</v>
      </c>
      <c r="K130" s="255"/>
      <c r="L130" s="256"/>
      <c r="M130" s="257" t="s">
        <v>1</v>
      </c>
      <c r="N130" s="258" t="s">
        <v>44</v>
      </c>
      <c r="O130" s="94"/>
      <c r="P130" s="242">
        <f>O130*H130</f>
        <v>0</v>
      </c>
      <c r="Q130" s="242">
        <v>0</v>
      </c>
      <c r="R130" s="242">
        <f>Q130*H130</f>
        <v>0</v>
      </c>
      <c r="S130" s="242">
        <v>0</v>
      </c>
      <c r="T130" s="243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4" t="s">
        <v>290</v>
      </c>
      <c r="AT130" s="244" t="s">
        <v>612</v>
      </c>
      <c r="AU130" s="244" t="s">
        <v>89</v>
      </c>
      <c r="AY130" s="14" t="s">
        <v>263</v>
      </c>
      <c r="BE130" s="245">
        <f>IF(N130="základná",J130,0)</f>
        <v>0</v>
      </c>
      <c r="BF130" s="245">
        <f>IF(N130="znížená",J130,0)</f>
        <v>0</v>
      </c>
      <c r="BG130" s="245">
        <f>IF(N130="zákl. prenesená",J130,0)</f>
        <v>0</v>
      </c>
      <c r="BH130" s="245">
        <f>IF(N130="zníž. prenesená",J130,0)</f>
        <v>0</v>
      </c>
      <c r="BI130" s="245">
        <f>IF(N130="nulová",J130,0)</f>
        <v>0</v>
      </c>
      <c r="BJ130" s="14" t="s">
        <v>89</v>
      </c>
      <c r="BK130" s="246">
        <f>ROUND(I130*H130,3)</f>
        <v>0</v>
      </c>
      <c r="BL130" s="14" t="s">
        <v>101</v>
      </c>
      <c r="BM130" s="244" t="s">
        <v>4697</v>
      </c>
    </row>
    <row r="131" s="2" customFormat="1" ht="16.5" customHeight="1">
      <c r="A131" s="35"/>
      <c r="B131" s="36"/>
      <c r="C131" s="249" t="s">
        <v>286</v>
      </c>
      <c r="D131" s="249" t="s">
        <v>612</v>
      </c>
      <c r="E131" s="250" t="s">
        <v>4698</v>
      </c>
      <c r="F131" s="251" t="s">
        <v>4699</v>
      </c>
      <c r="G131" s="252" t="s">
        <v>2598</v>
      </c>
      <c r="H131" s="253">
        <v>9</v>
      </c>
      <c r="I131" s="254"/>
      <c r="J131" s="253">
        <f>ROUND(I131*H131,3)</f>
        <v>0</v>
      </c>
      <c r="K131" s="255"/>
      <c r="L131" s="256"/>
      <c r="M131" s="257" t="s">
        <v>1</v>
      </c>
      <c r="N131" s="258" t="s">
        <v>44</v>
      </c>
      <c r="O131" s="94"/>
      <c r="P131" s="242">
        <f>O131*H131</f>
        <v>0</v>
      </c>
      <c r="Q131" s="242">
        <v>0</v>
      </c>
      <c r="R131" s="242">
        <f>Q131*H131</f>
        <v>0</v>
      </c>
      <c r="S131" s="242">
        <v>0</v>
      </c>
      <c r="T131" s="24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4" t="s">
        <v>290</v>
      </c>
      <c r="AT131" s="244" t="s">
        <v>612</v>
      </c>
      <c r="AU131" s="244" t="s">
        <v>89</v>
      </c>
      <c r="AY131" s="14" t="s">
        <v>263</v>
      </c>
      <c r="BE131" s="245">
        <f>IF(N131="základná",J131,0)</f>
        <v>0</v>
      </c>
      <c r="BF131" s="245">
        <f>IF(N131="znížená",J131,0)</f>
        <v>0</v>
      </c>
      <c r="BG131" s="245">
        <f>IF(N131="zákl. prenesená",J131,0)</f>
        <v>0</v>
      </c>
      <c r="BH131" s="245">
        <f>IF(N131="zníž. prenesená",J131,0)</f>
        <v>0</v>
      </c>
      <c r="BI131" s="245">
        <f>IF(N131="nulová",J131,0)</f>
        <v>0</v>
      </c>
      <c r="BJ131" s="14" t="s">
        <v>89</v>
      </c>
      <c r="BK131" s="246">
        <f>ROUND(I131*H131,3)</f>
        <v>0</v>
      </c>
      <c r="BL131" s="14" t="s">
        <v>101</v>
      </c>
      <c r="BM131" s="244" t="s">
        <v>4700</v>
      </c>
    </row>
    <row r="132" s="2" customFormat="1" ht="24.15" customHeight="1">
      <c r="A132" s="35"/>
      <c r="B132" s="36"/>
      <c r="C132" s="233" t="s">
        <v>290</v>
      </c>
      <c r="D132" s="233" t="s">
        <v>264</v>
      </c>
      <c r="E132" s="234" t="s">
        <v>4701</v>
      </c>
      <c r="F132" s="235" t="s">
        <v>4702</v>
      </c>
      <c r="G132" s="236" t="s">
        <v>2598</v>
      </c>
      <c r="H132" s="237">
        <v>9</v>
      </c>
      <c r="I132" s="238"/>
      <c r="J132" s="237">
        <f>ROUND(I132*H132,3)</f>
        <v>0</v>
      </c>
      <c r="K132" s="239"/>
      <c r="L132" s="41"/>
      <c r="M132" s="240" t="s">
        <v>1</v>
      </c>
      <c r="N132" s="241" t="s">
        <v>44</v>
      </c>
      <c r="O132" s="94"/>
      <c r="P132" s="242">
        <f>O132*H132</f>
        <v>0</v>
      </c>
      <c r="Q132" s="242">
        <v>0</v>
      </c>
      <c r="R132" s="242">
        <f>Q132*H132</f>
        <v>0</v>
      </c>
      <c r="S132" s="242">
        <v>0</v>
      </c>
      <c r="T132" s="24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4" t="s">
        <v>101</v>
      </c>
      <c r="AT132" s="244" t="s">
        <v>264</v>
      </c>
      <c r="AU132" s="244" t="s">
        <v>89</v>
      </c>
      <c r="AY132" s="14" t="s">
        <v>263</v>
      </c>
      <c r="BE132" s="245">
        <f>IF(N132="základná",J132,0)</f>
        <v>0</v>
      </c>
      <c r="BF132" s="245">
        <f>IF(N132="znížená",J132,0)</f>
        <v>0</v>
      </c>
      <c r="BG132" s="245">
        <f>IF(N132="zákl. prenesená",J132,0)</f>
        <v>0</v>
      </c>
      <c r="BH132" s="245">
        <f>IF(N132="zníž. prenesená",J132,0)</f>
        <v>0</v>
      </c>
      <c r="BI132" s="245">
        <f>IF(N132="nulová",J132,0)</f>
        <v>0</v>
      </c>
      <c r="BJ132" s="14" t="s">
        <v>89</v>
      </c>
      <c r="BK132" s="246">
        <f>ROUND(I132*H132,3)</f>
        <v>0</v>
      </c>
      <c r="BL132" s="14" t="s">
        <v>101</v>
      </c>
      <c r="BM132" s="244" t="s">
        <v>4703</v>
      </c>
    </row>
    <row r="133" s="2" customFormat="1" ht="24.15" customHeight="1">
      <c r="A133" s="35"/>
      <c r="B133" s="36"/>
      <c r="C133" s="233" t="s">
        <v>302</v>
      </c>
      <c r="D133" s="233" t="s">
        <v>264</v>
      </c>
      <c r="E133" s="234" t="s">
        <v>4704</v>
      </c>
      <c r="F133" s="235" t="s">
        <v>4705</v>
      </c>
      <c r="G133" s="236" t="s">
        <v>2598</v>
      </c>
      <c r="H133" s="237">
        <v>9</v>
      </c>
      <c r="I133" s="238"/>
      <c r="J133" s="237">
        <f>ROUND(I133*H133,3)</f>
        <v>0</v>
      </c>
      <c r="K133" s="239"/>
      <c r="L133" s="41"/>
      <c r="M133" s="240" t="s">
        <v>1</v>
      </c>
      <c r="N133" s="241" t="s">
        <v>44</v>
      </c>
      <c r="O133" s="94"/>
      <c r="P133" s="242">
        <f>O133*H133</f>
        <v>0</v>
      </c>
      <c r="Q133" s="242">
        <v>0</v>
      </c>
      <c r="R133" s="242">
        <f>Q133*H133</f>
        <v>0</v>
      </c>
      <c r="S133" s="242">
        <v>0</v>
      </c>
      <c r="T133" s="24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4" t="s">
        <v>101</v>
      </c>
      <c r="AT133" s="244" t="s">
        <v>264</v>
      </c>
      <c r="AU133" s="244" t="s">
        <v>89</v>
      </c>
      <c r="AY133" s="14" t="s">
        <v>263</v>
      </c>
      <c r="BE133" s="245">
        <f>IF(N133="základná",J133,0)</f>
        <v>0</v>
      </c>
      <c r="BF133" s="245">
        <f>IF(N133="znížená",J133,0)</f>
        <v>0</v>
      </c>
      <c r="BG133" s="245">
        <f>IF(N133="zákl. prenesená",J133,0)</f>
        <v>0</v>
      </c>
      <c r="BH133" s="245">
        <f>IF(N133="zníž. prenesená",J133,0)</f>
        <v>0</v>
      </c>
      <c r="BI133" s="245">
        <f>IF(N133="nulová",J133,0)</f>
        <v>0</v>
      </c>
      <c r="BJ133" s="14" t="s">
        <v>89</v>
      </c>
      <c r="BK133" s="246">
        <f>ROUND(I133*H133,3)</f>
        <v>0</v>
      </c>
      <c r="BL133" s="14" t="s">
        <v>101</v>
      </c>
      <c r="BM133" s="244" t="s">
        <v>4706</v>
      </c>
    </row>
    <row r="134" s="2" customFormat="1" ht="16.5" customHeight="1">
      <c r="A134" s="35"/>
      <c r="B134" s="36"/>
      <c r="C134" s="233" t="s">
        <v>319</v>
      </c>
      <c r="D134" s="233" t="s">
        <v>264</v>
      </c>
      <c r="E134" s="234" t="s">
        <v>4707</v>
      </c>
      <c r="F134" s="235" t="s">
        <v>4708</v>
      </c>
      <c r="G134" s="236" t="s">
        <v>2598</v>
      </c>
      <c r="H134" s="237">
        <v>4</v>
      </c>
      <c r="I134" s="238"/>
      <c r="J134" s="237">
        <f>ROUND(I134*H134,3)</f>
        <v>0</v>
      </c>
      <c r="K134" s="239"/>
      <c r="L134" s="41"/>
      <c r="M134" s="240" t="s">
        <v>1</v>
      </c>
      <c r="N134" s="241" t="s">
        <v>44</v>
      </c>
      <c r="O134" s="94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101</v>
      </c>
      <c r="AT134" s="244" t="s">
        <v>264</v>
      </c>
      <c r="AU134" s="244" t="s">
        <v>89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101</v>
      </c>
      <c r="BM134" s="244" t="s">
        <v>4709</v>
      </c>
    </row>
    <row r="135" s="2" customFormat="1" ht="21.75" customHeight="1">
      <c r="A135" s="35"/>
      <c r="B135" s="36"/>
      <c r="C135" s="249" t="s">
        <v>327</v>
      </c>
      <c r="D135" s="249" t="s">
        <v>612</v>
      </c>
      <c r="E135" s="250" t="s">
        <v>4710</v>
      </c>
      <c r="F135" s="251" t="s">
        <v>4711</v>
      </c>
      <c r="G135" s="252" t="s">
        <v>2598</v>
      </c>
      <c r="H135" s="253">
        <v>4</v>
      </c>
      <c r="I135" s="254"/>
      <c r="J135" s="253">
        <f>ROUND(I135*H135,3)</f>
        <v>0</v>
      </c>
      <c r="K135" s="255"/>
      <c r="L135" s="256"/>
      <c r="M135" s="257" t="s">
        <v>1</v>
      </c>
      <c r="N135" s="258" t="s">
        <v>44</v>
      </c>
      <c r="O135" s="94"/>
      <c r="P135" s="242">
        <f>O135*H135</f>
        <v>0</v>
      </c>
      <c r="Q135" s="242">
        <v>0.01</v>
      </c>
      <c r="R135" s="242">
        <f>Q135*H135</f>
        <v>0.040000000000000001</v>
      </c>
      <c r="S135" s="242">
        <v>0</v>
      </c>
      <c r="T135" s="24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4" t="s">
        <v>290</v>
      </c>
      <c r="AT135" s="244" t="s">
        <v>612</v>
      </c>
      <c r="AU135" s="244" t="s">
        <v>89</v>
      </c>
      <c r="AY135" s="14" t="s">
        <v>263</v>
      </c>
      <c r="BE135" s="245">
        <f>IF(N135="základná",J135,0)</f>
        <v>0</v>
      </c>
      <c r="BF135" s="245">
        <f>IF(N135="znížená",J135,0)</f>
        <v>0</v>
      </c>
      <c r="BG135" s="245">
        <f>IF(N135="zákl. prenesená",J135,0)</f>
        <v>0</v>
      </c>
      <c r="BH135" s="245">
        <f>IF(N135="zníž. prenesená",J135,0)</f>
        <v>0</v>
      </c>
      <c r="BI135" s="245">
        <f>IF(N135="nulová",J135,0)</f>
        <v>0</v>
      </c>
      <c r="BJ135" s="14" t="s">
        <v>89</v>
      </c>
      <c r="BK135" s="246">
        <f>ROUND(I135*H135,3)</f>
        <v>0</v>
      </c>
      <c r="BL135" s="14" t="s">
        <v>101</v>
      </c>
      <c r="BM135" s="244" t="s">
        <v>4712</v>
      </c>
    </row>
    <row r="136" s="2" customFormat="1" ht="24.15" customHeight="1">
      <c r="A136" s="35"/>
      <c r="B136" s="36"/>
      <c r="C136" s="233" t="s">
        <v>331</v>
      </c>
      <c r="D136" s="233" t="s">
        <v>264</v>
      </c>
      <c r="E136" s="234" t="s">
        <v>4713</v>
      </c>
      <c r="F136" s="235" t="s">
        <v>4714</v>
      </c>
      <c r="G136" s="236" t="s">
        <v>2598</v>
      </c>
      <c r="H136" s="237">
        <v>1</v>
      </c>
      <c r="I136" s="238"/>
      <c r="J136" s="237">
        <f>ROUND(I136*H136,3)</f>
        <v>0</v>
      </c>
      <c r="K136" s="239"/>
      <c r="L136" s="41"/>
      <c r="M136" s="240" t="s">
        <v>1</v>
      </c>
      <c r="N136" s="241" t="s">
        <v>44</v>
      </c>
      <c r="O136" s="94"/>
      <c r="P136" s="242">
        <f>O136*H136</f>
        <v>0</v>
      </c>
      <c r="Q136" s="242">
        <v>0</v>
      </c>
      <c r="R136" s="242">
        <f>Q136*H136</f>
        <v>0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101</v>
      </c>
      <c r="AT136" s="244" t="s">
        <v>264</v>
      </c>
      <c r="AU136" s="244" t="s">
        <v>89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101</v>
      </c>
      <c r="BM136" s="244" t="s">
        <v>4715</v>
      </c>
    </row>
    <row r="137" s="2" customFormat="1" ht="16.5" customHeight="1">
      <c r="A137" s="35"/>
      <c r="B137" s="36"/>
      <c r="C137" s="233" t="s">
        <v>1455</v>
      </c>
      <c r="D137" s="233" t="s">
        <v>264</v>
      </c>
      <c r="E137" s="234" t="s">
        <v>4716</v>
      </c>
      <c r="F137" s="235" t="s">
        <v>4717</v>
      </c>
      <c r="G137" s="236" t="s">
        <v>2598</v>
      </c>
      <c r="H137" s="237">
        <v>4</v>
      </c>
      <c r="I137" s="238"/>
      <c r="J137" s="237">
        <f>ROUND(I137*H137,3)</f>
        <v>0</v>
      </c>
      <c r="K137" s="239"/>
      <c r="L137" s="41"/>
      <c r="M137" s="240" t="s">
        <v>1</v>
      </c>
      <c r="N137" s="241" t="s">
        <v>44</v>
      </c>
      <c r="O137" s="94"/>
      <c r="P137" s="242">
        <f>O137*H137</f>
        <v>0</v>
      </c>
      <c r="Q137" s="242">
        <v>0</v>
      </c>
      <c r="R137" s="242">
        <f>Q137*H137</f>
        <v>0</v>
      </c>
      <c r="S137" s="242">
        <v>0</v>
      </c>
      <c r="T137" s="24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4" t="s">
        <v>101</v>
      </c>
      <c r="AT137" s="244" t="s">
        <v>264</v>
      </c>
      <c r="AU137" s="244" t="s">
        <v>89</v>
      </c>
      <c r="AY137" s="14" t="s">
        <v>263</v>
      </c>
      <c r="BE137" s="245">
        <f>IF(N137="základná",J137,0)</f>
        <v>0</v>
      </c>
      <c r="BF137" s="245">
        <f>IF(N137="znížená",J137,0)</f>
        <v>0</v>
      </c>
      <c r="BG137" s="245">
        <f>IF(N137="zákl. prenesená",J137,0)</f>
        <v>0</v>
      </c>
      <c r="BH137" s="245">
        <f>IF(N137="zníž. prenesená",J137,0)</f>
        <v>0</v>
      </c>
      <c r="BI137" s="245">
        <f>IF(N137="nulová",J137,0)</f>
        <v>0</v>
      </c>
      <c r="BJ137" s="14" t="s">
        <v>89</v>
      </c>
      <c r="BK137" s="246">
        <f>ROUND(I137*H137,3)</f>
        <v>0</v>
      </c>
      <c r="BL137" s="14" t="s">
        <v>101</v>
      </c>
      <c r="BM137" s="244" t="s">
        <v>4718</v>
      </c>
    </row>
    <row r="138" s="2" customFormat="1" ht="33" customHeight="1">
      <c r="A138" s="35"/>
      <c r="B138" s="36"/>
      <c r="C138" s="249" t="s">
        <v>339</v>
      </c>
      <c r="D138" s="249" t="s">
        <v>612</v>
      </c>
      <c r="E138" s="250" t="s">
        <v>4719</v>
      </c>
      <c r="F138" s="251" t="s">
        <v>4720</v>
      </c>
      <c r="G138" s="252" t="s">
        <v>2598</v>
      </c>
      <c r="H138" s="253">
        <v>4</v>
      </c>
      <c r="I138" s="254"/>
      <c r="J138" s="253">
        <f>ROUND(I138*H138,3)</f>
        <v>0</v>
      </c>
      <c r="K138" s="255"/>
      <c r="L138" s="256"/>
      <c r="M138" s="257" t="s">
        <v>1</v>
      </c>
      <c r="N138" s="258" t="s">
        <v>44</v>
      </c>
      <c r="O138" s="94"/>
      <c r="P138" s="242">
        <f>O138*H138</f>
        <v>0</v>
      </c>
      <c r="Q138" s="242">
        <v>0.047</v>
      </c>
      <c r="R138" s="242">
        <f>Q138*H138</f>
        <v>0.188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290</v>
      </c>
      <c r="AT138" s="244" t="s">
        <v>612</v>
      </c>
      <c r="AU138" s="244" t="s">
        <v>89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101</v>
      </c>
      <c r="BM138" s="244" t="s">
        <v>4721</v>
      </c>
    </row>
    <row r="139" s="2" customFormat="1" ht="16.5" customHeight="1">
      <c r="A139" s="35"/>
      <c r="B139" s="36"/>
      <c r="C139" s="233" t="s">
        <v>7</v>
      </c>
      <c r="D139" s="233" t="s">
        <v>264</v>
      </c>
      <c r="E139" s="234" t="s">
        <v>4722</v>
      </c>
      <c r="F139" s="235" t="s">
        <v>4723</v>
      </c>
      <c r="G139" s="236" t="s">
        <v>2598</v>
      </c>
      <c r="H139" s="237">
        <v>4</v>
      </c>
      <c r="I139" s="238"/>
      <c r="J139" s="237">
        <f>ROUND(I139*H139,3)</f>
        <v>0</v>
      </c>
      <c r="K139" s="239"/>
      <c r="L139" s="41"/>
      <c r="M139" s="240" t="s">
        <v>1</v>
      </c>
      <c r="N139" s="241" t="s">
        <v>44</v>
      </c>
      <c r="O139" s="94"/>
      <c r="P139" s="242">
        <f>O139*H139</f>
        <v>0</v>
      </c>
      <c r="Q139" s="242">
        <v>0</v>
      </c>
      <c r="R139" s="242">
        <f>Q139*H139</f>
        <v>0</v>
      </c>
      <c r="S139" s="242">
        <v>0</v>
      </c>
      <c r="T139" s="24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4" t="s">
        <v>101</v>
      </c>
      <c r="AT139" s="244" t="s">
        <v>264</v>
      </c>
      <c r="AU139" s="244" t="s">
        <v>89</v>
      </c>
      <c r="AY139" s="14" t="s">
        <v>263</v>
      </c>
      <c r="BE139" s="245">
        <f>IF(N139="základná",J139,0)</f>
        <v>0</v>
      </c>
      <c r="BF139" s="245">
        <f>IF(N139="znížená",J139,0)</f>
        <v>0</v>
      </c>
      <c r="BG139" s="245">
        <f>IF(N139="zákl. prenesená",J139,0)</f>
        <v>0</v>
      </c>
      <c r="BH139" s="245">
        <f>IF(N139="zníž. prenesená",J139,0)</f>
        <v>0</v>
      </c>
      <c r="BI139" s="245">
        <f>IF(N139="nulová",J139,0)</f>
        <v>0</v>
      </c>
      <c r="BJ139" s="14" t="s">
        <v>89</v>
      </c>
      <c r="BK139" s="246">
        <f>ROUND(I139*H139,3)</f>
        <v>0</v>
      </c>
      <c r="BL139" s="14" t="s">
        <v>101</v>
      </c>
      <c r="BM139" s="244" t="s">
        <v>4724</v>
      </c>
    </row>
    <row r="140" s="2" customFormat="1" ht="24.15" customHeight="1">
      <c r="A140" s="35"/>
      <c r="B140" s="36"/>
      <c r="C140" s="249" t="s">
        <v>350</v>
      </c>
      <c r="D140" s="249" t="s">
        <v>612</v>
      </c>
      <c r="E140" s="250" t="s">
        <v>4725</v>
      </c>
      <c r="F140" s="251" t="s">
        <v>4726</v>
      </c>
      <c r="G140" s="252" t="s">
        <v>2598</v>
      </c>
      <c r="H140" s="253">
        <v>4</v>
      </c>
      <c r="I140" s="254"/>
      <c r="J140" s="253">
        <f>ROUND(I140*H140,3)</f>
        <v>0</v>
      </c>
      <c r="K140" s="255"/>
      <c r="L140" s="256"/>
      <c r="M140" s="257" t="s">
        <v>1</v>
      </c>
      <c r="N140" s="258" t="s">
        <v>44</v>
      </c>
      <c r="O140" s="94"/>
      <c r="P140" s="242">
        <f>O140*H140</f>
        <v>0</v>
      </c>
      <c r="Q140" s="242">
        <v>0</v>
      </c>
      <c r="R140" s="242">
        <f>Q140*H140</f>
        <v>0</v>
      </c>
      <c r="S140" s="242">
        <v>0</v>
      </c>
      <c r="T140" s="24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4" t="s">
        <v>290</v>
      </c>
      <c r="AT140" s="244" t="s">
        <v>612</v>
      </c>
      <c r="AU140" s="244" t="s">
        <v>89</v>
      </c>
      <c r="AY140" s="14" t="s">
        <v>263</v>
      </c>
      <c r="BE140" s="245">
        <f>IF(N140="základná",J140,0)</f>
        <v>0</v>
      </c>
      <c r="BF140" s="245">
        <f>IF(N140="znížená",J140,0)</f>
        <v>0</v>
      </c>
      <c r="BG140" s="245">
        <f>IF(N140="zákl. prenesená",J140,0)</f>
        <v>0</v>
      </c>
      <c r="BH140" s="245">
        <f>IF(N140="zníž. prenesená",J140,0)</f>
        <v>0</v>
      </c>
      <c r="BI140" s="245">
        <f>IF(N140="nulová",J140,0)</f>
        <v>0</v>
      </c>
      <c r="BJ140" s="14" t="s">
        <v>89</v>
      </c>
      <c r="BK140" s="246">
        <f>ROUND(I140*H140,3)</f>
        <v>0</v>
      </c>
      <c r="BL140" s="14" t="s">
        <v>101</v>
      </c>
      <c r="BM140" s="244" t="s">
        <v>4727</v>
      </c>
    </row>
    <row r="141" s="2" customFormat="1" ht="16.5" customHeight="1">
      <c r="A141" s="35"/>
      <c r="B141" s="36"/>
      <c r="C141" s="249" t="s">
        <v>1468</v>
      </c>
      <c r="D141" s="249" t="s">
        <v>612</v>
      </c>
      <c r="E141" s="250" t="s">
        <v>4728</v>
      </c>
      <c r="F141" s="251" t="s">
        <v>4729</v>
      </c>
      <c r="G141" s="252" t="s">
        <v>2598</v>
      </c>
      <c r="H141" s="253">
        <v>4</v>
      </c>
      <c r="I141" s="254"/>
      <c r="J141" s="253">
        <f>ROUND(I141*H141,3)</f>
        <v>0</v>
      </c>
      <c r="K141" s="255"/>
      <c r="L141" s="256"/>
      <c r="M141" s="257" t="s">
        <v>1</v>
      </c>
      <c r="N141" s="258" t="s">
        <v>44</v>
      </c>
      <c r="O141" s="94"/>
      <c r="P141" s="242">
        <f>O141*H141</f>
        <v>0</v>
      </c>
      <c r="Q141" s="242">
        <v>0</v>
      </c>
      <c r="R141" s="242">
        <f>Q141*H141</f>
        <v>0</v>
      </c>
      <c r="S141" s="242">
        <v>0</v>
      </c>
      <c r="T141" s="24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4" t="s">
        <v>290</v>
      </c>
      <c r="AT141" s="244" t="s">
        <v>612</v>
      </c>
      <c r="AU141" s="244" t="s">
        <v>89</v>
      </c>
      <c r="AY141" s="14" t="s">
        <v>263</v>
      </c>
      <c r="BE141" s="245">
        <f>IF(N141="základná",J141,0)</f>
        <v>0</v>
      </c>
      <c r="BF141" s="245">
        <f>IF(N141="znížená",J141,0)</f>
        <v>0</v>
      </c>
      <c r="BG141" s="245">
        <f>IF(N141="zákl. prenesená",J141,0)</f>
        <v>0</v>
      </c>
      <c r="BH141" s="245">
        <f>IF(N141="zníž. prenesená",J141,0)</f>
        <v>0</v>
      </c>
      <c r="BI141" s="245">
        <f>IF(N141="nulová",J141,0)</f>
        <v>0</v>
      </c>
      <c r="BJ141" s="14" t="s">
        <v>89</v>
      </c>
      <c r="BK141" s="246">
        <f>ROUND(I141*H141,3)</f>
        <v>0</v>
      </c>
      <c r="BL141" s="14" t="s">
        <v>101</v>
      </c>
      <c r="BM141" s="244" t="s">
        <v>4730</v>
      </c>
    </row>
    <row r="142" s="2" customFormat="1" ht="16.5" customHeight="1">
      <c r="A142" s="35"/>
      <c r="B142" s="36"/>
      <c r="C142" s="249" t="s">
        <v>1472</v>
      </c>
      <c r="D142" s="249" t="s">
        <v>612</v>
      </c>
      <c r="E142" s="250" t="s">
        <v>4731</v>
      </c>
      <c r="F142" s="251" t="s">
        <v>4732</v>
      </c>
      <c r="G142" s="252" t="s">
        <v>267</v>
      </c>
      <c r="H142" s="253">
        <v>2.6000000000000001</v>
      </c>
      <c r="I142" s="254"/>
      <c r="J142" s="253">
        <f>ROUND(I142*H142,3)</f>
        <v>0</v>
      </c>
      <c r="K142" s="255"/>
      <c r="L142" s="256"/>
      <c r="M142" s="257" t="s">
        <v>1</v>
      </c>
      <c r="N142" s="258" t="s">
        <v>44</v>
      </c>
      <c r="O142" s="94"/>
      <c r="P142" s="242">
        <f>O142*H142</f>
        <v>0</v>
      </c>
      <c r="Q142" s="242">
        <v>0</v>
      </c>
      <c r="R142" s="242">
        <f>Q142*H142</f>
        <v>0</v>
      </c>
      <c r="S142" s="242">
        <v>0</v>
      </c>
      <c r="T142" s="24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4" t="s">
        <v>290</v>
      </c>
      <c r="AT142" s="244" t="s">
        <v>612</v>
      </c>
      <c r="AU142" s="244" t="s">
        <v>89</v>
      </c>
      <c r="AY142" s="14" t="s">
        <v>263</v>
      </c>
      <c r="BE142" s="245">
        <f>IF(N142="základná",J142,0)</f>
        <v>0</v>
      </c>
      <c r="BF142" s="245">
        <f>IF(N142="znížená",J142,0)</f>
        <v>0</v>
      </c>
      <c r="BG142" s="245">
        <f>IF(N142="zákl. prenesená",J142,0)</f>
        <v>0</v>
      </c>
      <c r="BH142" s="245">
        <f>IF(N142="zníž. prenesená",J142,0)</f>
        <v>0</v>
      </c>
      <c r="BI142" s="245">
        <f>IF(N142="nulová",J142,0)</f>
        <v>0</v>
      </c>
      <c r="BJ142" s="14" t="s">
        <v>89</v>
      </c>
      <c r="BK142" s="246">
        <f>ROUND(I142*H142,3)</f>
        <v>0</v>
      </c>
      <c r="BL142" s="14" t="s">
        <v>101</v>
      </c>
      <c r="BM142" s="244" t="s">
        <v>4733</v>
      </c>
    </row>
    <row r="143" s="2" customFormat="1" ht="16.5" customHeight="1">
      <c r="A143" s="35"/>
      <c r="B143" s="36"/>
      <c r="C143" s="233" t="s">
        <v>366</v>
      </c>
      <c r="D143" s="233" t="s">
        <v>264</v>
      </c>
      <c r="E143" s="234" t="s">
        <v>4734</v>
      </c>
      <c r="F143" s="235" t="s">
        <v>4735</v>
      </c>
      <c r="G143" s="236" t="s">
        <v>2598</v>
      </c>
      <c r="H143" s="237">
        <v>4</v>
      </c>
      <c r="I143" s="238"/>
      <c r="J143" s="237">
        <f>ROUND(I143*H143,3)</f>
        <v>0</v>
      </c>
      <c r="K143" s="239"/>
      <c r="L143" s="41"/>
      <c r="M143" s="240" t="s">
        <v>1</v>
      </c>
      <c r="N143" s="241" t="s">
        <v>44</v>
      </c>
      <c r="O143" s="94"/>
      <c r="P143" s="242">
        <f>O143*H143</f>
        <v>0</v>
      </c>
      <c r="Q143" s="242">
        <v>0</v>
      </c>
      <c r="R143" s="242">
        <f>Q143*H143</f>
        <v>0</v>
      </c>
      <c r="S143" s="242">
        <v>0</v>
      </c>
      <c r="T143" s="24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4" t="s">
        <v>101</v>
      </c>
      <c r="AT143" s="244" t="s">
        <v>264</v>
      </c>
      <c r="AU143" s="244" t="s">
        <v>89</v>
      </c>
      <c r="AY143" s="14" t="s">
        <v>263</v>
      </c>
      <c r="BE143" s="245">
        <f>IF(N143="základná",J143,0)</f>
        <v>0</v>
      </c>
      <c r="BF143" s="245">
        <f>IF(N143="znížená",J143,0)</f>
        <v>0</v>
      </c>
      <c r="BG143" s="245">
        <f>IF(N143="zákl. prenesená",J143,0)</f>
        <v>0</v>
      </c>
      <c r="BH143" s="245">
        <f>IF(N143="zníž. prenesená",J143,0)</f>
        <v>0</v>
      </c>
      <c r="BI143" s="245">
        <f>IF(N143="nulová",J143,0)</f>
        <v>0</v>
      </c>
      <c r="BJ143" s="14" t="s">
        <v>89</v>
      </c>
      <c r="BK143" s="246">
        <f>ROUND(I143*H143,3)</f>
        <v>0</v>
      </c>
      <c r="BL143" s="14" t="s">
        <v>101</v>
      </c>
      <c r="BM143" s="244" t="s">
        <v>4736</v>
      </c>
    </row>
    <row r="144" s="2" customFormat="1" ht="24.15" customHeight="1">
      <c r="A144" s="35"/>
      <c r="B144" s="36"/>
      <c r="C144" s="233" t="s">
        <v>370</v>
      </c>
      <c r="D144" s="233" t="s">
        <v>264</v>
      </c>
      <c r="E144" s="234" t="s">
        <v>4737</v>
      </c>
      <c r="F144" s="235" t="s">
        <v>4738</v>
      </c>
      <c r="G144" s="236" t="s">
        <v>569</v>
      </c>
      <c r="H144" s="237">
        <v>282</v>
      </c>
      <c r="I144" s="238"/>
      <c r="J144" s="237">
        <f>ROUND(I144*H144,3)</f>
        <v>0</v>
      </c>
      <c r="K144" s="239"/>
      <c r="L144" s="41"/>
      <c r="M144" s="240" t="s">
        <v>1</v>
      </c>
      <c r="N144" s="241" t="s">
        <v>44</v>
      </c>
      <c r="O144" s="94"/>
      <c r="P144" s="242">
        <f>O144*H144</f>
        <v>0</v>
      </c>
      <c r="Q144" s="242">
        <v>0</v>
      </c>
      <c r="R144" s="242">
        <f>Q144*H144</f>
        <v>0</v>
      </c>
      <c r="S144" s="242">
        <v>0</v>
      </c>
      <c r="T144" s="24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4" t="s">
        <v>101</v>
      </c>
      <c r="AT144" s="244" t="s">
        <v>264</v>
      </c>
      <c r="AU144" s="244" t="s">
        <v>89</v>
      </c>
      <c r="AY144" s="14" t="s">
        <v>263</v>
      </c>
      <c r="BE144" s="245">
        <f>IF(N144="základná",J144,0)</f>
        <v>0</v>
      </c>
      <c r="BF144" s="245">
        <f>IF(N144="znížená",J144,0)</f>
        <v>0</v>
      </c>
      <c r="BG144" s="245">
        <f>IF(N144="zákl. prenesená",J144,0)</f>
        <v>0</v>
      </c>
      <c r="BH144" s="245">
        <f>IF(N144="zníž. prenesená",J144,0)</f>
        <v>0</v>
      </c>
      <c r="BI144" s="245">
        <f>IF(N144="nulová",J144,0)</f>
        <v>0</v>
      </c>
      <c r="BJ144" s="14" t="s">
        <v>89</v>
      </c>
      <c r="BK144" s="246">
        <f>ROUND(I144*H144,3)</f>
        <v>0</v>
      </c>
      <c r="BL144" s="14" t="s">
        <v>101</v>
      </c>
      <c r="BM144" s="244" t="s">
        <v>4739</v>
      </c>
    </row>
    <row r="145" s="2" customFormat="1" ht="16.5" customHeight="1">
      <c r="A145" s="35"/>
      <c r="B145" s="36"/>
      <c r="C145" s="249" t="s">
        <v>374</v>
      </c>
      <c r="D145" s="249" t="s">
        <v>612</v>
      </c>
      <c r="E145" s="250" t="s">
        <v>2593</v>
      </c>
      <c r="F145" s="251" t="s">
        <v>4740</v>
      </c>
      <c r="G145" s="252" t="s">
        <v>746</v>
      </c>
      <c r="H145" s="253">
        <v>282</v>
      </c>
      <c r="I145" s="254"/>
      <c r="J145" s="253">
        <f>ROUND(I145*H145,3)</f>
        <v>0</v>
      </c>
      <c r="K145" s="255"/>
      <c r="L145" s="256"/>
      <c r="M145" s="257" t="s">
        <v>1</v>
      </c>
      <c r="N145" s="258" t="s">
        <v>44</v>
      </c>
      <c r="O145" s="94"/>
      <c r="P145" s="242">
        <f>O145*H145</f>
        <v>0</v>
      </c>
      <c r="Q145" s="242">
        <v>0.001</v>
      </c>
      <c r="R145" s="242">
        <f>Q145*H145</f>
        <v>0.28200000000000003</v>
      </c>
      <c r="S145" s="242">
        <v>0</v>
      </c>
      <c r="T145" s="24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4" t="s">
        <v>290</v>
      </c>
      <c r="AT145" s="244" t="s">
        <v>612</v>
      </c>
      <c r="AU145" s="244" t="s">
        <v>89</v>
      </c>
      <c r="AY145" s="14" t="s">
        <v>263</v>
      </c>
      <c r="BE145" s="245">
        <f>IF(N145="základná",J145,0)</f>
        <v>0</v>
      </c>
      <c r="BF145" s="245">
        <f>IF(N145="znížená",J145,0)</f>
        <v>0</v>
      </c>
      <c r="BG145" s="245">
        <f>IF(N145="zákl. prenesená",J145,0)</f>
        <v>0</v>
      </c>
      <c r="BH145" s="245">
        <f>IF(N145="zníž. prenesená",J145,0)</f>
        <v>0</v>
      </c>
      <c r="BI145" s="245">
        <f>IF(N145="nulová",J145,0)</f>
        <v>0</v>
      </c>
      <c r="BJ145" s="14" t="s">
        <v>89</v>
      </c>
      <c r="BK145" s="246">
        <f>ROUND(I145*H145,3)</f>
        <v>0</v>
      </c>
      <c r="BL145" s="14" t="s">
        <v>101</v>
      </c>
      <c r="BM145" s="244" t="s">
        <v>4741</v>
      </c>
    </row>
    <row r="146" s="2" customFormat="1" ht="24.15" customHeight="1">
      <c r="A146" s="35"/>
      <c r="B146" s="36"/>
      <c r="C146" s="233" t="s">
        <v>1482</v>
      </c>
      <c r="D146" s="233" t="s">
        <v>264</v>
      </c>
      <c r="E146" s="234" t="s">
        <v>4742</v>
      </c>
      <c r="F146" s="235" t="s">
        <v>4743</v>
      </c>
      <c r="G146" s="236" t="s">
        <v>569</v>
      </c>
      <c r="H146" s="237">
        <v>32</v>
      </c>
      <c r="I146" s="238"/>
      <c r="J146" s="237">
        <f>ROUND(I146*H146,3)</f>
        <v>0</v>
      </c>
      <c r="K146" s="239"/>
      <c r="L146" s="41"/>
      <c r="M146" s="240" t="s">
        <v>1</v>
      </c>
      <c r="N146" s="241" t="s">
        <v>44</v>
      </c>
      <c r="O146" s="94"/>
      <c r="P146" s="242">
        <f>O146*H146</f>
        <v>0</v>
      </c>
      <c r="Q146" s="242">
        <v>0</v>
      </c>
      <c r="R146" s="242">
        <f>Q146*H146</f>
        <v>0</v>
      </c>
      <c r="S146" s="242">
        <v>0</v>
      </c>
      <c r="T146" s="24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4" t="s">
        <v>101</v>
      </c>
      <c r="AT146" s="244" t="s">
        <v>264</v>
      </c>
      <c r="AU146" s="244" t="s">
        <v>89</v>
      </c>
      <c r="AY146" s="14" t="s">
        <v>263</v>
      </c>
      <c r="BE146" s="245">
        <f>IF(N146="základná",J146,0)</f>
        <v>0</v>
      </c>
      <c r="BF146" s="245">
        <f>IF(N146="znížená",J146,0)</f>
        <v>0</v>
      </c>
      <c r="BG146" s="245">
        <f>IF(N146="zákl. prenesená",J146,0)</f>
        <v>0</v>
      </c>
      <c r="BH146" s="245">
        <f>IF(N146="zníž. prenesená",J146,0)</f>
        <v>0</v>
      </c>
      <c r="BI146" s="245">
        <f>IF(N146="nulová",J146,0)</f>
        <v>0</v>
      </c>
      <c r="BJ146" s="14" t="s">
        <v>89</v>
      </c>
      <c r="BK146" s="246">
        <f>ROUND(I146*H146,3)</f>
        <v>0</v>
      </c>
      <c r="BL146" s="14" t="s">
        <v>101</v>
      </c>
      <c r="BM146" s="244" t="s">
        <v>4744</v>
      </c>
    </row>
    <row r="147" s="2" customFormat="1" ht="16.5" customHeight="1">
      <c r="A147" s="35"/>
      <c r="B147" s="36"/>
      <c r="C147" s="249" t="s">
        <v>1486</v>
      </c>
      <c r="D147" s="249" t="s">
        <v>612</v>
      </c>
      <c r="E147" s="250" t="s">
        <v>4745</v>
      </c>
      <c r="F147" s="251" t="s">
        <v>4746</v>
      </c>
      <c r="G147" s="252" t="s">
        <v>569</v>
      </c>
      <c r="H147" s="253">
        <v>32</v>
      </c>
      <c r="I147" s="254"/>
      <c r="J147" s="253">
        <f>ROUND(I147*H147,3)</f>
        <v>0</v>
      </c>
      <c r="K147" s="255"/>
      <c r="L147" s="256"/>
      <c r="M147" s="257" t="s">
        <v>1</v>
      </c>
      <c r="N147" s="258" t="s">
        <v>44</v>
      </c>
      <c r="O147" s="94"/>
      <c r="P147" s="242">
        <f>O147*H147</f>
        <v>0</v>
      </c>
      <c r="Q147" s="242">
        <v>0</v>
      </c>
      <c r="R147" s="242">
        <f>Q147*H147</f>
        <v>0</v>
      </c>
      <c r="S147" s="242">
        <v>0</v>
      </c>
      <c r="T147" s="24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4" t="s">
        <v>290</v>
      </c>
      <c r="AT147" s="244" t="s">
        <v>612</v>
      </c>
      <c r="AU147" s="244" t="s">
        <v>89</v>
      </c>
      <c r="AY147" s="14" t="s">
        <v>263</v>
      </c>
      <c r="BE147" s="245">
        <f>IF(N147="základná",J147,0)</f>
        <v>0</v>
      </c>
      <c r="BF147" s="245">
        <f>IF(N147="znížená",J147,0)</f>
        <v>0</v>
      </c>
      <c r="BG147" s="245">
        <f>IF(N147="zákl. prenesená",J147,0)</f>
        <v>0</v>
      </c>
      <c r="BH147" s="245">
        <f>IF(N147="zníž. prenesená",J147,0)</f>
        <v>0</v>
      </c>
      <c r="BI147" s="245">
        <f>IF(N147="nulová",J147,0)</f>
        <v>0</v>
      </c>
      <c r="BJ147" s="14" t="s">
        <v>89</v>
      </c>
      <c r="BK147" s="246">
        <f>ROUND(I147*H147,3)</f>
        <v>0</v>
      </c>
      <c r="BL147" s="14" t="s">
        <v>101</v>
      </c>
      <c r="BM147" s="244" t="s">
        <v>4747</v>
      </c>
    </row>
    <row r="148" s="2" customFormat="1" ht="16.5" customHeight="1">
      <c r="A148" s="35"/>
      <c r="B148" s="36"/>
      <c r="C148" s="233" t="s">
        <v>390</v>
      </c>
      <c r="D148" s="233" t="s">
        <v>264</v>
      </c>
      <c r="E148" s="234" t="s">
        <v>4748</v>
      </c>
      <c r="F148" s="235" t="s">
        <v>4749</v>
      </c>
      <c r="G148" s="236" t="s">
        <v>569</v>
      </c>
      <c r="H148" s="237">
        <v>235</v>
      </c>
      <c r="I148" s="238"/>
      <c r="J148" s="237">
        <f>ROUND(I148*H148,3)</f>
        <v>0</v>
      </c>
      <c r="K148" s="239"/>
      <c r="L148" s="41"/>
      <c r="M148" s="240" t="s">
        <v>1</v>
      </c>
      <c r="N148" s="241" t="s">
        <v>44</v>
      </c>
      <c r="O148" s="94"/>
      <c r="P148" s="242">
        <f>O148*H148</f>
        <v>0</v>
      </c>
      <c r="Q148" s="242">
        <v>0</v>
      </c>
      <c r="R148" s="242">
        <f>Q148*H148</f>
        <v>0</v>
      </c>
      <c r="S148" s="242">
        <v>0</v>
      </c>
      <c r="T148" s="24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4" t="s">
        <v>101</v>
      </c>
      <c r="AT148" s="244" t="s">
        <v>264</v>
      </c>
      <c r="AU148" s="244" t="s">
        <v>89</v>
      </c>
      <c r="AY148" s="14" t="s">
        <v>263</v>
      </c>
      <c r="BE148" s="245">
        <f>IF(N148="základná",J148,0)</f>
        <v>0</v>
      </c>
      <c r="BF148" s="245">
        <f>IF(N148="znížená",J148,0)</f>
        <v>0</v>
      </c>
      <c r="BG148" s="245">
        <f>IF(N148="zákl. prenesená",J148,0)</f>
        <v>0</v>
      </c>
      <c r="BH148" s="245">
        <f>IF(N148="zníž. prenesená",J148,0)</f>
        <v>0</v>
      </c>
      <c r="BI148" s="245">
        <f>IF(N148="nulová",J148,0)</f>
        <v>0</v>
      </c>
      <c r="BJ148" s="14" t="s">
        <v>89</v>
      </c>
      <c r="BK148" s="246">
        <f>ROUND(I148*H148,3)</f>
        <v>0</v>
      </c>
      <c r="BL148" s="14" t="s">
        <v>101</v>
      </c>
      <c r="BM148" s="244" t="s">
        <v>4750</v>
      </c>
    </row>
    <row r="149" s="2" customFormat="1" ht="16.5" customHeight="1">
      <c r="A149" s="35"/>
      <c r="B149" s="36"/>
      <c r="C149" s="249" t="s">
        <v>403</v>
      </c>
      <c r="D149" s="249" t="s">
        <v>612</v>
      </c>
      <c r="E149" s="250" t="s">
        <v>4751</v>
      </c>
      <c r="F149" s="251" t="s">
        <v>4752</v>
      </c>
      <c r="G149" s="252" t="s">
        <v>569</v>
      </c>
      <c r="H149" s="253">
        <v>282</v>
      </c>
      <c r="I149" s="254"/>
      <c r="J149" s="253">
        <f>ROUND(I149*H149,3)</f>
        <v>0</v>
      </c>
      <c r="K149" s="255"/>
      <c r="L149" s="256"/>
      <c r="M149" s="257" t="s">
        <v>1</v>
      </c>
      <c r="N149" s="258" t="s">
        <v>44</v>
      </c>
      <c r="O149" s="94"/>
      <c r="P149" s="242">
        <f>O149*H149</f>
        <v>0</v>
      </c>
      <c r="Q149" s="242">
        <v>0</v>
      </c>
      <c r="R149" s="242">
        <f>Q149*H149</f>
        <v>0</v>
      </c>
      <c r="S149" s="242">
        <v>0</v>
      </c>
      <c r="T149" s="24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4" t="s">
        <v>290</v>
      </c>
      <c r="AT149" s="244" t="s">
        <v>612</v>
      </c>
      <c r="AU149" s="244" t="s">
        <v>89</v>
      </c>
      <c r="AY149" s="14" t="s">
        <v>263</v>
      </c>
      <c r="BE149" s="245">
        <f>IF(N149="základná",J149,0)</f>
        <v>0</v>
      </c>
      <c r="BF149" s="245">
        <f>IF(N149="znížená",J149,0)</f>
        <v>0</v>
      </c>
      <c r="BG149" s="245">
        <f>IF(N149="zákl. prenesená",J149,0)</f>
        <v>0</v>
      </c>
      <c r="BH149" s="245">
        <f>IF(N149="zníž. prenesená",J149,0)</f>
        <v>0</v>
      </c>
      <c r="BI149" s="245">
        <f>IF(N149="nulová",J149,0)</f>
        <v>0</v>
      </c>
      <c r="BJ149" s="14" t="s">
        <v>89</v>
      </c>
      <c r="BK149" s="246">
        <f>ROUND(I149*H149,3)</f>
        <v>0</v>
      </c>
      <c r="BL149" s="14" t="s">
        <v>101</v>
      </c>
      <c r="BM149" s="244" t="s">
        <v>4753</v>
      </c>
    </row>
    <row r="150" s="2" customFormat="1" ht="24.15" customHeight="1">
      <c r="A150" s="35"/>
      <c r="B150" s="36"/>
      <c r="C150" s="233" t="s">
        <v>1496</v>
      </c>
      <c r="D150" s="233" t="s">
        <v>264</v>
      </c>
      <c r="E150" s="234" t="s">
        <v>4754</v>
      </c>
      <c r="F150" s="235" t="s">
        <v>4755</v>
      </c>
      <c r="G150" s="236" t="s">
        <v>2598</v>
      </c>
      <c r="H150" s="237">
        <v>3</v>
      </c>
      <c r="I150" s="238"/>
      <c r="J150" s="237">
        <f>ROUND(I150*H150,3)</f>
        <v>0</v>
      </c>
      <c r="K150" s="239"/>
      <c r="L150" s="41"/>
      <c r="M150" s="240" t="s">
        <v>1</v>
      </c>
      <c r="N150" s="241" t="s">
        <v>44</v>
      </c>
      <c r="O150" s="94"/>
      <c r="P150" s="242">
        <f>O150*H150</f>
        <v>0</v>
      </c>
      <c r="Q150" s="242">
        <v>0</v>
      </c>
      <c r="R150" s="242">
        <f>Q150*H150</f>
        <v>0</v>
      </c>
      <c r="S150" s="242">
        <v>0</v>
      </c>
      <c r="T150" s="24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4" t="s">
        <v>101</v>
      </c>
      <c r="AT150" s="244" t="s">
        <v>264</v>
      </c>
      <c r="AU150" s="244" t="s">
        <v>89</v>
      </c>
      <c r="AY150" s="14" t="s">
        <v>263</v>
      </c>
      <c r="BE150" s="245">
        <f>IF(N150="základná",J150,0)</f>
        <v>0</v>
      </c>
      <c r="BF150" s="245">
        <f>IF(N150="znížená",J150,0)</f>
        <v>0</v>
      </c>
      <c r="BG150" s="245">
        <f>IF(N150="zákl. prenesená",J150,0)</f>
        <v>0</v>
      </c>
      <c r="BH150" s="245">
        <f>IF(N150="zníž. prenesená",J150,0)</f>
        <v>0</v>
      </c>
      <c r="BI150" s="245">
        <f>IF(N150="nulová",J150,0)</f>
        <v>0</v>
      </c>
      <c r="BJ150" s="14" t="s">
        <v>89</v>
      </c>
      <c r="BK150" s="246">
        <f>ROUND(I150*H150,3)</f>
        <v>0</v>
      </c>
      <c r="BL150" s="14" t="s">
        <v>101</v>
      </c>
      <c r="BM150" s="244" t="s">
        <v>4756</v>
      </c>
    </row>
    <row r="151" s="2" customFormat="1" ht="33" customHeight="1">
      <c r="A151" s="35"/>
      <c r="B151" s="36"/>
      <c r="C151" s="249" t="s">
        <v>717</v>
      </c>
      <c r="D151" s="249" t="s">
        <v>612</v>
      </c>
      <c r="E151" s="250" t="s">
        <v>4757</v>
      </c>
      <c r="F151" s="251" t="s">
        <v>4758</v>
      </c>
      <c r="G151" s="252" t="s">
        <v>3782</v>
      </c>
      <c r="H151" s="253">
        <v>3</v>
      </c>
      <c r="I151" s="254"/>
      <c r="J151" s="253">
        <f>ROUND(I151*H151,3)</f>
        <v>0</v>
      </c>
      <c r="K151" s="255"/>
      <c r="L151" s="256"/>
      <c r="M151" s="257" t="s">
        <v>1</v>
      </c>
      <c r="N151" s="258" t="s">
        <v>44</v>
      </c>
      <c r="O151" s="94"/>
      <c r="P151" s="242">
        <f>O151*H151</f>
        <v>0</v>
      </c>
      <c r="Q151" s="242">
        <v>0</v>
      </c>
      <c r="R151" s="242">
        <f>Q151*H151</f>
        <v>0</v>
      </c>
      <c r="S151" s="242">
        <v>0</v>
      </c>
      <c r="T151" s="24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4" t="s">
        <v>290</v>
      </c>
      <c r="AT151" s="244" t="s">
        <v>612</v>
      </c>
      <c r="AU151" s="244" t="s">
        <v>89</v>
      </c>
      <c r="AY151" s="14" t="s">
        <v>263</v>
      </c>
      <c r="BE151" s="245">
        <f>IF(N151="základná",J151,0)</f>
        <v>0</v>
      </c>
      <c r="BF151" s="245">
        <f>IF(N151="znížená",J151,0)</f>
        <v>0</v>
      </c>
      <c r="BG151" s="245">
        <f>IF(N151="zákl. prenesená",J151,0)</f>
        <v>0</v>
      </c>
      <c r="BH151" s="245">
        <f>IF(N151="zníž. prenesená",J151,0)</f>
        <v>0</v>
      </c>
      <c r="BI151" s="245">
        <f>IF(N151="nulová",J151,0)</f>
        <v>0</v>
      </c>
      <c r="BJ151" s="14" t="s">
        <v>89</v>
      </c>
      <c r="BK151" s="246">
        <f>ROUND(I151*H151,3)</f>
        <v>0</v>
      </c>
      <c r="BL151" s="14" t="s">
        <v>101</v>
      </c>
      <c r="BM151" s="244" t="s">
        <v>4759</v>
      </c>
    </row>
    <row r="152" s="2" customFormat="1" ht="16.5" customHeight="1">
      <c r="A152" s="35"/>
      <c r="B152" s="36"/>
      <c r="C152" s="233" t="s">
        <v>407</v>
      </c>
      <c r="D152" s="233" t="s">
        <v>264</v>
      </c>
      <c r="E152" s="234" t="s">
        <v>2690</v>
      </c>
      <c r="F152" s="235" t="s">
        <v>2691</v>
      </c>
      <c r="G152" s="236" t="s">
        <v>1445</v>
      </c>
      <c r="H152" s="238"/>
      <c r="I152" s="238"/>
      <c r="J152" s="237">
        <f>ROUND(I152*H152,3)</f>
        <v>0</v>
      </c>
      <c r="K152" s="239"/>
      <c r="L152" s="41"/>
      <c r="M152" s="240" t="s">
        <v>1</v>
      </c>
      <c r="N152" s="241" t="s">
        <v>44</v>
      </c>
      <c r="O152" s="94"/>
      <c r="P152" s="242">
        <f>O152*H152</f>
        <v>0</v>
      </c>
      <c r="Q152" s="242">
        <v>0</v>
      </c>
      <c r="R152" s="242">
        <f>Q152*H152</f>
        <v>0</v>
      </c>
      <c r="S152" s="242">
        <v>0</v>
      </c>
      <c r="T152" s="24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4" t="s">
        <v>101</v>
      </c>
      <c r="AT152" s="244" t="s">
        <v>264</v>
      </c>
      <c r="AU152" s="244" t="s">
        <v>89</v>
      </c>
      <c r="AY152" s="14" t="s">
        <v>263</v>
      </c>
      <c r="BE152" s="245">
        <f>IF(N152="základná",J152,0)</f>
        <v>0</v>
      </c>
      <c r="BF152" s="245">
        <f>IF(N152="znížená",J152,0)</f>
        <v>0</v>
      </c>
      <c r="BG152" s="245">
        <f>IF(N152="zákl. prenesená",J152,0)</f>
        <v>0</v>
      </c>
      <c r="BH152" s="245">
        <f>IF(N152="zníž. prenesená",J152,0)</f>
        <v>0</v>
      </c>
      <c r="BI152" s="245">
        <f>IF(N152="nulová",J152,0)</f>
        <v>0</v>
      </c>
      <c r="BJ152" s="14" t="s">
        <v>89</v>
      </c>
      <c r="BK152" s="246">
        <f>ROUND(I152*H152,3)</f>
        <v>0</v>
      </c>
      <c r="BL152" s="14" t="s">
        <v>101</v>
      </c>
      <c r="BM152" s="244" t="s">
        <v>4760</v>
      </c>
    </row>
    <row r="153" s="2" customFormat="1" ht="16.5" customHeight="1">
      <c r="A153" s="35"/>
      <c r="B153" s="36"/>
      <c r="C153" s="233" t="s">
        <v>424</v>
      </c>
      <c r="D153" s="233" t="s">
        <v>264</v>
      </c>
      <c r="E153" s="234" t="s">
        <v>4761</v>
      </c>
      <c r="F153" s="235" t="s">
        <v>4762</v>
      </c>
      <c r="G153" s="236" t="s">
        <v>1852</v>
      </c>
      <c r="H153" s="237">
        <v>6</v>
      </c>
      <c r="I153" s="238"/>
      <c r="J153" s="237">
        <f>ROUND(I153*H153,3)</f>
        <v>0</v>
      </c>
      <c r="K153" s="239"/>
      <c r="L153" s="41"/>
      <c r="M153" s="240" t="s">
        <v>1</v>
      </c>
      <c r="N153" s="241" t="s">
        <v>44</v>
      </c>
      <c r="O153" s="94"/>
      <c r="P153" s="242">
        <f>O153*H153</f>
        <v>0</v>
      </c>
      <c r="Q153" s="242">
        <v>0</v>
      </c>
      <c r="R153" s="242">
        <f>Q153*H153</f>
        <v>0</v>
      </c>
      <c r="S153" s="242">
        <v>0</v>
      </c>
      <c r="T153" s="24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4" t="s">
        <v>101</v>
      </c>
      <c r="AT153" s="244" t="s">
        <v>264</v>
      </c>
      <c r="AU153" s="244" t="s">
        <v>89</v>
      </c>
      <c r="AY153" s="14" t="s">
        <v>263</v>
      </c>
      <c r="BE153" s="245">
        <f>IF(N153="základná",J153,0)</f>
        <v>0</v>
      </c>
      <c r="BF153" s="245">
        <f>IF(N153="znížená",J153,0)</f>
        <v>0</v>
      </c>
      <c r="BG153" s="245">
        <f>IF(N153="zákl. prenesená",J153,0)</f>
        <v>0</v>
      </c>
      <c r="BH153" s="245">
        <f>IF(N153="zníž. prenesená",J153,0)</f>
        <v>0</v>
      </c>
      <c r="BI153" s="245">
        <f>IF(N153="nulová",J153,0)</f>
        <v>0</v>
      </c>
      <c r="BJ153" s="14" t="s">
        <v>89</v>
      </c>
      <c r="BK153" s="246">
        <f>ROUND(I153*H153,3)</f>
        <v>0</v>
      </c>
      <c r="BL153" s="14" t="s">
        <v>101</v>
      </c>
      <c r="BM153" s="244" t="s">
        <v>4763</v>
      </c>
    </row>
    <row r="154" s="2" customFormat="1" ht="16.5" customHeight="1">
      <c r="A154" s="35"/>
      <c r="B154" s="36"/>
      <c r="C154" s="233" t="s">
        <v>294</v>
      </c>
      <c r="D154" s="233" t="s">
        <v>264</v>
      </c>
      <c r="E154" s="234" t="s">
        <v>4764</v>
      </c>
      <c r="F154" s="235" t="s">
        <v>4765</v>
      </c>
      <c r="G154" s="236" t="s">
        <v>2598</v>
      </c>
      <c r="H154" s="237">
        <v>4</v>
      </c>
      <c r="I154" s="238"/>
      <c r="J154" s="237">
        <f>ROUND(I154*H154,3)</f>
        <v>0</v>
      </c>
      <c r="K154" s="239"/>
      <c r="L154" s="41"/>
      <c r="M154" s="240" t="s">
        <v>1</v>
      </c>
      <c r="N154" s="241" t="s">
        <v>44</v>
      </c>
      <c r="O154" s="94"/>
      <c r="P154" s="242">
        <f>O154*H154</f>
        <v>0</v>
      </c>
      <c r="Q154" s="242">
        <v>0</v>
      </c>
      <c r="R154" s="242">
        <f>Q154*H154</f>
        <v>0</v>
      </c>
      <c r="S154" s="242">
        <v>0</v>
      </c>
      <c r="T154" s="243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4" t="s">
        <v>101</v>
      </c>
      <c r="AT154" s="244" t="s">
        <v>264</v>
      </c>
      <c r="AU154" s="244" t="s">
        <v>89</v>
      </c>
      <c r="AY154" s="14" t="s">
        <v>263</v>
      </c>
      <c r="BE154" s="245">
        <f>IF(N154="základná",J154,0)</f>
        <v>0</v>
      </c>
      <c r="BF154" s="245">
        <f>IF(N154="znížená",J154,0)</f>
        <v>0</v>
      </c>
      <c r="BG154" s="245">
        <f>IF(N154="zákl. prenesená",J154,0)</f>
        <v>0</v>
      </c>
      <c r="BH154" s="245">
        <f>IF(N154="zníž. prenesená",J154,0)</f>
        <v>0</v>
      </c>
      <c r="BI154" s="245">
        <f>IF(N154="nulová",J154,0)</f>
        <v>0</v>
      </c>
      <c r="BJ154" s="14" t="s">
        <v>89</v>
      </c>
      <c r="BK154" s="246">
        <f>ROUND(I154*H154,3)</f>
        <v>0</v>
      </c>
      <c r="BL154" s="14" t="s">
        <v>101</v>
      </c>
      <c r="BM154" s="244" t="s">
        <v>4766</v>
      </c>
    </row>
    <row r="155" s="2" customFormat="1" ht="16.5" customHeight="1">
      <c r="A155" s="35"/>
      <c r="B155" s="36"/>
      <c r="C155" s="233" t="s">
        <v>306</v>
      </c>
      <c r="D155" s="233" t="s">
        <v>264</v>
      </c>
      <c r="E155" s="234" t="s">
        <v>4767</v>
      </c>
      <c r="F155" s="235" t="s">
        <v>4768</v>
      </c>
      <c r="G155" s="236" t="s">
        <v>2598</v>
      </c>
      <c r="H155" s="237">
        <v>32</v>
      </c>
      <c r="I155" s="238"/>
      <c r="J155" s="237">
        <f>ROUND(I155*H155,3)</f>
        <v>0</v>
      </c>
      <c r="K155" s="239"/>
      <c r="L155" s="41"/>
      <c r="M155" s="240" t="s">
        <v>1</v>
      </c>
      <c r="N155" s="241" t="s">
        <v>44</v>
      </c>
      <c r="O155" s="94"/>
      <c r="P155" s="242">
        <f>O155*H155</f>
        <v>0</v>
      </c>
      <c r="Q155" s="242">
        <v>0</v>
      </c>
      <c r="R155" s="242">
        <f>Q155*H155</f>
        <v>0</v>
      </c>
      <c r="S155" s="242">
        <v>0</v>
      </c>
      <c r="T155" s="243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4" t="s">
        <v>101</v>
      </c>
      <c r="AT155" s="244" t="s">
        <v>264</v>
      </c>
      <c r="AU155" s="244" t="s">
        <v>89</v>
      </c>
      <c r="AY155" s="14" t="s">
        <v>263</v>
      </c>
      <c r="BE155" s="245">
        <f>IF(N155="základná",J155,0)</f>
        <v>0</v>
      </c>
      <c r="BF155" s="245">
        <f>IF(N155="znížená",J155,0)</f>
        <v>0</v>
      </c>
      <c r="BG155" s="245">
        <f>IF(N155="zákl. prenesená",J155,0)</f>
        <v>0</v>
      </c>
      <c r="BH155" s="245">
        <f>IF(N155="zníž. prenesená",J155,0)</f>
        <v>0</v>
      </c>
      <c r="BI155" s="245">
        <f>IF(N155="nulová",J155,0)</f>
        <v>0</v>
      </c>
      <c r="BJ155" s="14" t="s">
        <v>89</v>
      </c>
      <c r="BK155" s="246">
        <f>ROUND(I155*H155,3)</f>
        <v>0</v>
      </c>
      <c r="BL155" s="14" t="s">
        <v>101</v>
      </c>
      <c r="BM155" s="244" t="s">
        <v>4769</v>
      </c>
    </row>
    <row r="156" s="2" customFormat="1" ht="16.5" customHeight="1">
      <c r="A156" s="35"/>
      <c r="B156" s="36"/>
      <c r="C156" s="249" t="s">
        <v>310</v>
      </c>
      <c r="D156" s="249" t="s">
        <v>612</v>
      </c>
      <c r="E156" s="250" t="s">
        <v>2663</v>
      </c>
      <c r="F156" s="251" t="s">
        <v>2664</v>
      </c>
      <c r="G156" s="252" t="s">
        <v>2598</v>
      </c>
      <c r="H156" s="253">
        <v>4</v>
      </c>
      <c r="I156" s="254"/>
      <c r="J156" s="253">
        <f>ROUND(I156*H156,3)</f>
        <v>0</v>
      </c>
      <c r="K156" s="255"/>
      <c r="L156" s="256"/>
      <c r="M156" s="257" t="s">
        <v>1</v>
      </c>
      <c r="N156" s="258" t="s">
        <v>44</v>
      </c>
      <c r="O156" s="94"/>
      <c r="P156" s="242">
        <f>O156*H156</f>
        <v>0</v>
      </c>
      <c r="Q156" s="242">
        <v>0.00018000000000000001</v>
      </c>
      <c r="R156" s="242">
        <f>Q156*H156</f>
        <v>0.00072000000000000005</v>
      </c>
      <c r="S156" s="242">
        <v>0</v>
      </c>
      <c r="T156" s="243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4" t="s">
        <v>290</v>
      </c>
      <c r="AT156" s="244" t="s">
        <v>612</v>
      </c>
      <c r="AU156" s="244" t="s">
        <v>89</v>
      </c>
      <c r="AY156" s="14" t="s">
        <v>263</v>
      </c>
      <c r="BE156" s="245">
        <f>IF(N156="základná",J156,0)</f>
        <v>0</v>
      </c>
      <c r="BF156" s="245">
        <f>IF(N156="znížená",J156,0)</f>
        <v>0</v>
      </c>
      <c r="BG156" s="245">
        <f>IF(N156="zákl. prenesená",J156,0)</f>
        <v>0</v>
      </c>
      <c r="BH156" s="245">
        <f>IF(N156="zníž. prenesená",J156,0)</f>
        <v>0</v>
      </c>
      <c r="BI156" s="245">
        <f>IF(N156="nulová",J156,0)</f>
        <v>0</v>
      </c>
      <c r="BJ156" s="14" t="s">
        <v>89</v>
      </c>
      <c r="BK156" s="246">
        <f>ROUND(I156*H156,3)</f>
        <v>0</v>
      </c>
      <c r="BL156" s="14" t="s">
        <v>101</v>
      </c>
      <c r="BM156" s="244" t="s">
        <v>4770</v>
      </c>
    </row>
    <row r="157" s="2" customFormat="1" ht="24.15" customHeight="1">
      <c r="A157" s="35"/>
      <c r="B157" s="36"/>
      <c r="C157" s="249" t="s">
        <v>315</v>
      </c>
      <c r="D157" s="249" t="s">
        <v>612</v>
      </c>
      <c r="E157" s="250" t="s">
        <v>4771</v>
      </c>
      <c r="F157" s="251" t="s">
        <v>4772</v>
      </c>
      <c r="G157" s="252" t="s">
        <v>2598</v>
      </c>
      <c r="H157" s="253">
        <v>32</v>
      </c>
      <c r="I157" s="254"/>
      <c r="J157" s="253">
        <f>ROUND(I157*H157,3)</f>
        <v>0</v>
      </c>
      <c r="K157" s="255"/>
      <c r="L157" s="256"/>
      <c r="M157" s="257" t="s">
        <v>1</v>
      </c>
      <c r="N157" s="258" t="s">
        <v>44</v>
      </c>
      <c r="O157" s="94"/>
      <c r="P157" s="242">
        <f>O157*H157</f>
        <v>0</v>
      </c>
      <c r="Q157" s="242">
        <v>0.00017000000000000001</v>
      </c>
      <c r="R157" s="242">
        <f>Q157*H157</f>
        <v>0.0054400000000000004</v>
      </c>
      <c r="S157" s="242">
        <v>0</v>
      </c>
      <c r="T157" s="24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4" t="s">
        <v>290</v>
      </c>
      <c r="AT157" s="244" t="s">
        <v>612</v>
      </c>
      <c r="AU157" s="244" t="s">
        <v>89</v>
      </c>
      <c r="AY157" s="14" t="s">
        <v>263</v>
      </c>
      <c r="BE157" s="245">
        <f>IF(N157="základná",J157,0)</f>
        <v>0</v>
      </c>
      <c r="BF157" s="245">
        <f>IF(N157="znížená",J157,0)</f>
        <v>0</v>
      </c>
      <c r="BG157" s="245">
        <f>IF(N157="zákl. prenesená",J157,0)</f>
        <v>0</v>
      </c>
      <c r="BH157" s="245">
        <f>IF(N157="zníž. prenesená",J157,0)</f>
        <v>0</v>
      </c>
      <c r="BI157" s="245">
        <f>IF(N157="nulová",J157,0)</f>
        <v>0</v>
      </c>
      <c r="BJ157" s="14" t="s">
        <v>89</v>
      </c>
      <c r="BK157" s="246">
        <f>ROUND(I157*H157,3)</f>
        <v>0</v>
      </c>
      <c r="BL157" s="14" t="s">
        <v>101</v>
      </c>
      <c r="BM157" s="244" t="s">
        <v>4773</v>
      </c>
    </row>
    <row r="158" s="2" customFormat="1" ht="16.5" customHeight="1">
      <c r="A158" s="35"/>
      <c r="B158" s="36"/>
      <c r="C158" s="233" t="s">
        <v>298</v>
      </c>
      <c r="D158" s="233" t="s">
        <v>264</v>
      </c>
      <c r="E158" s="234" t="s">
        <v>4774</v>
      </c>
      <c r="F158" s="235" t="s">
        <v>4775</v>
      </c>
      <c r="G158" s="236" t="s">
        <v>2598</v>
      </c>
      <c r="H158" s="237">
        <v>9</v>
      </c>
      <c r="I158" s="238"/>
      <c r="J158" s="237">
        <f>ROUND(I158*H158,3)</f>
        <v>0</v>
      </c>
      <c r="K158" s="239"/>
      <c r="L158" s="41"/>
      <c r="M158" s="240" t="s">
        <v>1</v>
      </c>
      <c r="N158" s="241" t="s">
        <v>44</v>
      </c>
      <c r="O158" s="94"/>
      <c r="P158" s="242">
        <f>O158*H158</f>
        <v>0</v>
      </c>
      <c r="Q158" s="242">
        <v>0</v>
      </c>
      <c r="R158" s="242">
        <f>Q158*H158</f>
        <v>0</v>
      </c>
      <c r="S158" s="242">
        <v>0</v>
      </c>
      <c r="T158" s="243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4" t="s">
        <v>101</v>
      </c>
      <c r="AT158" s="244" t="s">
        <v>264</v>
      </c>
      <c r="AU158" s="244" t="s">
        <v>89</v>
      </c>
      <c r="AY158" s="14" t="s">
        <v>263</v>
      </c>
      <c r="BE158" s="245">
        <f>IF(N158="základná",J158,0)</f>
        <v>0</v>
      </c>
      <c r="BF158" s="245">
        <f>IF(N158="znížená",J158,0)</f>
        <v>0</v>
      </c>
      <c r="BG158" s="245">
        <f>IF(N158="zákl. prenesená",J158,0)</f>
        <v>0</v>
      </c>
      <c r="BH158" s="245">
        <f>IF(N158="zníž. prenesená",J158,0)</f>
        <v>0</v>
      </c>
      <c r="BI158" s="245">
        <f>IF(N158="nulová",J158,0)</f>
        <v>0</v>
      </c>
      <c r="BJ158" s="14" t="s">
        <v>89</v>
      </c>
      <c r="BK158" s="246">
        <f>ROUND(I158*H158,3)</f>
        <v>0</v>
      </c>
      <c r="BL158" s="14" t="s">
        <v>101</v>
      </c>
      <c r="BM158" s="244" t="s">
        <v>4776</v>
      </c>
    </row>
    <row r="159" s="2" customFormat="1" ht="16.5" customHeight="1">
      <c r="A159" s="35"/>
      <c r="B159" s="36"/>
      <c r="C159" s="233" t="s">
        <v>1506</v>
      </c>
      <c r="D159" s="233" t="s">
        <v>264</v>
      </c>
      <c r="E159" s="234" t="s">
        <v>4777</v>
      </c>
      <c r="F159" s="235" t="s">
        <v>4778</v>
      </c>
      <c r="G159" s="236" t="s">
        <v>2598</v>
      </c>
      <c r="H159" s="237">
        <v>1</v>
      </c>
      <c r="I159" s="238"/>
      <c r="J159" s="237">
        <f>ROUND(I159*H159,3)</f>
        <v>0</v>
      </c>
      <c r="K159" s="239"/>
      <c r="L159" s="41"/>
      <c r="M159" s="240" t="s">
        <v>1</v>
      </c>
      <c r="N159" s="241" t="s">
        <v>44</v>
      </c>
      <c r="O159" s="94"/>
      <c r="P159" s="242">
        <f>O159*H159</f>
        <v>0</v>
      </c>
      <c r="Q159" s="242">
        <v>0</v>
      </c>
      <c r="R159" s="242">
        <f>Q159*H159</f>
        <v>0</v>
      </c>
      <c r="S159" s="242">
        <v>0</v>
      </c>
      <c r="T159" s="243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4" t="s">
        <v>101</v>
      </c>
      <c r="AT159" s="244" t="s">
        <v>264</v>
      </c>
      <c r="AU159" s="244" t="s">
        <v>89</v>
      </c>
      <c r="AY159" s="14" t="s">
        <v>263</v>
      </c>
      <c r="BE159" s="245">
        <f>IF(N159="základná",J159,0)</f>
        <v>0</v>
      </c>
      <c r="BF159" s="245">
        <f>IF(N159="znížená",J159,0)</f>
        <v>0</v>
      </c>
      <c r="BG159" s="245">
        <f>IF(N159="zákl. prenesená",J159,0)</f>
        <v>0</v>
      </c>
      <c r="BH159" s="245">
        <f>IF(N159="zníž. prenesená",J159,0)</f>
        <v>0</v>
      </c>
      <c r="BI159" s="245">
        <f>IF(N159="nulová",J159,0)</f>
        <v>0</v>
      </c>
      <c r="BJ159" s="14" t="s">
        <v>89</v>
      </c>
      <c r="BK159" s="246">
        <f>ROUND(I159*H159,3)</f>
        <v>0</v>
      </c>
      <c r="BL159" s="14" t="s">
        <v>101</v>
      </c>
      <c r="BM159" s="244" t="s">
        <v>4779</v>
      </c>
    </row>
    <row r="160" s="2" customFormat="1" ht="16.5" customHeight="1">
      <c r="A160" s="35"/>
      <c r="B160" s="36"/>
      <c r="C160" s="249" t="s">
        <v>416</v>
      </c>
      <c r="D160" s="249" t="s">
        <v>612</v>
      </c>
      <c r="E160" s="250" t="s">
        <v>2696</v>
      </c>
      <c r="F160" s="251" t="s">
        <v>2464</v>
      </c>
      <c r="G160" s="252" t="s">
        <v>1445</v>
      </c>
      <c r="H160" s="254"/>
      <c r="I160" s="254"/>
      <c r="J160" s="253">
        <f>ROUND(I160*H160,3)</f>
        <v>0</v>
      </c>
      <c r="K160" s="255"/>
      <c r="L160" s="256"/>
      <c r="M160" s="257" t="s">
        <v>1</v>
      </c>
      <c r="N160" s="258" t="s">
        <v>44</v>
      </c>
      <c r="O160" s="94"/>
      <c r="P160" s="242">
        <f>O160*H160</f>
        <v>0</v>
      </c>
      <c r="Q160" s="242">
        <v>0</v>
      </c>
      <c r="R160" s="242">
        <f>Q160*H160</f>
        <v>0</v>
      </c>
      <c r="S160" s="242">
        <v>0</v>
      </c>
      <c r="T160" s="243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4" t="s">
        <v>290</v>
      </c>
      <c r="AT160" s="244" t="s">
        <v>612</v>
      </c>
      <c r="AU160" s="244" t="s">
        <v>89</v>
      </c>
      <c r="AY160" s="14" t="s">
        <v>263</v>
      </c>
      <c r="BE160" s="245">
        <f>IF(N160="základná",J160,0)</f>
        <v>0</v>
      </c>
      <c r="BF160" s="245">
        <f>IF(N160="znížená",J160,0)</f>
        <v>0</v>
      </c>
      <c r="BG160" s="245">
        <f>IF(N160="zákl. prenesená",J160,0)</f>
        <v>0</v>
      </c>
      <c r="BH160" s="245">
        <f>IF(N160="zníž. prenesená",J160,0)</f>
        <v>0</v>
      </c>
      <c r="BI160" s="245">
        <f>IF(N160="nulová",J160,0)</f>
        <v>0</v>
      </c>
      <c r="BJ160" s="14" t="s">
        <v>89</v>
      </c>
      <c r="BK160" s="246">
        <f>ROUND(I160*H160,3)</f>
        <v>0</v>
      </c>
      <c r="BL160" s="14" t="s">
        <v>101</v>
      </c>
      <c r="BM160" s="244" t="s">
        <v>4780</v>
      </c>
    </row>
    <row r="161" s="2" customFormat="1" ht="16.5" customHeight="1">
      <c r="A161" s="35"/>
      <c r="B161" s="36"/>
      <c r="C161" s="249" t="s">
        <v>420</v>
      </c>
      <c r="D161" s="249" t="s">
        <v>612</v>
      </c>
      <c r="E161" s="250" t="s">
        <v>2698</v>
      </c>
      <c r="F161" s="251" t="s">
        <v>2699</v>
      </c>
      <c r="G161" s="252" t="s">
        <v>1445</v>
      </c>
      <c r="H161" s="254"/>
      <c r="I161" s="254"/>
      <c r="J161" s="253">
        <f>ROUND(I161*H161,3)</f>
        <v>0</v>
      </c>
      <c r="K161" s="255"/>
      <c r="L161" s="256"/>
      <c r="M161" s="257" t="s">
        <v>1</v>
      </c>
      <c r="N161" s="258" t="s">
        <v>44</v>
      </c>
      <c r="O161" s="94"/>
      <c r="P161" s="242">
        <f>O161*H161</f>
        <v>0</v>
      </c>
      <c r="Q161" s="242">
        <v>0</v>
      </c>
      <c r="R161" s="242">
        <f>Q161*H161</f>
        <v>0</v>
      </c>
      <c r="S161" s="242">
        <v>0</v>
      </c>
      <c r="T161" s="243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4" t="s">
        <v>290</v>
      </c>
      <c r="AT161" s="244" t="s">
        <v>612</v>
      </c>
      <c r="AU161" s="244" t="s">
        <v>89</v>
      </c>
      <c r="AY161" s="14" t="s">
        <v>263</v>
      </c>
      <c r="BE161" s="245">
        <f>IF(N161="základná",J161,0)</f>
        <v>0</v>
      </c>
      <c r="BF161" s="245">
        <f>IF(N161="znížená",J161,0)</f>
        <v>0</v>
      </c>
      <c r="BG161" s="245">
        <f>IF(N161="zákl. prenesená",J161,0)</f>
        <v>0</v>
      </c>
      <c r="BH161" s="245">
        <f>IF(N161="zníž. prenesená",J161,0)</f>
        <v>0</v>
      </c>
      <c r="BI161" s="245">
        <f>IF(N161="nulová",J161,0)</f>
        <v>0</v>
      </c>
      <c r="BJ161" s="14" t="s">
        <v>89</v>
      </c>
      <c r="BK161" s="246">
        <f>ROUND(I161*H161,3)</f>
        <v>0</v>
      </c>
      <c r="BL161" s="14" t="s">
        <v>101</v>
      </c>
      <c r="BM161" s="244" t="s">
        <v>4781</v>
      </c>
    </row>
    <row r="162" s="12" customFormat="1" ht="25.92" customHeight="1">
      <c r="A162" s="12"/>
      <c r="B162" s="219"/>
      <c r="C162" s="220"/>
      <c r="D162" s="221" t="s">
        <v>77</v>
      </c>
      <c r="E162" s="222" t="s">
        <v>4049</v>
      </c>
      <c r="F162" s="222" t="s">
        <v>2752</v>
      </c>
      <c r="G162" s="220"/>
      <c r="H162" s="220"/>
      <c r="I162" s="223"/>
      <c r="J162" s="224">
        <f>BK162</f>
        <v>0</v>
      </c>
      <c r="K162" s="220"/>
      <c r="L162" s="225"/>
      <c r="M162" s="226"/>
      <c r="N162" s="227"/>
      <c r="O162" s="227"/>
      <c r="P162" s="228">
        <f>P163+SUM(P164:P167)</f>
        <v>0</v>
      </c>
      <c r="Q162" s="227"/>
      <c r="R162" s="228">
        <f>R163+SUM(R164:R167)</f>
        <v>32</v>
      </c>
      <c r="S162" s="227"/>
      <c r="T162" s="229">
        <f>T163+SUM(T164:T167)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30" t="s">
        <v>85</v>
      </c>
      <c r="AT162" s="231" t="s">
        <v>77</v>
      </c>
      <c r="AU162" s="231" t="s">
        <v>78</v>
      </c>
      <c r="AY162" s="230" t="s">
        <v>263</v>
      </c>
      <c r="BK162" s="232">
        <f>BK163+SUM(BK164:BK167)</f>
        <v>0</v>
      </c>
    </row>
    <row r="163" s="2" customFormat="1" ht="24.15" customHeight="1">
      <c r="A163" s="35"/>
      <c r="B163" s="36"/>
      <c r="C163" s="233" t="s">
        <v>484</v>
      </c>
      <c r="D163" s="233" t="s">
        <v>264</v>
      </c>
      <c r="E163" s="234" t="s">
        <v>4782</v>
      </c>
      <c r="F163" s="235" t="s">
        <v>4783</v>
      </c>
      <c r="G163" s="236" t="s">
        <v>410</v>
      </c>
      <c r="H163" s="237">
        <v>4</v>
      </c>
      <c r="I163" s="238"/>
      <c r="J163" s="237">
        <f>ROUND(I163*H163,3)</f>
        <v>0</v>
      </c>
      <c r="K163" s="239"/>
      <c r="L163" s="41"/>
      <c r="M163" s="240" t="s">
        <v>1</v>
      </c>
      <c r="N163" s="241" t="s">
        <v>44</v>
      </c>
      <c r="O163" s="94"/>
      <c r="P163" s="242">
        <f>O163*H163</f>
        <v>0</v>
      </c>
      <c r="Q163" s="242">
        <v>0</v>
      </c>
      <c r="R163" s="242">
        <f>Q163*H163</f>
        <v>0</v>
      </c>
      <c r="S163" s="242">
        <v>0</v>
      </c>
      <c r="T163" s="243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4" t="s">
        <v>101</v>
      </c>
      <c r="AT163" s="244" t="s">
        <v>264</v>
      </c>
      <c r="AU163" s="244" t="s">
        <v>85</v>
      </c>
      <c r="AY163" s="14" t="s">
        <v>263</v>
      </c>
      <c r="BE163" s="245">
        <f>IF(N163="základná",J163,0)</f>
        <v>0</v>
      </c>
      <c r="BF163" s="245">
        <f>IF(N163="znížená",J163,0)</f>
        <v>0</v>
      </c>
      <c r="BG163" s="245">
        <f>IF(N163="zákl. prenesená",J163,0)</f>
        <v>0</v>
      </c>
      <c r="BH163" s="245">
        <f>IF(N163="zníž. prenesená",J163,0)</f>
        <v>0</v>
      </c>
      <c r="BI163" s="245">
        <f>IF(N163="nulová",J163,0)</f>
        <v>0</v>
      </c>
      <c r="BJ163" s="14" t="s">
        <v>89</v>
      </c>
      <c r="BK163" s="246">
        <f>ROUND(I163*H163,3)</f>
        <v>0</v>
      </c>
      <c r="BL163" s="14" t="s">
        <v>101</v>
      </c>
      <c r="BM163" s="244" t="s">
        <v>4784</v>
      </c>
    </row>
    <row r="164" s="2" customFormat="1" ht="16.5" customHeight="1">
      <c r="A164" s="35"/>
      <c r="B164" s="36"/>
      <c r="C164" s="233" t="s">
        <v>488</v>
      </c>
      <c r="D164" s="233" t="s">
        <v>264</v>
      </c>
      <c r="E164" s="234" t="s">
        <v>2693</v>
      </c>
      <c r="F164" s="235" t="s">
        <v>2694</v>
      </c>
      <c r="G164" s="236" t="s">
        <v>2598</v>
      </c>
      <c r="H164" s="237">
        <v>1</v>
      </c>
      <c r="I164" s="238"/>
      <c r="J164" s="237">
        <f>ROUND(I164*H164,3)</f>
        <v>0</v>
      </c>
      <c r="K164" s="239"/>
      <c r="L164" s="41"/>
      <c r="M164" s="240" t="s">
        <v>1</v>
      </c>
      <c r="N164" s="241" t="s">
        <v>44</v>
      </c>
      <c r="O164" s="94"/>
      <c r="P164" s="242">
        <f>O164*H164</f>
        <v>0</v>
      </c>
      <c r="Q164" s="242">
        <v>0</v>
      </c>
      <c r="R164" s="242">
        <f>Q164*H164</f>
        <v>0</v>
      </c>
      <c r="S164" s="242">
        <v>0</v>
      </c>
      <c r="T164" s="243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4" t="s">
        <v>101</v>
      </c>
      <c r="AT164" s="244" t="s">
        <v>264</v>
      </c>
      <c r="AU164" s="244" t="s">
        <v>85</v>
      </c>
      <c r="AY164" s="14" t="s">
        <v>263</v>
      </c>
      <c r="BE164" s="245">
        <f>IF(N164="základná",J164,0)</f>
        <v>0</v>
      </c>
      <c r="BF164" s="245">
        <f>IF(N164="znížená",J164,0)</f>
        <v>0</v>
      </c>
      <c r="BG164" s="245">
        <f>IF(N164="zákl. prenesená",J164,0)</f>
        <v>0</v>
      </c>
      <c r="BH164" s="245">
        <f>IF(N164="zníž. prenesená",J164,0)</f>
        <v>0</v>
      </c>
      <c r="BI164" s="245">
        <f>IF(N164="nulová",J164,0)</f>
        <v>0</v>
      </c>
      <c r="BJ164" s="14" t="s">
        <v>89</v>
      </c>
      <c r="BK164" s="246">
        <f>ROUND(I164*H164,3)</f>
        <v>0</v>
      </c>
      <c r="BL164" s="14" t="s">
        <v>101</v>
      </c>
      <c r="BM164" s="244" t="s">
        <v>4785</v>
      </c>
    </row>
    <row r="165" s="2" customFormat="1" ht="16.5" customHeight="1">
      <c r="A165" s="35"/>
      <c r="B165" s="36"/>
      <c r="C165" s="233" t="s">
        <v>1561</v>
      </c>
      <c r="D165" s="233" t="s">
        <v>264</v>
      </c>
      <c r="E165" s="234" t="s">
        <v>4786</v>
      </c>
      <c r="F165" s="235" t="s">
        <v>4787</v>
      </c>
      <c r="G165" s="236" t="s">
        <v>2598</v>
      </c>
      <c r="H165" s="237">
        <v>1</v>
      </c>
      <c r="I165" s="238"/>
      <c r="J165" s="237">
        <f>ROUND(I165*H165,3)</f>
        <v>0</v>
      </c>
      <c r="K165" s="239"/>
      <c r="L165" s="41"/>
      <c r="M165" s="240" t="s">
        <v>1</v>
      </c>
      <c r="N165" s="241" t="s">
        <v>44</v>
      </c>
      <c r="O165" s="94"/>
      <c r="P165" s="242">
        <f>O165*H165</f>
        <v>0</v>
      </c>
      <c r="Q165" s="242">
        <v>0</v>
      </c>
      <c r="R165" s="242">
        <f>Q165*H165</f>
        <v>0</v>
      </c>
      <c r="S165" s="242">
        <v>0</v>
      </c>
      <c r="T165" s="243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4" t="s">
        <v>101</v>
      </c>
      <c r="AT165" s="244" t="s">
        <v>264</v>
      </c>
      <c r="AU165" s="244" t="s">
        <v>85</v>
      </c>
      <c r="AY165" s="14" t="s">
        <v>263</v>
      </c>
      <c r="BE165" s="245">
        <f>IF(N165="základná",J165,0)</f>
        <v>0</v>
      </c>
      <c r="BF165" s="245">
        <f>IF(N165="znížená",J165,0)</f>
        <v>0</v>
      </c>
      <c r="BG165" s="245">
        <f>IF(N165="zákl. prenesená",J165,0)</f>
        <v>0</v>
      </c>
      <c r="BH165" s="245">
        <f>IF(N165="zníž. prenesená",J165,0)</f>
        <v>0</v>
      </c>
      <c r="BI165" s="245">
        <f>IF(N165="nulová",J165,0)</f>
        <v>0</v>
      </c>
      <c r="BJ165" s="14" t="s">
        <v>89</v>
      </c>
      <c r="BK165" s="246">
        <f>ROUND(I165*H165,3)</f>
        <v>0</v>
      </c>
      <c r="BL165" s="14" t="s">
        <v>101</v>
      </c>
      <c r="BM165" s="244" t="s">
        <v>4788</v>
      </c>
    </row>
    <row r="166" s="2" customFormat="1" ht="24.15" customHeight="1">
      <c r="A166" s="35"/>
      <c r="B166" s="36"/>
      <c r="C166" s="233" t="s">
        <v>1565</v>
      </c>
      <c r="D166" s="233" t="s">
        <v>264</v>
      </c>
      <c r="E166" s="234" t="s">
        <v>4789</v>
      </c>
      <c r="F166" s="235" t="s">
        <v>4790</v>
      </c>
      <c r="G166" s="236" t="s">
        <v>2598</v>
      </c>
      <c r="H166" s="237">
        <v>1</v>
      </c>
      <c r="I166" s="238"/>
      <c r="J166" s="237">
        <f>ROUND(I166*H166,3)</f>
        <v>0</v>
      </c>
      <c r="K166" s="239"/>
      <c r="L166" s="41"/>
      <c r="M166" s="240" t="s">
        <v>1</v>
      </c>
      <c r="N166" s="241" t="s">
        <v>44</v>
      </c>
      <c r="O166" s="94"/>
      <c r="P166" s="242">
        <f>O166*H166</f>
        <v>0</v>
      </c>
      <c r="Q166" s="242">
        <v>0</v>
      </c>
      <c r="R166" s="242">
        <f>Q166*H166</f>
        <v>0</v>
      </c>
      <c r="S166" s="242">
        <v>0</v>
      </c>
      <c r="T166" s="243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4" t="s">
        <v>101</v>
      </c>
      <c r="AT166" s="244" t="s">
        <v>264</v>
      </c>
      <c r="AU166" s="244" t="s">
        <v>85</v>
      </c>
      <c r="AY166" s="14" t="s">
        <v>263</v>
      </c>
      <c r="BE166" s="245">
        <f>IF(N166="základná",J166,0)</f>
        <v>0</v>
      </c>
      <c r="BF166" s="245">
        <f>IF(N166="znížená",J166,0)</f>
        <v>0</v>
      </c>
      <c r="BG166" s="245">
        <f>IF(N166="zákl. prenesená",J166,0)</f>
        <v>0</v>
      </c>
      <c r="BH166" s="245">
        <f>IF(N166="zníž. prenesená",J166,0)</f>
        <v>0</v>
      </c>
      <c r="BI166" s="245">
        <f>IF(N166="nulová",J166,0)</f>
        <v>0</v>
      </c>
      <c r="BJ166" s="14" t="s">
        <v>89</v>
      </c>
      <c r="BK166" s="246">
        <f>ROUND(I166*H166,3)</f>
        <v>0</v>
      </c>
      <c r="BL166" s="14" t="s">
        <v>101</v>
      </c>
      <c r="BM166" s="244" t="s">
        <v>4791</v>
      </c>
    </row>
    <row r="167" s="12" customFormat="1" ht="22.8" customHeight="1">
      <c r="A167" s="12"/>
      <c r="B167" s="219"/>
      <c r="C167" s="220"/>
      <c r="D167" s="221" t="s">
        <v>77</v>
      </c>
      <c r="E167" s="247" t="s">
        <v>3968</v>
      </c>
      <c r="F167" s="247" t="s">
        <v>3969</v>
      </c>
      <c r="G167" s="220"/>
      <c r="H167" s="220"/>
      <c r="I167" s="223"/>
      <c r="J167" s="248">
        <f>BK167</f>
        <v>0</v>
      </c>
      <c r="K167" s="220"/>
      <c r="L167" s="225"/>
      <c r="M167" s="226"/>
      <c r="N167" s="227"/>
      <c r="O167" s="227"/>
      <c r="P167" s="228">
        <f>SUM(P168:P178)</f>
        <v>0</v>
      </c>
      <c r="Q167" s="227"/>
      <c r="R167" s="228">
        <f>SUM(R168:R178)</f>
        <v>32</v>
      </c>
      <c r="S167" s="227"/>
      <c r="T167" s="229">
        <f>SUM(T168:T178)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30" t="s">
        <v>85</v>
      </c>
      <c r="AT167" s="231" t="s">
        <v>77</v>
      </c>
      <c r="AU167" s="231" t="s">
        <v>85</v>
      </c>
      <c r="AY167" s="230" t="s">
        <v>263</v>
      </c>
      <c r="BK167" s="232">
        <f>SUM(BK168:BK178)</f>
        <v>0</v>
      </c>
    </row>
    <row r="168" s="2" customFormat="1" ht="16.5" customHeight="1">
      <c r="A168" s="35"/>
      <c r="B168" s="36"/>
      <c r="C168" s="233" t="s">
        <v>472</v>
      </c>
      <c r="D168" s="233" t="s">
        <v>264</v>
      </c>
      <c r="E168" s="234" t="s">
        <v>4792</v>
      </c>
      <c r="F168" s="235" t="s">
        <v>4793</v>
      </c>
      <c r="G168" s="236" t="s">
        <v>569</v>
      </c>
      <c r="H168" s="237">
        <v>235</v>
      </c>
      <c r="I168" s="238"/>
      <c r="J168" s="237">
        <f>ROUND(I168*H168,3)</f>
        <v>0</v>
      </c>
      <c r="K168" s="239"/>
      <c r="L168" s="41"/>
      <c r="M168" s="240" t="s">
        <v>1</v>
      </c>
      <c r="N168" s="241" t="s">
        <v>44</v>
      </c>
      <c r="O168" s="94"/>
      <c r="P168" s="242">
        <f>O168*H168</f>
        <v>0</v>
      </c>
      <c r="Q168" s="242">
        <v>0</v>
      </c>
      <c r="R168" s="242">
        <f>Q168*H168</f>
        <v>0</v>
      </c>
      <c r="S168" s="242">
        <v>0</v>
      </c>
      <c r="T168" s="243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4" t="s">
        <v>101</v>
      </c>
      <c r="AT168" s="244" t="s">
        <v>264</v>
      </c>
      <c r="AU168" s="244" t="s">
        <v>89</v>
      </c>
      <c r="AY168" s="14" t="s">
        <v>263</v>
      </c>
      <c r="BE168" s="245">
        <f>IF(N168="základná",J168,0)</f>
        <v>0</v>
      </c>
      <c r="BF168" s="245">
        <f>IF(N168="znížená",J168,0)</f>
        <v>0</v>
      </c>
      <c r="BG168" s="245">
        <f>IF(N168="zákl. prenesená",J168,0)</f>
        <v>0</v>
      </c>
      <c r="BH168" s="245">
        <f>IF(N168="zníž. prenesená",J168,0)</f>
        <v>0</v>
      </c>
      <c r="BI168" s="245">
        <f>IF(N168="nulová",J168,0)</f>
        <v>0</v>
      </c>
      <c r="BJ168" s="14" t="s">
        <v>89</v>
      </c>
      <c r="BK168" s="246">
        <f>ROUND(I168*H168,3)</f>
        <v>0</v>
      </c>
      <c r="BL168" s="14" t="s">
        <v>101</v>
      </c>
      <c r="BM168" s="244" t="s">
        <v>4794</v>
      </c>
    </row>
    <row r="169" s="2" customFormat="1" ht="24.15" customHeight="1">
      <c r="A169" s="35"/>
      <c r="B169" s="36"/>
      <c r="C169" s="233" t="s">
        <v>1519</v>
      </c>
      <c r="D169" s="233" t="s">
        <v>264</v>
      </c>
      <c r="E169" s="234" t="s">
        <v>4795</v>
      </c>
      <c r="F169" s="235" t="s">
        <v>4796</v>
      </c>
      <c r="G169" s="236" t="s">
        <v>2598</v>
      </c>
      <c r="H169" s="237">
        <v>5</v>
      </c>
      <c r="I169" s="238"/>
      <c r="J169" s="237">
        <f>ROUND(I169*H169,3)</f>
        <v>0</v>
      </c>
      <c r="K169" s="239"/>
      <c r="L169" s="41"/>
      <c r="M169" s="240" t="s">
        <v>1</v>
      </c>
      <c r="N169" s="241" t="s">
        <v>44</v>
      </c>
      <c r="O169" s="94"/>
      <c r="P169" s="242">
        <f>O169*H169</f>
        <v>0</v>
      </c>
      <c r="Q169" s="242">
        <v>0</v>
      </c>
      <c r="R169" s="242">
        <f>Q169*H169</f>
        <v>0</v>
      </c>
      <c r="S169" s="242">
        <v>0</v>
      </c>
      <c r="T169" s="243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4" t="s">
        <v>101</v>
      </c>
      <c r="AT169" s="244" t="s">
        <v>264</v>
      </c>
      <c r="AU169" s="244" t="s">
        <v>89</v>
      </c>
      <c r="AY169" s="14" t="s">
        <v>263</v>
      </c>
      <c r="BE169" s="245">
        <f>IF(N169="základná",J169,0)</f>
        <v>0</v>
      </c>
      <c r="BF169" s="245">
        <f>IF(N169="znížená",J169,0)</f>
        <v>0</v>
      </c>
      <c r="BG169" s="245">
        <f>IF(N169="zákl. prenesená",J169,0)</f>
        <v>0</v>
      </c>
      <c r="BH169" s="245">
        <f>IF(N169="zníž. prenesená",J169,0)</f>
        <v>0</v>
      </c>
      <c r="BI169" s="245">
        <f>IF(N169="nulová",J169,0)</f>
        <v>0</v>
      </c>
      <c r="BJ169" s="14" t="s">
        <v>89</v>
      </c>
      <c r="BK169" s="246">
        <f>ROUND(I169*H169,3)</f>
        <v>0</v>
      </c>
      <c r="BL169" s="14" t="s">
        <v>101</v>
      </c>
      <c r="BM169" s="244" t="s">
        <v>4797</v>
      </c>
    </row>
    <row r="170" s="2" customFormat="1" ht="21.75" customHeight="1">
      <c r="A170" s="35"/>
      <c r="B170" s="36"/>
      <c r="C170" s="233" t="s">
        <v>432</v>
      </c>
      <c r="D170" s="233" t="s">
        <v>264</v>
      </c>
      <c r="E170" s="234" t="s">
        <v>4798</v>
      </c>
      <c r="F170" s="235" t="s">
        <v>4799</v>
      </c>
      <c r="G170" s="236" t="s">
        <v>569</v>
      </c>
      <c r="H170" s="237">
        <v>110</v>
      </c>
      <c r="I170" s="238"/>
      <c r="J170" s="237">
        <f>ROUND(I170*H170,3)</f>
        <v>0</v>
      </c>
      <c r="K170" s="239"/>
      <c r="L170" s="41"/>
      <c r="M170" s="240" t="s">
        <v>1</v>
      </c>
      <c r="N170" s="241" t="s">
        <v>44</v>
      </c>
      <c r="O170" s="94"/>
      <c r="P170" s="242">
        <f>O170*H170</f>
        <v>0</v>
      </c>
      <c r="Q170" s="242">
        <v>0</v>
      </c>
      <c r="R170" s="242">
        <f>Q170*H170</f>
        <v>0</v>
      </c>
      <c r="S170" s="242">
        <v>0</v>
      </c>
      <c r="T170" s="243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4" t="s">
        <v>101</v>
      </c>
      <c r="AT170" s="244" t="s">
        <v>264</v>
      </c>
      <c r="AU170" s="244" t="s">
        <v>89</v>
      </c>
      <c r="AY170" s="14" t="s">
        <v>263</v>
      </c>
      <c r="BE170" s="245">
        <f>IF(N170="základná",J170,0)</f>
        <v>0</v>
      </c>
      <c r="BF170" s="245">
        <f>IF(N170="znížená",J170,0)</f>
        <v>0</v>
      </c>
      <c r="BG170" s="245">
        <f>IF(N170="zákl. prenesená",J170,0)</f>
        <v>0</v>
      </c>
      <c r="BH170" s="245">
        <f>IF(N170="zníž. prenesená",J170,0)</f>
        <v>0</v>
      </c>
      <c r="BI170" s="245">
        <f>IF(N170="nulová",J170,0)</f>
        <v>0</v>
      </c>
      <c r="BJ170" s="14" t="s">
        <v>89</v>
      </c>
      <c r="BK170" s="246">
        <f>ROUND(I170*H170,3)</f>
        <v>0</v>
      </c>
      <c r="BL170" s="14" t="s">
        <v>101</v>
      </c>
      <c r="BM170" s="244" t="s">
        <v>4800</v>
      </c>
    </row>
    <row r="171" s="2" customFormat="1" ht="21.75" customHeight="1">
      <c r="A171" s="35"/>
      <c r="B171" s="36"/>
      <c r="C171" s="233" t="s">
        <v>436</v>
      </c>
      <c r="D171" s="233" t="s">
        <v>264</v>
      </c>
      <c r="E171" s="234" t="s">
        <v>4801</v>
      </c>
      <c r="F171" s="235" t="s">
        <v>4802</v>
      </c>
      <c r="G171" s="236" t="s">
        <v>569</v>
      </c>
      <c r="H171" s="237">
        <v>110</v>
      </c>
      <c r="I171" s="238"/>
      <c r="J171" s="237">
        <f>ROUND(I171*H171,3)</f>
        <v>0</v>
      </c>
      <c r="K171" s="239"/>
      <c r="L171" s="41"/>
      <c r="M171" s="240" t="s">
        <v>1</v>
      </c>
      <c r="N171" s="241" t="s">
        <v>44</v>
      </c>
      <c r="O171" s="94"/>
      <c r="P171" s="242">
        <f>O171*H171</f>
        <v>0</v>
      </c>
      <c r="Q171" s="242">
        <v>0</v>
      </c>
      <c r="R171" s="242">
        <f>Q171*H171</f>
        <v>0</v>
      </c>
      <c r="S171" s="242">
        <v>0</v>
      </c>
      <c r="T171" s="243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4" t="s">
        <v>101</v>
      </c>
      <c r="AT171" s="244" t="s">
        <v>264</v>
      </c>
      <c r="AU171" s="244" t="s">
        <v>89</v>
      </c>
      <c r="AY171" s="14" t="s">
        <v>263</v>
      </c>
      <c r="BE171" s="245">
        <f>IF(N171="základná",J171,0)</f>
        <v>0</v>
      </c>
      <c r="BF171" s="245">
        <f>IF(N171="znížená",J171,0)</f>
        <v>0</v>
      </c>
      <c r="BG171" s="245">
        <f>IF(N171="zákl. prenesená",J171,0)</f>
        <v>0</v>
      </c>
      <c r="BH171" s="245">
        <f>IF(N171="zníž. prenesená",J171,0)</f>
        <v>0</v>
      </c>
      <c r="BI171" s="245">
        <f>IF(N171="nulová",J171,0)</f>
        <v>0</v>
      </c>
      <c r="BJ171" s="14" t="s">
        <v>89</v>
      </c>
      <c r="BK171" s="246">
        <f>ROUND(I171*H171,3)</f>
        <v>0</v>
      </c>
      <c r="BL171" s="14" t="s">
        <v>101</v>
      </c>
      <c r="BM171" s="244" t="s">
        <v>4803</v>
      </c>
    </row>
    <row r="172" s="2" customFormat="1" ht="16.5" customHeight="1">
      <c r="A172" s="35"/>
      <c r="B172" s="36"/>
      <c r="C172" s="249" t="s">
        <v>440</v>
      </c>
      <c r="D172" s="249" t="s">
        <v>612</v>
      </c>
      <c r="E172" s="250" t="s">
        <v>4804</v>
      </c>
      <c r="F172" s="251" t="s">
        <v>4805</v>
      </c>
      <c r="G172" s="252" t="s">
        <v>313</v>
      </c>
      <c r="H172" s="253">
        <v>32</v>
      </c>
      <c r="I172" s="254"/>
      <c r="J172" s="253">
        <f>ROUND(I172*H172,3)</f>
        <v>0</v>
      </c>
      <c r="K172" s="255"/>
      <c r="L172" s="256"/>
      <c r="M172" s="257" t="s">
        <v>1</v>
      </c>
      <c r="N172" s="258" t="s">
        <v>44</v>
      </c>
      <c r="O172" s="94"/>
      <c r="P172" s="242">
        <f>O172*H172</f>
        <v>0</v>
      </c>
      <c r="Q172" s="242">
        <v>1</v>
      </c>
      <c r="R172" s="242">
        <f>Q172*H172</f>
        <v>32</v>
      </c>
      <c r="S172" s="242">
        <v>0</v>
      </c>
      <c r="T172" s="243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44" t="s">
        <v>290</v>
      </c>
      <c r="AT172" s="244" t="s">
        <v>612</v>
      </c>
      <c r="AU172" s="244" t="s">
        <v>89</v>
      </c>
      <c r="AY172" s="14" t="s">
        <v>263</v>
      </c>
      <c r="BE172" s="245">
        <f>IF(N172="základná",J172,0)</f>
        <v>0</v>
      </c>
      <c r="BF172" s="245">
        <f>IF(N172="znížená",J172,0)</f>
        <v>0</v>
      </c>
      <c r="BG172" s="245">
        <f>IF(N172="zákl. prenesená",J172,0)</f>
        <v>0</v>
      </c>
      <c r="BH172" s="245">
        <f>IF(N172="zníž. prenesená",J172,0)</f>
        <v>0</v>
      </c>
      <c r="BI172" s="245">
        <f>IF(N172="nulová",J172,0)</f>
        <v>0</v>
      </c>
      <c r="BJ172" s="14" t="s">
        <v>89</v>
      </c>
      <c r="BK172" s="246">
        <f>ROUND(I172*H172,3)</f>
        <v>0</v>
      </c>
      <c r="BL172" s="14" t="s">
        <v>101</v>
      </c>
      <c r="BM172" s="244" t="s">
        <v>4806</v>
      </c>
    </row>
    <row r="173" s="2" customFormat="1" ht="16.5" customHeight="1">
      <c r="A173" s="35"/>
      <c r="B173" s="36"/>
      <c r="C173" s="233" t="s">
        <v>444</v>
      </c>
      <c r="D173" s="233" t="s">
        <v>264</v>
      </c>
      <c r="E173" s="234" t="s">
        <v>2471</v>
      </c>
      <c r="F173" s="235" t="s">
        <v>4807</v>
      </c>
      <c r="G173" s="236" t="s">
        <v>569</v>
      </c>
      <c r="H173" s="237">
        <v>235</v>
      </c>
      <c r="I173" s="238"/>
      <c r="J173" s="237">
        <f>ROUND(I173*H173,3)</f>
        <v>0</v>
      </c>
      <c r="K173" s="239"/>
      <c r="L173" s="41"/>
      <c r="M173" s="240" t="s">
        <v>1</v>
      </c>
      <c r="N173" s="241" t="s">
        <v>44</v>
      </c>
      <c r="O173" s="94"/>
      <c r="P173" s="242">
        <f>O173*H173</f>
        <v>0</v>
      </c>
      <c r="Q173" s="242">
        <v>0</v>
      </c>
      <c r="R173" s="242">
        <f>Q173*H173</f>
        <v>0</v>
      </c>
      <c r="S173" s="242">
        <v>0</v>
      </c>
      <c r="T173" s="243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44" t="s">
        <v>101</v>
      </c>
      <c r="AT173" s="244" t="s">
        <v>264</v>
      </c>
      <c r="AU173" s="244" t="s">
        <v>89</v>
      </c>
      <c r="AY173" s="14" t="s">
        <v>263</v>
      </c>
      <c r="BE173" s="245">
        <f>IF(N173="základná",J173,0)</f>
        <v>0</v>
      </c>
      <c r="BF173" s="245">
        <f>IF(N173="znížená",J173,0)</f>
        <v>0</v>
      </c>
      <c r="BG173" s="245">
        <f>IF(N173="zákl. prenesená",J173,0)</f>
        <v>0</v>
      </c>
      <c r="BH173" s="245">
        <f>IF(N173="zníž. prenesená",J173,0)</f>
        <v>0</v>
      </c>
      <c r="BI173" s="245">
        <f>IF(N173="nulová",J173,0)</f>
        <v>0</v>
      </c>
      <c r="BJ173" s="14" t="s">
        <v>89</v>
      </c>
      <c r="BK173" s="246">
        <f>ROUND(I173*H173,3)</f>
        <v>0</v>
      </c>
      <c r="BL173" s="14" t="s">
        <v>101</v>
      </c>
      <c r="BM173" s="244" t="s">
        <v>4808</v>
      </c>
    </row>
    <row r="174" s="2" customFormat="1" ht="24.15" customHeight="1">
      <c r="A174" s="35"/>
      <c r="B174" s="36"/>
      <c r="C174" s="249" t="s">
        <v>456</v>
      </c>
      <c r="D174" s="249" t="s">
        <v>612</v>
      </c>
      <c r="E174" s="250" t="s">
        <v>4809</v>
      </c>
      <c r="F174" s="251" t="s">
        <v>4810</v>
      </c>
      <c r="G174" s="252" t="s">
        <v>569</v>
      </c>
      <c r="H174" s="253">
        <v>235</v>
      </c>
      <c r="I174" s="254"/>
      <c r="J174" s="253">
        <f>ROUND(I174*H174,3)</f>
        <v>0</v>
      </c>
      <c r="K174" s="255"/>
      <c r="L174" s="256"/>
      <c r="M174" s="257" t="s">
        <v>1</v>
      </c>
      <c r="N174" s="258" t="s">
        <v>44</v>
      </c>
      <c r="O174" s="94"/>
      <c r="P174" s="242">
        <f>O174*H174</f>
        <v>0</v>
      </c>
      <c r="Q174" s="242">
        <v>0</v>
      </c>
      <c r="R174" s="242">
        <f>Q174*H174</f>
        <v>0</v>
      </c>
      <c r="S174" s="242">
        <v>0</v>
      </c>
      <c r="T174" s="243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44" t="s">
        <v>290</v>
      </c>
      <c r="AT174" s="244" t="s">
        <v>612</v>
      </c>
      <c r="AU174" s="244" t="s">
        <v>89</v>
      </c>
      <c r="AY174" s="14" t="s">
        <v>263</v>
      </c>
      <c r="BE174" s="245">
        <f>IF(N174="základná",J174,0)</f>
        <v>0</v>
      </c>
      <c r="BF174" s="245">
        <f>IF(N174="znížená",J174,0)</f>
        <v>0</v>
      </c>
      <c r="BG174" s="245">
        <f>IF(N174="zákl. prenesená",J174,0)</f>
        <v>0</v>
      </c>
      <c r="BH174" s="245">
        <f>IF(N174="zníž. prenesená",J174,0)</f>
        <v>0</v>
      </c>
      <c r="BI174" s="245">
        <f>IF(N174="nulová",J174,0)</f>
        <v>0</v>
      </c>
      <c r="BJ174" s="14" t="s">
        <v>89</v>
      </c>
      <c r="BK174" s="246">
        <f>ROUND(I174*H174,3)</f>
        <v>0</v>
      </c>
      <c r="BL174" s="14" t="s">
        <v>101</v>
      </c>
      <c r="BM174" s="244" t="s">
        <v>4811</v>
      </c>
    </row>
    <row r="175" s="2" customFormat="1" ht="16.5" customHeight="1">
      <c r="A175" s="35"/>
      <c r="B175" s="36"/>
      <c r="C175" s="249" t="s">
        <v>460</v>
      </c>
      <c r="D175" s="249" t="s">
        <v>612</v>
      </c>
      <c r="E175" s="250" t="s">
        <v>4812</v>
      </c>
      <c r="F175" s="251" t="s">
        <v>4813</v>
      </c>
      <c r="G175" s="252" t="s">
        <v>569</v>
      </c>
      <c r="H175" s="253">
        <v>235</v>
      </c>
      <c r="I175" s="254"/>
      <c r="J175" s="253">
        <f>ROUND(I175*H175,3)</f>
        <v>0</v>
      </c>
      <c r="K175" s="255"/>
      <c r="L175" s="256"/>
      <c r="M175" s="257" t="s">
        <v>1</v>
      </c>
      <c r="N175" s="258" t="s">
        <v>44</v>
      </c>
      <c r="O175" s="94"/>
      <c r="P175" s="242">
        <f>O175*H175</f>
        <v>0</v>
      </c>
      <c r="Q175" s="242">
        <v>0</v>
      </c>
      <c r="R175" s="242">
        <f>Q175*H175</f>
        <v>0</v>
      </c>
      <c r="S175" s="242">
        <v>0</v>
      </c>
      <c r="T175" s="243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44" t="s">
        <v>290</v>
      </c>
      <c r="AT175" s="244" t="s">
        <v>612</v>
      </c>
      <c r="AU175" s="244" t="s">
        <v>89</v>
      </c>
      <c r="AY175" s="14" t="s">
        <v>263</v>
      </c>
      <c r="BE175" s="245">
        <f>IF(N175="základná",J175,0)</f>
        <v>0</v>
      </c>
      <c r="BF175" s="245">
        <f>IF(N175="znížená",J175,0)</f>
        <v>0</v>
      </c>
      <c r="BG175" s="245">
        <f>IF(N175="zákl. prenesená",J175,0)</f>
        <v>0</v>
      </c>
      <c r="BH175" s="245">
        <f>IF(N175="zníž. prenesená",J175,0)</f>
        <v>0</v>
      </c>
      <c r="BI175" s="245">
        <f>IF(N175="nulová",J175,0)</f>
        <v>0</v>
      </c>
      <c r="BJ175" s="14" t="s">
        <v>89</v>
      </c>
      <c r="BK175" s="246">
        <f>ROUND(I175*H175,3)</f>
        <v>0</v>
      </c>
      <c r="BL175" s="14" t="s">
        <v>101</v>
      </c>
      <c r="BM175" s="244" t="s">
        <v>4814</v>
      </c>
    </row>
    <row r="176" s="2" customFormat="1" ht="24.15" customHeight="1">
      <c r="A176" s="35"/>
      <c r="B176" s="36"/>
      <c r="C176" s="249" t="s">
        <v>464</v>
      </c>
      <c r="D176" s="249" t="s">
        <v>612</v>
      </c>
      <c r="E176" s="250" t="s">
        <v>4815</v>
      </c>
      <c r="F176" s="251" t="s">
        <v>4816</v>
      </c>
      <c r="G176" s="252" t="s">
        <v>2598</v>
      </c>
      <c r="H176" s="253">
        <v>12</v>
      </c>
      <c r="I176" s="254"/>
      <c r="J176" s="253">
        <f>ROUND(I176*H176,3)</f>
        <v>0</v>
      </c>
      <c r="K176" s="255"/>
      <c r="L176" s="256"/>
      <c r="M176" s="257" t="s">
        <v>1</v>
      </c>
      <c r="N176" s="258" t="s">
        <v>44</v>
      </c>
      <c r="O176" s="94"/>
      <c r="P176" s="242">
        <f>O176*H176</f>
        <v>0</v>
      </c>
      <c r="Q176" s="242">
        <v>0</v>
      </c>
      <c r="R176" s="242">
        <f>Q176*H176</f>
        <v>0</v>
      </c>
      <c r="S176" s="242">
        <v>0</v>
      </c>
      <c r="T176" s="243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44" t="s">
        <v>290</v>
      </c>
      <c r="AT176" s="244" t="s">
        <v>612</v>
      </c>
      <c r="AU176" s="244" t="s">
        <v>89</v>
      </c>
      <c r="AY176" s="14" t="s">
        <v>263</v>
      </c>
      <c r="BE176" s="245">
        <f>IF(N176="základná",J176,0)</f>
        <v>0</v>
      </c>
      <c r="BF176" s="245">
        <f>IF(N176="znížená",J176,0)</f>
        <v>0</v>
      </c>
      <c r="BG176" s="245">
        <f>IF(N176="zákl. prenesená",J176,0)</f>
        <v>0</v>
      </c>
      <c r="BH176" s="245">
        <f>IF(N176="zníž. prenesená",J176,0)</f>
        <v>0</v>
      </c>
      <c r="BI176" s="245">
        <f>IF(N176="nulová",J176,0)</f>
        <v>0</v>
      </c>
      <c r="BJ176" s="14" t="s">
        <v>89</v>
      </c>
      <c r="BK176" s="246">
        <f>ROUND(I176*H176,3)</f>
        <v>0</v>
      </c>
      <c r="BL176" s="14" t="s">
        <v>101</v>
      </c>
      <c r="BM176" s="244" t="s">
        <v>4817</v>
      </c>
    </row>
    <row r="177" s="2" customFormat="1" ht="16.5" customHeight="1">
      <c r="A177" s="35"/>
      <c r="B177" s="36"/>
      <c r="C177" s="233" t="s">
        <v>468</v>
      </c>
      <c r="D177" s="233" t="s">
        <v>264</v>
      </c>
      <c r="E177" s="234" t="s">
        <v>4818</v>
      </c>
      <c r="F177" s="235" t="s">
        <v>4819</v>
      </c>
      <c r="G177" s="236" t="s">
        <v>569</v>
      </c>
      <c r="H177" s="237">
        <v>110</v>
      </c>
      <c r="I177" s="238"/>
      <c r="J177" s="237">
        <f>ROUND(I177*H177,3)</f>
        <v>0</v>
      </c>
      <c r="K177" s="239"/>
      <c r="L177" s="41"/>
      <c r="M177" s="240" t="s">
        <v>1</v>
      </c>
      <c r="N177" s="241" t="s">
        <v>44</v>
      </c>
      <c r="O177" s="94"/>
      <c r="P177" s="242">
        <f>O177*H177</f>
        <v>0</v>
      </c>
      <c r="Q177" s="242">
        <v>0</v>
      </c>
      <c r="R177" s="242">
        <f>Q177*H177</f>
        <v>0</v>
      </c>
      <c r="S177" s="242">
        <v>0</v>
      </c>
      <c r="T177" s="243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44" t="s">
        <v>101</v>
      </c>
      <c r="AT177" s="244" t="s">
        <v>264</v>
      </c>
      <c r="AU177" s="244" t="s">
        <v>89</v>
      </c>
      <c r="AY177" s="14" t="s">
        <v>263</v>
      </c>
      <c r="BE177" s="245">
        <f>IF(N177="základná",J177,0)</f>
        <v>0</v>
      </c>
      <c r="BF177" s="245">
        <f>IF(N177="znížená",J177,0)</f>
        <v>0</v>
      </c>
      <c r="BG177" s="245">
        <f>IF(N177="zákl. prenesená",J177,0)</f>
        <v>0</v>
      </c>
      <c r="BH177" s="245">
        <f>IF(N177="zníž. prenesená",J177,0)</f>
        <v>0</v>
      </c>
      <c r="BI177" s="245">
        <f>IF(N177="nulová",J177,0)</f>
        <v>0</v>
      </c>
      <c r="BJ177" s="14" t="s">
        <v>89</v>
      </c>
      <c r="BK177" s="246">
        <f>ROUND(I177*H177,3)</f>
        <v>0</v>
      </c>
      <c r="BL177" s="14" t="s">
        <v>101</v>
      </c>
      <c r="BM177" s="244" t="s">
        <v>4820</v>
      </c>
    </row>
    <row r="178" s="2" customFormat="1" ht="16.5" customHeight="1">
      <c r="A178" s="35"/>
      <c r="B178" s="36"/>
      <c r="C178" s="233" t="s">
        <v>480</v>
      </c>
      <c r="D178" s="233" t="s">
        <v>264</v>
      </c>
      <c r="E178" s="234" t="s">
        <v>4821</v>
      </c>
      <c r="F178" s="235" t="s">
        <v>4822</v>
      </c>
      <c r="G178" s="236" t="s">
        <v>322</v>
      </c>
      <c r="H178" s="237">
        <v>352.5</v>
      </c>
      <c r="I178" s="238"/>
      <c r="J178" s="237">
        <f>ROUND(I178*H178,3)</f>
        <v>0</v>
      </c>
      <c r="K178" s="239"/>
      <c r="L178" s="41"/>
      <c r="M178" s="259" t="s">
        <v>1</v>
      </c>
      <c r="N178" s="260" t="s">
        <v>44</v>
      </c>
      <c r="O178" s="261"/>
      <c r="P178" s="262">
        <f>O178*H178</f>
        <v>0</v>
      </c>
      <c r="Q178" s="262">
        <v>0</v>
      </c>
      <c r="R178" s="262">
        <f>Q178*H178</f>
        <v>0</v>
      </c>
      <c r="S178" s="262">
        <v>0</v>
      </c>
      <c r="T178" s="263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44" t="s">
        <v>101</v>
      </c>
      <c r="AT178" s="244" t="s">
        <v>264</v>
      </c>
      <c r="AU178" s="244" t="s">
        <v>89</v>
      </c>
      <c r="AY178" s="14" t="s">
        <v>263</v>
      </c>
      <c r="BE178" s="245">
        <f>IF(N178="základná",J178,0)</f>
        <v>0</v>
      </c>
      <c r="BF178" s="245">
        <f>IF(N178="znížená",J178,0)</f>
        <v>0</v>
      </c>
      <c r="BG178" s="245">
        <f>IF(N178="zákl. prenesená",J178,0)</f>
        <v>0</v>
      </c>
      <c r="BH178" s="245">
        <f>IF(N178="zníž. prenesená",J178,0)</f>
        <v>0</v>
      </c>
      <c r="BI178" s="245">
        <f>IF(N178="nulová",J178,0)</f>
        <v>0</v>
      </c>
      <c r="BJ178" s="14" t="s">
        <v>89</v>
      </c>
      <c r="BK178" s="246">
        <f>ROUND(I178*H178,3)</f>
        <v>0</v>
      </c>
      <c r="BL178" s="14" t="s">
        <v>101</v>
      </c>
      <c r="BM178" s="244" t="s">
        <v>4823</v>
      </c>
    </row>
    <row r="179" s="2" customFormat="1" ht="6.96" customHeight="1">
      <c r="A179" s="35"/>
      <c r="B179" s="69"/>
      <c r="C179" s="70"/>
      <c r="D179" s="70"/>
      <c r="E179" s="70"/>
      <c r="F179" s="70"/>
      <c r="G179" s="70"/>
      <c r="H179" s="70"/>
      <c r="I179" s="70"/>
      <c r="J179" s="70"/>
      <c r="K179" s="70"/>
      <c r="L179" s="41"/>
      <c r="M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</row>
  </sheetData>
  <sheetProtection sheet="1" autoFilter="0" formatColumns="0" formatRows="0" objects="1" scenarios="1" spinCount="100000" saltValue="JpGYZ+81E7Bi8wrDR1yQB/2x9UW+7aFcus7RB7fwP0A2QETYjp3h84ywrhZ59sPgalxINAtrx5ISj2F+F2oaZw==" hashValue="JCMwimlaM++1Hfu3RPMlEDp0as7JgjQsfUTIxcGXBag+6qNXak6zQ0nrKxlbbme/OiW6zkbkh1ob/tQ4HwigCw==" algorithmName="SHA-512" password="CC35"/>
  <autoFilter ref="C120:K178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211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 s="1" customFormat="1" ht="12" customHeight="1">
      <c r="B8" s="17"/>
      <c r="D8" s="154" t="s">
        <v>221</v>
      </c>
      <c r="L8" s="17"/>
    </row>
    <row r="9" s="2" customFormat="1" ht="16.5" customHeight="1">
      <c r="A9" s="35"/>
      <c r="B9" s="41"/>
      <c r="C9" s="35"/>
      <c r="D9" s="35"/>
      <c r="E9" s="155" t="s">
        <v>4677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 ht="12" customHeight="1">
      <c r="A10" s="35"/>
      <c r="B10" s="41"/>
      <c r="C10" s="35"/>
      <c r="D10" s="154" t="s">
        <v>1380</v>
      </c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6.5" customHeight="1">
      <c r="A11" s="35"/>
      <c r="B11" s="41"/>
      <c r="C11" s="35"/>
      <c r="D11" s="35"/>
      <c r="E11" s="156" t="s">
        <v>4824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>
      <c r="A12" s="35"/>
      <c r="B12" s="41"/>
      <c r="C12" s="35"/>
      <c r="D12" s="35"/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2" customHeight="1">
      <c r="A13" s="35"/>
      <c r="B13" s="41"/>
      <c r="C13" s="35"/>
      <c r="D13" s="154" t="s">
        <v>16</v>
      </c>
      <c r="E13" s="35"/>
      <c r="F13" s="144" t="s">
        <v>1</v>
      </c>
      <c r="G13" s="35"/>
      <c r="H13" s="35"/>
      <c r="I13" s="154" t="s">
        <v>17</v>
      </c>
      <c r="J13" s="144" t="s">
        <v>1</v>
      </c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54" t="s">
        <v>18</v>
      </c>
      <c r="E14" s="35"/>
      <c r="F14" s="144" t="s">
        <v>19</v>
      </c>
      <c r="G14" s="35"/>
      <c r="H14" s="35"/>
      <c r="I14" s="154" t="s">
        <v>20</v>
      </c>
      <c r="J14" s="157" t="str">
        <f>'Rekapitulácia stavby'!AN8</f>
        <v>20. 7. 2022</v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0.8" customHeight="1">
      <c r="A15" s="35"/>
      <c r="B15" s="41"/>
      <c r="C15" s="35"/>
      <c r="D15" s="35"/>
      <c r="E15" s="35"/>
      <c r="F15" s="35"/>
      <c r="G15" s="35"/>
      <c r="H15" s="35"/>
      <c r="I15" s="35"/>
      <c r="J15" s="35"/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4" t="s">
        <v>22</v>
      </c>
      <c r="E16" s="35"/>
      <c r="F16" s="35"/>
      <c r="G16" s="35"/>
      <c r="H16" s="35"/>
      <c r="I16" s="154" t="s">
        <v>23</v>
      </c>
      <c r="J16" s="144" t="s">
        <v>24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8" customHeight="1">
      <c r="A17" s="35"/>
      <c r="B17" s="41"/>
      <c r="C17" s="35"/>
      <c r="D17" s="35"/>
      <c r="E17" s="144" t="s">
        <v>25</v>
      </c>
      <c r="F17" s="35"/>
      <c r="G17" s="35"/>
      <c r="H17" s="35"/>
      <c r="I17" s="154" t="s">
        <v>26</v>
      </c>
      <c r="J17" s="144" t="s">
        <v>1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6.96" customHeight="1">
      <c r="A18" s="35"/>
      <c r="B18" s="41"/>
      <c r="C18" s="35"/>
      <c r="D18" s="35"/>
      <c r="E18" s="35"/>
      <c r="F18" s="35"/>
      <c r="G18" s="35"/>
      <c r="H18" s="35"/>
      <c r="I18" s="35"/>
      <c r="J18" s="35"/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2" customHeight="1">
      <c r="A19" s="35"/>
      <c r="B19" s="41"/>
      <c r="C19" s="35"/>
      <c r="D19" s="154" t="s">
        <v>27</v>
      </c>
      <c r="E19" s="35"/>
      <c r="F19" s="35"/>
      <c r="G19" s="35"/>
      <c r="H19" s="35"/>
      <c r="I19" s="154" t="s">
        <v>23</v>
      </c>
      <c r="J19" s="30" t="str">
        <f>'Rekapitulácia stavby'!AN13</f>
        <v>Vyplň údaj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8" customHeight="1">
      <c r="A20" s="35"/>
      <c r="B20" s="41"/>
      <c r="C20" s="35"/>
      <c r="D20" s="35"/>
      <c r="E20" s="30" t="str">
        <f>'Rekapitulácia stavby'!E14</f>
        <v>Vyplň údaj</v>
      </c>
      <c r="F20" s="144"/>
      <c r="G20" s="144"/>
      <c r="H20" s="144"/>
      <c r="I20" s="154" t="s">
        <v>26</v>
      </c>
      <c r="J20" s="30" t="str">
        <f>'Rekapitulácia stavby'!AN14</f>
        <v>Vyplň údaj</v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6.96" customHeight="1">
      <c r="A21" s="35"/>
      <c r="B21" s="41"/>
      <c r="C21" s="35"/>
      <c r="D21" s="35"/>
      <c r="E21" s="35"/>
      <c r="F21" s="35"/>
      <c r="G21" s="35"/>
      <c r="H21" s="35"/>
      <c r="I21" s="35"/>
      <c r="J21" s="35"/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2" customHeight="1">
      <c r="A22" s="35"/>
      <c r="B22" s="41"/>
      <c r="C22" s="35"/>
      <c r="D22" s="154" t="s">
        <v>29</v>
      </c>
      <c r="E22" s="35"/>
      <c r="F22" s="35"/>
      <c r="G22" s="35"/>
      <c r="H22" s="35"/>
      <c r="I22" s="154" t="s">
        <v>23</v>
      </c>
      <c r="J22" s="144" t="s">
        <v>1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8" customHeight="1">
      <c r="A23" s="35"/>
      <c r="B23" s="41"/>
      <c r="C23" s="35"/>
      <c r="D23" s="35"/>
      <c r="E23" s="144" t="s">
        <v>30</v>
      </c>
      <c r="F23" s="35"/>
      <c r="G23" s="35"/>
      <c r="H23" s="35"/>
      <c r="I23" s="154" t="s">
        <v>26</v>
      </c>
      <c r="J23" s="144" t="s">
        <v>1</v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6.96" customHeight="1">
      <c r="A24" s="35"/>
      <c r="B24" s="41"/>
      <c r="C24" s="35"/>
      <c r="D24" s="35"/>
      <c r="E24" s="35"/>
      <c r="F24" s="35"/>
      <c r="G24" s="35"/>
      <c r="H24" s="35"/>
      <c r="I24" s="35"/>
      <c r="J24" s="35"/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2" customHeight="1">
      <c r="A25" s="35"/>
      <c r="B25" s="41"/>
      <c r="C25" s="35"/>
      <c r="D25" s="154" t="s">
        <v>33</v>
      </c>
      <c r="E25" s="35"/>
      <c r="F25" s="35"/>
      <c r="G25" s="35"/>
      <c r="H25" s="35"/>
      <c r="I25" s="154" t="s">
        <v>23</v>
      </c>
      <c r="J25" s="144" t="s">
        <v>34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8" customHeight="1">
      <c r="A26" s="35"/>
      <c r="B26" s="41"/>
      <c r="C26" s="35"/>
      <c r="D26" s="35"/>
      <c r="E26" s="144" t="s">
        <v>35</v>
      </c>
      <c r="F26" s="35"/>
      <c r="G26" s="35"/>
      <c r="H26" s="35"/>
      <c r="I26" s="154" t="s">
        <v>26</v>
      </c>
      <c r="J26" s="144" t="s">
        <v>36</v>
      </c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6.96" customHeight="1">
      <c r="A27" s="35"/>
      <c r="B27" s="41"/>
      <c r="C27" s="35"/>
      <c r="D27" s="35"/>
      <c r="E27" s="35"/>
      <c r="F27" s="35"/>
      <c r="G27" s="35"/>
      <c r="H27" s="35"/>
      <c r="I27" s="35"/>
      <c r="J27" s="35"/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2" customHeight="1">
      <c r="A28" s="35"/>
      <c r="B28" s="41"/>
      <c r="C28" s="35"/>
      <c r="D28" s="154" t="s">
        <v>37</v>
      </c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8" customFormat="1" ht="16.5" customHeight="1">
      <c r="A29" s="158"/>
      <c r="B29" s="159"/>
      <c r="C29" s="158"/>
      <c r="D29" s="158"/>
      <c r="E29" s="160" t="s">
        <v>1</v>
      </c>
      <c r="F29" s="160"/>
      <c r="G29" s="160"/>
      <c r="H29" s="160"/>
      <c r="I29" s="158"/>
      <c r="J29" s="158"/>
      <c r="K29" s="158"/>
      <c r="L29" s="161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="2" customFormat="1" ht="6.96" customHeight="1">
      <c r="A30" s="35"/>
      <c r="B30" s="41"/>
      <c r="C30" s="35"/>
      <c r="D30" s="35"/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62"/>
      <c r="E31" s="162"/>
      <c r="F31" s="162"/>
      <c r="G31" s="162"/>
      <c r="H31" s="162"/>
      <c r="I31" s="162"/>
      <c r="J31" s="162"/>
      <c r="K31" s="162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25.44" customHeight="1">
      <c r="A32" s="35"/>
      <c r="B32" s="41"/>
      <c r="C32" s="35"/>
      <c r="D32" s="163" t="s">
        <v>38</v>
      </c>
      <c r="E32" s="35"/>
      <c r="F32" s="35"/>
      <c r="G32" s="35"/>
      <c r="H32" s="35"/>
      <c r="I32" s="35"/>
      <c r="J32" s="164">
        <f>ROUND(J126, 2)</f>
        <v>0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2"/>
      <c r="E33" s="162"/>
      <c r="F33" s="162"/>
      <c r="G33" s="162"/>
      <c r="H33" s="162"/>
      <c r="I33" s="162"/>
      <c r="J33" s="162"/>
      <c r="K33" s="162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35"/>
      <c r="F34" s="165" t="s">
        <v>40</v>
      </c>
      <c r="G34" s="35"/>
      <c r="H34" s="35"/>
      <c r="I34" s="165" t="s">
        <v>39</v>
      </c>
      <c r="J34" s="165" t="s">
        <v>41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14.4" customHeight="1">
      <c r="A35" s="35"/>
      <c r="B35" s="41"/>
      <c r="C35" s="35"/>
      <c r="D35" s="166" t="s">
        <v>42</v>
      </c>
      <c r="E35" s="167" t="s">
        <v>43</v>
      </c>
      <c r="F35" s="168">
        <f>ROUND((SUM(BE126:BE173)),  2)</f>
        <v>0</v>
      </c>
      <c r="G35" s="169"/>
      <c r="H35" s="169"/>
      <c r="I35" s="170">
        <v>0.20000000000000001</v>
      </c>
      <c r="J35" s="168">
        <f>ROUND(((SUM(BE126:BE173))*I35),  2)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167" t="s">
        <v>44</v>
      </c>
      <c r="F36" s="168">
        <f>ROUND((SUM(BF126:BF173)),  2)</f>
        <v>0</v>
      </c>
      <c r="G36" s="169"/>
      <c r="H36" s="169"/>
      <c r="I36" s="170">
        <v>0.20000000000000001</v>
      </c>
      <c r="J36" s="168">
        <f>ROUND(((SUM(BF126:BF173))*I36),  2)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4" t="s">
        <v>45</v>
      </c>
      <c r="F37" s="171">
        <f>ROUND((SUM(BG126:BG173)),  2)</f>
        <v>0</v>
      </c>
      <c r="G37" s="35"/>
      <c r="H37" s="35"/>
      <c r="I37" s="172">
        <v>0.20000000000000001</v>
      </c>
      <c r="J37" s="171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hidden="1" s="2" customFormat="1" ht="14.4" customHeight="1">
      <c r="A38" s="35"/>
      <c r="B38" s="41"/>
      <c r="C38" s="35"/>
      <c r="D38" s="35"/>
      <c r="E38" s="154" t="s">
        <v>46</v>
      </c>
      <c r="F38" s="171">
        <f>ROUND((SUM(BH126:BH173)),  2)</f>
        <v>0</v>
      </c>
      <c r="G38" s="35"/>
      <c r="H38" s="35"/>
      <c r="I38" s="172">
        <v>0.20000000000000001</v>
      </c>
      <c r="J38" s="171">
        <f>0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67" t="s">
        <v>47</v>
      </c>
      <c r="F39" s="168">
        <f>ROUND((SUM(BI126:BI173)),  2)</f>
        <v>0</v>
      </c>
      <c r="G39" s="169"/>
      <c r="H39" s="169"/>
      <c r="I39" s="170">
        <v>0</v>
      </c>
      <c r="J39" s="168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6.96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2" customFormat="1" ht="25.44" customHeight="1">
      <c r="A41" s="35"/>
      <c r="B41" s="41"/>
      <c r="C41" s="173"/>
      <c r="D41" s="174" t="s">
        <v>48</v>
      </c>
      <c r="E41" s="175"/>
      <c r="F41" s="175"/>
      <c r="G41" s="176" t="s">
        <v>49</v>
      </c>
      <c r="H41" s="177" t="s">
        <v>50</v>
      </c>
      <c r="I41" s="175"/>
      <c r="J41" s="178">
        <f>SUM(J32:J39)</f>
        <v>0</v>
      </c>
      <c r="K41" s="179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14.4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221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2" customFormat="1" ht="16.5" customHeight="1">
      <c r="A87" s="35"/>
      <c r="B87" s="36"/>
      <c r="C87" s="37"/>
      <c r="D87" s="37"/>
      <c r="E87" s="191" t="s">
        <v>4677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12" customHeight="1">
      <c r="A88" s="35"/>
      <c r="B88" s="36"/>
      <c r="C88" s="29" t="s">
        <v>1380</v>
      </c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6.5" customHeight="1">
      <c r="A89" s="35"/>
      <c r="B89" s="36"/>
      <c r="C89" s="37"/>
      <c r="D89" s="37"/>
      <c r="E89" s="79" t="str">
        <f>E11</f>
        <v xml:space="preserve">SO-4.1.1 -  Vonkajšie rozvody pre nabíjacie stanice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2" customHeight="1">
      <c r="A91" s="35"/>
      <c r="B91" s="36"/>
      <c r="C91" s="29" t="s">
        <v>18</v>
      </c>
      <c r="D91" s="37"/>
      <c r="E91" s="37"/>
      <c r="F91" s="24" t="str">
        <f>F14</f>
        <v>Svit</v>
      </c>
      <c r="G91" s="37"/>
      <c r="H91" s="37"/>
      <c r="I91" s="29" t="s">
        <v>20</v>
      </c>
      <c r="J91" s="82" t="str">
        <f>IF(J14="","",J14)</f>
        <v>20. 7. 2022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40.05" customHeight="1">
      <c r="A93" s="35"/>
      <c r="B93" s="36"/>
      <c r="C93" s="29" t="s">
        <v>22</v>
      </c>
      <c r="D93" s="37"/>
      <c r="E93" s="37"/>
      <c r="F93" s="24" t="str">
        <f>E17</f>
        <v>Mesto Svit</v>
      </c>
      <c r="G93" s="37"/>
      <c r="H93" s="37"/>
      <c r="I93" s="29" t="s">
        <v>29</v>
      </c>
      <c r="J93" s="33" t="str">
        <f>E23</f>
        <v>Ing. arch. Martin Baloga, PhD. a kolektív EnviArch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15.15" customHeight="1">
      <c r="A94" s="35"/>
      <c r="B94" s="36"/>
      <c r="C94" s="29" t="s">
        <v>27</v>
      </c>
      <c r="D94" s="37"/>
      <c r="E94" s="37"/>
      <c r="F94" s="24" t="str">
        <f>IF(E20="","",E20)</f>
        <v>Vyplň údaj</v>
      </c>
      <c r="G94" s="37"/>
      <c r="H94" s="37"/>
      <c r="I94" s="29" t="s">
        <v>33</v>
      </c>
      <c r="J94" s="33" t="str">
        <f>E26</f>
        <v>Structures, s.r.o.</v>
      </c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9.28" customHeight="1">
      <c r="A96" s="35"/>
      <c r="B96" s="36"/>
      <c r="C96" s="192" t="s">
        <v>224</v>
      </c>
      <c r="D96" s="193"/>
      <c r="E96" s="193"/>
      <c r="F96" s="193"/>
      <c r="G96" s="193"/>
      <c r="H96" s="193"/>
      <c r="I96" s="193"/>
      <c r="J96" s="194" t="s">
        <v>225</v>
      </c>
      <c r="K96" s="193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2.8" customHeight="1">
      <c r="A98" s="35"/>
      <c r="B98" s="36"/>
      <c r="C98" s="195" t="s">
        <v>226</v>
      </c>
      <c r="D98" s="37"/>
      <c r="E98" s="37"/>
      <c r="F98" s="37"/>
      <c r="G98" s="37"/>
      <c r="H98" s="37"/>
      <c r="I98" s="37"/>
      <c r="J98" s="113">
        <f>J126</f>
        <v>0</v>
      </c>
      <c r="K98" s="37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4" t="s">
        <v>227</v>
      </c>
    </row>
    <row r="99" s="9" customFormat="1" ht="24.96" customHeight="1">
      <c r="A99" s="9"/>
      <c r="B99" s="196"/>
      <c r="C99" s="197"/>
      <c r="D99" s="198" t="s">
        <v>4079</v>
      </c>
      <c r="E99" s="199"/>
      <c r="F99" s="199"/>
      <c r="G99" s="199"/>
      <c r="H99" s="199"/>
      <c r="I99" s="199"/>
      <c r="J99" s="200">
        <f>J127</f>
        <v>0</v>
      </c>
      <c r="K99" s="197"/>
      <c r="L99" s="201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202"/>
      <c r="C100" s="136"/>
      <c r="D100" s="203" t="s">
        <v>4825</v>
      </c>
      <c r="E100" s="204"/>
      <c r="F100" s="204"/>
      <c r="G100" s="204"/>
      <c r="H100" s="204"/>
      <c r="I100" s="204"/>
      <c r="J100" s="205">
        <f>J128</f>
        <v>0</v>
      </c>
      <c r="K100" s="136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96"/>
      <c r="C101" s="197"/>
      <c r="D101" s="198" t="s">
        <v>3983</v>
      </c>
      <c r="E101" s="199"/>
      <c r="F101" s="199"/>
      <c r="G101" s="199"/>
      <c r="H101" s="199"/>
      <c r="I101" s="199"/>
      <c r="J101" s="200">
        <f>J130</f>
        <v>0</v>
      </c>
      <c r="K101" s="197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202"/>
      <c r="C102" s="136"/>
      <c r="D102" s="203" t="s">
        <v>2579</v>
      </c>
      <c r="E102" s="204"/>
      <c r="F102" s="204"/>
      <c r="G102" s="204"/>
      <c r="H102" s="204"/>
      <c r="I102" s="204"/>
      <c r="J102" s="205">
        <f>J131</f>
        <v>0</v>
      </c>
      <c r="K102" s="136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2"/>
      <c r="C103" s="136"/>
      <c r="D103" s="203" t="s">
        <v>3903</v>
      </c>
      <c r="E103" s="204"/>
      <c r="F103" s="204"/>
      <c r="G103" s="204"/>
      <c r="H103" s="204"/>
      <c r="I103" s="204"/>
      <c r="J103" s="205">
        <f>J161</f>
        <v>0</v>
      </c>
      <c r="K103" s="136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9" customFormat="1" ht="24.96" customHeight="1">
      <c r="A104" s="9"/>
      <c r="B104" s="196"/>
      <c r="C104" s="197"/>
      <c r="D104" s="198" t="s">
        <v>3984</v>
      </c>
      <c r="E104" s="199"/>
      <c r="F104" s="199"/>
      <c r="G104" s="199"/>
      <c r="H104" s="199"/>
      <c r="I104" s="199"/>
      <c r="J104" s="200">
        <f>J172</f>
        <v>0</v>
      </c>
      <c r="K104" s="197"/>
      <c r="L104" s="201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2" customFormat="1" ht="21.84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66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="2" customFormat="1" ht="6.96" customHeight="1">
      <c r="A106" s="35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6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="2" customFormat="1" ht="6.96" customHeight="1">
      <c r="A110" s="35"/>
      <c r="B110" s="71"/>
      <c r="C110" s="72"/>
      <c r="D110" s="72"/>
      <c r="E110" s="72"/>
      <c r="F110" s="72"/>
      <c r="G110" s="72"/>
      <c r="H110" s="72"/>
      <c r="I110" s="72"/>
      <c r="J110" s="72"/>
      <c r="K110" s="72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24.96" customHeight="1">
      <c r="A111" s="35"/>
      <c r="B111" s="36"/>
      <c r="C111" s="20" t="s">
        <v>250</v>
      </c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6.96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2" customHeight="1">
      <c r="A113" s="35"/>
      <c r="B113" s="36"/>
      <c r="C113" s="29" t="s">
        <v>14</v>
      </c>
      <c r="D113" s="37"/>
      <c r="E113" s="37"/>
      <c r="F113" s="37"/>
      <c r="G113" s="37"/>
      <c r="H113" s="37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6.5" customHeight="1">
      <c r="A114" s="35"/>
      <c r="B114" s="36"/>
      <c r="C114" s="37"/>
      <c r="D114" s="37"/>
      <c r="E114" s="191" t="str">
        <f>E7</f>
        <v>Materská škola Svit - ZMNENA</v>
      </c>
      <c r="F114" s="29"/>
      <c r="G114" s="29"/>
      <c r="H114" s="29"/>
      <c r="I114" s="37"/>
      <c r="J114" s="37"/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1" customFormat="1" ht="12" customHeight="1">
      <c r="B115" s="18"/>
      <c r="C115" s="29" t="s">
        <v>221</v>
      </c>
      <c r="D115" s="19"/>
      <c r="E115" s="19"/>
      <c r="F115" s="19"/>
      <c r="G115" s="19"/>
      <c r="H115" s="19"/>
      <c r="I115" s="19"/>
      <c r="J115" s="19"/>
      <c r="K115" s="19"/>
      <c r="L115" s="17"/>
    </row>
    <row r="116" s="2" customFormat="1" ht="16.5" customHeight="1">
      <c r="A116" s="35"/>
      <c r="B116" s="36"/>
      <c r="C116" s="37"/>
      <c r="D116" s="37"/>
      <c r="E116" s="191" t="s">
        <v>4677</v>
      </c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2" customHeight="1">
      <c r="A117" s="35"/>
      <c r="B117" s="36"/>
      <c r="C117" s="29" t="s">
        <v>1380</v>
      </c>
      <c r="D117" s="37"/>
      <c r="E117" s="37"/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6.5" customHeight="1">
      <c r="A118" s="35"/>
      <c r="B118" s="36"/>
      <c r="C118" s="37"/>
      <c r="D118" s="37"/>
      <c r="E118" s="79" t="str">
        <f>E11</f>
        <v xml:space="preserve">SO-4.1.1 -  Vonkajšie rozvody pre nabíjacie stanice</v>
      </c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6.96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2" customHeight="1">
      <c r="A120" s="35"/>
      <c r="B120" s="36"/>
      <c r="C120" s="29" t="s">
        <v>18</v>
      </c>
      <c r="D120" s="37"/>
      <c r="E120" s="37"/>
      <c r="F120" s="24" t="str">
        <f>F14</f>
        <v>Svit</v>
      </c>
      <c r="G120" s="37"/>
      <c r="H120" s="37"/>
      <c r="I120" s="29" t="s">
        <v>20</v>
      </c>
      <c r="J120" s="82" t="str">
        <f>IF(J14="","",J14)</f>
        <v>20. 7. 2022</v>
      </c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6.96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40.05" customHeight="1">
      <c r="A122" s="35"/>
      <c r="B122" s="36"/>
      <c r="C122" s="29" t="s">
        <v>22</v>
      </c>
      <c r="D122" s="37"/>
      <c r="E122" s="37"/>
      <c r="F122" s="24" t="str">
        <f>E17</f>
        <v>Mesto Svit</v>
      </c>
      <c r="G122" s="37"/>
      <c r="H122" s="37"/>
      <c r="I122" s="29" t="s">
        <v>29</v>
      </c>
      <c r="J122" s="33" t="str">
        <f>E23</f>
        <v>Ing. arch. Martin Baloga, PhD. a kolektív EnviArch</v>
      </c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5.15" customHeight="1">
      <c r="A123" s="35"/>
      <c r="B123" s="36"/>
      <c r="C123" s="29" t="s">
        <v>27</v>
      </c>
      <c r="D123" s="37"/>
      <c r="E123" s="37"/>
      <c r="F123" s="24" t="str">
        <f>IF(E20="","",E20)</f>
        <v>Vyplň údaj</v>
      </c>
      <c r="G123" s="37"/>
      <c r="H123" s="37"/>
      <c r="I123" s="29" t="s">
        <v>33</v>
      </c>
      <c r="J123" s="33" t="str">
        <f>E26</f>
        <v>Structures, s.r.o.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0.32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11" customFormat="1" ht="29.28" customHeight="1">
      <c r="A125" s="207"/>
      <c r="B125" s="208"/>
      <c r="C125" s="209" t="s">
        <v>251</v>
      </c>
      <c r="D125" s="210" t="s">
        <v>63</v>
      </c>
      <c r="E125" s="210" t="s">
        <v>59</v>
      </c>
      <c r="F125" s="210" t="s">
        <v>60</v>
      </c>
      <c r="G125" s="210" t="s">
        <v>252</v>
      </c>
      <c r="H125" s="210" t="s">
        <v>253</v>
      </c>
      <c r="I125" s="210" t="s">
        <v>254</v>
      </c>
      <c r="J125" s="211" t="s">
        <v>225</v>
      </c>
      <c r="K125" s="212" t="s">
        <v>255</v>
      </c>
      <c r="L125" s="213"/>
      <c r="M125" s="103" t="s">
        <v>1</v>
      </c>
      <c r="N125" s="104" t="s">
        <v>42</v>
      </c>
      <c r="O125" s="104" t="s">
        <v>256</v>
      </c>
      <c r="P125" s="104" t="s">
        <v>257</v>
      </c>
      <c r="Q125" s="104" t="s">
        <v>258</v>
      </c>
      <c r="R125" s="104" t="s">
        <v>259</v>
      </c>
      <c r="S125" s="104" t="s">
        <v>260</v>
      </c>
      <c r="T125" s="105" t="s">
        <v>261</v>
      </c>
      <c r="U125" s="207"/>
      <c r="V125" s="207"/>
      <c r="W125" s="207"/>
      <c r="X125" s="207"/>
      <c r="Y125" s="207"/>
      <c r="Z125" s="207"/>
      <c r="AA125" s="207"/>
      <c r="AB125" s="207"/>
      <c r="AC125" s="207"/>
      <c r="AD125" s="207"/>
      <c r="AE125" s="207"/>
    </row>
    <row r="126" s="2" customFormat="1" ht="22.8" customHeight="1">
      <c r="A126" s="35"/>
      <c r="B126" s="36"/>
      <c r="C126" s="110" t="s">
        <v>226</v>
      </c>
      <c r="D126" s="37"/>
      <c r="E126" s="37"/>
      <c r="F126" s="37"/>
      <c r="G126" s="37"/>
      <c r="H126" s="37"/>
      <c r="I126" s="37"/>
      <c r="J126" s="214">
        <f>BK126</f>
        <v>0</v>
      </c>
      <c r="K126" s="37"/>
      <c r="L126" s="41"/>
      <c r="M126" s="106"/>
      <c r="N126" s="215"/>
      <c r="O126" s="107"/>
      <c r="P126" s="216">
        <f>P127+P130+P172</f>
        <v>0</v>
      </c>
      <c r="Q126" s="107"/>
      <c r="R126" s="216">
        <f>R127+R130+R172</f>
        <v>2.7058599999999999</v>
      </c>
      <c r="S126" s="107"/>
      <c r="T126" s="217">
        <f>T127+T130+T172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77</v>
      </c>
      <c r="AU126" s="14" t="s">
        <v>227</v>
      </c>
      <c r="BK126" s="218">
        <f>BK127+BK130+BK172</f>
        <v>0</v>
      </c>
    </row>
    <row r="127" s="12" customFormat="1" ht="25.92" customHeight="1">
      <c r="A127" s="12"/>
      <c r="B127" s="219"/>
      <c r="C127" s="220"/>
      <c r="D127" s="221" t="s">
        <v>77</v>
      </c>
      <c r="E127" s="222" t="s">
        <v>2580</v>
      </c>
      <c r="F127" s="222" t="s">
        <v>4080</v>
      </c>
      <c r="G127" s="220"/>
      <c r="H127" s="220"/>
      <c r="I127" s="223"/>
      <c r="J127" s="224">
        <f>BK127</f>
        <v>0</v>
      </c>
      <c r="K127" s="220"/>
      <c r="L127" s="225"/>
      <c r="M127" s="226"/>
      <c r="N127" s="227"/>
      <c r="O127" s="227"/>
      <c r="P127" s="228">
        <f>P128</f>
        <v>0</v>
      </c>
      <c r="Q127" s="227"/>
      <c r="R127" s="228">
        <f>R128</f>
        <v>0</v>
      </c>
      <c r="S127" s="227"/>
      <c r="T127" s="229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0" t="s">
        <v>85</v>
      </c>
      <c r="AT127" s="231" t="s">
        <v>77</v>
      </c>
      <c r="AU127" s="231" t="s">
        <v>78</v>
      </c>
      <c r="AY127" s="230" t="s">
        <v>263</v>
      </c>
      <c r="BK127" s="232">
        <f>BK128</f>
        <v>0</v>
      </c>
    </row>
    <row r="128" s="12" customFormat="1" ht="22.8" customHeight="1">
      <c r="A128" s="12"/>
      <c r="B128" s="219"/>
      <c r="C128" s="220"/>
      <c r="D128" s="221" t="s">
        <v>77</v>
      </c>
      <c r="E128" s="247" t="s">
        <v>85</v>
      </c>
      <c r="F128" s="247" t="s">
        <v>4679</v>
      </c>
      <c r="G128" s="220"/>
      <c r="H128" s="220"/>
      <c r="I128" s="223"/>
      <c r="J128" s="248">
        <f>BK128</f>
        <v>0</v>
      </c>
      <c r="K128" s="220"/>
      <c r="L128" s="225"/>
      <c r="M128" s="226"/>
      <c r="N128" s="227"/>
      <c r="O128" s="227"/>
      <c r="P128" s="228">
        <f>P129</f>
        <v>0</v>
      </c>
      <c r="Q128" s="227"/>
      <c r="R128" s="228">
        <f>R129</f>
        <v>0</v>
      </c>
      <c r="S128" s="227"/>
      <c r="T128" s="229">
        <f>T129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0" t="s">
        <v>85</v>
      </c>
      <c r="AT128" s="231" t="s">
        <v>77</v>
      </c>
      <c r="AU128" s="231" t="s">
        <v>85</v>
      </c>
      <c r="AY128" s="230" t="s">
        <v>263</v>
      </c>
      <c r="BK128" s="232">
        <f>BK129</f>
        <v>0</v>
      </c>
    </row>
    <row r="129" s="2" customFormat="1" ht="16.5" customHeight="1">
      <c r="A129" s="35"/>
      <c r="B129" s="36"/>
      <c r="C129" s="233" t="s">
        <v>85</v>
      </c>
      <c r="D129" s="233" t="s">
        <v>264</v>
      </c>
      <c r="E129" s="234" t="s">
        <v>4680</v>
      </c>
      <c r="F129" s="235" t="s">
        <v>4826</v>
      </c>
      <c r="G129" s="236" t="s">
        <v>267</v>
      </c>
      <c r="H129" s="237">
        <v>1</v>
      </c>
      <c r="I129" s="238"/>
      <c r="J129" s="237">
        <f>ROUND(I129*H129,3)</f>
        <v>0</v>
      </c>
      <c r="K129" s="239"/>
      <c r="L129" s="41"/>
      <c r="M129" s="240" t="s">
        <v>1</v>
      </c>
      <c r="N129" s="241" t="s">
        <v>44</v>
      </c>
      <c r="O129" s="94"/>
      <c r="P129" s="242">
        <f>O129*H129</f>
        <v>0</v>
      </c>
      <c r="Q129" s="242">
        <v>0</v>
      </c>
      <c r="R129" s="242">
        <f>Q129*H129</f>
        <v>0</v>
      </c>
      <c r="S129" s="242">
        <v>0</v>
      </c>
      <c r="T129" s="243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4" t="s">
        <v>101</v>
      </c>
      <c r="AT129" s="244" t="s">
        <v>264</v>
      </c>
      <c r="AU129" s="244" t="s">
        <v>89</v>
      </c>
      <c r="AY129" s="14" t="s">
        <v>263</v>
      </c>
      <c r="BE129" s="245">
        <f>IF(N129="základná",J129,0)</f>
        <v>0</v>
      </c>
      <c r="BF129" s="245">
        <f>IF(N129="znížená",J129,0)</f>
        <v>0</v>
      </c>
      <c r="BG129" s="245">
        <f>IF(N129="zákl. prenesená",J129,0)</f>
        <v>0</v>
      </c>
      <c r="BH129" s="245">
        <f>IF(N129="zníž. prenesená",J129,0)</f>
        <v>0</v>
      </c>
      <c r="BI129" s="245">
        <f>IF(N129="nulová",J129,0)</f>
        <v>0</v>
      </c>
      <c r="BJ129" s="14" t="s">
        <v>89</v>
      </c>
      <c r="BK129" s="246">
        <f>ROUND(I129*H129,3)</f>
        <v>0</v>
      </c>
      <c r="BL129" s="14" t="s">
        <v>101</v>
      </c>
      <c r="BM129" s="244" t="s">
        <v>4827</v>
      </c>
    </row>
    <row r="130" s="12" customFormat="1" ht="25.92" customHeight="1">
      <c r="A130" s="12"/>
      <c r="B130" s="219"/>
      <c r="C130" s="220"/>
      <c r="D130" s="221" t="s">
        <v>77</v>
      </c>
      <c r="E130" s="222" t="s">
        <v>2751</v>
      </c>
      <c r="F130" s="222" t="s">
        <v>2581</v>
      </c>
      <c r="G130" s="220"/>
      <c r="H130" s="220"/>
      <c r="I130" s="223"/>
      <c r="J130" s="224">
        <f>BK130</f>
        <v>0</v>
      </c>
      <c r="K130" s="220"/>
      <c r="L130" s="225"/>
      <c r="M130" s="226"/>
      <c r="N130" s="227"/>
      <c r="O130" s="227"/>
      <c r="P130" s="228">
        <f>P131+P161</f>
        <v>0</v>
      </c>
      <c r="Q130" s="227"/>
      <c r="R130" s="228">
        <f>R131+R161</f>
        <v>2.7058599999999999</v>
      </c>
      <c r="S130" s="227"/>
      <c r="T130" s="229">
        <f>T131+T161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30" t="s">
        <v>85</v>
      </c>
      <c r="AT130" s="231" t="s">
        <v>77</v>
      </c>
      <c r="AU130" s="231" t="s">
        <v>78</v>
      </c>
      <c r="AY130" s="230" t="s">
        <v>263</v>
      </c>
      <c r="BK130" s="232">
        <f>BK131+BK161</f>
        <v>0</v>
      </c>
    </row>
    <row r="131" s="12" customFormat="1" ht="22.8" customHeight="1">
      <c r="A131" s="12"/>
      <c r="B131" s="219"/>
      <c r="C131" s="220"/>
      <c r="D131" s="221" t="s">
        <v>77</v>
      </c>
      <c r="E131" s="247" t="s">
        <v>2582</v>
      </c>
      <c r="F131" s="247" t="s">
        <v>2583</v>
      </c>
      <c r="G131" s="220"/>
      <c r="H131" s="220"/>
      <c r="I131" s="223"/>
      <c r="J131" s="248">
        <f>BK131</f>
        <v>0</v>
      </c>
      <c r="K131" s="220"/>
      <c r="L131" s="225"/>
      <c r="M131" s="226"/>
      <c r="N131" s="227"/>
      <c r="O131" s="227"/>
      <c r="P131" s="228">
        <f>SUM(P132:P160)</f>
        <v>0</v>
      </c>
      <c r="Q131" s="227"/>
      <c r="R131" s="228">
        <f>SUM(R132:R160)</f>
        <v>0.10586000000000001</v>
      </c>
      <c r="S131" s="227"/>
      <c r="T131" s="229">
        <f>SUM(T132:T160)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30" t="s">
        <v>85</v>
      </c>
      <c r="AT131" s="231" t="s">
        <v>77</v>
      </c>
      <c r="AU131" s="231" t="s">
        <v>85</v>
      </c>
      <c r="AY131" s="230" t="s">
        <v>263</v>
      </c>
      <c r="BK131" s="232">
        <f>SUM(BK132:BK160)</f>
        <v>0</v>
      </c>
    </row>
    <row r="132" s="2" customFormat="1" ht="24.15" customHeight="1">
      <c r="A132" s="35"/>
      <c r="B132" s="36"/>
      <c r="C132" s="233" t="s">
        <v>89</v>
      </c>
      <c r="D132" s="233" t="s">
        <v>264</v>
      </c>
      <c r="E132" s="234" t="s">
        <v>4683</v>
      </c>
      <c r="F132" s="235" t="s">
        <v>4684</v>
      </c>
      <c r="G132" s="236" t="s">
        <v>569</v>
      </c>
      <c r="H132" s="237">
        <v>35</v>
      </c>
      <c r="I132" s="238"/>
      <c r="J132" s="237">
        <f>ROUND(I132*H132,3)</f>
        <v>0</v>
      </c>
      <c r="K132" s="239"/>
      <c r="L132" s="41"/>
      <c r="M132" s="240" t="s">
        <v>1</v>
      </c>
      <c r="N132" s="241" t="s">
        <v>44</v>
      </c>
      <c r="O132" s="94"/>
      <c r="P132" s="242">
        <f>O132*H132</f>
        <v>0</v>
      </c>
      <c r="Q132" s="242">
        <v>0</v>
      </c>
      <c r="R132" s="242">
        <f>Q132*H132</f>
        <v>0</v>
      </c>
      <c r="S132" s="242">
        <v>0</v>
      </c>
      <c r="T132" s="24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4" t="s">
        <v>101</v>
      </c>
      <c r="AT132" s="244" t="s">
        <v>264</v>
      </c>
      <c r="AU132" s="244" t="s">
        <v>89</v>
      </c>
      <c r="AY132" s="14" t="s">
        <v>263</v>
      </c>
      <c r="BE132" s="245">
        <f>IF(N132="základná",J132,0)</f>
        <v>0</v>
      </c>
      <c r="BF132" s="245">
        <f>IF(N132="znížená",J132,0)</f>
        <v>0</v>
      </c>
      <c r="BG132" s="245">
        <f>IF(N132="zákl. prenesená",J132,0)</f>
        <v>0</v>
      </c>
      <c r="BH132" s="245">
        <f>IF(N132="zníž. prenesená",J132,0)</f>
        <v>0</v>
      </c>
      <c r="BI132" s="245">
        <f>IF(N132="nulová",J132,0)</f>
        <v>0</v>
      </c>
      <c r="BJ132" s="14" t="s">
        <v>89</v>
      </c>
      <c r="BK132" s="246">
        <f>ROUND(I132*H132,3)</f>
        <v>0</v>
      </c>
      <c r="BL132" s="14" t="s">
        <v>101</v>
      </c>
      <c r="BM132" s="244" t="s">
        <v>4828</v>
      </c>
    </row>
    <row r="133" s="2" customFormat="1" ht="24.15" customHeight="1">
      <c r="A133" s="35"/>
      <c r="B133" s="36"/>
      <c r="C133" s="233" t="s">
        <v>96</v>
      </c>
      <c r="D133" s="233" t="s">
        <v>264</v>
      </c>
      <c r="E133" s="234" t="s">
        <v>4692</v>
      </c>
      <c r="F133" s="235" t="s">
        <v>4693</v>
      </c>
      <c r="G133" s="236" t="s">
        <v>2598</v>
      </c>
      <c r="H133" s="237">
        <v>4</v>
      </c>
      <c r="I133" s="238"/>
      <c r="J133" s="237">
        <f>ROUND(I133*H133,3)</f>
        <v>0</v>
      </c>
      <c r="K133" s="239"/>
      <c r="L133" s="41"/>
      <c r="M133" s="240" t="s">
        <v>1</v>
      </c>
      <c r="N133" s="241" t="s">
        <v>44</v>
      </c>
      <c r="O133" s="94"/>
      <c r="P133" s="242">
        <f>O133*H133</f>
        <v>0</v>
      </c>
      <c r="Q133" s="242">
        <v>0</v>
      </c>
      <c r="R133" s="242">
        <f>Q133*H133</f>
        <v>0</v>
      </c>
      <c r="S133" s="242">
        <v>0</v>
      </c>
      <c r="T133" s="24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4" t="s">
        <v>101</v>
      </c>
      <c r="AT133" s="244" t="s">
        <v>264</v>
      </c>
      <c r="AU133" s="244" t="s">
        <v>89</v>
      </c>
      <c r="AY133" s="14" t="s">
        <v>263</v>
      </c>
      <c r="BE133" s="245">
        <f>IF(N133="základná",J133,0)</f>
        <v>0</v>
      </c>
      <c r="BF133" s="245">
        <f>IF(N133="znížená",J133,0)</f>
        <v>0</v>
      </c>
      <c r="BG133" s="245">
        <f>IF(N133="zákl. prenesená",J133,0)</f>
        <v>0</v>
      </c>
      <c r="BH133" s="245">
        <f>IF(N133="zníž. prenesená",J133,0)</f>
        <v>0</v>
      </c>
      <c r="BI133" s="245">
        <f>IF(N133="nulová",J133,0)</f>
        <v>0</v>
      </c>
      <c r="BJ133" s="14" t="s">
        <v>89</v>
      </c>
      <c r="BK133" s="246">
        <f>ROUND(I133*H133,3)</f>
        <v>0</v>
      </c>
      <c r="BL133" s="14" t="s">
        <v>101</v>
      </c>
      <c r="BM133" s="244" t="s">
        <v>4829</v>
      </c>
    </row>
    <row r="134" s="2" customFormat="1" ht="16.5" customHeight="1">
      <c r="A134" s="35"/>
      <c r="B134" s="36"/>
      <c r="C134" s="249" t="s">
        <v>101</v>
      </c>
      <c r="D134" s="249" t="s">
        <v>612</v>
      </c>
      <c r="E134" s="250" t="s">
        <v>4695</v>
      </c>
      <c r="F134" s="251" t="s">
        <v>4696</v>
      </c>
      <c r="G134" s="252" t="s">
        <v>2598</v>
      </c>
      <c r="H134" s="253">
        <v>1</v>
      </c>
      <c r="I134" s="254"/>
      <c r="J134" s="253">
        <f>ROUND(I134*H134,3)</f>
        <v>0</v>
      </c>
      <c r="K134" s="255"/>
      <c r="L134" s="256"/>
      <c r="M134" s="257" t="s">
        <v>1</v>
      </c>
      <c r="N134" s="258" t="s">
        <v>44</v>
      </c>
      <c r="O134" s="94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290</v>
      </c>
      <c r="AT134" s="244" t="s">
        <v>612</v>
      </c>
      <c r="AU134" s="244" t="s">
        <v>89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101</v>
      </c>
      <c r="BM134" s="244" t="s">
        <v>4830</v>
      </c>
    </row>
    <row r="135" s="2" customFormat="1" ht="16.5" customHeight="1">
      <c r="A135" s="35"/>
      <c r="B135" s="36"/>
      <c r="C135" s="249" t="s">
        <v>278</v>
      </c>
      <c r="D135" s="249" t="s">
        <v>612</v>
      </c>
      <c r="E135" s="250" t="s">
        <v>4698</v>
      </c>
      <c r="F135" s="251" t="s">
        <v>4699</v>
      </c>
      <c r="G135" s="252" t="s">
        <v>2598</v>
      </c>
      <c r="H135" s="253">
        <v>1</v>
      </c>
      <c r="I135" s="254"/>
      <c r="J135" s="253">
        <f>ROUND(I135*H135,3)</f>
        <v>0</v>
      </c>
      <c r="K135" s="255"/>
      <c r="L135" s="256"/>
      <c r="M135" s="257" t="s">
        <v>1</v>
      </c>
      <c r="N135" s="258" t="s">
        <v>44</v>
      </c>
      <c r="O135" s="94"/>
      <c r="P135" s="242">
        <f>O135*H135</f>
        <v>0</v>
      </c>
      <c r="Q135" s="242">
        <v>0</v>
      </c>
      <c r="R135" s="242">
        <f>Q135*H135</f>
        <v>0</v>
      </c>
      <c r="S135" s="242">
        <v>0</v>
      </c>
      <c r="T135" s="24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4" t="s">
        <v>290</v>
      </c>
      <c r="AT135" s="244" t="s">
        <v>612</v>
      </c>
      <c r="AU135" s="244" t="s">
        <v>89</v>
      </c>
      <c r="AY135" s="14" t="s">
        <v>263</v>
      </c>
      <c r="BE135" s="245">
        <f>IF(N135="základná",J135,0)</f>
        <v>0</v>
      </c>
      <c r="BF135" s="245">
        <f>IF(N135="znížená",J135,0)</f>
        <v>0</v>
      </c>
      <c r="BG135" s="245">
        <f>IF(N135="zákl. prenesená",J135,0)</f>
        <v>0</v>
      </c>
      <c r="BH135" s="245">
        <f>IF(N135="zníž. prenesená",J135,0)</f>
        <v>0</v>
      </c>
      <c r="BI135" s="245">
        <f>IF(N135="nulová",J135,0)</f>
        <v>0</v>
      </c>
      <c r="BJ135" s="14" t="s">
        <v>89</v>
      </c>
      <c r="BK135" s="246">
        <f>ROUND(I135*H135,3)</f>
        <v>0</v>
      </c>
      <c r="BL135" s="14" t="s">
        <v>101</v>
      </c>
      <c r="BM135" s="244" t="s">
        <v>4831</v>
      </c>
    </row>
    <row r="136" s="2" customFormat="1" ht="24.15" customHeight="1">
      <c r="A136" s="35"/>
      <c r="B136" s="36"/>
      <c r="C136" s="233" t="s">
        <v>282</v>
      </c>
      <c r="D136" s="233" t="s">
        <v>264</v>
      </c>
      <c r="E136" s="234" t="s">
        <v>4701</v>
      </c>
      <c r="F136" s="235" t="s">
        <v>4702</v>
      </c>
      <c r="G136" s="236" t="s">
        <v>2598</v>
      </c>
      <c r="H136" s="237">
        <v>1</v>
      </c>
      <c r="I136" s="238"/>
      <c r="J136" s="237">
        <f>ROUND(I136*H136,3)</f>
        <v>0</v>
      </c>
      <c r="K136" s="239"/>
      <c r="L136" s="41"/>
      <c r="M136" s="240" t="s">
        <v>1</v>
      </c>
      <c r="N136" s="241" t="s">
        <v>44</v>
      </c>
      <c r="O136" s="94"/>
      <c r="P136" s="242">
        <f>O136*H136</f>
        <v>0</v>
      </c>
      <c r="Q136" s="242">
        <v>0</v>
      </c>
      <c r="R136" s="242">
        <f>Q136*H136</f>
        <v>0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101</v>
      </c>
      <c r="AT136" s="244" t="s">
        <v>264</v>
      </c>
      <c r="AU136" s="244" t="s">
        <v>89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101</v>
      </c>
      <c r="BM136" s="244" t="s">
        <v>4832</v>
      </c>
    </row>
    <row r="137" s="2" customFormat="1" ht="24.15" customHeight="1">
      <c r="A137" s="35"/>
      <c r="B137" s="36"/>
      <c r="C137" s="233" t="s">
        <v>294</v>
      </c>
      <c r="D137" s="233" t="s">
        <v>264</v>
      </c>
      <c r="E137" s="234" t="s">
        <v>4704</v>
      </c>
      <c r="F137" s="235" t="s">
        <v>4705</v>
      </c>
      <c r="G137" s="236" t="s">
        <v>2598</v>
      </c>
      <c r="H137" s="237">
        <v>1</v>
      </c>
      <c r="I137" s="238"/>
      <c r="J137" s="237">
        <f>ROUND(I137*H137,3)</f>
        <v>0</v>
      </c>
      <c r="K137" s="239"/>
      <c r="L137" s="41"/>
      <c r="M137" s="240" t="s">
        <v>1</v>
      </c>
      <c r="N137" s="241" t="s">
        <v>44</v>
      </c>
      <c r="O137" s="94"/>
      <c r="P137" s="242">
        <f>O137*H137</f>
        <v>0</v>
      </c>
      <c r="Q137" s="242">
        <v>0</v>
      </c>
      <c r="R137" s="242">
        <f>Q137*H137</f>
        <v>0</v>
      </c>
      <c r="S137" s="242">
        <v>0</v>
      </c>
      <c r="T137" s="24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4" t="s">
        <v>101</v>
      </c>
      <c r="AT137" s="244" t="s">
        <v>264</v>
      </c>
      <c r="AU137" s="244" t="s">
        <v>89</v>
      </c>
      <c r="AY137" s="14" t="s">
        <v>263</v>
      </c>
      <c r="BE137" s="245">
        <f>IF(N137="základná",J137,0)</f>
        <v>0</v>
      </c>
      <c r="BF137" s="245">
        <f>IF(N137="znížená",J137,0)</f>
        <v>0</v>
      </c>
      <c r="BG137" s="245">
        <f>IF(N137="zákl. prenesená",J137,0)</f>
        <v>0</v>
      </c>
      <c r="BH137" s="245">
        <f>IF(N137="zníž. prenesená",J137,0)</f>
        <v>0</v>
      </c>
      <c r="BI137" s="245">
        <f>IF(N137="nulová",J137,0)</f>
        <v>0</v>
      </c>
      <c r="BJ137" s="14" t="s">
        <v>89</v>
      </c>
      <c r="BK137" s="246">
        <f>ROUND(I137*H137,3)</f>
        <v>0</v>
      </c>
      <c r="BL137" s="14" t="s">
        <v>101</v>
      </c>
      <c r="BM137" s="244" t="s">
        <v>4833</v>
      </c>
    </row>
    <row r="138" s="2" customFormat="1" ht="16.5" customHeight="1">
      <c r="A138" s="35"/>
      <c r="B138" s="36"/>
      <c r="C138" s="233" t="s">
        <v>310</v>
      </c>
      <c r="D138" s="233" t="s">
        <v>264</v>
      </c>
      <c r="E138" s="234" t="s">
        <v>4707</v>
      </c>
      <c r="F138" s="235" t="s">
        <v>4708</v>
      </c>
      <c r="G138" s="236" t="s">
        <v>2598</v>
      </c>
      <c r="H138" s="237">
        <v>1</v>
      </c>
      <c r="I138" s="238"/>
      <c r="J138" s="237">
        <f>ROUND(I138*H138,3)</f>
        <v>0</v>
      </c>
      <c r="K138" s="239"/>
      <c r="L138" s="41"/>
      <c r="M138" s="240" t="s">
        <v>1</v>
      </c>
      <c r="N138" s="241" t="s">
        <v>44</v>
      </c>
      <c r="O138" s="94"/>
      <c r="P138" s="242">
        <f>O138*H138</f>
        <v>0</v>
      </c>
      <c r="Q138" s="242">
        <v>0</v>
      </c>
      <c r="R138" s="242">
        <f>Q138*H138</f>
        <v>0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101</v>
      </c>
      <c r="AT138" s="244" t="s">
        <v>264</v>
      </c>
      <c r="AU138" s="244" t="s">
        <v>89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101</v>
      </c>
      <c r="BM138" s="244" t="s">
        <v>4834</v>
      </c>
    </row>
    <row r="139" s="2" customFormat="1" ht="21.75" customHeight="1">
      <c r="A139" s="35"/>
      <c r="B139" s="36"/>
      <c r="C139" s="249" t="s">
        <v>315</v>
      </c>
      <c r="D139" s="249" t="s">
        <v>612</v>
      </c>
      <c r="E139" s="250" t="s">
        <v>4710</v>
      </c>
      <c r="F139" s="251" t="s">
        <v>4711</v>
      </c>
      <c r="G139" s="252" t="s">
        <v>2598</v>
      </c>
      <c r="H139" s="253">
        <v>1</v>
      </c>
      <c r="I139" s="254"/>
      <c r="J139" s="253">
        <f>ROUND(I139*H139,3)</f>
        <v>0</v>
      </c>
      <c r="K139" s="255"/>
      <c r="L139" s="256"/>
      <c r="M139" s="257" t="s">
        <v>1</v>
      </c>
      <c r="N139" s="258" t="s">
        <v>44</v>
      </c>
      <c r="O139" s="94"/>
      <c r="P139" s="242">
        <f>O139*H139</f>
        <v>0</v>
      </c>
      <c r="Q139" s="242">
        <v>0.01</v>
      </c>
      <c r="R139" s="242">
        <f>Q139*H139</f>
        <v>0.01</v>
      </c>
      <c r="S139" s="242">
        <v>0</v>
      </c>
      <c r="T139" s="24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4" t="s">
        <v>290</v>
      </c>
      <c r="AT139" s="244" t="s">
        <v>612</v>
      </c>
      <c r="AU139" s="244" t="s">
        <v>89</v>
      </c>
      <c r="AY139" s="14" t="s">
        <v>263</v>
      </c>
      <c r="BE139" s="245">
        <f>IF(N139="základná",J139,0)</f>
        <v>0</v>
      </c>
      <c r="BF139" s="245">
        <f>IF(N139="znížená",J139,0)</f>
        <v>0</v>
      </c>
      <c r="BG139" s="245">
        <f>IF(N139="zákl. prenesená",J139,0)</f>
        <v>0</v>
      </c>
      <c r="BH139" s="245">
        <f>IF(N139="zníž. prenesená",J139,0)</f>
        <v>0</v>
      </c>
      <c r="BI139" s="245">
        <f>IF(N139="nulová",J139,0)</f>
        <v>0</v>
      </c>
      <c r="BJ139" s="14" t="s">
        <v>89</v>
      </c>
      <c r="BK139" s="246">
        <f>ROUND(I139*H139,3)</f>
        <v>0</v>
      </c>
      <c r="BL139" s="14" t="s">
        <v>101</v>
      </c>
      <c r="BM139" s="244" t="s">
        <v>4835</v>
      </c>
    </row>
    <row r="140" s="2" customFormat="1" ht="16.5" customHeight="1">
      <c r="A140" s="35"/>
      <c r="B140" s="36"/>
      <c r="C140" s="233" t="s">
        <v>319</v>
      </c>
      <c r="D140" s="233" t="s">
        <v>264</v>
      </c>
      <c r="E140" s="234" t="s">
        <v>4716</v>
      </c>
      <c r="F140" s="235" t="s">
        <v>4717</v>
      </c>
      <c r="G140" s="236" t="s">
        <v>2598</v>
      </c>
      <c r="H140" s="237">
        <v>1</v>
      </c>
      <c r="I140" s="238"/>
      <c r="J140" s="237">
        <f>ROUND(I140*H140,3)</f>
        <v>0</v>
      </c>
      <c r="K140" s="239"/>
      <c r="L140" s="41"/>
      <c r="M140" s="240" t="s">
        <v>1</v>
      </c>
      <c r="N140" s="241" t="s">
        <v>44</v>
      </c>
      <c r="O140" s="94"/>
      <c r="P140" s="242">
        <f>O140*H140</f>
        <v>0</v>
      </c>
      <c r="Q140" s="242">
        <v>0</v>
      </c>
      <c r="R140" s="242">
        <f>Q140*H140</f>
        <v>0</v>
      </c>
      <c r="S140" s="242">
        <v>0</v>
      </c>
      <c r="T140" s="24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4" t="s">
        <v>101</v>
      </c>
      <c r="AT140" s="244" t="s">
        <v>264</v>
      </c>
      <c r="AU140" s="244" t="s">
        <v>89</v>
      </c>
      <c r="AY140" s="14" t="s">
        <v>263</v>
      </c>
      <c r="BE140" s="245">
        <f>IF(N140="základná",J140,0)</f>
        <v>0</v>
      </c>
      <c r="BF140" s="245">
        <f>IF(N140="znížená",J140,0)</f>
        <v>0</v>
      </c>
      <c r="BG140" s="245">
        <f>IF(N140="zákl. prenesená",J140,0)</f>
        <v>0</v>
      </c>
      <c r="BH140" s="245">
        <f>IF(N140="zníž. prenesená",J140,0)</f>
        <v>0</v>
      </c>
      <c r="BI140" s="245">
        <f>IF(N140="nulová",J140,0)</f>
        <v>0</v>
      </c>
      <c r="BJ140" s="14" t="s">
        <v>89</v>
      </c>
      <c r="BK140" s="246">
        <f>ROUND(I140*H140,3)</f>
        <v>0</v>
      </c>
      <c r="BL140" s="14" t="s">
        <v>101</v>
      </c>
      <c r="BM140" s="244" t="s">
        <v>4836</v>
      </c>
    </row>
    <row r="141" s="2" customFormat="1" ht="33" customHeight="1">
      <c r="A141" s="35"/>
      <c r="B141" s="36"/>
      <c r="C141" s="249" t="s">
        <v>327</v>
      </c>
      <c r="D141" s="249" t="s">
        <v>612</v>
      </c>
      <c r="E141" s="250" t="s">
        <v>4719</v>
      </c>
      <c r="F141" s="251" t="s">
        <v>4720</v>
      </c>
      <c r="G141" s="252" t="s">
        <v>2598</v>
      </c>
      <c r="H141" s="253">
        <v>1</v>
      </c>
      <c r="I141" s="254"/>
      <c r="J141" s="253">
        <f>ROUND(I141*H141,3)</f>
        <v>0</v>
      </c>
      <c r="K141" s="255"/>
      <c r="L141" s="256"/>
      <c r="M141" s="257" t="s">
        <v>1</v>
      </c>
      <c r="N141" s="258" t="s">
        <v>44</v>
      </c>
      <c r="O141" s="94"/>
      <c r="P141" s="242">
        <f>O141*H141</f>
        <v>0</v>
      </c>
      <c r="Q141" s="242">
        <v>0.047</v>
      </c>
      <c r="R141" s="242">
        <f>Q141*H141</f>
        <v>0.047</v>
      </c>
      <c r="S141" s="242">
        <v>0</v>
      </c>
      <c r="T141" s="24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4" t="s">
        <v>290</v>
      </c>
      <c r="AT141" s="244" t="s">
        <v>612</v>
      </c>
      <c r="AU141" s="244" t="s">
        <v>89</v>
      </c>
      <c r="AY141" s="14" t="s">
        <v>263</v>
      </c>
      <c r="BE141" s="245">
        <f>IF(N141="základná",J141,0)</f>
        <v>0</v>
      </c>
      <c r="BF141" s="245">
        <f>IF(N141="znížená",J141,0)</f>
        <v>0</v>
      </c>
      <c r="BG141" s="245">
        <f>IF(N141="zákl. prenesená",J141,0)</f>
        <v>0</v>
      </c>
      <c r="BH141" s="245">
        <f>IF(N141="zníž. prenesená",J141,0)</f>
        <v>0</v>
      </c>
      <c r="BI141" s="245">
        <f>IF(N141="nulová",J141,0)</f>
        <v>0</v>
      </c>
      <c r="BJ141" s="14" t="s">
        <v>89</v>
      </c>
      <c r="BK141" s="246">
        <f>ROUND(I141*H141,3)</f>
        <v>0</v>
      </c>
      <c r="BL141" s="14" t="s">
        <v>101</v>
      </c>
      <c r="BM141" s="244" t="s">
        <v>4837</v>
      </c>
    </row>
    <row r="142" s="2" customFormat="1" ht="16.5" customHeight="1">
      <c r="A142" s="35"/>
      <c r="B142" s="36"/>
      <c r="C142" s="233" t="s">
        <v>331</v>
      </c>
      <c r="D142" s="233" t="s">
        <v>264</v>
      </c>
      <c r="E142" s="234" t="s">
        <v>4722</v>
      </c>
      <c r="F142" s="235" t="s">
        <v>4723</v>
      </c>
      <c r="G142" s="236" t="s">
        <v>2598</v>
      </c>
      <c r="H142" s="237">
        <v>1</v>
      </c>
      <c r="I142" s="238"/>
      <c r="J142" s="237">
        <f>ROUND(I142*H142,3)</f>
        <v>0</v>
      </c>
      <c r="K142" s="239"/>
      <c r="L142" s="41"/>
      <c r="M142" s="240" t="s">
        <v>1</v>
      </c>
      <c r="N142" s="241" t="s">
        <v>44</v>
      </c>
      <c r="O142" s="94"/>
      <c r="P142" s="242">
        <f>O142*H142</f>
        <v>0</v>
      </c>
      <c r="Q142" s="242">
        <v>0</v>
      </c>
      <c r="R142" s="242">
        <f>Q142*H142</f>
        <v>0</v>
      </c>
      <c r="S142" s="242">
        <v>0</v>
      </c>
      <c r="T142" s="24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4" t="s">
        <v>101</v>
      </c>
      <c r="AT142" s="244" t="s">
        <v>264</v>
      </c>
      <c r="AU142" s="244" t="s">
        <v>89</v>
      </c>
      <c r="AY142" s="14" t="s">
        <v>263</v>
      </c>
      <c r="BE142" s="245">
        <f>IF(N142="základná",J142,0)</f>
        <v>0</v>
      </c>
      <c r="BF142" s="245">
        <f>IF(N142="znížená",J142,0)</f>
        <v>0</v>
      </c>
      <c r="BG142" s="245">
        <f>IF(N142="zákl. prenesená",J142,0)</f>
        <v>0</v>
      </c>
      <c r="BH142" s="245">
        <f>IF(N142="zníž. prenesená",J142,0)</f>
        <v>0</v>
      </c>
      <c r="BI142" s="245">
        <f>IF(N142="nulová",J142,0)</f>
        <v>0</v>
      </c>
      <c r="BJ142" s="14" t="s">
        <v>89</v>
      </c>
      <c r="BK142" s="246">
        <f>ROUND(I142*H142,3)</f>
        <v>0</v>
      </c>
      <c r="BL142" s="14" t="s">
        <v>101</v>
      </c>
      <c r="BM142" s="244" t="s">
        <v>4838</v>
      </c>
    </row>
    <row r="143" s="2" customFormat="1" ht="24.15" customHeight="1">
      <c r="A143" s="35"/>
      <c r="B143" s="36"/>
      <c r="C143" s="249" t="s">
        <v>1455</v>
      </c>
      <c r="D143" s="249" t="s">
        <v>612</v>
      </c>
      <c r="E143" s="250" t="s">
        <v>4725</v>
      </c>
      <c r="F143" s="251" t="s">
        <v>4726</v>
      </c>
      <c r="G143" s="252" t="s">
        <v>2598</v>
      </c>
      <c r="H143" s="253">
        <v>1</v>
      </c>
      <c r="I143" s="254"/>
      <c r="J143" s="253">
        <f>ROUND(I143*H143,3)</f>
        <v>0</v>
      </c>
      <c r="K143" s="255"/>
      <c r="L143" s="256"/>
      <c r="M143" s="257" t="s">
        <v>1</v>
      </c>
      <c r="N143" s="258" t="s">
        <v>44</v>
      </c>
      <c r="O143" s="94"/>
      <c r="P143" s="242">
        <f>O143*H143</f>
        <v>0</v>
      </c>
      <c r="Q143" s="242">
        <v>0</v>
      </c>
      <c r="R143" s="242">
        <f>Q143*H143</f>
        <v>0</v>
      </c>
      <c r="S143" s="242">
        <v>0</v>
      </c>
      <c r="T143" s="24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4" t="s">
        <v>290</v>
      </c>
      <c r="AT143" s="244" t="s">
        <v>612</v>
      </c>
      <c r="AU143" s="244" t="s">
        <v>89</v>
      </c>
      <c r="AY143" s="14" t="s">
        <v>263</v>
      </c>
      <c r="BE143" s="245">
        <f>IF(N143="základná",J143,0)</f>
        <v>0</v>
      </c>
      <c r="BF143" s="245">
        <f>IF(N143="znížená",J143,0)</f>
        <v>0</v>
      </c>
      <c r="BG143" s="245">
        <f>IF(N143="zákl. prenesená",J143,0)</f>
        <v>0</v>
      </c>
      <c r="BH143" s="245">
        <f>IF(N143="zníž. prenesená",J143,0)</f>
        <v>0</v>
      </c>
      <c r="BI143" s="245">
        <f>IF(N143="nulová",J143,0)</f>
        <v>0</v>
      </c>
      <c r="BJ143" s="14" t="s">
        <v>89</v>
      </c>
      <c r="BK143" s="246">
        <f>ROUND(I143*H143,3)</f>
        <v>0</v>
      </c>
      <c r="BL143" s="14" t="s">
        <v>101</v>
      </c>
      <c r="BM143" s="244" t="s">
        <v>4839</v>
      </c>
    </row>
    <row r="144" s="2" customFormat="1" ht="16.5" customHeight="1">
      <c r="A144" s="35"/>
      <c r="B144" s="36"/>
      <c r="C144" s="249" t="s">
        <v>339</v>
      </c>
      <c r="D144" s="249" t="s">
        <v>612</v>
      </c>
      <c r="E144" s="250" t="s">
        <v>4728</v>
      </c>
      <c r="F144" s="251" t="s">
        <v>4729</v>
      </c>
      <c r="G144" s="252" t="s">
        <v>2598</v>
      </c>
      <c r="H144" s="253">
        <v>1</v>
      </c>
      <c r="I144" s="254"/>
      <c r="J144" s="253">
        <f>ROUND(I144*H144,3)</f>
        <v>0</v>
      </c>
      <c r="K144" s="255"/>
      <c r="L144" s="256"/>
      <c r="M144" s="257" t="s">
        <v>1</v>
      </c>
      <c r="N144" s="258" t="s">
        <v>44</v>
      </c>
      <c r="O144" s="94"/>
      <c r="P144" s="242">
        <f>O144*H144</f>
        <v>0</v>
      </c>
      <c r="Q144" s="242">
        <v>0</v>
      </c>
      <c r="R144" s="242">
        <f>Q144*H144</f>
        <v>0</v>
      </c>
      <c r="S144" s="242">
        <v>0</v>
      </c>
      <c r="T144" s="24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4" t="s">
        <v>290</v>
      </c>
      <c r="AT144" s="244" t="s">
        <v>612</v>
      </c>
      <c r="AU144" s="244" t="s">
        <v>89</v>
      </c>
      <c r="AY144" s="14" t="s">
        <v>263</v>
      </c>
      <c r="BE144" s="245">
        <f>IF(N144="základná",J144,0)</f>
        <v>0</v>
      </c>
      <c r="BF144" s="245">
        <f>IF(N144="znížená",J144,0)</f>
        <v>0</v>
      </c>
      <c r="BG144" s="245">
        <f>IF(N144="zákl. prenesená",J144,0)</f>
        <v>0</v>
      </c>
      <c r="BH144" s="245">
        <f>IF(N144="zníž. prenesená",J144,0)</f>
        <v>0</v>
      </c>
      <c r="BI144" s="245">
        <f>IF(N144="nulová",J144,0)</f>
        <v>0</v>
      </c>
      <c r="BJ144" s="14" t="s">
        <v>89</v>
      </c>
      <c r="BK144" s="246">
        <f>ROUND(I144*H144,3)</f>
        <v>0</v>
      </c>
      <c r="BL144" s="14" t="s">
        <v>101</v>
      </c>
      <c r="BM144" s="244" t="s">
        <v>4840</v>
      </c>
    </row>
    <row r="145" s="2" customFormat="1" ht="16.5" customHeight="1">
      <c r="A145" s="35"/>
      <c r="B145" s="36"/>
      <c r="C145" s="249" t="s">
        <v>7</v>
      </c>
      <c r="D145" s="249" t="s">
        <v>612</v>
      </c>
      <c r="E145" s="250" t="s">
        <v>4731</v>
      </c>
      <c r="F145" s="251" t="s">
        <v>4732</v>
      </c>
      <c r="G145" s="252" t="s">
        <v>267</v>
      </c>
      <c r="H145" s="253">
        <v>0.69999999999999996</v>
      </c>
      <c r="I145" s="254"/>
      <c r="J145" s="253">
        <f>ROUND(I145*H145,3)</f>
        <v>0</v>
      </c>
      <c r="K145" s="255"/>
      <c r="L145" s="256"/>
      <c r="M145" s="257" t="s">
        <v>1</v>
      </c>
      <c r="N145" s="258" t="s">
        <v>44</v>
      </c>
      <c r="O145" s="94"/>
      <c r="P145" s="242">
        <f>O145*H145</f>
        <v>0</v>
      </c>
      <c r="Q145" s="242">
        <v>0</v>
      </c>
      <c r="R145" s="242">
        <f>Q145*H145</f>
        <v>0</v>
      </c>
      <c r="S145" s="242">
        <v>0</v>
      </c>
      <c r="T145" s="24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4" t="s">
        <v>290</v>
      </c>
      <c r="AT145" s="244" t="s">
        <v>612</v>
      </c>
      <c r="AU145" s="244" t="s">
        <v>89</v>
      </c>
      <c r="AY145" s="14" t="s">
        <v>263</v>
      </c>
      <c r="BE145" s="245">
        <f>IF(N145="základná",J145,0)</f>
        <v>0</v>
      </c>
      <c r="BF145" s="245">
        <f>IF(N145="znížená",J145,0)</f>
        <v>0</v>
      </c>
      <c r="BG145" s="245">
        <f>IF(N145="zákl. prenesená",J145,0)</f>
        <v>0</v>
      </c>
      <c r="BH145" s="245">
        <f>IF(N145="zníž. prenesená",J145,0)</f>
        <v>0</v>
      </c>
      <c r="BI145" s="245">
        <f>IF(N145="nulová",J145,0)</f>
        <v>0</v>
      </c>
      <c r="BJ145" s="14" t="s">
        <v>89</v>
      </c>
      <c r="BK145" s="246">
        <f>ROUND(I145*H145,3)</f>
        <v>0</v>
      </c>
      <c r="BL145" s="14" t="s">
        <v>101</v>
      </c>
      <c r="BM145" s="244" t="s">
        <v>4841</v>
      </c>
    </row>
    <row r="146" s="2" customFormat="1" ht="16.5" customHeight="1">
      <c r="A146" s="35"/>
      <c r="B146" s="36"/>
      <c r="C146" s="233" t="s">
        <v>350</v>
      </c>
      <c r="D146" s="233" t="s">
        <v>264</v>
      </c>
      <c r="E146" s="234" t="s">
        <v>4734</v>
      </c>
      <c r="F146" s="235" t="s">
        <v>4735</v>
      </c>
      <c r="G146" s="236" t="s">
        <v>2598</v>
      </c>
      <c r="H146" s="237">
        <v>1</v>
      </c>
      <c r="I146" s="238"/>
      <c r="J146" s="237">
        <f>ROUND(I146*H146,3)</f>
        <v>0</v>
      </c>
      <c r="K146" s="239"/>
      <c r="L146" s="41"/>
      <c r="M146" s="240" t="s">
        <v>1</v>
      </c>
      <c r="N146" s="241" t="s">
        <v>44</v>
      </c>
      <c r="O146" s="94"/>
      <c r="P146" s="242">
        <f>O146*H146</f>
        <v>0</v>
      </c>
      <c r="Q146" s="242">
        <v>0</v>
      </c>
      <c r="R146" s="242">
        <f>Q146*H146</f>
        <v>0</v>
      </c>
      <c r="S146" s="242">
        <v>0</v>
      </c>
      <c r="T146" s="24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4" t="s">
        <v>101</v>
      </c>
      <c r="AT146" s="244" t="s">
        <v>264</v>
      </c>
      <c r="AU146" s="244" t="s">
        <v>89</v>
      </c>
      <c r="AY146" s="14" t="s">
        <v>263</v>
      </c>
      <c r="BE146" s="245">
        <f>IF(N146="základná",J146,0)</f>
        <v>0</v>
      </c>
      <c r="BF146" s="245">
        <f>IF(N146="znížená",J146,0)</f>
        <v>0</v>
      </c>
      <c r="BG146" s="245">
        <f>IF(N146="zákl. prenesená",J146,0)</f>
        <v>0</v>
      </c>
      <c r="BH146" s="245">
        <f>IF(N146="zníž. prenesená",J146,0)</f>
        <v>0</v>
      </c>
      <c r="BI146" s="245">
        <f>IF(N146="nulová",J146,0)</f>
        <v>0</v>
      </c>
      <c r="BJ146" s="14" t="s">
        <v>89</v>
      </c>
      <c r="BK146" s="246">
        <f>ROUND(I146*H146,3)</f>
        <v>0</v>
      </c>
      <c r="BL146" s="14" t="s">
        <v>101</v>
      </c>
      <c r="BM146" s="244" t="s">
        <v>4842</v>
      </c>
    </row>
    <row r="147" s="2" customFormat="1" ht="24.15" customHeight="1">
      <c r="A147" s="35"/>
      <c r="B147" s="36"/>
      <c r="C147" s="233" t="s">
        <v>1468</v>
      </c>
      <c r="D147" s="233" t="s">
        <v>264</v>
      </c>
      <c r="E147" s="234" t="s">
        <v>4737</v>
      </c>
      <c r="F147" s="235" t="s">
        <v>4738</v>
      </c>
      <c r="G147" s="236" t="s">
        <v>569</v>
      </c>
      <c r="H147" s="237">
        <v>48</v>
      </c>
      <c r="I147" s="238"/>
      <c r="J147" s="237">
        <f>ROUND(I147*H147,3)</f>
        <v>0</v>
      </c>
      <c r="K147" s="239"/>
      <c r="L147" s="41"/>
      <c r="M147" s="240" t="s">
        <v>1</v>
      </c>
      <c r="N147" s="241" t="s">
        <v>44</v>
      </c>
      <c r="O147" s="94"/>
      <c r="P147" s="242">
        <f>O147*H147</f>
        <v>0</v>
      </c>
      <c r="Q147" s="242">
        <v>0</v>
      </c>
      <c r="R147" s="242">
        <f>Q147*H147</f>
        <v>0</v>
      </c>
      <c r="S147" s="242">
        <v>0</v>
      </c>
      <c r="T147" s="24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4" t="s">
        <v>101</v>
      </c>
      <c r="AT147" s="244" t="s">
        <v>264</v>
      </c>
      <c r="AU147" s="244" t="s">
        <v>89</v>
      </c>
      <c r="AY147" s="14" t="s">
        <v>263</v>
      </c>
      <c r="BE147" s="245">
        <f>IF(N147="základná",J147,0)</f>
        <v>0</v>
      </c>
      <c r="BF147" s="245">
        <f>IF(N147="znížená",J147,0)</f>
        <v>0</v>
      </c>
      <c r="BG147" s="245">
        <f>IF(N147="zákl. prenesená",J147,0)</f>
        <v>0</v>
      </c>
      <c r="BH147" s="245">
        <f>IF(N147="zníž. prenesená",J147,0)</f>
        <v>0</v>
      </c>
      <c r="BI147" s="245">
        <f>IF(N147="nulová",J147,0)</f>
        <v>0</v>
      </c>
      <c r="BJ147" s="14" t="s">
        <v>89</v>
      </c>
      <c r="BK147" s="246">
        <f>ROUND(I147*H147,3)</f>
        <v>0</v>
      </c>
      <c r="BL147" s="14" t="s">
        <v>101</v>
      </c>
      <c r="BM147" s="244" t="s">
        <v>4843</v>
      </c>
    </row>
    <row r="148" s="2" customFormat="1" ht="16.5" customHeight="1">
      <c r="A148" s="35"/>
      <c r="B148" s="36"/>
      <c r="C148" s="249" t="s">
        <v>1472</v>
      </c>
      <c r="D148" s="249" t="s">
        <v>612</v>
      </c>
      <c r="E148" s="250" t="s">
        <v>2593</v>
      </c>
      <c r="F148" s="251" t="s">
        <v>4740</v>
      </c>
      <c r="G148" s="252" t="s">
        <v>746</v>
      </c>
      <c r="H148" s="253">
        <v>48</v>
      </c>
      <c r="I148" s="254"/>
      <c r="J148" s="253">
        <f>ROUND(I148*H148,3)</f>
        <v>0</v>
      </c>
      <c r="K148" s="255"/>
      <c r="L148" s="256"/>
      <c r="M148" s="257" t="s">
        <v>1</v>
      </c>
      <c r="N148" s="258" t="s">
        <v>44</v>
      </c>
      <c r="O148" s="94"/>
      <c r="P148" s="242">
        <f>O148*H148</f>
        <v>0</v>
      </c>
      <c r="Q148" s="242">
        <v>0.001</v>
      </c>
      <c r="R148" s="242">
        <f>Q148*H148</f>
        <v>0.048000000000000001</v>
      </c>
      <c r="S148" s="242">
        <v>0</v>
      </c>
      <c r="T148" s="24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4" t="s">
        <v>290</v>
      </c>
      <c r="AT148" s="244" t="s">
        <v>612</v>
      </c>
      <c r="AU148" s="244" t="s">
        <v>89</v>
      </c>
      <c r="AY148" s="14" t="s">
        <v>263</v>
      </c>
      <c r="BE148" s="245">
        <f>IF(N148="základná",J148,0)</f>
        <v>0</v>
      </c>
      <c r="BF148" s="245">
        <f>IF(N148="znížená",J148,0)</f>
        <v>0</v>
      </c>
      <c r="BG148" s="245">
        <f>IF(N148="zákl. prenesená",J148,0)</f>
        <v>0</v>
      </c>
      <c r="BH148" s="245">
        <f>IF(N148="zníž. prenesená",J148,0)</f>
        <v>0</v>
      </c>
      <c r="BI148" s="245">
        <f>IF(N148="nulová",J148,0)</f>
        <v>0</v>
      </c>
      <c r="BJ148" s="14" t="s">
        <v>89</v>
      </c>
      <c r="BK148" s="246">
        <f>ROUND(I148*H148,3)</f>
        <v>0</v>
      </c>
      <c r="BL148" s="14" t="s">
        <v>101</v>
      </c>
      <c r="BM148" s="244" t="s">
        <v>4844</v>
      </c>
    </row>
    <row r="149" s="2" customFormat="1" ht="24.15" customHeight="1">
      <c r="A149" s="35"/>
      <c r="B149" s="36"/>
      <c r="C149" s="233" t="s">
        <v>366</v>
      </c>
      <c r="D149" s="233" t="s">
        <v>264</v>
      </c>
      <c r="E149" s="234" t="s">
        <v>4742</v>
      </c>
      <c r="F149" s="235" t="s">
        <v>4743</v>
      </c>
      <c r="G149" s="236" t="s">
        <v>569</v>
      </c>
      <c r="H149" s="237">
        <v>6</v>
      </c>
      <c r="I149" s="238"/>
      <c r="J149" s="237">
        <f>ROUND(I149*H149,3)</f>
        <v>0</v>
      </c>
      <c r="K149" s="239"/>
      <c r="L149" s="41"/>
      <c r="M149" s="240" t="s">
        <v>1</v>
      </c>
      <c r="N149" s="241" t="s">
        <v>44</v>
      </c>
      <c r="O149" s="94"/>
      <c r="P149" s="242">
        <f>O149*H149</f>
        <v>0</v>
      </c>
      <c r="Q149" s="242">
        <v>0</v>
      </c>
      <c r="R149" s="242">
        <f>Q149*H149</f>
        <v>0</v>
      </c>
      <c r="S149" s="242">
        <v>0</v>
      </c>
      <c r="T149" s="24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4" t="s">
        <v>101</v>
      </c>
      <c r="AT149" s="244" t="s">
        <v>264</v>
      </c>
      <c r="AU149" s="244" t="s">
        <v>89</v>
      </c>
      <c r="AY149" s="14" t="s">
        <v>263</v>
      </c>
      <c r="BE149" s="245">
        <f>IF(N149="základná",J149,0)</f>
        <v>0</v>
      </c>
      <c r="BF149" s="245">
        <f>IF(N149="znížená",J149,0)</f>
        <v>0</v>
      </c>
      <c r="BG149" s="245">
        <f>IF(N149="zákl. prenesená",J149,0)</f>
        <v>0</v>
      </c>
      <c r="BH149" s="245">
        <f>IF(N149="zníž. prenesená",J149,0)</f>
        <v>0</v>
      </c>
      <c r="BI149" s="245">
        <f>IF(N149="nulová",J149,0)</f>
        <v>0</v>
      </c>
      <c r="BJ149" s="14" t="s">
        <v>89</v>
      </c>
      <c r="BK149" s="246">
        <f>ROUND(I149*H149,3)</f>
        <v>0</v>
      </c>
      <c r="BL149" s="14" t="s">
        <v>101</v>
      </c>
      <c r="BM149" s="244" t="s">
        <v>4845</v>
      </c>
    </row>
    <row r="150" s="2" customFormat="1" ht="24.15" customHeight="1">
      <c r="A150" s="35"/>
      <c r="B150" s="36"/>
      <c r="C150" s="233" t="s">
        <v>370</v>
      </c>
      <c r="D150" s="233" t="s">
        <v>264</v>
      </c>
      <c r="E150" s="234" t="s">
        <v>4846</v>
      </c>
      <c r="F150" s="235" t="s">
        <v>4847</v>
      </c>
      <c r="G150" s="236" t="s">
        <v>569</v>
      </c>
      <c r="H150" s="237">
        <v>52</v>
      </c>
      <c r="I150" s="238"/>
      <c r="J150" s="237">
        <f>ROUND(I150*H150,3)</f>
        <v>0</v>
      </c>
      <c r="K150" s="239"/>
      <c r="L150" s="41"/>
      <c r="M150" s="240" t="s">
        <v>1</v>
      </c>
      <c r="N150" s="241" t="s">
        <v>44</v>
      </c>
      <c r="O150" s="94"/>
      <c r="P150" s="242">
        <f>O150*H150</f>
        <v>0</v>
      </c>
      <c r="Q150" s="242">
        <v>0</v>
      </c>
      <c r="R150" s="242">
        <f>Q150*H150</f>
        <v>0</v>
      </c>
      <c r="S150" s="242">
        <v>0</v>
      </c>
      <c r="T150" s="24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4" t="s">
        <v>101</v>
      </c>
      <c r="AT150" s="244" t="s">
        <v>264</v>
      </c>
      <c r="AU150" s="244" t="s">
        <v>89</v>
      </c>
      <c r="AY150" s="14" t="s">
        <v>263</v>
      </c>
      <c r="BE150" s="245">
        <f>IF(N150="základná",J150,0)</f>
        <v>0</v>
      </c>
      <c r="BF150" s="245">
        <f>IF(N150="znížená",J150,0)</f>
        <v>0</v>
      </c>
      <c r="BG150" s="245">
        <f>IF(N150="zákl. prenesená",J150,0)</f>
        <v>0</v>
      </c>
      <c r="BH150" s="245">
        <f>IF(N150="zníž. prenesená",J150,0)</f>
        <v>0</v>
      </c>
      <c r="BI150" s="245">
        <f>IF(N150="nulová",J150,0)</f>
        <v>0</v>
      </c>
      <c r="BJ150" s="14" t="s">
        <v>89</v>
      </c>
      <c r="BK150" s="246">
        <f>ROUND(I150*H150,3)</f>
        <v>0</v>
      </c>
      <c r="BL150" s="14" t="s">
        <v>101</v>
      </c>
      <c r="BM150" s="244" t="s">
        <v>4848</v>
      </c>
    </row>
    <row r="151" s="2" customFormat="1" ht="16.5" customHeight="1">
      <c r="A151" s="35"/>
      <c r="B151" s="36"/>
      <c r="C151" s="249" t="s">
        <v>374</v>
      </c>
      <c r="D151" s="249" t="s">
        <v>612</v>
      </c>
      <c r="E151" s="250" t="s">
        <v>4745</v>
      </c>
      <c r="F151" s="251" t="s">
        <v>4746</v>
      </c>
      <c r="G151" s="252" t="s">
        <v>569</v>
      </c>
      <c r="H151" s="253">
        <v>6</v>
      </c>
      <c r="I151" s="254"/>
      <c r="J151" s="253">
        <f>ROUND(I151*H151,3)</f>
        <v>0</v>
      </c>
      <c r="K151" s="255"/>
      <c r="L151" s="256"/>
      <c r="M151" s="257" t="s">
        <v>1</v>
      </c>
      <c r="N151" s="258" t="s">
        <v>44</v>
      </c>
      <c r="O151" s="94"/>
      <c r="P151" s="242">
        <f>O151*H151</f>
        <v>0</v>
      </c>
      <c r="Q151" s="242">
        <v>0</v>
      </c>
      <c r="R151" s="242">
        <f>Q151*H151</f>
        <v>0</v>
      </c>
      <c r="S151" s="242">
        <v>0</v>
      </c>
      <c r="T151" s="24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4" t="s">
        <v>290</v>
      </c>
      <c r="AT151" s="244" t="s">
        <v>612</v>
      </c>
      <c r="AU151" s="244" t="s">
        <v>89</v>
      </c>
      <c r="AY151" s="14" t="s">
        <v>263</v>
      </c>
      <c r="BE151" s="245">
        <f>IF(N151="základná",J151,0)</f>
        <v>0</v>
      </c>
      <c r="BF151" s="245">
        <f>IF(N151="znížená",J151,0)</f>
        <v>0</v>
      </c>
      <c r="BG151" s="245">
        <f>IF(N151="zákl. prenesená",J151,0)</f>
        <v>0</v>
      </c>
      <c r="BH151" s="245">
        <f>IF(N151="zníž. prenesená",J151,0)</f>
        <v>0</v>
      </c>
      <c r="BI151" s="245">
        <f>IF(N151="nulová",J151,0)</f>
        <v>0</v>
      </c>
      <c r="BJ151" s="14" t="s">
        <v>89</v>
      </c>
      <c r="BK151" s="246">
        <f>ROUND(I151*H151,3)</f>
        <v>0</v>
      </c>
      <c r="BL151" s="14" t="s">
        <v>101</v>
      </c>
      <c r="BM151" s="244" t="s">
        <v>4849</v>
      </c>
    </row>
    <row r="152" s="2" customFormat="1" ht="21.75" customHeight="1">
      <c r="A152" s="35"/>
      <c r="B152" s="36"/>
      <c r="C152" s="249" t="s">
        <v>1482</v>
      </c>
      <c r="D152" s="249" t="s">
        <v>612</v>
      </c>
      <c r="E152" s="250" t="s">
        <v>4850</v>
      </c>
      <c r="F152" s="251" t="s">
        <v>2927</v>
      </c>
      <c r="G152" s="252" t="s">
        <v>569</v>
      </c>
      <c r="H152" s="253">
        <v>52</v>
      </c>
      <c r="I152" s="254"/>
      <c r="J152" s="253">
        <f>ROUND(I152*H152,3)</f>
        <v>0</v>
      </c>
      <c r="K152" s="255"/>
      <c r="L152" s="256"/>
      <c r="M152" s="257" t="s">
        <v>1</v>
      </c>
      <c r="N152" s="258" t="s">
        <v>44</v>
      </c>
      <c r="O152" s="94"/>
      <c r="P152" s="242">
        <f>O152*H152</f>
        <v>0</v>
      </c>
      <c r="Q152" s="242">
        <v>0</v>
      </c>
      <c r="R152" s="242">
        <f>Q152*H152</f>
        <v>0</v>
      </c>
      <c r="S152" s="242">
        <v>0</v>
      </c>
      <c r="T152" s="24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4" t="s">
        <v>290</v>
      </c>
      <c r="AT152" s="244" t="s">
        <v>612</v>
      </c>
      <c r="AU152" s="244" t="s">
        <v>89</v>
      </c>
      <c r="AY152" s="14" t="s">
        <v>263</v>
      </c>
      <c r="BE152" s="245">
        <f>IF(N152="základná",J152,0)</f>
        <v>0</v>
      </c>
      <c r="BF152" s="245">
        <f>IF(N152="znížená",J152,0)</f>
        <v>0</v>
      </c>
      <c r="BG152" s="245">
        <f>IF(N152="zákl. prenesená",J152,0)</f>
        <v>0</v>
      </c>
      <c r="BH152" s="245">
        <f>IF(N152="zníž. prenesená",J152,0)</f>
        <v>0</v>
      </c>
      <c r="BI152" s="245">
        <f>IF(N152="nulová",J152,0)</f>
        <v>0</v>
      </c>
      <c r="BJ152" s="14" t="s">
        <v>89</v>
      </c>
      <c r="BK152" s="246">
        <f>ROUND(I152*H152,3)</f>
        <v>0</v>
      </c>
      <c r="BL152" s="14" t="s">
        <v>101</v>
      </c>
      <c r="BM152" s="244" t="s">
        <v>4851</v>
      </c>
    </row>
    <row r="153" s="2" customFormat="1" ht="16.5" customHeight="1">
      <c r="A153" s="35"/>
      <c r="B153" s="36"/>
      <c r="C153" s="233" t="s">
        <v>1486</v>
      </c>
      <c r="D153" s="233" t="s">
        <v>264</v>
      </c>
      <c r="E153" s="234" t="s">
        <v>2690</v>
      </c>
      <c r="F153" s="235" t="s">
        <v>2691</v>
      </c>
      <c r="G153" s="236" t="s">
        <v>1445</v>
      </c>
      <c r="H153" s="238"/>
      <c r="I153" s="238"/>
      <c r="J153" s="237">
        <f>ROUND(I153*H153,3)</f>
        <v>0</v>
      </c>
      <c r="K153" s="239"/>
      <c r="L153" s="41"/>
      <c r="M153" s="240" t="s">
        <v>1</v>
      </c>
      <c r="N153" s="241" t="s">
        <v>44</v>
      </c>
      <c r="O153" s="94"/>
      <c r="P153" s="242">
        <f>O153*H153</f>
        <v>0</v>
      </c>
      <c r="Q153" s="242">
        <v>0</v>
      </c>
      <c r="R153" s="242">
        <f>Q153*H153</f>
        <v>0</v>
      </c>
      <c r="S153" s="242">
        <v>0</v>
      </c>
      <c r="T153" s="24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4" t="s">
        <v>101</v>
      </c>
      <c r="AT153" s="244" t="s">
        <v>264</v>
      </c>
      <c r="AU153" s="244" t="s">
        <v>89</v>
      </c>
      <c r="AY153" s="14" t="s">
        <v>263</v>
      </c>
      <c r="BE153" s="245">
        <f>IF(N153="základná",J153,0)</f>
        <v>0</v>
      </c>
      <c r="BF153" s="245">
        <f>IF(N153="znížená",J153,0)</f>
        <v>0</v>
      </c>
      <c r="BG153" s="245">
        <f>IF(N153="zákl. prenesená",J153,0)</f>
        <v>0</v>
      </c>
      <c r="BH153" s="245">
        <f>IF(N153="zníž. prenesená",J153,0)</f>
        <v>0</v>
      </c>
      <c r="BI153" s="245">
        <f>IF(N153="nulová",J153,0)</f>
        <v>0</v>
      </c>
      <c r="BJ153" s="14" t="s">
        <v>89</v>
      </c>
      <c r="BK153" s="246">
        <f>ROUND(I153*H153,3)</f>
        <v>0</v>
      </c>
      <c r="BL153" s="14" t="s">
        <v>101</v>
      </c>
      <c r="BM153" s="244" t="s">
        <v>4852</v>
      </c>
    </row>
    <row r="154" s="2" customFormat="1" ht="16.5" customHeight="1">
      <c r="A154" s="35"/>
      <c r="B154" s="36"/>
      <c r="C154" s="249" t="s">
        <v>390</v>
      </c>
      <c r="D154" s="249" t="s">
        <v>612</v>
      </c>
      <c r="E154" s="250" t="s">
        <v>2696</v>
      </c>
      <c r="F154" s="251" t="s">
        <v>2464</v>
      </c>
      <c r="G154" s="252" t="s">
        <v>1445</v>
      </c>
      <c r="H154" s="254"/>
      <c r="I154" s="254"/>
      <c r="J154" s="253">
        <f>ROUND(I154*H154,3)</f>
        <v>0</v>
      </c>
      <c r="K154" s="255"/>
      <c r="L154" s="256"/>
      <c r="M154" s="257" t="s">
        <v>1</v>
      </c>
      <c r="N154" s="258" t="s">
        <v>44</v>
      </c>
      <c r="O154" s="94"/>
      <c r="P154" s="242">
        <f>O154*H154</f>
        <v>0</v>
      </c>
      <c r="Q154" s="242">
        <v>0</v>
      </c>
      <c r="R154" s="242">
        <f>Q154*H154</f>
        <v>0</v>
      </c>
      <c r="S154" s="242">
        <v>0</v>
      </c>
      <c r="T154" s="243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4" t="s">
        <v>290</v>
      </c>
      <c r="AT154" s="244" t="s">
        <v>612</v>
      </c>
      <c r="AU154" s="244" t="s">
        <v>89</v>
      </c>
      <c r="AY154" s="14" t="s">
        <v>263</v>
      </c>
      <c r="BE154" s="245">
        <f>IF(N154="základná",J154,0)</f>
        <v>0</v>
      </c>
      <c r="BF154" s="245">
        <f>IF(N154="znížená",J154,0)</f>
        <v>0</v>
      </c>
      <c r="BG154" s="245">
        <f>IF(N154="zákl. prenesená",J154,0)</f>
        <v>0</v>
      </c>
      <c r="BH154" s="245">
        <f>IF(N154="zníž. prenesená",J154,0)</f>
        <v>0</v>
      </c>
      <c r="BI154" s="245">
        <f>IF(N154="nulová",J154,0)</f>
        <v>0</v>
      </c>
      <c r="BJ154" s="14" t="s">
        <v>89</v>
      </c>
      <c r="BK154" s="246">
        <f>ROUND(I154*H154,3)</f>
        <v>0</v>
      </c>
      <c r="BL154" s="14" t="s">
        <v>101</v>
      </c>
      <c r="BM154" s="244" t="s">
        <v>4853</v>
      </c>
    </row>
    <row r="155" s="2" customFormat="1" ht="16.5" customHeight="1">
      <c r="A155" s="35"/>
      <c r="B155" s="36"/>
      <c r="C155" s="249" t="s">
        <v>403</v>
      </c>
      <c r="D155" s="249" t="s">
        <v>612</v>
      </c>
      <c r="E155" s="250" t="s">
        <v>2698</v>
      </c>
      <c r="F155" s="251" t="s">
        <v>2699</v>
      </c>
      <c r="G155" s="252" t="s">
        <v>1445</v>
      </c>
      <c r="H155" s="254"/>
      <c r="I155" s="254"/>
      <c r="J155" s="253">
        <f>ROUND(I155*H155,3)</f>
        <v>0</v>
      </c>
      <c r="K155" s="255"/>
      <c r="L155" s="256"/>
      <c r="M155" s="257" t="s">
        <v>1</v>
      </c>
      <c r="N155" s="258" t="s">
        <v>44</v>
      </c>
      <c r="O155" s="94"/>
      <c r="P155" s="242">
        <f>O155*H155</f>
        <v>0</v>
      </c>
      <c r="Q155" s="242">
        <v>0</v>
      </c>
      <c r="R155" s="242">
        <f>Q155*H155</f>
        <v>0</v>
      </c>
      <c r="S155" s="242">
        <v>0</v>
      </c>
      <c r="T155" s="243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4" t="s">
        <v>290</v>
      </c>
      <c r="AT155" s="244" t="s">
        <v>612</v>
      </c>
      <c r="AU155" s="244" t="s">
        <v>89</v>
      </c>
      <c r="AY155" s="14" t="s">
        <v>263</v>
      </c>
      <c r="BE155" s="245">
        <f>IF(N155="základná",J155,0)</f>
        <v>0</v>
      </c>
      <c r="BF155" s="245">
        <f>IF(N155="znížená",J155,0)</f>
        <v>0</v>
      </c>
      <c r="BG155" s="245">
        <f>IF(N155="zákl. prenesená",J155,0)</f>
        <v>0</v>
      </c>
      <c r="BH155" s="245">
        <f>IF(N155="zníž. prenesená",J155,0)</f>
        <v>0</v>
      </c>
      <c r="BI155" s="245">
        <f>IF(N155="nulová",J155,0)</f>
        <v>0</v>
      </c>
      <c r="BJ155" s="14" t="s">
        <v>89</v>
      </c>
      <c r="BK155" s="246">
        <f>ROUND(I155*H155,3)</f>
        <v>0</v>
      </c>
      <c r="BL155" s="14" t="s">
        <v>101</v>
      </c>
      <c r="BM155" s="244" t="s">
        <v>4854</v>
      </c>
    </row>
    <row r="156" s="2" customFormat="1" ht="16.5" customHeight="1">
      <c r="A156" s="35"/>
      <c r="B156" s="36"/>
      <c r="C156" s="233" t="s">
        <v>286</v>
      </c>
      <c r="D156" s="233" t="s">
        <v>264</v>
      </c>
      <c r="E156" s="234" t="s">
        <v>4764</v>
      </c>
      <c r="F156" s="235" t="s">
        <v>4765</v>
      </c>
      <c r="G156" s="236" t="s">
        <v>2598</v>
      </c>
      <c r="H156" s="237">
        <v>1</v>
      </c>
      <c r="I156" s="238"/>
      <c r="J156" s="237">
        <f>ROUND(I156*H156,3)</f>
        <v>0</v>
      </c>
      <c r="K156" s="239"/>
      <c r="L156" s="41"/>
      <c r="M156" s="240" t="s">
        <v>1</v>
      </c>
      <c r="N156" s="241" t="s">
        <v>44</v>
      </c>
      <c r="O156" s="94"/>
      <c r="P156" s="242">
        <f>O156*H156</f>
        <v>0</v>
      </c>
      <c r="Q156" s="242">
        <v>0</v>
      </c>
      <c r="R156" s="242">
        <f>Q156*H156</f>
        <v>0</v>
      </c>
      <c r="S156" s="242">
        <v>0</v>
      </c>
      <c r="T156" s="243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4" t="s">
        <v>101</v>
      </c>
      <c r="AT156" s="244" t="s">
        <v>264</v>
      </c>
      <c r="AU156" s="244" t="s">
        <v>89</v>
      </c>
      <c r="AY156" s="14" t="s">
        <v>263</v>
      </c>
      <c r="BE156" s="245">
        <f>IF(N156="základná",J156,0)</f>
        <v>0</v>
      </c>
      <c r="BF156" s="245">
        <f>IF(N156="znížená",J156,0)</f>
        <v>0</v>
      </c>
      <c r="BG156" s="245">
        <f>IF(N156="zákl. prenesená",J156,0)</f>
        <v>0</v>
      </c>
      <c r="BH156" s="245">
        <f>IF(N156="zníž. prenesená",J156,0)</f>
        <v>0</v>
      </c>
      <c r="BI156" s="245">
        <f>IF(N156="nulová",J156,0)</f>
        <v>0</v>
      </c>
      <c r="BJ156" s="14" t="s">
        <v>89</v>
      </c>
      <c r="BK156" s="246">
        <f>ROUND(I156*H156,3)</f>
        <v>0</v>
      </c>
      <c r="BL156" s="14" t="s">
        <v>101</v>
      </c>
      <c r="BM156" s="244" t="s">
        <v>4855</v>
      </c>
    </row>
    <row r="157" s="2" customFormat="1" ht="16.5" customHeight="1">
      <c r="A157" s="35"/>
      <c r="B157" s="36"/>
      <c r="C157" s="233" t="s">
        <v>298</v>
      </c>
      <c r="D157" s="233" t="s">
        <v>264</v>
      </c>
      <c r="E157" s="234" t="s">
        <v>4767</v>
      </c>
      <c r="F157" s="235" t="s">
        <v>4768</v>
      </c>
      <c r="G157" s="236" t="s">
        <v>2598</v>
      </c>
      <c r="H157" s="237">
        <v>4</v>
      </c>
      <c r="I157" s="238"/>
      <c r="J157" s="237">
        <f>ROUND(I157*H157,3)</f>
        <v>0</v>
      </c>
      <c r="K157" s="239"/>
      <c r="L157" s="41"/>
      <c r="M157" s="240" t="s">
        <v>1</v>
      </c>
      <c r="N157" s="241" t="s">
        <v>44</v>
      </c>
      <c r="O157" s="94"/>
      <c r="P157" s="242">
        <f>O157*H157</f>
        <v>0</v>
      </c>
      <c r="Q157" s="242">
        <v>0</v>
      </c>
      <c r="R157" s="242">
        <f>Q157*H157</f>
        <v>0</v>
      </c>
      <c r="S157" s="242">
        <v>0</v>
      </c>
      <c r="T157" s="24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4" t="s">
        <v>101</v>
      </c>
      <c r="AT157" s="244" t="s">
        <v>264</v>
      </c>
      <c r="AU157" s="244" t="s">
        <v>89</v>
      </c>
      <c r="AY157" s="14" t="s">
        <v>263</v>
      </c>
      <c r="BE157" s="245">
        <f>IF(N157="základná",J157,0)</f>
        <v>0</v>
      </c>
      <c r="BF157" s="245">
        <f>IF(N157="znížená",J157,0)</f>
        <v>0</v>
      </c>
      <c r="BG157" s="245">
        <f>IF(N157="zákl. prenesená",J157,0)</f>
        <v>0</v>
      </c>
      <c r="BH157" s="245">
        <f>IF(N157="zníž. prenesená",J157,0)</f>
        <v>0</v>
      </c>
      <c r="BI157" s="245">
        <f>IF(N157="nulová",J157,0)</f>
        <v>0</v>
      </c>
      <c r="BJ157" s="14" t="s">
        <v>89</v>
      </c>
      <c r="BK157" s="246">
        <f>ROUND(I157*H157,3)</f>
        <v>0</v>
      </c>
      <c r="BL157" s="14" t="s">
        <v>101</v>
      </c>
      <c r="BM157" s="244" t="s">
        <v>4856</v>
      </c>
    </row>
    <row r="158" s="2" customFormat="1" ht="16.5" customHeight="1">
      <c r="A158" s="35"/>
      <c r="B158" s="36"/>
      <c r="C158" s="249" t="s">
        <v>302</v>
      </c>
      <c r="D158" s="249" t="s">
        <v>612</v>
      </c>
      <c r="E158" s="250" t="s">
        <v>2663</v>
      </c>
      <c r="F158" s="251" t="s">
        <v>2664</v>
      </c>
      <c r="G158" s="252" t="s">
        <v>2598</v>
      </c>
      <c r="H158" s="253">
        <v>1</v>
      </c>
      <c r="I158" s="254"/>
      <c r="J158" s="253">
        <f>ROUND(I158*H158,3)</f>
        <v>0</v>
      </c>
      <c r="K158" s="255"/>
      <c r="L158" s="256"/>
      <c r="M158" s="257" t="s">
        <v>1</v>
      </c>
      <c r="N158" s="258" t="s">
        <v>44</v>
      </c>
      <c r="O158" s="94"/>
      <c r="P158" s="242">
        <f>O158*H158</f>
        <v>0</v>
      </c>
      <c r="Q158" s="242">
        <v>0.00018000000000000001</v>
      </c>
      <c r="R158" s="242">
        <f>Q158*H158</f>
        <v>0.00018000000000000001</v>
      </c>
      <c r="S158" s="242">
        <v>0</v>
      </c>
      <c r="T158" s="243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4" t="s">
        <v>290</v>
      </c>
      <c r="AT158" s="244" t="s">
        <v>612</v>
      </c>
      <c r="AU158" s="244" t="s">
        <v>89</v>
      </c>
      <c r="AY158" s="14" t="s">
        <v>263</v>
      </c>
      <c r="BE158" s="245">
        <f>IF(N158="základná",J158,0)</f>
        <v>0</v>
      </c>
      <c r="BF158" s="245">
        <f>IF(N158="znížená",J158,0)</f>
        <v>0</v>
      </c>
      <c r="BG158" s="245">
        <f>IF(N158="zákl. prenesená",J158,0)</f>
        <v>0</v>
      </c>
      <c r="BH158" s="245">
        <f>IF(N158="zníž. prenesená",J158,0)</f>
        <v>0</v>
      </c>
      <c r="BI158" s="245">
        <f>IF(N158="nulová",J158,0)</f>
        <v>0</v>
      </c>
      <c r="BJ158" s="14" t="s">
        <v>89</v>
      </c>
      <c r="BK158" s="246">
        <f>ROUND(I158*H158,3)</f>
        <v>0</v>
      </c>
      <c r="BL158" s="14" t="s">
        <v>101</v>
      </c>
      <c r="BM158" s="244" t="s">
        <v>4857</v>
      </c>
    </row>
    <row r="159" s="2" customFormat="1" ht="24.15" customHeight="1">
      <c r="A159" s="35"/>
      <c r="B159" s="36"/>
      <c r="C159" s="249" t="s">
        <v>306</v>
      </c>
      <c r="D159" s="249" t="s">
        <v>612</v>
      </c>
      <c r="E159" s="250" t="s">
        <v>4771</v>
      </c>
      <c r="F159" s="251" t="s">
        <v>4772</v>
      </c>
      <c r="G159" s="252" t="s">
        <v>2598</v>
      </c>
      <c r="H159" s="253">
        <v>4</v>
      </c>
      <c r="I159" s="254"/>
      <c r="J159" s="253">
        <f>ROUND(I159*H159,3)</f>
        <v>0</v>
      </c>
      <c r="K159" s="255"/>
      <c r="L159" s="256"/>
      <c r="M159" s="257" t="s">
        <v>1</v>
      </c>
      <c r="N159" s="258" t="s">
        <v>44</v>
      </c>
      <c r="O159" s="94"/>
      <c r="P159" s="242">
        <f>O159*H159</f>
        <v>0</v>
      </c>
      <c r="Q159" s="242">
        <v>0.00017000000000000001</v>
      </c>
      <c r="R159" s="242">
        <f>Q159*H159</f>
        <v>0.00068000000000000005</v>
      </c>
      <c r="S159" s="242">
        <v>0</v>
      </c>
      <c r="T159" s="243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4" t="s">
        <v>290</v>
      </c>
      <c r="AT159" s="244" t="s">
        <v>612</v>
      </c>
      <c r="AU159" s="244" t="s">
        <v>89</v>
      </c>
      <c r="AY159" s="14" t="s">
        <v>263</v>
      </c>
      <c r="BE159" s="245">
        <f>IF(N159="základná",J159,0)</f>
        <v>0</v>
      </c>
      <c r="BF159" s="245">
        <f>IF(N159="znížená",J159,0)</f>
        <v>0</v>
      </c>
      <c r="BG159" s="245">
        <f>IF(N159="zákl. prenesená",J159,0)</f>
        <v>0</v>
      </c>
      <c r="BH159" s="245">
        <f>IF(N159="zníž. prenesená",J159,0)</f>
        <v>0</v>
      </c>
      <c r="BI159" s="245">
        <f>IF(N159="nulová",J159,0)</f>
        <v>0</v>
      </c>
      <c r="BJ159" s="14" t="s">
        <v>89</v>
      </c>
      <c r="BK159" s="246">
        <f>ROUND(I159*H159,3)</f>
        <v>0</v>
      </c>
      <c r="BL159" s="14" t="s">
        <v>101</v>
      </c>
      <c r="BM159" s="244" t="s">
        <v>4858</v>
      </c>
    </row>
    <row r="160" s="2" customFormat="1" ht="16.5" customHeight="1">
      <c r="A160" s="35"/>
      <c r="B160" s="36"/>
      <c r="C160" s="233" t="s">
        <v>290</v>
      </c>
      <c r="D160" s="233" t="s">
        <v>264</v>
      </c>
      <c r="E160" s="234" t="s">
        <v>4774</v>
      </c>
      <c r="F160" s="235" t="s">
        <v>4775</v>
      </c>
      <c r="G160" s="236" t="s">
        <v>2598</v>
      </c>
      <c r="H160" s="237">
        <v>1</v>
      </c>
      <c r="I160" s="238"/>
      <c r="J160" s="237">
        <f>ROUND(I160*H160,3)</f>
        <v>0</v>
      </c>
      <c r="K160" s="239"/>
      <c r="L160" s="41"/>
      <c r="M160" s="240" t="s">
        <v>1</v>
      </c>
      <c r="N160" s="241" t="s">
        <v>44</v>
      </c>
      <c r="O160" s="94"/>
      <c r="P160" s="242">
        <f>O160*H160</f>
        <v>0</v>
      </c>
      <c r="Q160" s="242">
        <v>0</v>
      </c>
      <c r="R160" s="242">
        <f>Q160*H160</f>
        <v>0</v>
      </c>
      <c r="S160" s="242">
        <v>0</v>
      </c>
      <c r="T160" s="243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4" t="s">
        <v>101</v>
      </c>
      <c r="AT160" s="244" t="s">
        <v>264</v>
      </c>
      <c r="AU160" s="244" t="s">
        <v>89</v>
      </c>
      <c r="AY160" s="14" t="s">
        <v>263</v>
      </c>
      <c r="BE160" s="245">
        <f>IF(N160="základná",J160,0)</f>
        <v>0</v>
      </c>
      <c r="BF160" s="245">
        <f>IF(N160="znížená",J160,0)</f>
        <v>0</v>
      </c>
      <c r="BG160" s="245">
        <f>IF(N160="zákl. prenesená",J160,0)</f>
        <v>0</v>
      </c>
      <c r="BH160" s="245">
        <f>IF(N160="zníž. prenesená",J160,0)</f>
        <v>0</v>
      </c>
      <c r="BI160" s="245">
        <f>IF(N160="nulová",J160,0)</f>
        <v>0</v>
      </c>
      <c r="BJ160" s="14" t="s">
        <v>89</v>
      </c>
      <c r="BK160" s="246">
        <f>ROUND(I160*H160,3)</f>
        <v>0</v>
      </c>
      <c r="BL160" s="14" t="s">
        <v>101</v>
      </c>
      <c r="BM160" s="244" t="s">
        <v>4859</v>
      </c>
    </row>
    <row r="161" s="12" customFormat="1" ht="22.8" customHeight="1">
      <c r="A161" s="12"/>
      <c r="B161" s="219"/>
      <c r="C161" s="220"/>
      <c r="D161" s="221" t="s">
        <v>77</v>
      </c>
      <c r="E161" s="247" t="s">
        <v>3968</v>
      </c>
      <c r="F161" s="247" t="s">
        <v>3969</v>
      </c>
      <c r="G161" s="220"/>
      <c r="H161" s="220"/>
      <c r="I161" s="223"/>
      <c r="J161" s="248">
        <f>BK161</f>
        <v>0</v>
      </c>
      <c r="K161" s="220"/>
      <c r="L161" s="225"/>
      <c r="M161" s="226"/>
      <c r="N161" s="227"/>
      <c r="O161" s="227"/>
      <c r="P161" s="228">
        <f>SUM(P162:P171)</f>
        <v>0</v>
      </c>
      <c r="Q161" s="227"/>
      <c r="R161" s="228">
        <f>SUM(R162:R171)</f>
        <v>2.6000000000000001</v>
      </c>
      <c r="S161" s="227"/>
      <c r="T161" s="229">
        <f>SUM(T162:T171)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30" t="s">
        <v>85</v>
      </c>
      <c r="AT161" s="231" t="s">
        <v>77</v>
      </c>
      <c r="AU161" s="231" t="s">
        <v>85</v>
      </c>
      <c r="AY161" s="230" t="s">
        <v>263</v>
      </c>
      <c r="BK161" s="232">
        <f>SUM(BK162:BK171)</f>
        <v>0</v>
      </c>
    </row>
    <row r="162" s="2" customFormat="1" ht="16.5" customHeight="1">
      <c r="A162" s="35"/>
      <c r="B162" s="36"/>
      <c r="C162" s="233" t="s">
        <v>436</v>
      </c>
      <c r="D162" s="233" t="s">
        <v>264</v>
      </c>
      <c r="E162" s="234" t="s">
        <v>4792</v>
      </c>
      <c r="F162" s="235" t="s">
        <v>4793</v>
      </c>
      <c r="G162" s="236" t="s">
        <v>569</v>
      </c>
      <c r="H162" s="237">
        <v>52.5</v>
      </c>
      <c r="I162" s="238"/>
      <c r="J162" s="237">
        <f>ROUND(I162*H162,3)</f>
        <v>0</v>
      </c>
      <c r="K162" s="239"/>
      <c r="L162" s="41"/>
      <c r="M162" s="240" t="s">
        <v>1</v>
      </c>
      <c r="N162" s="241" t="s">
        <v>44</v>
      </c>
      <c r="O162" s="94"/>
      <c r="P162" s="242">
        <f>O162*H162</f>
        <v>0</v>
      </c>
      <c r="Q162" s="242">
        <v>0</v>
      </c>
      <c r="R162" s="242">
        <f>Q162*H162</f>
        <v>0</v>
      </c>
      <c r="S162" s="242">
        <v>0</v>
      </c>
      <c r="T162" s="243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4" t="s">
        <v>101</v>
      </c>
      <c r="AT162" s="244" t="s">
        <v>264</v>
      </c>
      <c r="AU162" s="244" t="s">
        <v>89</v>
      </c>
      <c r="AY162" s="14" t="s">
        <v>263</v>
      </c>
      <c r="BE162" s="245">
        <f>IF(N162="základná",J162,0)</f>
        <v>0</v>
      </c>
      <c r="BF162" s="245">
        <f>IF(N162="znížená",J162,0)</f>
        <v>0</v>
      </c>
      <c r="BG162" s="245">
        <f>IF(N162="zákl. prenesená",J162,0)</f>
        <v>0</v>
      </c>
      <c r="BH162" s="245">
        <f>IF(N162="zníž. prenesená",J162,0)</f>
        <v>0</v>
      </c>
      <c r="BI162" s="245">
        <f>IF(N162="nulová",J162,0)</f>
        <v>0</v>
      </c>
      <c r="BJ162" s="14" t="s">
        <v>89</v>
      </c>
      <c r="BK162" s="246">
        <f>ROUND(I162*H162,3)</f>
        <v>0</v>
      </c>
      <c r="BL162" s="14" t="s">
        <v>101</v>
      </c>
      <c r="BM162" s="244" t="s">
        <v>4860</v>
      </c>
    </row>
    <row r="163" s="2" customFormat="1" ht="24.15" customHeight="1">
      <c r="A163" s="35"/>
      <c r="B163" s="36"/>
      <c r="C163" s="233" t="s">
        <v>1496</v>
      </c>
      <c r="D163" s="233" t="s">
        <v>264</v>
      </c>
      <c r="E163" s="234" t="s">
        <v>4795</v>
      </c>
      <c r="F163" s="235" t="s">
        <v>4796</v>
      </c>
      <c r="G163" s="236" t="s">
        <v>2598</v>
      </c>
      <c r="H163" s="237">
        <v>1</v>
      </c>
      <c r="I163" s="238"/>
      <c r="J163" s="237">
        <f>ROUND(I163*H163,3)</f>
        <v>0</v>
      </c>
      <c r="K163" s="239"/>
      <c r="L163" s="41"/>
      <c r="M163" s="240" t="s">
        <v>1</v>
      </c>
      <c r="N163" s="241" t="s">
        <v>44</v>
      </c>
      <c r="O163" s="94"/>
      <c r="P163" s="242">
        <f>O163*H163</f>
        <v>0</v>
      </c>
      <c r="Q163" s="242">
        <v>0</v>
      </c>
      <c r="R163" s="242">
        <f>Q163*H163</f>
        <v>0</v>
      </c>
      <c r="S163" s="242">
        <v>0</v>
      </c>
      <c r="T163" s="243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4" t="s">
        <v>101</v>
      </c>
      <c r="AT163" s="244" t="s">
        <v>264</v>
      </c>
      <c r="AU163" s="244" t="s">
        <v>89</v>
      </c>
      <c r="AY163" s="14" t="s">
        <v>263</v>
      </c>
      <c r="BE163" s="245">
        <f>IF(N163="základná",J163,0)</f>
        <v>0</v>
      </c>
      <c r="BF163" s="245">
        <f>IF(N163="znížená",J163,0)</f>
        <v>0</v>
      </c>
      <c r="BG163" s="245">
        <f>IF(N163="zákl. prenesená",J163,0)</f>
        <v>0</v>
      </c>
      <c r="BH163" s="245">
        <f>IF(N163="zníž. prenesená",J163,0)</f>
        <v>0</v>
      </c>
      <c r="BI163" s="245">
        <f>IF(N163="nulová",J163,0)</f>
        <v>0</v>
      </c>
      <c r="BJ163" s="14" t="s">
        <v>89</v>
      </c>
      <c r="BK163" s="246">
        <f>ROUND(I163*H163,3)</f>
        <v>0</v>
      </c>
      <c r="BL163" s="14" t="s">
        <v>101</v>
      </c>
      <c r="BM163" s="244" t="s">
        <v>4861</v>
      </c>
    </row>
    <row r="164" s="2" customFormat="1" ht="21.75" customHeight="1">
      <c r="A164" s="35"/>
      <c r="B164" s="36"/>
      <c r="C164" s="233" t="s">
        <v>717</v>
      </c>
      <c r="D164" s="233" t="s">
        <v>264</v>
      </c>
      <c r="E164" s="234" t="s">
        <v>3973</v>
      </c>
      <c r="F164" s="235" t="s">
        <v>3974</v>
      </c>
      <c r="G164" s="236" t="s">
        <v>569</v>
      </c>
      <c r="H164" s="237">
        <v>35</v>
      </c>
      <c r="I164" s="238"/>
      <c r="J164" s="237">
        <f>ROUND(I164*H164,3)</f>
        <v>0</v>
      </c>
      <c r="K164" s="239"/>
      <c r="L164" s="41"/>
      <c r="M164" s="240" t="s">
        <v>1</v>
      </c>
      <c r="N164" s="241" t="s">
        <v>44</v>
      </c>
      <c r="O164" s="94"/>
      <c r="P164" s="242">
        <f>O164*H164</f>
        <v>0</v>
      </c>
      <c r="Q164" s="242">
        <v>0</v>
      </c>
      <c r="R164" s="242">
        <f>Q164*H164</f>
        <v>0</v>
      </c>
      <c r="S164" s="242">
        <v>0</v>
      </c>
      <c r="T164" s="243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4" t="s">
        <v>101</v>
      </c>
      <c r="AT164" s="244" t="s">
        <v>264</v>
      </c>
      <c r="AU164" s="244" t="s">
        <v>89</v>
      </c>
      <c r="AY164" s="14" t="s">
        <v>263</v>
      </c>
      <c r="BE164" s="245">
        <f>IF(N164="základná",J164,0)</f>
        <v>0</v>
      </c>
      <c r="BF164" s="245">
        <f>IF(N164="znížená",J164,0)</f>
        <v>0</v>
      </c>
      <c r="BG164" s="245">
        <f>IF(N164="zákl. prenesená",J164,0)</f>
        <v>0</v>
      </c>
      <c r="BH164" s="245">
        <f>IF(N164="zníž. prenesená",J164,0)</f>
        <v>0</v>
      </c>
      <c r="BI164" s="245">
        <f>IF(N164="nulová",J164,0)</f>
        <v>0</v>
      </c>
      <c r="BJ164" s="14" t="s">
        <v>89</v>
      </c>
      <c r="BK164" s="246">
        <f>ROUND(I164*H164,3)</f>
        <v>0</v>
      </c>
      <c r="BL164" s="14" t="s">
        <v>101</v>
      </c>
      <c r="BM164" s="244" t="s">
        <v>4862</v>
      </c>
    </row>
    <row r="165" s="2" customFormat="1" ht="21.75" customHeight="1">
      <c r="A165" s="35"/>
      <c r="B165" s="36"/>
      <c r="C165" s="233" t="s">
        <v>407</v>
      </c>
      <c r="D165" s="233" t="s">
        <v>264</v>
      </c>
      <c r="E165" s="234" t="s">
        <v>4863</v>
      </c>
      <c r="F165" s="235" t="s">
        <v>4864</v>
      </c>
      <c r="G165" s="236" t="s">
        <v>569</v>
      </c>
      <c r="H165" s="237">
        <v>35</v>
      </c>
      <c r="I165" s="238"/>
      <c r="J165" s="237">
        <f>ROUND(I165*H165,3)</f>
        <v>0</v>
      </c>
      <c r="K165" s="239"/>
      <c r="L165" s="41"/>
      <c r="M165" s="240" t="s">
        <v>1</v>
      </c>
      <c r="N165" s="241" t="s">
        <v>44</v>
      </c>
      <c r="O165" s="94"/>
      <c r="P165" s="242">
        <f>O165*H165</f>
        <v>0</v>
      </c>
      <c r="Q165" s="242">
        <v>0</v>
      </c>
      <c r="R165" s="242">
        <f>Q165*H165</f>
        <v>0</v>
      </c>
      <c r="S165" s="242">
        <v>0</v>
      </c>
      <c r="T165" s="243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4" t="s">
        <v>101</v>
      </c>
      <c r="AT165" s="244" t="s">
        <v>264</v>
      </c>
      <c r="AU165" s="244" t="s">
        <v>89</v>
      </c>
      <c r="AY165" s="14" t="s">
        <v>263</v>
      </c>
      <c r="BE165" s="245">
        <f>IF(N165="základná",J165,0)</f>
        <v>0</v>
      </c>
      <c r="BF165" s="245">
        <f>IF(N165="znížená",J165,0)</f>
        <v>0</v>
      </c>
      <c r="BG165" s="245">
        <f>IF(N165="zákl. prenesená",J165,0)</f>
        <v>0</v>
      </c>
      <c r="BH165" s="245">
        <f>IF(N165="zníž. prenesená",J165,0)</f>
        <v>0</v>
      </c>
      <c r="BI165" s="245">
        <f>IF(N165="nulová",J165,0)</f>
        <v>0</v>
      </c>
      <c r="BJ165" s="14" t="s">
        <v>89</v>
      </c>
      <c r="BK165" s="246">
        <f>ROUND(I165*H165,3)</f>
        <v>0</v>
      </c>
      <c r="BL165" s="14" t="s">
        <v>101</v>
      </c>
      <c r="BM165" s="244" t="s">
        <v>4865</v>
      </c>
    </row>
    <row r="166" s="2" customFormat="1" ht="16.5" customHeight="1">
      <c r="A166" s="35"/>
      <c r="B166" s="36"/>
      <c r="C166" s="249" t="s">
        <v>1506</v>
      </c>
      <c r="D166" s="249" t="s">
        <v>612</v>
      </c>
      <c r="E166" s="250" t="s">
        <v>4804</v>
      </c>
      <c r="F166" s="251" t="s">
        <v>4805</v>
      </c>
      <c r="G166" s="252" t="s">
        <v>313</v>
      </c>
      <c r="H166" s="253">
        <v>2.6000000000000001</v>
      </c>
      <c r="I166" s="254"/>
      <c r="J166" s="253">
        <f>ROUND(I166*H166,3)</f>
        <v>0</v>
      </c>
      <c r="K166" s="255"/>
      <c r="L166" s="256"/>
      <c r="M166" s="257" t="s">
        <v>1</v>
      </c>
      <c r="N166" s="258" t="s">
        <v>44</v>
      </c>
      <c r="O166" s="94"/>
      <c r="P166" s="242">
        <f>O166*H166</f>
        <v>0</v>
      </c>
      <c r="Q166" s="242">
        <v>1</v>
      </c>
      <c r="R166" s="242">
        <f>Q166*H166</f>
        <v>2.6000000000000001</v>
      </c>
      <c r="S166" s="242">
        <v>0</v>
      </c>
      <c r="T166" s="243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4" t="s">
        <v>290</v>
      </c>
      <c r="AT166" s="244" t="s">
        <v>612</v>
      </c>
      <c r="AU166" s="244" t="s">
        <v>89</v>
      </c>
      <c r="AY166" s="14" t="s">
        <v>263</v>
      </c>
      <c r="BE166" s="245">
        <f>IF(N166="základná",J166,0)</f>
        <v>0</v>
      </c>
      <c r="BF166" s="245">
        <f>IF(N166="znížená",J166,0)</f>
        <v>0</v>
      </c>
      <c r="BG166" s="245">
        <f>IF(N166="zákl. prenesená",J166,0)</f>
        <v>0</v>
      </c>
      <c r="BH166" s="245">
        <f>IF(N166="zníž. prenesená",J166,0)</f>
        <v>0</v>
      </c>
      <c r="BI166" s="245">
        <f>IF(N166="nulová",J166,0)</f>
        <v>0</v>
      </c>
      <c r="BJ166" s="14" t="s">
        <v>89</v>
      </c>
      <c r="BK166" s="246">
        <f>ROUND(I166*H166,3)</f>
        <v>0</v>
      </c>
      <c r="BL166" s="14" t="s">
        <v>101</v>
      </c>
      <c r="BM166" s="244" t="s">
        <v>4866</v>
      </c>
    </row>
    <row r="167" s="2" customFormat="1" ht="16.5" customHeight="1">
      <c r="A167" s="35"/>
      <c r="B167" s="36"/>
      <c r="C167" s="233" t="s">
        <v>416</v>
      </c>
      <c r="D167" s="233" t="s">
        <v>264</v>
      </c>
      <c r="E167" s="234" t="s">
        <v>2471</v>
      </c>
      <c r="F167" s="235" t="s">
        <v>4807</v>
      </c>
      <c r="G167" s="236" t="s">
        <v>569</v>
      </c>
      <c r="H167" s="237">
        <v>35</v>
      </c>
      <c r="I167" s="238"/>
      <c r="J167" s="237">
        <f>ROUND(I167*H167,3)</f>
        <v>0</v>
      </c>
      <c r="K167" s="239"/>
      <c r="L167" s="41"/>
      <c r="M167" s="240" t="s">
        <v>1</v>
      </c>
      <c r="N167" s="241" t="s">
        <v>44</v>
      </c>
      <c r="O167" s="94"/>
      <c r="P167" s="242">
        <f>O167*H167</f>
        <v>0</v>
      </c>
      <c r="Q167" s="242">
        <v>0</v>
      </c>
      <c r="R167" s="242">
        <f>Q167*H167</f>
        <v>0</v>
      </c>
      <c r="S167" s="242">
        <v>0</v>
      </c>
      <c r="T167" s="243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4" t="s">
        <v>101</v>
      </c>
      <c r="AT167" s="244" t="s">
        <v>264</v>
      </c>
      <c r="AU167" s="244" t="s">
        <v>89</v>
      </c>
      <c r="AY167" s="14" t="s">
        <v>263</v>
      </c>
      <c r="BE167" s="245">
        <f>IF(N167="základná",J167,0)</f>
        <v>0</v>
      </c>
      <c r="BF167" s="245">
        <f>IF(N167="znížená",J167,0)</f>
        <v>0</v>
      </c>
      <c r="BG167" s="245">
        <f>IF(N167="zákl. prenesená",J167,0)</f>
        <v>0</v>
      </c>
      <c r="BH167" s="245">
        <f>IF(N167="zníž. prenesená",J167,0)</f>
        <v>0</v>
      </c>
      <c r="BI167" s="245">
        <f>IF(N167="nulová",J167,0)</f>
        <v>0</v>
      </c>
      <c r="BJ167" s="14" t="s">
        <v>89</v>
      </c>
      <c r="BK167" s="246">
        <f>ROUND(I167*H167,3)</f>
        <v>0</v>
      </c>
      <c r="BL167" s="14" t="s">
        <v>101</v>
      </c>
      <c r="BM167" s="244" t="s">
        <v>4867</v>
      </c>
    </row>
    <row r="168" s="2" customFormat="1" ht="24.15" customHeight="1">
      <c r="A168" s="35"/>
      <c r="B168" s="36"/>
      <c r="C168" s="249" t="s">
        <v>420</v>
      </c>
      <c r="D168" s="249" t="s">
        <v>612</v>
      </c>
      <c r="E168" s="250" t="s">
        <v>4809</v>
      </c>
      <c r="F168" s="251" t="s">
        <v>4810</v>
      </c>
      <c r="G168" s="252" t="s">
        <v>569</v>
      </c>
      <c r="H168" s="253">
        <v>35</v>
      </c>
      <c r="I168" s="254"/>
      <c r="J168" s="253">
        <f>ROUND(I168*H168,3)</f>
        <v>0</v>
      </c>
      <c r="K168" s="255"/>
      <c r="L168" s="256"/>
      <c r="M168" s="257" t="s">
        <v>1</v>
      </c>
      <c r="N168" s="258" t="s">
        <v>44</v>
      </c>
      <c r="O168" s="94"/>
      <c r="P168" s="242">
        <f>O168*H168</f>
        <v>0</v>
      </c>
      <c r="Q168" s="242">
        <v>0</v>
      </c>
      <c r="R168" s="242">
        <f>Q168*H168</f>
        <v>0</v>
      </c>
      <c r="S168" s="242">
        <v>0</v>
      </c>
      <c r="T168" s="243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4" t="s">
        <v>290</v>
      </c>
      <c r="AT168" s="244" t="s">
        <v>612</v>
      </c>
      <c r="AU168" s="244" t="s">
        <v>89</v>
      </c>
      <c r="AY168" s="14" t="s">
        <v>263</v>
      </c>
      <c r="BE168" s="245">
        <f>IF(N168="základná",J168,0)</f>
        <v>0</v>
      </c>
      <c r="BF168" s="245">
        <f>IF(N168="znížená",J168,0)</f>
        <v>0</v>
      </c>
      <c r="BG168" s="245">
        <f>IF(N168="zákl. prenesená",J168,0)</f>
        <v>0</v>
      </c>
      <c r="BH168" s="245">
        <f>IF(N168="zníž. prenesená",J168,0)</f>
        <v>0</v>
      </c>
      <c r="BI168" s="245">
        <f>IF(N168="nulová",J168,0)</f>
        <v>0</v>
      </c>
      <c r="BJ168" s="14" t="s">
        <v>89</v>
      </c>
      <c r="BK168" s="246">
        <f>ROUND(I168*H168,3)</f>
        <v>0</v>
      </c>
      <c r="BL168" s="14" t="s">
        <v>101</v>
      </c>
      <c r="BM168" s="244" t="s">
        <v>4868</v>
      </c>
    </row>
    <row r="169" s="2" customFormat="1" ht="16.5" customHeight="1">
      <c r="A169" s="35"/>
      <c r="B169" s="36"/>
      <c r="C169" s="249" t="s">
        <v>424</v>
      </c>
      <c r="D169" s="249" t="s">
        <v>612</v>
      </c>
      <c r="E169" s="250" t="s">
        <v>4812</v>
      </c>
      <c r="F169" s="251" t="s">
        <v>4813</v>
      </c>
      <c r="G169" s="252" t="s">
        <v>569</v>
      </c>
      <c r="H169" s="253">
        <v>35</v>
      </c>
      <c r="I169" s="254"/>
      <c r="J169" s="253">
        <f>ROUND(I169*H169,3)</f>
        <v>0</v>
      </c>
      <c r="K169" s="255"/>
      <c r="L169" s="256"/>
      <c r="M169" s="257" t="s">
        <v>1</v>
      </c>
      <c r="N169" s="258" t="s">
        <v>44</v>
      </c>
      <c r="O169" s="94"/>
      <c r="P169" s="242">
        <f>O169*H169</f>
        <v>0</v>
      </c>
      <c r="Q169" s="242">
        <v>0</v>
      </c>
      <c r="R169" s="242">
        <f>Q169*H169</f>
        <v>0</v>
      </c>
      <c r="S169" s="242">
        <v>0</v>
      </c>
      <c r="T169" s="243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4" t="s">
        <v>290</v>
      </c>
      <c r="AT169" s="244" t="s">
        <v>612</v>
      </c>
      <c r="AU169" s="244" t="s">
        <v>89</v>
      </c>
      <c r="AY169" s="14" t="s">
        <v>263</v>
      </c>
      <c r="BE169" s="245">
        <f>IF(N169="základná",J169,0)</f>
        <v>0</v>
      </c>
      <c r="BF169" s="245">
        <f>IF(N169="znížená",J169,0)</f>
        <v>0</v>
      </c>
      <c r="BG169" s="245">
        <f>IF(N169="zákl. prenesená",J169,0)</f>
        <v>0</v>
      </c>
      <c r="BH169" s="245">
        <f>IF(N169="zníž. prenesená",J169,0)</f>
        <v>0</v>
      </c>
      <c r="BI169" s="245">
        <f>IF(N169="nulová",J169,0)</f>
        <v>0</v>
      </c>
      <c r="BJ169" s="14" t="s">
        <v>89</v>
      </c>
      <c r="BK169" s="246">
        <f>ROUND(I169*H169,3)</f>
        <v>0</v>
      </c>
      <c r="BL169" s="14" t="s">
        <v>101</v>
      </c>
      <c r="BM169" s="244" t="s">
        <v>4869</v>
      </c>
    </row>
    <row r="170" s="2" customFormat="1" ht="24.15" customHeight="1">
      <c r="A170" s="35"/>
      <c r="B170" s="36"/>
      <c r="C170" s="249" t="s">
        <v>1519</v>
      </c>
      <c r="D170" s="249" t="s">
        <v>612</v>
      </c>
      <c r="E170" s="250" t="s">
        <v>4815</v>
      </c>
      <c r="F170" s="251" t="s">
        <v>4816</v>
      </c>
      <c r="G170" s="252" t="s">
        <v>2598</v>
      </c>
      <c r="H170" s="253">
        <v>1</v>
      </c>
      <c r="I170" s="254"/>
      <c r="J170" s="253">
        <f>ROUND(I170*H170,3)</f>
        <v>0</v>
      </c>
      <c r="K170" s="255"/>
      <c r="L170" s="256"/>
      <c r="M170" s="257" t="s">
        <v>1</v>
      </c>
      <c r="N170" s="258" t="s">
        <v>44</v>
      </c>
      <c r="O170" s="94"/>
      <c r="P170" s="242">
        <f>O170*H170</f>
        <v>0</v>
      </c>
      <c r="Q170" s="242">
        <v>0</v>
      </c>
      <c r="R170" s="242">
        <f>Q170*H170</f>
        <v>0</v>
      </c>
      <c r="S170" s="242">
        <v>0</v>
      </c>
      <c r="T170" s="243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4" t="s">
        <v>290</v>
      </c>
      <c r="AT170" s="244" t="s">
        <v>612</v>
      </c>
      <c r="AU170" s="244" t="s">
        <v>89</v>
      </c>
      <c r="AY170" s="14" t="s">
        <v>263</v>
      </c>
      <c r="BE170" s="245">
        <f>IF(N170="základná",J170,0)</f>
        <v>0</v>
      </c>
      <c r="BF170" s="245">
        <f>IF(N170="znížená",J170,0)</f>
        <v>0</v>
      </c>
      <c r="BG170" s="245">
        <f>IF(N170="zákl. prenesená",J170,0)</f>
        <v>0</v>
      </c>
      <c r="BH170" s="245">
        <f>IF(N170="zníž. prenesená",J170,0)</f>
        <v>0</v>
      </c>
      <c r="BI170" s="245">
        <f>IF(N170="nulová",J170,0)</f>
        <v>0</v>
      </c>
      <c r="BJ170" s="14" t="s">
        <v>89</v>
      </c>
      <c r="BK170" s="246">
        <f>ROUND(I170*H170,3)</f>
        <v>0</v>
      </c>
      <c r="BL170" s="14" t="s">
        <v>101</v>
      </c>
      <c r="BM170" s="244" t="s">
        <v>4870</v>
      </c>
    </row>
    <row r="171" s="2" customFormat="1" ht="16.5" customHeight="1">
      <c r="A171" s="35"/>
      <c r="B171" s="36"/>
      <c r="C171" s="233" t="s">
        <v>432</v>
      </c>
      <c r="D171" s="233" t="s">
        <v>264</v>
      </c>
      <c r="E171" s="234" t="s">
        <v>4818</v>
      </c>
      <c r="F171" s="235" t="s">
        <v>4819</v>
      </c>
      <c r="G171" s="236" t="s">
        <v>569</v>
      </c>
      <c r="H171" s="237">
        <v>35</v>
      </c>
      <c r="I171" s="238"/>
      <c r="J171" s="237">
        <f>ROUND(I171*H171,3)</f>
        <v>0</v>
      </c>
      <c r="K171" s="239"/>
      <c r="L171" s="41"/>
      <c r="M171" s="240" t="s">
        <v>1</v>
      </c>
      <c r="N171" s="241" t="s">
        <v>44</v>
      </c>
      <c r="O171" s="94"/>
      <c r="P171" s="242">
        <f>O171*H171</f>
        <v>0</v>
      </c>
      <c r="Q171" s="242">
        <v>0</v>
      </c>
      <c r="R171" s="242">
        <f>Q171*H171</f>
        <v>0</v>
      </c>
      <c r="S171" s="242">
        <v>0</v>
      </c>
      <c r="T171" s="243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4" t="s">
        <v>101</v>
      </c>
      <c r="AT171" s="244" t="s">
        <v>264</v>
      </c>
      <c r="AU171" s="244" t="s">
        <v>89</v>
      </c>
      <c r="AY171" s="14" t="s">
        <v>263</v>
      </c>
      <c r="BE171" s="245">
        <f>IF(N171="základná",J171,0)</f>
        <v>0</v>
      </c>
      <c r="BF171" s="245">
        <f>IF(N171="znížená",J171,0)</f>
        <v>0</v>
      </c>
      <c r="BG171" s="245">
        <f>IF(N171="zákl. prenesená",J171,0)</f>
        <v>0</v>
      </c>
      <c r="BH171" s="245">
        <f>IF(N171="zníž. prenesená",J171,0)</f>
        <v>0</v>
      </c>
      <c r="BI171" s="245">
        <f>IF(N171="nulová",J171,0)</f>
        <v>0</v>
      </c>
      <c r="BJ171" s="14" t="s">
        <v>89</v>
      </c>
      <c r="BK171" s="246">
        <f>ROUND(I171*H171,3)</f>
        <v>0</v>
      </c>
      <c r="BL171" s="14" t="s">
        <v>101</v>
      </c>
      <c r="BM171" s="244" t="s">
        <v>4871</v>
      </c>
    </row>
    <row r="172" s="12" customFormat="1" ht="25.92" customHeight="1">
      <c r="A172" s="12"/>
      <c r="B172" s="219"/>
      <c r="C172" s="220"/>
      <c r="D172" s="221" t="s">
        <v>77</v>
      </c>
      <c r="E172" s="222" t="s">
        <v>4049</v>
      </c>
      <c r="F172" s="222" t="s">
        <v>2752</v>
      </c>
      <c r="G172" s="220"/>
      <c r="H172" s="220"/>
      <c r="I172" s="223"/>
      <c r="J172" s="224">
        <f>BK172</f>
        <v>0</v>
      </c>
      <c r="K172" s="220"/>
      <c r="L172" s="225"/>
      <c r="M172" s="226"/>
      <c r="N172" s="227"/>
      <c r="O172" s="227"/>
      <c r="P172" s="228">
        <f>P173</f>
        <v>0</v>
      </c>
      <c r="Q172" s="227"/>
      <c r="R172" s="228">
        <f>R173</f>
        <v>0</v>
      </c>
      <c r="S172" s="227"/>
      <c r="T172" s="229">
        <f>T173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30" t="s">
        <v>85</v>
      </c>
      <c r="AT172" s="231" t="s">
        <v>77</v>
      </c>
      <c r="AU172" s="231" t="s">
        <v>78</v>
      </c>
      <c r="AY172" s="230" t="s">
        <v>263</v>
      </c>
      <c r="BK172" s="232">
        <f>BK173</f>
        <v>0</v>
      </c>
    </row>
    <row r="173" s="2" customFormat="1" ht="16.5" customHeight="1">
      <c r="A173" s="35"/>
      <c r="B173" s="36"/>
      <c r="C173" s="233" t="s">
        <v>440</v>
      </c>
      <c r="D173" s="233" t="s">
        <v>264</v>
      </c>
      <c r="E173" s="234" t="s">
        <v>2693</v>
      </c>
      <c r="F173" s="235" t="s">
        <v>2694</v>
      </c>
      <c r="G173" s="236" t="s">
        <v>2598</v>
      </c>
      <c r="H173" s="237">
        <v>1</v>
      </c>
      <c r="I173" s="238"/>
      <c r="J173" s="237">
        <f>ROUND(I173*H173,3)</f>
        <v>0</v>
      </c>
      <c r="K173" s="239"/>
      <c r="L173" s="41"/>
      <c r="M173" s="259" t="s">
        <v>1</v>
      </c>
      <c r="N173" s="260" t="s">
        <v>44</v>
      </c>
      <c r="O173" s="261"/>
      <c r="P173" s="262">
        <f>O173*H173</f>
        <v>0</v>
      </c>
      <c r="Q173" s="262">
        <v>0</v>
      </c>
      <c r="R173" s="262">
        <f>Q173*H173</f>
        <v>0</v>
      </c>
      <c r="S173" s="262">
        <v>0</v>
      </c>
      <c r="T173" s="263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44" t="s">
        <v>101</v>
      </c>
      <c r="AT173" s="244" t="s">
        <v>264</v>
      </c>
      <c r="AU173" s="244" t="s">
        <v>85</v>
      </c>
      <c r="AY173" s="14" t="s">
        <v>263</v>
      </c>
      <c r="BE173" s="245">
        <f>IF(N173="základná",J173,0)</f>
        <v>0</v>
      </c>
      <c r="BF173" s="245">
        <f>IF(N173="znížená",J173,0)</f>
        <v>0</v>
      </c>
      <c r="BG173" s="245">
        <f>IF(N173="zákl. prenesená",J173,0)</f>
        <v>0</v>
      </c>
      <c r="BH173" s="245">
        <f>IF(N173="zníž. prenesená",J173,0)</f>
        <v>0</v>
      </c>
      <c r="BI173" s="245">
        <f>IF(N173="nulová",J173,0)</f>
        <v>0</v>
      </c>
      <c r="BJ173" s="14" t="s">
        <v>89</v>
      </c>
      <c r="BK173" s="246">
        <f>ROUND(I173*H173,3)</f>
        <v>0</v>
      </c>
      <c r="BL173" s="14" t="s">
        <v>101</v>
      </c>
      <c r="BM173" s="244" t="s">
        <v>4872</v>
      </c>
    </row>
    <row r="174" s="2" customFormat="1" ht="6.96" customHeight="1">
      <c r="A174" s="35"/>
      <c r="B174" s="69"/>
      <c r="C174" s="70"/>
      <c r="D174" s="70"/>
      <c r="E174" s="70"/>
      <c r="F174" s="70"/>
      <c r="G174" s="70"/>
      <c r="H174" s="70"/>
      <c r="I174" s="70"/>
      <c r="J174" s="70"/>
      <c r="K174" s="70"/>
      <c r="L174" s="41"/>
      <c r="M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</row>
  </sheetData>
  <sheetProtection sheet="1" autoFilter="0" formatColumns="0" formatRows="0" objects="1" scenarios="1" spinCount="100000" saltValue="0VTdsVO8HEMVCEdG6rdkIokJfjfbhyTnSnTzqh7/F/jExS29dV5P01WJhf5l5FpcrN2etkoJTG3jXAwsHbKriA==" hashValue="zlS86Fy/e+jFbBsZ6XzM+VhWRih/4KkdDBvnkAJx/pzPjjKepsSRHNya00NplRX+M9H/ooDkU9gbV3ilv6801Q==" algorithmName="SHA-512" password="CC35"/>
  <autoFilter ref="C125:K173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100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>
      <c r="B8" s="17"/>
      <c r="D8" s="154" t="s">
        <v>221</v>
      </c>
      <c r="L8" s="17"/>
    </row>
    <row r="9" s="1" customFormat="1" ht="16.5" customHeight="1">
      <c r="B9" s="17"/>
      <c r="E9" s="155" t="s">
        <v>222</v>
      </c>
      <c r="F9" s="1"/>
      <c r="G9" s="1"/>
      <c r="H9" s="1"/>
      <c r="L9" s="17"/>
    </row>
    <row r="10" s="1" customFormat="1" ht="12" customHeight="1">
      <c r="B10" s="17"/>
      <c r="D10" s="154" t="s">
        <v>1380</v>
      </c>
      <c r="L10" s="17"/>
    </row>
    <row r="11" s="2" customFormat="1" ht="16.5" customHeight="1">
      <c r="A11" s="35"/>
      <c r="B11" s="41"/>
      <c r="C11" s="35"/>
      <c r="D11" s="35"/>
      <c r="E11" s="166" t="s">
        <v>1381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1382</v>
      </c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6" t="s">
        <v>1858</v>
      </c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54" t="s">
        <v>16</v>
      </c>
      <c r="E15" s="35"/>
      <c r="F15" s="144" t="s">
        <v>1</v>
      </c>
      <c r="G15" s="35"/>
      <c r="H15" s="35"/>
      <c r="I15" s="154" t="s">
        <v>17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4" t="s">
        <v>18</v>
      </c>
      <c r="E16" s="35"/>
      <c r="F16" s="144" t="s">
        <v>19</v>
      </c>
      <c r="G16" s="35"/>
      <c r="H16" s="35"/>
      <c r="I16" s="154" t="s">
        <v>20</v>
      </c>
      <c r="J16" s="157" t="str">
        <f>'Rekapitulácia stavby'!AN8</f>
        <v>20. 7. 2022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54" t="s">
        <v>22</v>
      </c>
      <c r="E18" s="35"/>
      <c r="F18" s="35"/>
      <c r="G18" s="35"/>
      <c r="H18" s="35"/>
      <c r="I18" s="154" t="s">
        <v>23</v>
      </c>
      <c r="J18" s="144" t="s">
        <v>24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44" t="s">
        <v>25</v>
      </c>
      <c r="F19" s="35"/>
      <c r="G19" s="35"/>
      <c r="H19" s="35"/>
      <c r="I19" s="154" t="s">
        <v>26</v>
      </c>
      <c r="J19" s="144" t="s">
        <v>1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54" t="s">
        <v>27</v>
      </c>
      <c r="E21" s="35"/>
      <c r="F21" s="35"/>
      <c r="G21" s="35"/>
      <c r="H21" s="35"/>
      <c r="I21" s="154" t="s">
        <v>23</v>
      </c>
      <c r="J21" s="30" t="str">
        <f>'Rekapitulácia stavby'!AN13</f>
        <v>Vyplň údaj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'Rekapitulácia stavby'!E14</f>
        <v>Vyplň údaj</v>
      </c>
      <c r="F22" s="144"/>
      <c r="G22" s="144"/>
      <c r="H22" s="144"/>
      <c r="I22" s="154" t="s">
        <v>26</v>
      </c>
      <c r="J22" s="30" t="str">
        <f>'Rekapitulácia stavby'!AN14</f>
        <v>Vyplň údaj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54" t="s">
        <v>29</v>
      </c>
      <c r="E24" s="35"/>
      <c r="F24" s="35"/>
      <c r="G24" s="35"/>
      <c r="H24" s="35"/>
      <c r="I24" s="154" t="s">
        <v>23</v>
      </c>
      <c r="J24" s="144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44" t="s">
        <v>30</v>
      </c>
      <c r="F25" s="35"/>
      <c r="G25" s="35"/>
      <c r="H25" s="35"/>
      <c r="I25" s="154" t="s">
        <v>26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54" t="s">
        <v>33</v>
      </c>
      <c r="E27" s="35"/>
      <c r="F27" s="35"/>
      <c r="G27" s="35"/>
      <c r="H27" s="35"/>
      <c r="I27" s="154" t="s">
        <v>23</v>
      </c>
      <c r="J27" s="144" t="s">
        <v>34</v>
      </c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44" t="s">
        <v>35</v>
      </c>
      <c r="F28" s="35"/>
      <c r="G28" s="35"/>
      <c r="H28" s="35"/>
      <c r="I28" s="154" t="s">
        <v>26</v>
      </c>
      <c r="J28" s="144" t="s">
        <v>36</v>
      </c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54" t="s">
        <v>37</v>
      </c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8"/>
      <c r="B31" s="159"/>
      <c r="C31" s="158"/>
      <c r="D31" s="158"/>
      <c r="E31" s="160" t="s">
        <v>1</v>
      </c>
      <c r="F31" s="160"/>
      <c r="G31" s="160"/>
      <c r="H31" s="160"/>
      <c r="I31" s="158"/>
      <c r="J31" s="158"/>
      <c r="K31" s="158"/>
      <c r="L31" s="161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2"/>
      <c r="E33" s="162"/>
      <c r="F33" s="162"/>
      <c r="G33" s="162"/>
      <c r="H33" s="162"/>
      <c r="I33" s="162"/>
      <c r="J33" s="162"/>
      <c r="K33" s="162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63" t="s">
        <v>38</v>
      </c>
      <c r="E34" s="35"/>
      <c r="F34" s="35"/>
      <c r="G34" s="35"/>
      <c r="H34" s="35"/>
      <c r="I34" s="35"/>
      <c r="J34" s="164">
        <f>ROUND(J129,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62"/>
      <c r="E35" s="162"/>
      <c r="F35" s="162"/>
      <c r="G35" s="162"/>
      <c r="H35" s="162"/>
      <c r="I35" s="162"/>
      <c r="J35" s="162"/>
      <c r="K35" s="162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5" t="s">
        <v>40</v>
      </c>
      <c r="G36" s="35"/>
      <c r="H36" s="35"/>
      <c r="I36" s="165" t="s">
        <v>39</v>
      </c>
      <c r="J36" s="165" t="s">
        <v>41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6" t="s">
        <v>42</v>
      </c>
      <c r="E37" s="167" t="s">
        <v>43</v>
      </c>
      <c r="F37" s="168">
        <f>ROUND((SUM(BE129:BE192)),  2)</f>
        <v>0</v>
      </c>
      <c r="G37" s="169"/>
      <c r="H37" s="169"/>
      <c r="I37" s="170">
        <v>0.20000000000000001</v>
      </c>
      <c r="J37" s="168">
        <f>ROUND(((SUM(BE129:BE192))*I37),  2)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67" t="s">
        <v>44</v>
      </c>
      <c r="F38" s="168">
        <f>ROUND((SUM(BF129:BF192)),  2)</f>
        <v>0</v>
      </c>
      <c r="G38" s="169"/>
      <c r="H38" s="169"/>
      <c r="I38" s="170">
        <v>0.20000000000000001</v>
      </c>
      <c r="J38" s="168">
        <f>ROUND(((SUM(BF129:BF192))*I38),  2)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54" t="s">
        <v>45</v>
      </c>
      <c r="F39" s="171">
        <f>ROUND((SUM(BG129:BG192)),  2)</f>
        <v>0</v>
      </c>
      <c r="G39" s="35"/>
      <c r="H39" s="35"/>
      <c r="I39" s="172">
        <v>0.20000000000000001</v>
      </c>
      <c r="J39" s="171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54" t="s">
        <v>46</v>
      </c>
      <c r="F40" s="171">
        <f>ROUND((SUM(BH129:BH192)),  2)</f>
        <v>0</v>
      </c>
      <c r="G40" s="35"/>
      <c r="H40" s="35"/>
      <c r="I40" s="172">
        <v>0.20000000000000001</v>
      </c>
      <c r="J40" s="171">
        <f>0</f>
        <v>0</v>
      </c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67" t="s">
        <v>47</v>
      </c>
      <c r="F41" s="168">
        <f>ROUND((SUM(BI129:BI192)),  2)</f>
        <v>0</v>
      </c>
      <c r="G41" s="169"/>
      <c r="H41" s="169"/>
      <c r="I41" s="170">
        <v>0</v>
      </c>
      <c r="J41" s="168">
        <f>0</f>
        <v>0</v>
      </c>
      <c r="K41" s="35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73"/>
      <c r="D43" s="174" t="s">
        <v>48</v>
      </c>
      <c r="E43" s="175"/>
      <c r="F43" s="175"/>
      <c r="G43" s="176" t="s">
        <v>49</v>
      </c>
      <c r="H43" s="177" t="s">
        <v>50</v>
      </c>
      <c r="I43" s="175"/>
      <c r="J43" s="178">
        <f>SUM(J34:J41)</f>
        <v>0</v>
      </c>
      <c r="K43" s="179"/>
      <c r="L43" s="66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221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91" t="s">
        <v>222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1380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264" t="s">
        <v>1381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1382</v>
      </c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9" t="str">
        <f>E13</f>
        <v>SO-1.1.1.2 - Úsredné vykurovanie - prístavba a nadstavba</v>
      </c>
      <c r="F91" s="37"/>
      <c r="G91" s="37"/>
      <c r="H91" s="37"/>
      <c r="I91" s="37"/>
      <c r="J91" s="37"/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18</v>
      </c>
      <c r="D93" s="37"/>
      <c r="E93" s="37"/>
      <c r="F93" s="24" t="str">
        <f>F16</f>
        <v>Svit</v>
      </c>
      <c r="G93" s="37"/>
      <c r="H93" s="37"/>
      <c r="I93" s="29" t="s">
        <v>20</v>
      </c>
      <c r="J93" s="82" t="str">
        <f>IF(J16="","",J16)</f>
        <v>20. 7. 2022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22</v>
      </c>
      <c r="D95" s="37"/>
      <c r="E95" s="37"/>
      <c r="F95" s="24" t="str">
        <f>E19</f>
        <v>Mesto Svit</v>
      </c>
      <c r="G95" s="37"/>
      <c r="H95" s="37"/>
      <c r="I95" s="29" t="s">
        <v>29</v>
      </c>
      <c r="J95" s="33" t="str">
        <f>E25</f>
        <v>Ing. arch. Martin Baloga, PhD. a kolektív EnviArch</v>
      </c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33</v>
      </c>
      <c r="J96" s="33" t="str">
        <f>E28</f>
        <v>Structures, s.r.o.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92" t="s">
        <v>224</v>
      </c>
      <c r="D98" s="193"/>
      <c r="E98" s="193"/>
      <c r="F98" s="193"/>
      <c r="G98" s="193"/>
      <c r="H98" s="193"/>
      <c r="I98" s="193"/>
      <c r="J98" s="194" t="s">
        <v>225</v>
      </c>
      <c r="K98" s="193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95" t="s">
        <v>226</v>
      </c>
      <c r="D100" s="37"/>
      <c r="E100" s="37"/>
      <c r="F100" s="37"/>
      <c r="G100" s="37"/>
      <c r="H100" s="37"/>
      <c r="I100" s="37"/>
      <c r="J100" s="113">
        <f>J129</f>
        <v>0</v>
      </c>
      <c r="K100" s="37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227</v>
      </c>
    </row>
    <row r="101" s="9" customFormat="1" ht="24.96" customHeight="1">
      <c r="A101" s="9"/>
      <c r="B101" s="196"/>
      <c r="C101" s="197"/>
      <c r="D101" s="198" t="s">
        <v>1386</v>
      </c>
      <c r="E101" s="199"/>
      <c r="F101" s="199"/>
      <c r="G101" s="199"/>
      <c r="H101" s="199"/>
      <c r="I101" s="199"/>
      <c r="J101" s="200">
        <f>J130</f>
        <v>0</v>
      </c>
      <c r="K101" s="197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202"/>
      <c r="C102" s="136"/>
      <c r="D102" s="203" t="s">
        <v>1387</v>
      </c>
      <c r="E102" s="204"/>
      <c r="F102" s="204"/>
      <c r="G102" s="204"/>
      <c r="H102" s="204"/>
      <c r="I102" s="204"/>
      <c r="J102" s="205">
        <f>J131</f>
        <v>0</v>
      </c>
      <c r="K102" s="136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2"/>
      <c r="C103" s="136"/>
      <c r="D103" s="203" t="s">
        <v>1859</v>
      </c>
      <c r="E103" s="204"/>
      <c r="F103" s="204"/>
      <c r="G103" s="204"/>
      <c r="H103" s="204"/>
      <c r="I103" s="204"/>
      <c r="J103" s="205">
        <f>J139</f>
        <v>0</v>
      </c>
      <c r="K103" s="136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202"/>
      <c r="C104" s="136"/>
      <c r="D104" s="203" t="s">
        <v>1860</v>
      </c>
      <c r="E104" s="204"/>
      <c r="F104" s="204"/>
      <c r="G104" s="204"/>
      <c r="H104" s="204"/>
      <c r="I104" s="204"/>
      <c r="J104" s="205">
        <f>J148</f>
        <v>0</v>
      </c>
      <c r="K104" s="136"/>
      <c r="L104" s="20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9" customFormat="1" ht="24.96" customHeight="1">
      <c r="A105" s="9"/>
      <c r="B105" s="196"/>
      <c r="C105" s="197"/>
      <c r="D105" s="198" t="s">
        <v>1394</v>
      </c>
      <c r="E105" s="199"/>
      <c r="F105" s="199"/>
      <c r="G105" s="199"/>
      <c r="H105" s="199"/>
      <c r="I105" s="199"/>
      <c r="J105" s="200">
        <f>J190</f>
        <v>0</v>
      </c>
      <c r="K105" s="197"/>
      <c r="L105" s="201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2" customFormat="1" ht="21.84" customHeight="1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66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="2" customFormat="1" ht="6.96" customHeight="1">
      <c r="A107" s="35"/>
      <c r="B107" s="69"/>
      <c r="C107" s="70"/>
      <c r="D107" s="70"/>
      <c r="E107" s="70"/>
      <c r="F107" s="70"/>
      <c r="G107" s="70"/>
      <c r="H107" s="70"/>
      <c r="I107" s="70"/>
      <c r="J107" s="70"/>
      <c r="K107" s="70"/>
      <c r="L107" s="66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11" s="2" customFormat="1" ht="6.96" customHeight="1">
      <c r="A111" s="35"/>
      <c r="B111" s="71"/>
      <c r="C111" s="72"/>
      <c r="D111" s="72"/>
      <c r="E111" s="72"/>
      <c r="F111" s="72"/>
      <c r="G111" s="72"/>
      <c r="H111" s="72"/>
      <c r="I111" s="72"/>
      <c r="J111" s="72"/>
      <c r="K111" s="72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24.96" customHeight="1">
      <c r="A112" s="35"/>
      <c r="B112" s="36"/>
      <c r="C112" s="20" t="s">
        <v>250</v>
      </c>
      <c r="D112" s="37"/>
      <c r="E112" s="37"/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6.96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2" customHeight="1">
      <c r="A114" s="35"/>
      <c r="B114" s="36"/>
      <c r="C114" s="29" t="s">
        <v>14</v>
      </c>
      <c r="D114" s="37"/>
      <c r="E114" s="37"/>
      <c r="F114" s="37"/>
      <c r="G114" s="37"/>
      <c r="H114" s="37"/>
      <c r="I114" s="37"/>
      <c r="J114" s="37"/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16.5" customHeight="1">
      <c r="A115" s="35"/>
      <c r="B115" s="36"/>
      <c r="C115" s="37"/>
      <c r="D115" s="37"/>
      <c r="E115" s="191" t="str">
        <f>E7</f>
        <v>Materská škola Svit - ZMNENA</v>
      </c>
      <c r="F115" s="29"/>
      <c r="G115" s="29"/>
      <c r="H115" s="29"/>
      <c r="I115" s="37"/>
      <c r="J115" s="37"/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1" customFormat="1" ht="12" customHeight="1">
      <c r="B116" s="18"/>
      <c r="C116" s="29" t="s">
        <v>221</v>
      </c>
      <c r="D116" s="19"/>
      <c r="E116" s="19"/>
      <c r="F116" s="19"/>
      <c r="G116" s="19"/>
      <c r="H116" s="19"/>
      <c r="I116" s="19"/>
      <c r="J116" s="19"/>
      <c r="K116" s="19"/>
      <c r="L116" s="17"/>
    </row>
    <row r="117" s="1" customFormat="1" ht="16.5" customHeight="1">
      <c r="B117" s="18"/>
      <c r="C117" s="19"/>
      <c r="D117" s="19"/>
      <c r="E117" s="191" t="s">
        <v>222</v>
      </c>
      <c r="F117" s="19"/>
      <c r="G117" s="19"/>
      <c r="H117" s="19"/>
      <c r="I117" s="19"/>
      <c r="J117" s="19"/>
      <c r="K117" s="19"/>
      <c r="L117" s="17"/>
    </row>
    <row r="118" s="1" customFormat="1" ht="12" customHeight="1">
      <c r="B118" s="18"/>
      <c r="C118" s="29" t="s">
        <v>1380</v>
      </c>
      <c r="D118" s="19"/>
      <c r="E118" s="19"/>
      <c r="F118" s="19"/>
      <c r="G118" s="19"/>
      <c r="H118" s="19"/>
      <c r="I118" s="19"/>
      <c r="J118" s="19"/>
      <c r="K118" s="19"/>
      <c r="L118" s="17"/>
    </row>
    <row r="119" s="2" customFormat="1" ht="16.5" customHeight="1">
      <c r="A119" s="35"/>
      <c r="B119" s="36"/>
      <c r="C119" s="37"/>
      <c r="D119" s="37"/>
      <c r="E119" s="264" t="s">
        <v>1381</v>
      </c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2" customHeight="1">
      <c r="A120" s="35"/>
      <c r="B120" s="36"/>
      <c r="C120" s="29" t="s">
        <v>1382</v>
      </c>
      <c r="D120" s="37"/>
      <c r="E120" s="37"/>
      <c r="F120" s="37"/>
      <c r="G120" s="37"/>
      <c r="H120" s="37"/>
      <c r="I120" s="37"/>
      <c r="J120" s="37"/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6.5" customHeight="1">
      <c r="A121" s="35"/>
      <c r="B121" s="36"/>
      <c r="C121" s="37"/>
      <c r="D121" s="37"/>
      <c r="E121" s="79" t="str">
        <f>E13</f>
        <v>SO-1.1.1.2 - Úsredné vykurovanie - prístavba a nadstavba</v>
      </c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6.96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2" customHeight="1">
      <c r="A123" s="35"/>
      <c r="B123" s="36"/>
      <c r="C123" s="29" t="s">
        <v>18</v>
      </c>
      <c r="D123" s="37"/>
      <c r="E123" s="37"/>
      <c r="F123" s="24" t="str">
        <f>F16</f>
        <v>Svit</v>
      </c>
      <c r="G123" s="37"/>
      <c r="H123" s="37"/>
      <c r="I123" s="29" t="s">
        <v>20</v>
      </c>
      <c r="J123" s="82" t="str">
        <f>IF(J16="","",J16)</f>
        <v>20. 7. 2022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6.96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40.05" customHeight="1">
      <c r="A125" s="35"/>
      <c r="B125" s="36"/>
      <c r="C125" s="29" t="s">
        <v>22</v>
      </c>
      <c r="D125" s="37"/>
      <c r="E125" s="37"/>
      <c r="F125" s="24" t="str">
        <f>E19</f>
        <v>Mesto Svit</v>
      </c>
      <c r="G125" s="37"/>
      <c r="H125" s="37"/>
      <c r="I125" s="29" t="s">
        <v>29</v>
      </c>
      <c r="J125" s="33" t="str">
        <f>E25</f>
        <v>Ing. arch. Martin Baloga, PhD. a kolektív EnviArch</v>
      </c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2" customFormat="1" ht="15.15" customHeight="1">
      <c r="A126" s="35"/>
      <c r="B126" s="36"/>
      <c r="C126" s="29" t="s">
        <v>27</v>
      </c>
      <c r="D126" s="37"/>
      <c r="E126" s="37"/>
      <c r="F126" s="24" t="str">
        <f>IF(E22="","",E22)</f>
        <v>Vyplň údaj</v>
      </c>
      <c r="G126" s="37"/>
      <c r="H126" s="37"/>
      <c r="I126" s="29" t="s">
        <v>33</v>
      </c>
      <c r="J126" s="33" t="str">
        <f>E28</f>
        <v>Structures, s.r.o.</v>
      </c>
      <c r="K126" s="37"/>
      <c r="L126" s="66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="2" customFormat="1" ht="10.32" customHeight="1">
      <c r="A127" s="35"/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66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="11" customFormat="1" ht="29.28" customHeight="1">
      <c r="A128" s="207"/>
      <c r="B128" s="208"/>
      <c r="C128" s="209" t="s">
        <v>251</v>
      </c>
      <c r="D128" s="210" t="s">
        <v>63</v>
      </c>
      <c r="E128" s="210" t="s">
        <v>59</v>
      </c>
      <c r="F128" s="210" t="s">
        <v>60</v>
      </c>
      <c r="G128" s="210" t="s">
        <v>252</v>
      </c>
      <c r="H128" s="210" t="s">
        <v>253</v>
      </c>
      <c r="I128" s="210" t="s">
        <v>254</v>
      </c>
      <c r="J128" s="211" t="s">
        <v>225</v>
      </c>
      <c r="K128" s="212" t="s">
        <v>255</v>
      </c>
      <c r="L128" s="213"/>
      <c r="M128" s="103" t="s">
        <v>1</v>
      </c>
      <c r="N128" s="104" t="s">
        <v>42</v>
      </c>
      <c r="O128" s="104" t="s">
        <v>256</v>
      </c>
      <c r="P128" s="104" t="s">
        <v>257</v>
      </c>
      <c r="Q128" s="104" t="s">
        <v>258</v>
      </c>
      <c r="R128" s="104" t="s">
        <v>259</v>
      </c>
      <c r="S128" s="104" t="s">
        <v>260</v>
      </c>
      <c r="T128" s="105" t="s">
        <v>261</v>
      </c>
      <c r="U128" s="207"/>
      <c r="V128" s="207"/>
      <c r="W128" s="207"/>
      <c r="X128" s="207"/>
      <c r="Y128" s="207"/>
      <c r="Z128" s="207"/>
      <c r="AA128" s="207"/>
      <c r="AB128" s="207"/>
      <c r="AC128" s="207"/>
      <c r="AD128" s="207"/>
      <c r="AE128" s="207"/>
    </row>
    <row r="129" s="2" customFormat="1" ht="22.8" customHeight="1">
      <c r="A129" s="35"/>
      <c r="B129" s="36"/>
      <c r="C129" s="110" t="s">
        <v>226</v>
      </c>
      <c r="D129" s="37"/>
      <c r="E129" s="37"/>
      <c r="F129" s="37"/>
      <c r="G129" s="37"/>
      <c r="H129" s="37"/>
      <c r="I129" s="37"/>
      <c r="J129" s="214">
        <f>BK129</f>
        <v>0</v>
      </c>
      <c r="K129" s="37"/>
      <c r="L129" s="41"/>
      <c r="M129" s="106"/>
      <c r="N129" s="215"/>
      <c r="O129" s="107"/>
      <c r="P129" s="216">
        <f>P130+P190</f>
        <v>0</v>
      </c>
      <c r="Q129" s="107"/>
      <c r="R129" s="216">
        <f>R130+R190</f>
        <v>2.7356000000000007</v>
      </c>
      <c r="S129" s="107"/>
      <c r="T129" s="217">
        <f>T130+T190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4" t="s">
        <v>77</v>
      </c>
      <c r="AU129" s="14" t="s">
        <v>227</v>
      </c>
      <c r="BK129" s="218">
        <f>BK130+BK190</f>
        <v>0</v>
      </c>
    </row>
    <row r="130" s="12" customFormat="1" ht="25.92" customHeight="1">
      <c r="A130" s="12"/>
      <c r="B130" s="219"/>
      <c r="C130" s="220"/>
      <c r="D130" s="221" t="s">
        <v>77</v>
      </c>
      <c r="E130" s="222" t="s">
        <v>706</v>
      </c>
      <c r="F130" s="222" t="s">
        <v>1403</v>
      </c>
      <c r="G130" s="220"/>
      <c r="H130" s="220"/>
      <c r="I130" s="223"/>
      <c r="J130" s="224">
        <f>BK130</f>
        <v>0</v>
      </c>
      <c r="K130" s="220"/>
      <c r="L130" s="225"/>
      <c r="M130" s="226"/>
      <c r="N130" s="227"/>
      <c r="O130" s="227"/>
      <c r="P130" s="228">
        <f>P131+P139+P148</f>
        <v>0</v>
      </c>
      <c r="Q130" s="227"/>
      <c r="R130" s="228">
        <f>R131+R139+R148</f>
        <v>2.7356000000000007</v>
      </c>
      <c r="S130" s="227"/>
      <c r="T130" s="229">
        <f>T131+T139+T148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30" t="s">
        <v>89</v>
      </c>
      <c r="AT130" s="231" t="s">
        <v>77</v>
      </c>
      <c r="AU130" s="231" t="s">
        <v>78</v>
      </c>
      <c r="AY130" s="230" t="s">
        <v>263</v>
      </c>
      <c r="BK130" s="232">
        <f>BK131+BK139+BK148</f>
        <v>0</v>
      </c>
    </row>
    <row r="131" s="12" customFormat="1" ht="22.8" customHeight="1">
      <c r="A131" s="12"/>
      <c r="B131" s="219"/>
      <c r="C131" s="220"/>
      <c r="D131" s="221" t="s">
        <v>77</v>
      </c>
      <c r="E131" s="247" t="s">
        <v>804</v>
      </c>
      <c r="F131" s="247" t="s">
        <v>1404</v>
      </c>
      <c r="G131" s="220"/>
      <c r="H131" s="220"/>
      <c r="I131" s="223"/>
      <c r="J131" s="248">
        <f>BK131</f>
        <v>0</v>
      </c>
      <c r="K131" s="220"/>
      <c r="L131" s="225"/>
      <c r="M131" s="226"/>
      <c r="N131" s="227"/>
      <c r="O131" s="227"/>
      <c r="P131" s="228">
        <f>SUM(P132:P138)</f>
        <v>0</v>
      </c>
      <c r="Q131" s="227"/>
      <c r="R131" s="228">
        <f>SUM(R132:R138)</f>
        <v>0.016180000000000024</v>
      </c>
      <c r="S131" s="227"/>
      <c r="T131" s="229">
        <f>SUM(T132:T138)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30" t="s">
        <v>89</v>
      </c>
      <c r="AT131" s="231" t="s">
        <v>77</v>
      </c>
      <c r="AU131" s="231" t="s">
        <v>85</v>
      </c>
      <c r="AY131" s="230" t="s">
        <v>263</v>
      </c>
      <c r="BK131" s="232">
        <f>SUM(BK132:BK138)</f>
        <v>0</v>
      </c>
    </row>
    <row r="132" s="2" customFormat="1" ht="21.75" customHeight="1">
      <c r="A132" s="35"/>
      <c r="B132" s="36"/>
      <c r="C132" s="233" t="s">
        <v>85</v>
      </c>
      <c r="D132" s="233" t="s">
        <v>264</v>
      </c>
      <c r="E132" s="234" t="s">
        <v>1861</v>
      </c>
      <c r="F132" s="235" t="s">
        <v>1862</v>
      </c>
      <c r="G132" s="236" t="s">
        <v>569</v>
      </c>
      <c r="H132" s="237">
        <v>36</v>
      </c>
      <c r="I132" s="238"/>
      <c r="J132" s="237">
        <f>ROUND(I132*H132,3)</f>
        <v>0</v>
      </c>
      <c r="K132" s="239"/>
      <c r="L132" s="41"/>
      <c r="M132" s="240" t="s">
        <v>1</v>
      </c>
      <c r="N132" s="241" t="s">
        <v>44</v>
      </c>
      <c r="O132" s="94"/>
      <c r="P132" s="242">
        <f>O132*H132</f>
        <v>0</v>
      </c>
      <c r="Q132" s="242">
        <v>4.0000000000000003E-05</v>
      </c>
      <c r="R132" s="242">
        <f>Q132*H132</f>
        <v>0.0014400000000000001</v>
      </c>
      <c r="S132" s="242">
        <v>0</v>
      </c>
      <c r="T132" s="24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4" t="s">
        <v>327</v>
      </c>
      <c r="AT132" s="244" t="s">
        <v>264</v>
      </c>
      <c r="AU132" s="244" t="s">
        <v>89</v>
      </c>
      <c r="AY132" s="14" t="s">
        <v>263</v>
      </c>
      <c r="BE132" s="245">
        <f>IF(N132="základná",J132,0)</f>
        <v>0</v>
      </c>
      <c r="BF132" s="245">
        <f>IF(N132="znížená",J132,0)</f>
        <v>0</v>
      </c>
      <c r="BG132" s="245">
        <f>IF(N132="zákl. prenesená",J132,0)</f>
        <v>0</v>
      </c>
      <c r="BH132" s="245">
        <f>IF(N132="zníž. prenesená",J132,0)</f>
        <v>0</v>
      </c>
      <c r="BI132" s="245">
        <f>IF(N132="nulová",J132,0)</f>
        <v>0</v>
      </c>
      <c r="BJ132" s="14" t="s">
        <v>89</v>
      </c>
      <c r="BK132" s="246">
        <f>ROUND(I132*H132,3)</f>
        <v>0</v>
      </c>
      <c r="BL132" s="14" t="s">
        <v>327</v>
      </c>
      <c r="BM132" s="244" t="s">
        <v>1863</v>
      </c>
    </row>
    <row r="133" s="2" customFormat="1" ht="16.5" customHeight="1">
      <c r="A133" s="35"/>
      <c r="B133" s="36"/>
      <c r="C133" s="249" t="s">
        <v>89</v>
      </c>
      <c r="D133" s="249" t="s">
        <v>612</v>
      </c>
      <c r="E133" s="250" t="s">
        <v>1864</v>
      </c>
      <c r="F133" s="251" t="s">
        <v>1865</v>
      </c>
      <c r="G133" s="252" t="s">
        <v>569</v>
      </c>
      <c r="H133" s="253">
        <v>37.799999999999997</v>
      </c>
      <c r="I133" s="254"/>
      <c r="J133" s="253">
        <f>ROUND(I133*H133,3)</f>
        <v>0</v>
      </c>
      <c r="K133" s="255"/>
      <c r="L133" s="256"/>
      <c r="M133" s="257" t="s">
        <v>1</v>
      </c>
      <c r="N133" s="258" t="s">
        <v>44</v>
      </c>
      <c r="O133" s="94"/>
      <c r="P133" s="242">
        <f>O133*H133</f>
        <v>0</v>
      </c>
      <c r="Q133" s="242">
        <v>6.0052910052910099E-05</v>
      </c>
      <c r="R133" s="242">
        <f>Q133*H133</f>
        <v>0.0022700000000000016</v>
      </c>
      <c r="S133" s="242">
        <v>0</v>
      </c>
      <c r="T133" s="24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4" t="s">
        <v>717</v>
      </c>
      <c r="AT133" s="244" t="s">
        <v>612</v>
      </c>
      <c r="AU133" s="244" t="s">
        <v>89</v>
      </c>
      <c r="AY133" s="14" t="s">
        <v>263</v>
      </c>
      <c r="BE133" s="245">
        <f>IF(N133="základná",J133,0)</f>
        <v>0</v>
      </c>
      <c r="BF133" s="245">
        <f>IF(N133="znížená",J133,0)</f>
        <v>0</v>
      </c>
      <c r="BG133" s="245">
        <f>IF(N133="zákl. prenesená",J133,0)</f>
        <v>0</v>
      </c>
      <c r="BH133" s="245">
        <f>IF(N133="zníž. prenesená",J133,0)</f>
        <v>0</v>
      </c>
      <c r="BI133" s="245">
        <f>IF(N133="nulová",J133,0)</f>
        <v>0</v>
      </c>
      <c r="BJ133" s="14" t="s">
        <v>89</v>
      </c>
      <c r="BK133" s="246">
        <f>ROUND(I133*H133,3)</f>
        <v>0</v>
      </c>
      <c r="BL133" s="14" t="s">
        <v>327</v>
      </c>
      <c r="BM133" s="244" t="s">
        <v>1866</v>
      </c>
    </row>
    <row r="134" s="2" customFormat="1" ht="16.5" customHeight="1">
      <c r="A134" s="35"/>
      <c r="B134" s="36"/>
      <c r="C134" s="233" t="s">
        <v>96</v>
      </c>
      <c r="D134" s="233" t="s">
        <v>264</v>
      </c>
      <c r="E134" s="234" t="s">
        <v>1867</v>
      </c>
      <c r="F134" s="235" t="s">
        <v>1868</v>
      </c>
      <c r="G134" s="236" t="s">
        <v>569</v>
      </c>
      <c r="H134" s="237">
        <v>64</v>
      </c>
      <c r="I134" s="238"/>
      <c r="J134" s="237">
        <f>ROUND(I134*H134,3)</f>
        <v>0</v>
      </c>
      <c r="K134" s="239"/>
      <c r="L134" s="41"/>
      <c r="M134" s="240" t="s">
        <v>1</v>
      </c>
      <c r="N134" s="241" t="s">
        <v>44</v>
      </c>
      <c r="O134" s="94"/>
      <c r="P134" s="242">
        <f>O134*H134</f>
        <v>0</v>
      </c>
      <c r="Q134" s="242">
        <v>4.0000000000000003E-05</v>
      </c>
      <c r="R134" s="242">
        <f>Q134*H134</f>
        <v>0.0025600000000000002</v>
      </c>
      <c r="S134" s="242">
        <v>0</v>
      </c>
      <c r="T134" s="24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327</v>
      </c>
      <c r="AT134" s="244" t="s">
        <v>264</v>
      </c>
      <c r="AU134" s="244" t="s">
        <v>89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327</v>
      </c>
      <c r="BM134" s="244" t="s">
        <v>1869</v>
      </c>
    </row>
    <row r="135" s="2" customFormat="1" ht="16.5" customHeight="1">
      <c r="A135" s="35"/>
      <c r="B135" s="36"/>
      <c r="C135" s="249" t="s">
        <v>101</v>
      </c>
      <c r="D135" s="249" t="s">
        <v>612</v>
      </c>
      <c r="E135" s="250" t="s">
        <v>1870</v>
      </c>
      <c r="F135" s="251" t="s">
        <v>1871</v>
      </c>
      <c r="G135" s="252" t="s">
        <v>569</v>
      </c>
      <c r="H135" s="253">
        <v>50.399999999999999</v>
      </c>
      <c r="I135" s="254"/>
      <c r="J135" s="253">
        <f>ROUND(I135*H135,3)</f>
        <v>0</v>
      </c>
      <c r="K135" s="255"/>
      <c r="L135" s="256"/>
      <c r="M135" s="257" t="s">
        <v>1</v>
      </c>
      <c r="N135" s="258" t="s">
        <v>44</v>
      </c>
      <c r="O135" s="94"/>
      <c r="P135" s="242">
        <f>O135*H135</f>
        <v>0</v>
      </c>
      <c r="Q135" s="242">
        <v>0.00017003968253968301</v>
      </c>
      <c r="R135" s="242">
        <f>Q135*H135</f>
        <v>0.0085700000000000238</v>
      </c>
      <c r="S135" s="242">
        <v>0</v>
      </c>
      <c r="T135" s="24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4" t="s">
        <v>717</v>
      </c>
      <c r="AT135" s="244" t="s">
        <v>612</v>
      </c>
      <c r="AU135" s="244" t="s">
        <v>89</v>
      </c>
      <c r="AY135" s="14" t="s">
        <v>263</v>
      </c>
      <c r="BE135" s="245">
        <f>IF(N135="základná",J135,0)</f>
        <v>0</v>
      </c>
      <c r="BF135" s="245">
        <f>IF(N135="znížená",J135,0)</f>
        <v>0</v>
      </c>
      <c r="BG135" s="245">
        <f>IF(N135="zákl. prenesená",J135,0)</f>
        <v>0</v>
      </c>
      <c r="BH135" s="245">
        <f>IF(N135="zníž. prenesená",J135,0)</f>
        <v>0</v>
      </c>
      <c r="BI135" s="245">
        <f>IF(N135="nulová",J135,0)</f>
        <v>0</v>
      </c>
      <c r="BJ135" s="14" t="s">
        <v>89</v>
      </c>
      <c r="BK135" s="246">
        <f>ROUND(I135*H135,3)</f>
        <v>0</v>
      </c>
      <c r="BL135" s="14" t="s">
        <v>327</v>
      </c>
      <c r="BM135" s="244" t="s">
        <v>1872</v>
      </c>
    </row>
    <row r="136" s="2" customFormat="1" ht="16.5" customHeight="1">
      <c r="A136" s="35"/>
      <c r="B136" s="36"/>
      <c r="C136" s="249" t="s">
        <v>278</v>
      </c>
      <c r="D136" s="249" t="s">
        <v>612</v>
      </c>
      <c r="E136" s="250" t="s">
        <v>1873</v>
      </c>
      <c r="F136" s="251" t="s">
        <v>1874</v>
      </c>
      <c r="G136" s="252" t="s">
        <v>569</v>
      </c>
      <c r="H136" s="253">
        <v>16.800000000000001</v>
      </c>
      <c r="I136" s="254"/>
      <c r="J136" s="253">
        <f>ROUND(I136*H136,3)</f>
        <v>0</v>
      </c>
      <c r="K136" s="255"/>
      <c r="L136" s="256"/>
      <c r="M136" s="257" t="s">
        <v>1</v>
      </c>
      <c r="N136" s="258" t="s">
        <v>44</v>
      </c>
      <c r="O136" s="94"/>
      <c r="P136" s="242">
        <f>O136*H136</f>
        <v>0</v>
      </c>
      <c r="Q136" s="242">
        <v>7.9761904761904798E-05</v>
      </c>
      <c r="R136" s="242">
        <f>Q136*H136</f>
        <v>0.0013400000000000007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717</v>
      </c>
      <c r="AT136" s="244" t="s">
        <v>612</v>
      </c>
      <c r="AU136" s="244" t="s">
        <v>89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327</v>
      </c>
      <c r="BM136" s="244" t="s">
        <v>1875</v>
      </c>
    </row>
    <row r="137" s="2" customFormat="1" ht="24.15" customHeight="1">
      <c r="A137" s="35"/>
      <c r="B137" s="36"/>
      <c r="C137" s="233" t="s">
        <v>282</v>
      </c>
      <c r="D137" s="233" t="s">
        <v>264</v>
      </c>
      <c r="E137" s="234" t="s">
        <v>1876</v>
      </c>
      <c r="F137" s="235" t="s">
        <v>1877</v>
      </c>
      <c r="G137" s="236" t="s">
        <v>1445</v>
      </c>
      <c r="H137" s="238"/>
      <c r="I137" s="238"/>
      <c r="J137" s="237">
        <f>ROUND(I137*H137,3)</f>
        <v>0</v>
      </c>
      <c r="K137" s="239"/>
      <c r="L137" s="41"/>
      <c r="M137" s="240" t="s">
        <v>1</v>
      </c>
      <c r="N137" s="241" t="s">
        <v>44</v>
      </c>
      <c r="O137" s="94"/>
      <c r="P137" s="242">
        <f>O137*H137</f>
        <v>0</v>
      </c>
      <c r="Q137" s="242">
        <v>0</v>
      </c>
      <c r="R137" s="242">
        <f>Q137*H137</f>
        <v>0</v>
      </c>
      <c r="S137" s="242">
        <v>0</v>
      </c>
      <c r="T137" s="24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4" t="s">
        <v>327</v>
      </c>
      <c r="AT137" s="244" t="s">
        <v>264</v>
      </c>
      <c r="AU137" s="244" t="s">
        <v>89</v>
      </c>
      <c r="AY137" s="14" t="s">
        <v>263</v>
      </c>
      <c r="BE137" s="245">
        <f>IF(N137="základná",J137,0)</f>
        <v>0</v>
      </c>
      <c r="BF137" s="245">
        <f>IF(N137="znížená",J137,0)</f>
        <v>0</v>
      </c>
      <c r="BG137" s="245">
        <f>IF(N137="zákl. prenesená",J137,0)</f>
        <v>0</v>
      </c>
      <c r="BH137" s="245">
        <f>IF(N137="zníž. prenesená",J137,0)</f>
        <v>0</v>
      </c>
      <c r="BI137" s="245">
        <f>IF(N137="nulová",J137,0)</f>
        <v>0</v>
      </c>
      <c r="BJ137" s="14" t="s">
        <v>89</v>
      </c>
      <c r="BK137" s="246">
        <f>ROUND(I137*H137,3)</f>
        <v>0</v>
      </c>
      <c r="BL137" s="14" t="s">
        <v>327</v>
      </c>
      <c r="BM137" s="244" t="s">
        <v>1878</v>
      </c>
    </row>
    <row r="138" s="2" customFormat="1" ht="24.15" customHeight="1">
      <c r="A138" s="35"/>
      <c r="B138" s="36"/>
      <c r="C138" s="233" t="s">
        <v>286</v>
      </c>
      <c r="D138" s="233" t="s">
        <v>264</v>
      </c>
      <c r="E138" s="234" t="s">
        <v>1879</v>
      </c>
      <c r="F138" s="235" t="s">
        <v>1880</v>
      </c>
      <c r="G138" s="236" t="s">
        <v>1445</v>
      </c>
      <c r="H138" s="238"/>
      <c r="I138" s="238"/>
      <c r="J138" s="237">
        <f>ROUND(I138*H138,3)</f>
        <v>0</v>
      </c>
      <c r="K138" s="239"/>
      <c r="L138" s="41"/>
      <c r="M138" s="240" t="s">
        <v>1</v>
      </c>
      <c r="N138" s="241" t="s">
        <v>44</v>
      </c>
      <c r="O138" s="94"/>
      <c r="P138" s="242">
        <f>O138*H138</f>
        <v>0</v>
      </c>
      <c r="Q138" s="242">
        <v>0</v>
      </c>
      <c r="R138" s="242">
        <f>Q138*H138</f>
        <v>0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327</v>
      </c>
      <c r="AT138" s="244" t="s">
        <v>264</v>
      </c>
      <c r="AU138" s="244" t="s">
        <v>89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327</v>
      </c>
      <c r="BM138" s="244" t="s">
        <v>1881</v>
      </c>
    </row>
    <row r="139" s="12" customFormat="1" ht="22.8" customHeight="1">
      <c r="A139" s="12"/>
      <c r="B139" s="219"/>
      <c r="C139" s="220"/>
      <c r="D139" s="221" t="s">
        <v>77</v>
      </c>
      <c r="E139" s="247" t="s">
        <v>1882</v>
      </c>
      <c r="F139" s="247" t="s">
        <v>1883</v>
      </c>
      <c r="G139" s="220"/>
      <c r="H139" s="220"/>
      <c r="I139" s="223"/>
      <c r="J139" s="248">
        <f>BK139</f>
        <v>0</v>
      </c>
      <c r="K139" s="220"/>
      <c r="L139" s="225"/>
      <c r="M139" s="226"/>
      <c r="N139" s="227"/>
      <c r="O139" s="227"/>
      <c r="P139" s="228">
        <f>SUM(P140:P147)</f>
        <v>0</v>
      </c>
      <c r="Q139" s="227"/>
      <c r="R139" s="228">
        <f>SUM(R140:R147)</f>
        <v>0.21103000000000008</v>
      </c>
      <c r="S139" s="227"/>
      <c r="T139" s="229">
        <f>SUM(T140:T147)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30" t="s">
        <v>89</v>
      </c>
      <c r="AT139" s="231" t="s">
        <v>77</v>
      </c>
      <c r="AU139" s="231" t="s">
        <v>85</v>
      </c>
      <c r="AY139" s="230" t="s">
        <v>263</v>
      </c>
      <c r="BK139" s="232">
        <f>SUM(BK140:BK147)</f>
        <v>0</v>
      </c>
    </row>
    <row r="140" s="2" customFormat="1" ht="33" customHeight="1">
      <c r="A140" s="35"/>
      <c r="B140" s="36"/>
      <c r="C140" s="233" t="s">
        <v>290</v>
      </c>
      <c r="D140" s="233" t="s">
        <v>264</v>
      </c>
      <c r="E140" s="234" t="s">
        <v>1884</v>
      </c>
      <c r="F140" s="235" t="s">
        <v>1885</v>
      </c>
      <c r="G140" s="236" t="s">
        <v>410</v>
      </c>
      <c r="H140" s="237">
        <v>10</v>
      </c>
      <c r="I140" s="238"/>
      <c r="J140" s="237">
        <f>ROUND(I140*H140,3)</f>
        <v>0</v>
      </c>
      <c r="K140" s="239"/>
      <c r="L140" s="41"/>
      <c r="M140" s="240" t="s">
        <v>1</v>
      </c>
      <c r="N140" s="241" t="s">
        <v>44</v>
      </c>
      <c r="O140" s="94"/>
      <c r="P140" s="242">
        <f>O140*H140</f>
        <v>0</v>
      </c>
      <c r="Q140" s="242">
        <v>0</v>
      </c>
      <c r="R140" s="242">
        <f>Q140*H140</f>
        <v>0</v>
      </c>
      <c r="S140" s="242">
        <v>0</v>
      </c>
      <c r="T140" s="24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4" t="s">
        <v>327</v>
      </c>
      <c r="AT140" s="244" t="s">
        <v>264</v>
      </c>
      <c r="AU140" s="244" t="s">
        <v>89</v>
      </c>
      <c r="AY140" s="14" t="s">
        <v>263</v>
      </c>
      <c r="BE140" s="245">
        <f>IF(N140="základná",J140,0)</f>
        <v>0</v>
      </c>
      <c r="BF140" s="245">
        <f>IF(N140="znížená",J140,0)</f>
        <v>0</v>
      </c>
      <c r="BG140" s="245">
        <f>IF(N140="zákl. prenesená",J140,0)</f>
        <v>0</v>
      </c>
      <c r="BH140" s="245">
        <f>IF(N140="zníž. prenesená",J140,0)</f>
        <v>0</v>
      </c>
      <c r="BI140" s="245">
        <f>IF(N140="nulová",J140,0)</f>
        <v>0</v>
      </c>
      <c r="BJ140" s="14" t="s">
        <v>89</v>
      </c>
      <c r="BK140" s="246">
        <f>ROUND(I140*H140,3)</f>
        <v>0</v>
      </c>
      <c r="BL140" s="14" t="s">
        <v>327</v>
      </c>
      <c r="BM140" s="244" t="s">
        <v>1886</v>
      </c>
    </row>
    <row r="141" s="2" customFormat="1" ht="24.15" customHeight="1">
      <c r="A141" s="35"/>
      <c r="B141" s="36"/>
      <c r="C141" s="233" t="s">
        <v>294</v>
      </c>
      <c r="D141" s="233" t="s">
        <v>264</v>
      </c>
      <c r="E141" s="234" t="s">
        <v>1887</v>
      </c>
      <c r="F141" s="235" t="s">
        <v>1888</v>
      </c>
      <c r="G141" s="236" t="s">
        <v>569</v>
      </c>
      <c r="H141" s="237">
        <v>36</v>
      </c>
      <c r="I141" s="238"/>
      <c r="J141" s="237">
        <f>ROUND(I141*H141,3)</f>
        <v>0</v>
      </c>
      <c r="K141" s="239"/>
      <c r="L141" s="41"/>
      <c r="M141" s="240" t="s">
        <v>1</v>
      </c>
      <c r="N141" s="241" t="s">
        <v>44</v>
      </c>
      <c r="O141" s="94"/>
      <c r="P141" s="242">
        <f>O141*H141</f>
        <v>0</v>
      </c>
      <c r="Q141" s="242">
        <v>0.00192472222222222</v>
      </c>
      <c r="R141" s="242">
        <f>Q141*H141</f>
        <v>0.069289999999999921</v>
      </c>
      <c r="S141" s="242">
        <v>0</v>
      </c>
      <c r="T141" s="24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4" t="s">
        <v>327</v>
      </c>
      <c r="AT141" s="244" t="s">
        <v>264</v>
      </c>
      <c r="AU141" s="244" t="s">
        <v>89</v>
      </c>
      <c r="AY141" s="14" t="s">
        <v>263</v>
      </c>
      <c r="BE141" s="245">
        <f>IF(N141="základná",J141,0)</f>
        <v>0</v>
      </c>
      <c r="BF141" s="245">
        <f>IF(N141="znížená",J141,0)</f>
        <v>0</v>
      </c>
      <c r="BG141" s="245">
        <f>IF(N141="zákl. prenesená",J141,0)</f>
        <v>0</v>
      </c>
      <c r="BH141" s="245">
        <f>IF(N141="zníž. prenesená",J141,0)</f>
        <v>0</v>
      </c>
      <c r="BI141" s="245">
        <f>IF(N141="nulová",J141,0)</f>
        <v>0</v>
      </c>
      <c r="BJ141" s="14" t="s">
        <v>89</v>
      </c>
      <c r="BK141" s="246">
        <f>ROUND(I141*H141,3)</f>
        <v>0</v>
      </c>
      <c r="BL141" s="14" t="s">
        <v>327</v>
      </c>
      <c r="BM141" s="244" t="s">
        <v>1889</v>
      </c>
    </row>
    <row r="142" s="2" customFormat="1" ht="24.15" customHeight="1">
      <c r="A142" s="35"/>
      <c r="B142" s="36"/>
      <c r="C142" s="233" t="s">
        <v>298</v>
      </c>
      <c r="D142" s="233" t="s">
        <v>264</v>
      </c>
      <c r="E142" s="234" t="s">
        <v>1890</v>
      </c>
      <c r="F142" s="235" t="s">
        <v>1891</v>
      </c>
      <c r="G142" s="236" t="s">
        <v>569</v>
      </c>
      <c r="H142" s="237">
        <v>48</v>
      </c>
      <c r="I142" s="238"/>
      <c r="J142" s="237">
        <f>ROUND(I142*H142,3)</f>
        <v>0</v>
      </c>
      <c r="K142" s="239"/>
      <c r="L142" s="41"/>
      <c r="M142" s="240" t="s">
        <v>1</v>
      </c>
      <c r="N142" s="241" t="s">
        <v>44</v>
      </c>
      <c r="O142" s="94"/>
      <c r="P142" s="242">
        <f>O142*H142</f>
        <v>0</v>
      </c>
      <c r="Q142" s="242">
        <v>0.0020666666666666702</v>
      </c>
      <c r="R142" s="242">
        <f>Q142*H142</f>
        <v>0.099200000000000177</v>
      </c>
      <c r="S142" s="242">
        <v>0</v>
      </c>
      <c r="T142" s="24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4" t="s">
        <v>327</v>
      </c>
      <c r="AT142" s="244" t="s">
        <v>264</v>
      </c>
      <c r="AU142" s="244" t="s">
        <v>89</v>
      </c>
      <c r="AY142" s="14" t="s">
        <v>263</v>
      </c>
      <c r="BE142" s="245">
        <f>IF(N142="základná",J142,0)</f>
        <v>0</v>
      </c>
      <c r="BF142" s="245">
        <f>IF(N142="znížená",J142,0)</f>
        <v>0</v>
      </c>
      <c r="BG142" s="245">
        <f>IF(N142="zákl. prenesená",J142,0)</f>
        <v>0</v>
      </c>
      <c r="BH142" s="245">
        <f>IF(N142="zníž. prenesená",J142,0)</f>
        <v>0</v>
      </c>
      <c r="BI142" s="245">
        <f>IF(N142="nulová",J142,0)</f>
        <v>0</v>
      </c>
      <c r="BJ142" s="14" t="s">
        <v>89</v>
      </c>
      <c r="BK142" s="246">
        <f>ROUND(I142*H142,3)</f>
        <v>0</v>
      </c>
      <c r="BL142" s="14" t="s">
        <v>327</v>
      </c>
      <c r="BM142" s="244" t="s">
        <v>1892</v>
      </c>
    </row>
    <row r="143" s="2" customFormat="1" ht="24.15" customHeight="1">
      <c r="A143" s="35"/>
      <c r="B143" s="36"/>
      <c r="C143" s="233" t="s">
        <v>302</v>
      </c>
      <c r="D143" s="233" t="s">
        <v>264</v>
      </c>
      <c r="E143" s="234" t="s">
        <v>1893</v>
      </c>
      <c r="F143" s="235" t="s">
        <v>1894</v>
      </c>
      <c r="G143" s="236" t="s">
        <v>569</v>
      </c>
      <c r="H143" s="237">
        <v>16</v>
      </c>
      <c r="I143" s="238"/>
      <c r="J143" s="237">
        <f>ROUND(I143*H143,3)</f>
        <v>0</v>
      </c>
      <c r="K143" s="239"/>
      <c r="L143" s="41"/>
      <c r="M143" s="240" t="s">
        <v>1</v>
      </c>
      <c r="N143" s="241" t="s">
        <v>44</v>
      </c>
      <c r="O143" s="94"/>
      <c r="P143" s="242">
        <f>O143*H143</f>
        <v>0</v>
      </c>
      <c r="Q143" s="242">
        <v>0.0026587500000000001</v>
      </c>
      <c r="R143" s="242">
        <f>Q143*H143</f>
        <v>0.042540000000000001</v>
      </c>
      <c r="S143" s="242">
        <v>0</v>
      </c>
      <c r="T143" s="24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4" t="s">
        <v>327</v>
      </c>
      <c r="AT143" s="244" t="s">
        <v>264</v>
      </c>
      <c r="AU143" s="244" t="s">
        <v>89</v>
      </c>
      <c r="AY143" s="14" t="s">
        <v>263</v>
      </c>
      <c r="BE143" s="245">
        <f>IF(N143="základná",J143,0)</f>
        <v>0</v>
      </c>
      <c r="BF143" s="245">
        <f>IF(N143="znížená",J143,0)</f>
        <v>0</v>
      </c>
      <c r="BG143" s="245">
        <f>IF(N143="zákl. prenesená",J143,0)</f>
        <v>0</v>
      </c>
      <c r="BH143" s="245">
        <f>IF(N143="zníž. prenesená",J143,0)</f>
        <v>0</v>
      </c>
      <c r="BI143" s="245">
        <f>IF(N143="nulová",J143,0)</f>
        <v>0</v>
      </c>
      <c r="BJ143" s="14" t="s">
        <v>89</v>
      </c>
      <c r="BK143" s="246">
        <f>ROUND(I143*H143,3)</f>
        <v>0</v>
      </c>
      <c r="BL143" s="14" t="s">
        <v>327</v>
      </c>
      <c r="BM143" s="244" t="s">
        <v>1895</v>
      </c>
    </row>
    <row r="144" s="2" customFormat="1" ht="21.75" customHeight="1">
      <c r="A144" s="35"/>
      <c r="B144" s="36"/>
      <c r="C144" s="233" t="s">
        <v>306</v>
      </c>
      <c r="D144" s="233" t="s">
        <v>264</v>
      </c>
      <c r="E144" s="234" t="s">
        <v>1896</v>
      </c>
      <c r="F144" s="235" t="s">
        <v>1897</v>
      </c>
      <c r="G144" s="236" t="s">
        <v>569</v>
      </c>
      <c r="H144" s="237">
        <v>100</v>
      </c>
      <c r="I144" s="238"/>
      <c r="J144" s="237">
        <f>ROUND(I144*H144,3)</f>
        <v>0</v>
      </c>
      <c r="K144" s="239"/>
      <c r="L144" s="41"/>
      <c r="M144" s="240" t="s">
        <v>1</v>
      </c>
      <c r="N144" s="241" t="s">
        <v>44</v>
      </c>
      <c r="O144" s="94"/>
      <c r="P144" s="242">
        <f>O144*H144</f>
        <v>0</v>
      </c>
      <c r="Q144" s="242">
        <v>0</v>
      </c>
      <c r="R144" s="242">
        <f>Q144*H144</f>
        <v>0</v>
      </c>
      <c r="S144" s="242">
        <v>0</v>
      </c>
      <c r="T144" s="24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4" t="s">
        <v>327</v>
      </c>
      <c r="AT144" s="244" t="s">
        <v>264</v>
      </c>
      <c r="AU144" s="244" t="s">
        <v>89</v>
      </c>
      <c r="AY144" s="14" t="s">
        <v>263</v>
      </c>
      <c r="BE144" s="245">
        <f>IF(N144="základná",J144,0)</f>
        <v>0</v>
      </c>
      <c r="BF144" s="245">
        <f>IF(N144="znížená",J144,0)</f>
        <v>0</v>
      </c>
      <c r="BG144" s="245">
        <f>IF(N144="zákl. prenesená",J144,0)</f>
        <v>0</v>
      </c>
      <c r="BH144" s="245">
        <f>IF(N144="zníž. prenesená",J144,0)</f>
        <v>0</v>
      </c>
      <c r="BI144" s="245">
        <f>IF(N144="nulová",J144,0)</f>
        <v>0</v>
      </c>
      <c r="BJ144" s="14" t="s">
        <v>89</v>
      </c>
      <c r="BK144" s="246">
        <f>ROUND(I144*H144,3)</f>
        <v>0</v>
      </c>
      <c r="BL144" s="14" t="s">
        <v>327</v>
      </c>
      <c r="BM144" s="244" t="s">
        <v>1898</v>
      </c>
    </row>
    <row r="145" s="2" customFormat="1" ht="16.5" customHeight="1">
      <c r="A145" s="35"/>
      <c r="B145" s="36"/>
      <c r="C145" s="233" t="s">
        <v>310</v>
      </c>
      <c r="D145" s="233" t="s">
        <v>264</v>
      </c>
      <c r="E145" s="234" t="s">
        <v>1899</v>
      </c>
      <c r="F145" s="235" t="s">
        <v>1900</v>
      </c>
      <c r="G145" s="236" t="s">
        <v>569</v>
      </c>
      <c r="H145" s="237">
        <v>4936</v>
      </c>
      <c r="I145" s="238"/>
      <c r="J145" s="237">
        <f>ROUND(I145*H145,3)</f>
        <v>0</v>
      </c>
      <c r="K145" s="239"/>
      <c r="L145" s="41"/>
      <c r="M145" s="240" t="s">
        <v>1</v>
      </c>
      <c r="N145" s="241" t="s">
        <v>44</v>
      </c>
      <c r="O145" s="94"/>
      <c r="P145" s="242">
        <f>O145*H145</f>
        <v>0</v>
      </c>
      <c r="Q145" s="242">
        <v>0</v>
      </c>
      <c r="R145" s="242">
        <f>Q145*H145</f>
        <v>0</v>
      </c>
      <c r="S145" s="242">
        <v>0</v>
      </c>
      <c r="T145" s="24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4" t="s">
        <v>327</v>
      </c>
      <c r="AT145" s="244" t="s">
        <v>264</v>
      </c>
      <c r="AU145" s="244" t="s">
        <v>89</v>
      </c>
      <c r="AY145" s="14" t="s">
        <v>263</v>
      </c>
      <c r="BE145" s="245">
        <f>IF(N145="základná",J145,0)</f>
        <v>0</v>
      </c>
      <c r="BF145" s="245">
        <f>IF(N145="znížená",J145,0)</f>
        <v>0</v>
      </c>
      <c r="BG145" s="245">
        <f>IF(N145="zákl. prenesená",J145,0)</f>
        <v>0</v>
      </c>
      <c r="BH145" s="245">
        <f>IF(N145="zníž. prenesená",J145,0)</f>
        <v>0</v>
      </c>
      <c r="BI145" s="245">
        <f>IF(N145="nulová",J145,0)</f>
        <v>0</v>
      </c>
      <c r="BJ145" s="14" t="s">
        <v>89</v>
      </c>
      <c r="BK145" s="246">
        <f>ROUND(I145*H145,3)</f>
        <v>0</v>
      </c>
      <c r="BL145" s="14" t="s">
        <v>327</v>
      </c>
      <c r="BM145" s="244" t="s">
        <v>1901</v>
      </c>
    </row>
    <row r="146" s="2" customFormat="1" ht="24.15" customHeight="1">
      <c r="A146" s="35"/>
      <c r="B146" s="36"/>
      <c r="C146" s="233" t="s">
        <v>315</v>
      </c>
      <c r="D146" s="233" t="s">
        <v>264</v>
      </c>
      <c r="E146" s="234" t="s">
        <v>1902</v>
      </c>
      <c r="F146" s="235" t="s">
        <v>1903</v>
      </c>
      <c r="G146" s="236" t="s">
        <v>1445</v>
      </c>
      <c r="H146" s="238"/>
      <c r="I146" s="238"/>
      <c r="J146" s="237">
        <f>ROUND(I146*H146,3)</f>
        <v>0</v>
      </c>
      <c r="K146" s="239"/>
      <c r="L146" s="41"/>
      <c r="M146" s="240" t="s">
        <v>1</v>
      </c>
      <c r="N146" s="241" t="s">
        <v>44</v>
      </c>
      <c r="O146" s="94"/>
      <c r="P146" s="242">
        <f>O146*H146</f>
        <v>0</v>
      </c>
      <c r="Q146" s="242">
        <v>0</v>
      </c>
      <c r="R146" s="242">
        <f>Q146*H146</f>
        <v>0</v>
      </c>
      <c r="S146" s="242">
        <v>0</v>
      </c>
      <c r="T146" s="24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4" t="s">
        <v>327</v>
      </c>
      <c r="AT146" s="244" t="s">
        <v>264</v>
      </c>
      <c r="AU146" s="244" t="s">
        <v>89</v>
      </c>
      <c r="AY146" s="14" t="s">
        <v>263</v>
      </c>
      <c r="BE146" s="245">
        <f>IF(N146="základná",J146,0)</f>
        <v>0</v>
      </c>
      <c r="BF146" s="245">
        <f>IF(N146="znížená",J146,0)</f>
        <v>0</v>
      </c>
      <c r="BG146" s="245">
        <f>IF(N146="zákl. prenesená",J146,0)</f>
        <v>0</v>
      </c>
      <c r="BH146" s="245">
        <f>IF(N146="zníž. prenesená",J146,0)</f>
        <v>0</v>
      </c>
      <c r="BI146" s="245">
        <f>IF(N146="nulová",J146,0)</f>
        <v>0</v>
      </c>
      <c r="BJ146" s="14" t="s">
        <v>89</v>
      </c>
      <c r="BK146" s="246">
        <f>ROUND(I146*H146,3)</f>
        <v>0</v>
      </c>
      <c r="BL146" s="14" t="s">
        <v>327</v>
      </c>
      <c r="BM146" s="244" t="s">
        <v>1904</v>
      </c>
    </row>
    <row r="147" s="2" customFormat="1" ht="24.15" customHeight="1">
      <c r="A147" s="35"/>
      <c r="B147" s="36"/>
      <c r="C147" s="233" t="s">
        <v>319</v>
      </c>
      <c r="D147" s="233" t="s">
        <v>264</v>
      </c>
      <c r="E147" s="234" t="s">
        <v>1905</v>
      </c>
      <c r="F147" s="235" t="s">
        <v>1906</v>
      </c>
      <c r="G147" s="236" t="s">
        <v>1445</v>
      </c>
      <c r="H147" s="238"/>
      <c r="I147" s="238"/>
      <c r="J147" s="237">
        <f>ROUND(I147*H147,3)</f>
        <v>0</v>
      </c>
      <c r="K147" s="239"/>
      <c r="L147" s="41"/>
      <c r="M147" s="240" t="s">
        <v>1</v>
      </c>
      <c r="N147" s="241" t="s">
        <v>44</v>
      </c>
      <c r="O147" s="94"/>
      <c r="P147" s="242">
        <f>O147*H147</f>
        <v>0</v>
      </c>
      <c r="Q147" s="242">
        <v>0</v>
      </c>
      <c r="R147" s="242">
        <f>Q147*H147</f>
        <v>0</v>
      </c>
      <c r="S147" s="242">
        <v>0</v>
      </c>
      <c r="T147" s="24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4" t="s">
        <v>327</v>
      </c>
      <c r="AT147" s="244" t="s">
        <v>264</v>
      </c>
      <c r="AU147" s="244" t="s">
        <v>89</v>
      </c>
      <c r="AY147" s="14" t="s">
        <v>263</v>
      </c>
      <c r="BE147" s="245">
        <f>IF(N147="základná",J147,0)</f>
        <v>0</v>
      </c>
      <c r="BF147" s="245">
        <f>IF(N147="znížená",J147,0)</f>
        <v>0</v>
      </c>
      <c r="BG147" s="245">
        <f>IF(N147="zákl. prenesená",J147,0)</f>
        <v>0</v>
      </c>
      <c r="BH147" s="245">
        <f>IF(N147="zníž. prenesená",J147,0)</f>
        <v>0</v>
      </c>
      <c r="BI147" s="245">
        <f>IF(N147="nulová",J147,0)</f>
        <v>0</v>
      </c>
      <c r="BJ147" s="14" t="s">
        <v>89</v>
      </c>
      <c r="BK147" s="246">
        <f>ROUND(I147*H147,3)</f>
        <v>0</v>
      </c>
      <c r="BL147" s="14" t="s">
        <v>327</v>
      </c>
      <c r="BM147" s="244" t="s">
        <v>1907</v>
      </c>
    </row>
    <row r="148" s="12" customFormat="1" ht="22.8" customHeight="1">
      <c r="A148" s="12"/>
      <c r="B148" s="219"/>
      <c r="C148" s="220"/>
      <c r="D148" s="221" t="s">
        <v>77</v>
      </c>
      <c r="E148" s="247" t="s">
        <v>1908</v>
      </c>
      <c r="F148" s="247" t="s">
        <v>1909</v>
      </c>
      <c r="G148" s="220"/>
      <c r="H148" s="220"/>
      <c r="I148" s="223"/>
      <c r="J148" s="248">
        <f>BK148</f>
        <v>0</v>
      </c>
      <c r="K148" s="220"/>
      <c r="L148" s="225"/>
      <c r="M148" s="226"/>
      <c r="N148" s="227"/>
      <c r="O148" s="227"/>
      <c r="P148" s="228">
        <f>SUM(P149:P189)</f>
        <v>0</v>
      </c>
      <c r="Q148" s="227"/>
      <c r="R148" s="228">
        <f>SUM(R149:R189)</f>
        <v>2.5083900000000008</v>
      </c>
      <c r="S148" s="227"/>
      <c r="T148" s="229">
        <f>SUM(T149:T189)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30" t="s">
        <v>89</v>
      </c>
      <c r="AT148" s="231" t="s">
        <v>77</v>
      </c>
      <c r="AU148" s="231" t="s">
        <v>85</v>
      </c>
      <c r="AY148" s="230" t="s">
        <v>263</v>
      </c>
      <c r="BK148" s="232">
        <f>SUM(BK149:BK189)</f>
        <v>0</v>
      </c>
    </row>
    <row r="149" s="2" customFormat="1" ht="24.15" customHeight="1">
      <c r="A149" s="35"/>
      <c r="B149" s="36"/>
      <c r="C149" s="233" t="s">
        <v>327</v>
      </c>
      <c r="D149" s="233" t="s">
        <v>264</v>
      </c>
      <c r="E149" s="234" t="s">
        <v>1910</v>
      </c>
      <c r="F149" s="235" t="s">
        <v>1911</v>
      </c>
      <c r="G149" s="236" t="s">
        <v>410</v>
      </c>
      <c r="H149" s="237">
        <v>56</v>
      </c>
      <c r="I149" s="238"/>
      <c r="J149" s="237">
        <f>ROUND(I149*H149,3)</f>
        <v>0</v>
      </c>
      <c r="K149" s="239"/>
      <c r="L149" s="41"/>
      <c r="M149" s="240" t="s">
        <v>1</v>
      </c>
      <c r="N149" s="241" t="s">
        <v>44</v>
      </c>
      <c r="O149" s="94"/>
      <c r="P149" s="242">
        <f>O149*H149</f>
        <v>0</v>
      </c>
      <c r="Q149" s="242">
        <v>0</v>
      </c>
      <c r="R149" s="242">
        <f>Q149*H149</f>
        <v>0</v>
      </c>
      <c r="S149" s="242">
        <v>0</v>
      </c>
      <c r="T149" s="24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4" t="s">
        <v>327</v>
      </c>
      <c r="AT149" s="244" t="s">
        <v>264</v>
      </c>
      <c r="AU149" s="244" t="s">
        <v>89</v>
      </c>
      <c r="AY149" s="14" t="s">
        <v>263</v>
      </c>
      <c r="BE149" s="245">
        <f>IF(N149="základná",J149,0)</f>
        <v>0</v>
      </c>
      <c r="BF149" s="245">
        <f>IF(N149="znížená",J149,0)</f>
        <v>0</v>
      </c>
      <c r="BG149" s="245">
        <f>IF(N149="zákl. prenesená",J149,0)</f>
        <v>0</v>
      </c>
      <c r="BH149" s="245">
        <f>IF(N149="zníž. prenesená",J149,0)</f>
        <v>0</v>
      </c>
      <c r="BI149" s="245">
        <f>IF(N149="nulová",J149,0)</f>
        <v>0</v>
      </c>
      <c r="BJ149" s="14" t="s">
        <v>89</v>
      </c>
      <c r="BK149" s="246">
        <f>ROUND(I149*H149,3)</f>
        <v>0</v>
      </c>
      <c r="BL149" s="14" t="s">
        <v>327</v>
      </c>
      <c r="BM149" s="244" t="s">
        <v>1912</v>
      </c>
    </row>
    <row r="150" s="2" customFormat="1" ht="24.15" customHeight="1">
      <c r="A150" s="35"/>
      <c r="B150" s="36"/>
      <c r="C150" s="233" t="s">
        <v>717</v>
      </c>
      <c r="D150" s="233" t="s">
        <v>264</v>
      </c>
      <c r="E150" s="234" t="s">
        <v>1913</v>
      </c>
      <c r="F150" s="235" t="s">
        <v>1914</v>
      </c>
      <c r="G150" s="236" t="s">
        <v>410</v>
      </c>
      <c r="H150" s="237">
        <v>7</v>
      </c>
      <c r="I150" s="238"/>
      <c r="J150" s="237">
        <f>ROUND(I150*H150,3)</f>
        <v>0</v>
      </c>
      <c r="K150" s="239"/>
      <c r="L150" s="41"/>
      <c r="M150" s="240" t="s">
        <v>1</v>
      </c>
      <c r="N150" s="241" t="s">
        <v>44</v>
      </c>
      <c r="O150" s="94"/>
      <c r="P150" s="242">
        <f>O150*H150</f>
        <v>0</v>
      </c>
      <c r="Q150" s="242">
        <v>0</v>
      </c>
      <c r="R150" s="242">
        <f>Q150*H150</f>
        <v>0</v>
      </c>
      <c r="S150" s="242">
        <v>0</v>
      </c>
      <c r="T150" s="24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4" t="s">
        <v>327</v>
      </c>
      <c r="AT150" s="244" t="s">
        <v>264</v>
      </c>
      <c r="AU150" s="244" t="s">
        <v>89</v>
      </c>
      <c r="AY150" s="14" t="s">
        <v>263</v>
      </c>
      <c r="BE150" s="245">
        <f>IF(N150="základná",J150,0)</f>
        <v>0</v>
      </c>
      <c r="BF150" s="245">
        <f>IF(N150="znížená",J150,0)</f>
        <v>0</v>
      </c>
      <c r="BG150" s="245">
        <f>IF(N150="zákl. prenesená",J150,0)</f>
        <v>0</v>
      </c>
      <c r="BH150" s="245">
        <f>IF(N150="zníž. prenesená",J150,0)</f>
        <v>0</v>
      </c>
      <c r="BI150" s="245">
        <f>IF(N150="nulová",J150,0)</f>
        <v>0</v>
      </c>
      <c r="BJ150" s="14" t="s">
        <v>89</v>
      </c>
      <c r="BK150" s="246">
        <f>ROUND(I150*H150,3)</f>
        <v>0</v>
      </c>
      <c r="BL150" s="14" t="s">
        <v>327</v>
      </c>
      <c r="BM150" s="244" t="s">
        <v>1915</v>
      </c>
    </row>
    <row r="151" s="2" customFormat="1" ht="24.15" customHeight="1">
      <c r="A151" s="35"/>
      <c r="B151" s="36"/>
      <c r="C151" s="233" t="s">
        <v>1519</v>
      </c>
      <c r="D151" s="233" t="s">
        <v>264</v>
      </c>
      <c r="E151" s="234" t="s">
        <v>1913</v>
      </c>
      <c r="F151" s="235" t="s">
        <v>1914</v>
      </c>
      <c r="G151" s="236" t="s">
        <v>410</v>
      </c>
      <c r="H151" s="237">
        <v>18</v>
      </c>
      <c r="I151" s="238"/>
      <c r="J151" s="237">
        <f>ROUND(I151*H151,3)</f>
        <v>0</v>
      </c>
      <c r="K151" s="239"/>
      <c r="L151" s="41"/>
      <c r="M151" s="240" t="s">
        <v>1</v>
      </c>
      <c r="N151" s="241" t="s">
        <v>44</v>
      </c>
      <c r="O151" s="94"/>
      <c r="P151" s="242">
        <f>O151*H151</f>
        <v>0</v>
      </c>
      <c r="Q151" s="242">
        <v>0</v>
      </c>
      <c r="R151" s="242">
        <f>Q151*H151</f>
        <v>0</v>
      </c>
      <c r="S151" s="242">
        <v>0</v>
      </c>
      <c r="T151" s="24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4" t="s">
        <v>327</v>
      </c>
      <c r="AT151" s="244" t="s">
        <v>264</v>
      </c>
      <c r="AU151" s="244" t="s">
        <v>89</v>
      </c>
      <c r="AY151" s="14" t="s">
        <v>263</v>
      </c>
      <c r="BE151" s="245">
        <f>IF(N151="základná",J151,0)</f>
        <v>0</v>
      </c>
      <c r="BF151" s="245">
        <f>IF(N151="znížená",J151,0)</f>
        <v>0</v>
      </c>
      <c r="BG151" s="245">
        <f>IF(N151="zákl. prenesená",J151,0)</f>
        <v>0</v>
      </c>
      <c r="BH151" s="245">
        <f>IF(N151="zníž. prenesená",J151,0)</f>
        <v>0</v>
      </c>
      <c r="BI151" s="245">
        <f>IF(N151="nulová",J151,0)</f>
        <v>0</v>
      </c>
      <c r="BJ151" s="14" t="s">
        <v>89</v>
      </c>
      <c r="BK151" s="246">
        <f>ROUND(I151*H151,3)</f>
        <v>0</v>
      </c>
      <c r="BL151" s="14" t="s">
        <v>327</v>
      </c>
      <c r="BM151" s="244" t="s">
        <v>1916</v>
      </c>
    </row>
    <row r="152" s="2" customFormat="1" ht="24.15" customHeight="1">
      <c r="A152" s="35"/>
      <c r="B152" s="36"/>
      <c r="C152" s="233" t="s">
        <v>460</v>
      </c>
      <c r="D152" s="233" t="s">
        <v>264</v>
      </c>
      <c r="E152" s="234" t="s">
        <v>1913</v>
      </c>
      <c r="F152" s="235" t="s">
        <v>1914</v>
      </c>
      <c r="G152" s="236" t="s">
        <v>410</v>
      </c>
      <c r="H152" s="237">
        <v>10</v>
      </c>
      <c r="I152" s="238"/>
      <c r="J152" s="237">
        <f>ROUND(I152*H152,3)</f>
        <v>0</v>
      </c>
      <c r="K152" s="239"/>
      <c r="L152" s="41"/>
      <c r="M152" s="240" t="s">
        <v>1</v>
      </c>
      <c r="N152" s="241" t="s">
        <v>44</v>
      </c>
      <c r="O152" s="94"/>
      <c r="P152" s="242">
        <f>O152*H152</f>
        <v>0</v>
      </c>
      <c r="Q152" s="242">
        <v>0</v>
      </c>
      <c r="R152" s="242">
        <f>Q152*H152</f>
        <v>0</v>
      </c>
      <c r="S152" s="242">
        <v>0</v>
      </c>
      <c r="T152" s="24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4" t="s">
        <v>327</v>
      </c>
      <c r="AT152" s="244" t="s">
        <v>264</v>
      </c>
      <c r="AU152" s="244" t="s">
        <v>89</v>
      </c>
      <c r="AY152" s="14" t="s">
        <v>263</v>
      </c>
      <c r="BE152" s="245">
        <f>IF(N152="základná",J152,0)</f>
        <v>0</v>
      </c>
      <c r="BF152" s="245">
        <f>IF(N152="znížená",J152,0)</f>
        <v>0</v>
      </c>
      <c r="BG152" s="245">
        <f>IF(N152="zákl. prenesená",J152,0)</f>
        <v>0</v>
      </c>
      <c r="BH152" s="245">
        <f>IF(N152="zníž. prenesená",J152,0)</f>
        <v>0</v>
      </c>
      <c r="BI152" s="245">
        <f>IF(N152="nulová",J152,0)</f>
        <v>0</v>
      </c>
      <c r="BJ152" s="14" t="s">
        <v>89</v>
      </c>
      <c r="BK152" s="246">
        <f>ROUND(I152*H152,3)</f>
        <v>0</v>
      </c>
      <c r="BL152" s="14" t="s">
        <v>327</v>
      </c>
      <c r="BM152" s="244" t="s">
        <v>1917</v>
      </c>
    </row>
    <row r="153" s="2" customFormat="1" ht="24.15" customHeight="1">
      <c r="A153" s="35"/>
      <c r="B153" s="36"/>
      <c r="C153" s="233" t="s">
        <v>488</v>
      </c>
      <c r="D153" s="233" t="s">
        <v>264</v>
      </c>
      <c r="E153" s="234" t="s">
        <v>1913</v>
      </c>
      <c r="F153" s="235" t="s">
        <v>1914</v>
      </c>
      <c r="G153" s="236" t="s">
        <v>410</v>
      </c>
      <c r="H153" s="237">
        <v>11</v>
      </c>
      <c r="I153" s="238"/>
      <c r="J153" s="237">
        <f>ROUND(I153*H153,3)</f>
        <v>0</v>
      </c>
      <c r="K153" s="239"/>
      <c r="L153" s="41"/>
      <c r="M153" s="240" t="s">
        <v>1</v>
      </c>
      <c r="N153" s="241" t="s">
        <v>44</v>
      </c>
      <c r="O153" s="94"/>
      <c r="P153" s="242">
        <f>O153*H153</f>
        <v>0</v>
      </c>
      <c r="Q153" s="242">
        <v>0</v>
      </c>
      <c r="R153" s="242">
        <f>Q153*H153</f>
        <v>0</v>
      </c>
      <c r="S153" s="242">
        <v>0</v>
      </c>
      <c r="T153" s="24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4" t="s">
        <v>327</v>
      </c>
      <c r="AT153" s="244" t="s">
        <v>264</v>
      </c>
      <c r="AU153" s="244" t="s">
        <v>89</v>
      </c>
      <c r="AY153" s="14" t="s">
        <v>263</v>
      </c>
      <c r="BE153" s="245">
        <f>IF(N153="základná",J153,0)</f>
        <v>0</v>
      </c>
      <c r="BF153" s="245">
        <f>IF(N153="znížená",J153,0)</f>
        <v>0</v>
      </c>
      <c r="BG153" s="245">
        <f>IF(N153="zákl. prenesená",J153,0)</f>
        <v>0</v>
      </c>
      <c r="BH153" s="245">
        <f>IF(N153="zníž. prenesená",J153,0)</f>
        <v>0</v>
      </c>
      <c r="BI153" s="245">
        <f>IF(N153="nulová",J153,0)</f>
        <v>0</v>
      </c>
      <c r="BJ153" s="14" t="s">
        <v>89</v>
      </c>
      <c r="BK153" s="246">
        <f>ROUND(I153*H153,3)</f>
        <v>0</v>
      </c>
      <c r="BL153" s="14" t="s">
        <v>327</v>
      </c>
      <c r="BM153" s="244" t="s">
        <v>1918</v>
      </c>
    </row>
    <row r="154" s="2" customFormat="1" ht="24.15" customHeight="1">
      <c r="A154" s="35"/>
      <c r="B154" s="36"/>
      <c r="C154" s="233" t="s">
        <v>331</v>
      </c>
      <c r="D154" s="233" t="s">
        <v>264</v>
      </c>
      <c r="E154" s="234" t="s">
        <v>1919</v>
      </c>
      <c r="F154" s="235" t="s">
        <v>1920</v>
      </c>
      <c r="G154" s="236" t="s">
        <v>322</v>
      </c>
      <c r="H154" s="237">
        <v>37.600000000000001</v>
      </c>
      <c r="I154" s="238"/>
      <c r="J154" s="237">
        <f>ROUND(I154*H154,3)</f>
        <v>0</v>
      </c>
      <c r="K154" s="239"/>
      <c r="L154" s="41"/>
      <c r="M154" s="240" t="s">
        <v>1</v>
      </c>
      <c r="N154" s="241" t="s">
        <v>44</v>
      </c>
      <c r="O154" s="94"/>
      <c r="P154" s="242">
        <f>O154*H154</f>
        <v>0</v>
      </c>
      <c r="Q154" s="242">
        <v>0</v>
      </c>
      <c r="R154" s="242">
        <f>Q154*H154</f>
        <v>0</v>
      </c>
      <c r="S154" s="242">
        <v>0</v>
      </c>
      <c r="T154" s="243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4" t="s">
        <v>327</v>
      </c>
      <c r="AT154" s="244" t="s">
        <v>264</v>
      </c>
      <c r="AU154" s="244" t="s">
        <v>89</v>
      </c>
      <c r="AY154" s="14" t="s">
        <v>263</v>
      </c>
      <c r="BE154" s="245">
        <f>IF(N154="základná",J154,0)</f>
        <v>0</v>
      </c>
      <c r="BF154" s="245">
        <f>IF(N154="znížená",J154,0)</f>
        <v>0</v>
      </c>
      <c r="BG154" s="245">
        <f>IF(N154="zákl. prenesená",J154,0)</f>
        <v>0</v>
      </c>
      <c r="BH154" s="245">
        <f>IF(N154="zníž. prenesená",J154,0)</f>
        <v>0</v>
      </c>
      <c r="BI154" s="245">
        <f>IF(N154="nulová",J154,0)</f>
        <v>0</v>
      </c>
      <c r="BJ154" s="14" t="s">
        <v>89</v>
      </c>
      <c r="BK154" s="246">
        <f>ROUND(I154*H154,3)</f>
        <v>0</v>
      </c>
      <c r="BL154" s="14" t="s">
        <v>327</v>
      </c>
      <c r="BM154" s="244" t="s">
        <v>1921</v>
      </c>
    </row>
    <row r="155" s="2" customFormat="1" ht="24.15" customHeight="1">
      <c r="A155" s="35"/>
      <c r="B155" s="36"/>
      <c r="C155" s="233" t="s">
        <v>1455</v>
      </c>
      <c r="D155" s="233" t="s">
        <v>264</v>
      </c>
      <c r="E155" s="234" t="s">
        <v>1922</v>
      </c>
      <c r="F155" s="235" t="s">
        <v>1923</v>
      </c>
      <c r="G155" s="236" t="s">
        <v>322</v>
      </c>
      <c r="H155" s="237">
        <v>67</v>
      </c>
      <c r="I155" s="238"/>
      <c r="J155" s="237">
        <f>ROUND(I155*H155,3)</f>
        <v>0</v>
      </c>
      <c r="K155" s="239"/>
      <c r="L155" s="41"/>
      <c r="M155" s="240" t="s">
        <v>1</v>
      </c>
      <c r="N155" s="241" t="s">
        <v>44</v>
      </c>
      <c r="O155" s="94"/>
      <c r="P155" s="242">
        <f>O155*H155</f>
        <v>0</v>
      </c>
      <c r="Q155" s="242">
        <v>0</v>
      </c>
      <c r="R155" s="242">
        <f>Q155*H155</f>
        <v>0</v>
      </c>
      <c r="S155" s="242">
        <v>0</v>
      </c>
      <c r="T155" s="243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4" t="s">
        <v>327</v>
      </c>
      <c r="AT155" s="244" t="s">
        <v>264</v>
      </c>
      <c r="AU155" s="244" t="s">
        <v>89</v>
      </c>
      <c r="AY155" s="14" t="s">
        <v>263</v>
      </c>
      <c r="BE155" s="245">
        <f>IF(N155="základná",J155,0)</f>
        <v>0</v>
      </c>
      <c r="BF155" s="245">
        <f>IF(N155="znížená",J155,0)</f>
        <v>0</v>
      </c>
      <c r="BG155" s="245">
        <f>IF(N155="zákl. prenesená",J155,0)</f>
        <v>0</v>
      </c>
      <c r="BH155" s="245">
        <f>IF(N155="zníž. prenesená",J155,0)</f>
        <v>0</v>
      </c>
      <c r="BI155" s="245">
        <f>IF(N155="nulová",J155,0)</f>
        <v>0</v>
      </c>
      <c r="BJ155" s="14" t="s">
        <v>89</v>
      </c>
      <c r="BK155" s="246">
        <f>ROUND(I155*H155,3)</f>
        <v>0</v>
      </c>
      <c r="BL155" s="14" t="s">
        <v>327</v>
      </c>
      <c r="BM155" s="244" t="s">
        <v>1924</v>
      </c>
    </row>
    <row r="156" s="2" customFormat="1" ht="24.15" customHeight="1">
      <c r="A156" s="35"/>
      <c r="B156" s="36"/>
      <c r="C156" s="233" t="s">
        <v>339</v>
      </c>
      <c r="D156" s="233" t="s">
        <v>264</v>
      </c>
      <c r="E156" s="234" t="s">
        <v>1925</v>
      </c>
      <c r="F156" s="235" t="s">
        <v>1926</v>
      </c>
      <c r="G156" s="236" t="s">
        <v>322</v>
      </c>
      <c r="H156" s="237">
        <v>794.89999999999998</v>
      </c>
      <c r="I156" s="238"/>
      <c r="J156" s="237">
        <f>ROUND(I156*H156,3)</f>
        <v>0</v>
      </c>
      <c r="K156" s="239"/>
      <c r="L156" s="41"/>
      <c r="M156" s="240" t="s">
        <v>1</v>
      </c>
      <c r="N156" s="241" t="s">
        <v>44</v>
      </c>
      <c r="O156" s="94"/>
      <c r="P156" s="242">
        <f>O156*H156</f>
        <v>0</v>
      </c>
      <c r="Q156" s="242">
        <v>0</v>
      </c>
      <c r="R156" s="242">
        <f>Q156*H156</f>
        <v>0</v>
      </c>
      <c r="S156" s="242">
        <v>0</v>
      </c>
      <c r="T156" s="243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4" t="s">
        <v>327</v>
      </c>
      <c r="AT156" s="244" t="s">
        <v>264</v>
      </c>
      <c r="AU156" s="244" t="s">
        <v>89</v>
      </c>
      <c r="AY156" s="14" t="s">
        <v>263</v>
      </c>
      <c r="BE156" s="245">
        <f>IF(N156="základná",J156,0)</f>
        <v>0</v>
      </c>
      <c r="BF156" s="245">
        <f>IF(N156="znížená",J156,0)</f>
        <v>0</v>
      </c>
      <c r="BG156" s="245">
        <f>IF(N156="zákl. prenesená",J156,0)</f>
        <v>0</v>
      </c>
      <c r="BH156" s="245">
        <f>IF(N156="zníž. prenesená",J156,0)</f>
        <v>0</v>
      </c>
      <c r="BI156" s="245">
        <f>IF(N156="nulová",J156,0)</f>
        <v>0</v>
      </c>
      <c r="BJ156" s="14" t="s">
        <v>89</v>
      </c>
      <c r="BK156" s="246">
        <f>ROUND(I156*H156,3)</f>
        <v>0</v>
      </c>
      <c r="BL156" s="14" t="s">
        <v>327</v>
      </c>
      <c r="BM156" s="244" t="s">
        <v>1927</v>
      </c>
    </row>
    <row r="157" s="2" customFormat="1" ht="24.15" customHeight="1">
      <c r="A157" s="35"/>
      <c r="B157" s="36"/>
      <c r="C157" s="249" t="s">
        <v>7</v>
      </c>
      <c r="D157" s="249" t="s">
        <v>612</v>
      </c>
      <c r="E157" s="250" t="s">
        <v>1928</v>
      </c>
      <c r="F157" s="251" t="s">
        <v>1929</v>
      </c>
      <c r="G157" s="252" t="s">
        <v>410</v>
      </c>
      <c r="H157" s="253">
        <v>944.47500000000002</v>
      </c>
      <c r="I157" s="254"/>
      <c r="J157" s="253">
        <f>ROUND(I157*H157,3)</f>
        <v>0</v>
      </c>
      <c r="K157" s="255"/>
      <c r="L157" s="256"/>
      <c r="M157" s="257" t="s">
        <v>1</v>
      </c>
      <c r="N157" s="258" t="s">
        <v>44</v>
      </c>
      <c r="O157" s="94"/>
      <c r="P157" s="242">
        <f>O157*H157</f>
        <v>0</v>
      </c>
      <c r="Q157" s="242">
        <v>0.002</v>
      </c>
      <c r="R157" s="242">
        <f>Q157*H157</f>
        <v>1.8889500000000001</v>
      </c>
      <c r="S157" s="242">
        <v>0</v>
      </c>
      <c r="T157" s="24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4" t="s">
        <v>717</v>
      </c>
      <c r="AT157" s="244" t="s">
        <v>612</v>
      </c>
      <c r="AU157" s="244" t="s">
        <v>89</v>
      </c>
      <c r="AY157" s="14" t="s">
        <v>263</v>
      </c>
      <c r="BE157" s="245">
        <f>IF(N157="základná",J157,0)</f>
        <v>0</v>
      </c>
      <c r="BF157" s="245">
        <f>IF(N157="znížená",J157,0)</f>
        <v>0</v>
      </c>
      <c r="BG157" s="245">
        <f>IF(N157="zákl. prenesená",J157,0)</f>
        <v>0</v>
      </c>
      <c r="BH157" s="245">
        <f>IF(N157="zníž. prenesená",J157,0)</f>
        <v>0</v>
      </c>
      <c r="BI157" s="245">
        <f>IF(N157="nulová",J157,0)</f>
        <v>0</v>
      </c>
      <c r="BJ157" s="14" t="s">
        <v>89</v>
      </c>
      <c r="BK157" s="246">
        <f>ROUND(I157*H157,3)</f>
        <v>0</v>
      </c>
      <c r="BL157" s="14" t="s">
        <v>327</v>
      </c>
      <c r="BM157" s="244" t="s">
        <v>1930</v>
      </c>
    </row>
    <row r="158" s="2" customFormat="1" ht="21.75" customHeight="1">
      <c r="A158" s="35"/>
      <c r="B158" s="36"/>
      <c r="C158" s="249" t="s">
        <v>350</v>
      </c>
      <c r="D158" s="249" t="s">
        <v>612</v>
      </c>
      <c r="E158" s="250" t="s">
        <v>1931</v>
      </c>
      <c r="F158" s="251" t="s">
        <v>1932</v>
      </c>
      <c r="G158" s="252" t="s">
        <v>569</v>
      </c>
      <c r="H158" s="253">
        <v>5182.8000000000002</v>
      </c>
      <c r="I158" s="254"/>
      <c r="J158" s="253">
        <f>ROUND(I158*H158,3)</f>
        <v>0</v>
      </c>
      <c r="K158" s="255"/>
      <c r="L158" s="256"/>
      <c r="M158" s="257" t="s">
        <v>1</v>
      </c>
      <c r="N158" s="258" t="s">
        <v>44</v>
      </c>
      <c r="O158" s="94"/>
      <c r="P158" s="242">
        <f>O158*H158</f>
        <v>0</v>
      </c>
      <c r="Q158" s="242">
        <v>0</v>
      </c>
      <c r="R158" s="242">
        <f>Q158*H158</f>
        <v>0</v>
      </c>
      <c r="S158" s="242">
        <v>0</v>
      </c>
      <c r="T158" s="243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4" t="s">
        <v>717</v>
      </c>
      <c r="AT158" s="244" t="s">
        <v>612</v>
      </c>
      <c r="AU158" s="244" t="s">
        <v>89</v>
      </c>
      <c r="AY158" s="14" t="s">
        <v>263</v>
      </c>
      <c r="BE158" s="245">
        <f>IF(N158="základná",J158,0)</f>
        <v>0</v>
      </c>
      <c r="BF158" s="245">
        <f>IF(N158="znížená",J158,0)</f>
        <v>0</v>
      </c>
      <c r="BG158" s="245">
        <f>IF(N158="zákl. prenesená",J158,0)</f>
        <v>0</v>
      </c>
      <c r="BH158" s="245">
        <f>IF(N158="zníž. prenesená",J158,0)</f>
        <v>0</v>
      </c>
      <c r="BI158" s="245">
        <f>IF(N158="nulová",J158,0)</f>
        <v>0</v>
      </c>
      <c r="BJ158" s="14" t="s">
        <v>89</v>
      </c>
      <c r="BK158" s="246">
        <f>ROUND(I158*H158,3)</f>
        <v>0</v>
      </c>
      <c r="BL158" s="14" t="s">
        <v>327</v>
      </c>
      <c r="BM158" s="244" t="s">
        <v>1933</v>
      </c>
    </row>
    <row r="159" s="2" customFormat="1" ht="16.5" customHeight="1">
      <c r="A159" s="35"/>
      <c r="B159" s="36"/>
      <c r="C159" s="249" t="s">
        <v>1468</v>
      </c>
      <c r="D159" s="249" t="s">
        <v>612</v>
      </c>
      <c r="E159" s="250" t="s">
        <v>1934</v>
      </c>
      <c r="F159" s="251" t="s">
        <v>1935</v>
      </c>
      <c r="G159" s="252" t="s">
        <v>410</v>
      </c>
      <c r="H159" s="253">
        <v>51</v>
      </c>
      <c r="I159" s="254"/>
      <c r="J159" s="253">
        <f>ROUND(I159*H159,3)</f>
        <v>0</v>
      </c>
      <c r="K159" s="255"/>
      <c r="L159" s="256"/>
      <c r="M159" s="257" t="s">
        <v>1</v>
      </c>
      <c r="N159" s="258" t="s">
        <v>44</v>
      </c>
      <c r="O159" s="94"/>
      <c r="P159" s="242">
        <f>O159*H159</f>
        <v>0</v>
      </c>
      <c r="Q159" s="242">
        <v>0.00025000000000000001</v>
      </c>
      <c r="R159" s="242">
        <f>Q159*H159</f>
        <v>0.012750000000000001</v>
      </c>
      <c r="S159" s="242">
        <v>0</v>
      </c>
      <c r="T159" s="243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4" t="s">
        <v>717</v>
      </c>
      <c r="AT159" s="244" t="s">
        <v>612</v>
      </c>
      <c r="AU159" s="244" t="s">
        <v>89</v>
      </c>
      <c r="AY159" s="14" t="s">
        <v>263</v>
      </c>
      <c r="BE159" s="245">
        <f>IF(N159="základná",J159,0)</f>
        <v>0</v>
      </c>
      <c r="BF159" s="245">
        <f>IF(N159="znížená",J159,0)</f>
        <v>0</v>
      </c>
      <c r="BG159" s="245">
        <f>IF(N159="zákl. prenesená",J159,0)</f>
        <v>0</v>
      </c>
      <c r="BH159" s="245">
        <f>IF(N159="zníž. prenesená",J159,0)</f>
        <v>0</v>
      </c>
      <c r="BI159" s="245">
        <f>IF(N159="nulová",J159,0)</f>
        <v>0</v>
      </c>
      <c r="BJ159" s="14" t="s">
        <v>89</v>
      </c>
      <c r="BK159" s="246">
        <f>ROUND(I159*H159,3)</f>
        <v>0</v>
      </c>
      <c r="BL159" s="14" t="s">
        <v>327</v>
      </c>
      <c r="BM159" s="244" t="s">
        <v>1936</v>
      </c>
    </row>
    <row r="160" s="2" customFormat="1" ht="21.75" customHeight="1">
      <c r="A160" s="35"/>
      <c r="B160" s="36"/>
      <c r="C160" s="249" t="s">
        <v>1472</v>
      </c>
      <c r="D160" s="249" t="s">
        <v>612</v>
      </c>
      <c r="E160" s="250" t="s">
        <v>1937</v>
      </c>
      <c r="F160" s="251" t="s">
        <v>1938</v>
      </c>
      <c r="G160" s="252" t="s">
        <v>569</v>
      </c>
      <c r="H160" s="253">
        <v>98</v>
      </c>
      <c r="I160" s="254"/>
      <c r="J160" s="253">
        <f>ROUND(I160*H160,3)</f>
        <v>0</v>
      </c>
      <c r="K160" s="255"/>
      <c r="L160" s="256"/>
      <c r="M160" s="257" t="s">
        <v>1</v>
      </c>
      <c r="N160" s="258" t="s">
        <v>44</v>
      </c>
      <c r="O160" s="94"/>
      <c r="P160" s="242">
        <f>O160*H160</f>
        <v>0</v>
      </c>
      <c r="Q160" s="242">
        <v>0.001</v>
      </c>
      <c r="R160" s="242">
        <f>Q160*H160</f>
        <v>0.098000000000000004</v>
      </c>
      <c r="S160" s="242">
        <v>0</v>
      </c>
      <c r="T160" s="243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4" t="s">
        <v>717</v>
      </c>
      <c r="AT160" s="244" t="s">
        <v>612</v>
      </c>
      <c r="AU160" s="244" t="s">
        <v>89</v>
      </c>
      <c r="AY160" s="14" t="s">
        <v>263</v>
      </c>
      <c r="BE160" s="245">
        <f>IF(N160="základná",J160,0)</f>
        <v>0</v>
      </c>
      <c r="BF160" s="245">
        <f>IF(N160="znížená",J160,0)</f>
        <v>0</v>
      </c>
      <c r="BG160" s="245">
        <f>IF(N160="zákl. prenesená",J160,0)</f>
        <v>0</v>
      </c>
      <c r="BH160" s="245">
        <f>IF(N160="zníž. prenesená",J160,0)</f>
        <v>0</v>
      </c>
      <c r="BI160" s="245">
        <f>IF(N160="nulová",J160,0)</f>
        <v>0</v>
      </c>
      <c r="BJ160" s="14" t="s">
        <v>89</v>
      </c>
      <c r="BK160" s="246">
        <f>ROUND(I160*H160,3)</f>
        <v>0</v>
      </c>
      <c r="BL160" s="14" t="s">
        <v>327</v>
      </c>
      <c r="BM160" s="244" t="s">
        <v>1939</v>
      </c>
    </row>
    <row r="161" s="2" customFormat="1" ht="16.5" customHeight="1">
      <c r="A161" s="35"/>
      <c r="B161" s="36"/>
      <c r="C161" s="249" t="s">
        <v>366</v>
      </c>
      <c r="D161" s="249" t="s">
        <v>612</v>
      </c>
      <c r="E161" s="250" t="s">
        <v>1940</v>
      </c>
      <c r="F161" s="251" t="s">
        <v>1941</v>
      </c>
      <c r="G161" s="252" t="s">
        <v>569</v>
      </c>
      <c r="H161" s="253">
        <v>117.59999999999999</v>
      </c>
      <c r="I161" s="254"/>
      <c r="J161" s="253">
        <f>ROUND(I161*H161,3)</f>
        <v>0</v>
      </c>
      <c r="K161" s="255"/>
      <c r="L161" s="256"/>
      <c r="M161" s="257" t="s">
        <v>1</v>
      </c>
      <c r="N161" s="258" t="s">
        <v>44</v>
      </c>
      <c r="O161" s="94"/>
      <c r="P161" s="242">
        <f>O161*H161</f>
        <v>0</v>
      </c>
      <c r="Q161" s="242">
        <v>0.000119982993197279</v>
      </c>
      <c r="R161" s="242">
        <f>Q161*H161</f>
        <v>0.01411000000000001</v>
      </c>
      <c r="S161" s="242">
        <v>0</v>
      </c>
      <c r="T161" s="243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4" t="s">
        <v>717</v>
      </c>
      <c r="AT161" s="244" t="s">
        <v>612</v>
      </c>
      <c r="AU161" s="244" t="s">
        <v>89</v>
      </c>
      <c r="AY161" s="14" t="s">
        <v>263</v>
      </c>
      <c r="BE161" s="245">
        <f>IF(N161="základná",J161,0)</f>
        <v>0</v>
      </c>
      <c r="BF161" s="245">
        <f>IF(N161="znížená",J161,0)</f>
        <v>0</v>
      </c>
      <c r="BG161" s="245">
        <f>IF(N161="zákl. prenesená",J161,0)</f>
        <v>0</v>
      </c>
      <c r="BH161" s="245">
        <f>IF(N161="zníž. prenesená",J161,0)</f>
        <v>0</v>
      </c>
      <c r="BI161" s="245">
        <f>IF(N161="nulová",J161,0)</f>
        <v>0</v>
      </c>
      <c r="BJ161" s="14" t="s">
        <v>89</v>
      </c>
      <c r="BK161" s="246">
        <f>ROUND(I161*H161,3)</f>
        <v>0</v>
      </c>
      <c r="BL161" s="14" t="s">
        <v>327</v>
      </c>
      <c r="BM161" s="244" t="s">
        <v>1942</v>
      </c>
    </row>
    <row r="162" s="2" customFormat="1" ht="16.5" customHeight="1">
      <c r="A162" s="35"/>
      <c r="B162" s="36"/>
      <c r="C162" s="249" t="s">
        <v>370</v>
      </c>
      <c r="D162" s="249" t="s">
        <v>612</v>
      </c>
      <c r="E162" s="250" t="s">
        <v>1943</v>
      </c>
      <c r="F162" s="251" t="s">
        <v>1944</v>
      </c>
      <c r="G162" s="252" t="s">
        <v>569</v>
      </c>
      <c r="H162" s="253">
        <v>1009.8</v>
      </c>
      <c r="I162" s="254"/>
      <c r="J162" s="253">
        <f>ROUND(I162*H162,3)</f>
        <v>0</v>
      </c>
      <c r="K162" s="255"/>
      <c r="L162" s="256"/>
      <c r="M162" s="257" t="s">
        <v>1</v>
      </c>
      <c r="N162" s="258" t="s">
        <v>44</v>
      </c>
      <c r="O162" s="94"/>
      <c r="P162" s="242">
        <f>O162*H162</f>
        <v>0</v>
      </c>
      <c r="Q162" s="242">
        <v>0.000120003961180432</v>
      </c>
      <c r="R162" s="242">
        <f>Q162*H162</f>
        <v>0.12118000000000022</v>
      </c>
      <c r="S162" s="242">
        <v>0</v>
      </c>
      <c r="T162" s="243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4" t="s">
        <v>717</v>
      </c>
      <c r="AT162" s="244" t="s">
        <v>612</v>
      </c>
      <c r="AU162" s="244" t="s">
        <v>89</v>
      </c>
      <c r="AY162" s="14" t="s">
        <v>263</v>
      </c>
      <c r="BE162" s="245">
        <f>IF(N162="základná",J162,0)</f>
        <v>0</v>
      </c>
      <c r="BF162" s="245">
        <f>IF(N162="znížená",J162,0)</f>
        <v>0</v>
      </c>
      <c r="BG162" s="245">
        <f>IF(N162="zákl. prenesená",J162,0)</f>
        <v>0</v>
      </c>
      <c r="BH162" s="245">
        <f>IF(N162="zníž. prenesená",J162,0)</f>
        <v>0</v>
      </c>
      <c r="BI162" s="245">
        <f>IF(N162="nulová",J162,0)</f>
        <v>0</v>
      </c>
      <c r="BJ162" s="14" t="s">
        <v>89</v>
      </c>
      <c r="BK162" s="246">
        <f>ROUND(I162*H162,3)</f>
        <v>0</v>
      </c>
      <c r="BL162" s="14" t="s">
        <v>327</v>
      </c>
      <c r="BM162" s="244" t="s">
        <v>1945</v>
      </c>
    </row>
    <row r="163" s="2" customFormat="1" ht="16.5" customHeight="1">
      <c r="A163" s="35"/>
      <c r="B163" s="36"/>
      <c r="C163" s="249" t="s">
        <v>374</v>
      </c>
      <c r="D163" s="249" t="s">
        <v>612</v>
      </c>
      <c r="E163" s="250" t="s">
        <v>1946</v>
      </c>
      <c r="F163" s="251" t="s">
        <v>1947</v>
      </c>
      <c r="G163" s="252" t="s">
        <v>1948</v>
      </c>
      <c r="H163" s="253">
        <v>270</v>
      </c>
      <c r="I163" s="254"/>
      <c r="J163" s="253">
        <f>ROUND(I163*H163,3)</f>
        <v>0</v>
      </c>
      <c r="K163" s="255"/>
      <c r="L163" s="256"/>
      <c r="M163" s="257" t="s">
        <v>1</v>
      </c>
      <c r="N163" s="258" t="s">
        <v>44</v>
      </c>
      <c r="O163" s="94"/>
      <c r="P163" s="242">
        <f>O163*H163</f>
        <v>0</v>
      </c>
      <c r="Q163" s="242">
        <v>0.00115</v>
      </c>
      <c r="R163" s="242">
        <f>Q163*H163</f>
        <v>0.3105</v>
      </c>
      <c r="S163" s="242">
        <v>0</v>
      </c>
      <c r="T163" s="243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4" t="s">
        <v>717</v>
      </c>
      <c r="AT163" s="244" t="s">
        <v>612</v>
      </c>
      <c r="AU163" s="244" t="s">
        <v>89</v>
      </c>
      <c r="AY163" s="14" t="s">
        <v>263</v>
      </c>
      <c r="BE163" s="245">
        <f>IF(N163="základná",J163,0)</f>
        <v>0</v>
      </c>
      <c r="BF163" s="245">
        <f>IF(N163="znížená",J163,0)</f>
        <v>0</v>
      </c>
      <c r="BG163" s="245">
        <f>IF(N163="zákl. prenesená",J163,0)</f>
        <v>0</v>
      </c>
      <c r="BH163" s="245">
        <f>IF(N163="zníž. prenesená",J163,0)</f>
        <v>0</v>
      </c>
      <c r="BI163" s="245">
        <f>IF(N163="nulová",J163,0)</f>
        <v>0</v>
      </c>
      <c r="BJ163" s="14" t="s">
        <v>89</v>
      </c>
      <c r="BK163" s="246">
        <f>ROUND(I163*H163,3)</f>
        <v>0</v>
      </c>
      <c r="BL163" s="14" t="s">
        <v>327</v>
      </c>
      <c r="BM163" s="244" t="s">
        <v>1949</v>
      </c>
    </row>
    <row r="164" s="2" customFormat="1" ht="24.15" customHeight="1">
      <c r="A164" s="35"/>
      <c r="B164" s="36"/>
      <c r="C164" s="233" t="s">
        <v>1482</v>
      </c>
      <c r="D164" s="233" t="s">
        <v>264</v>
      </c>
      <c r="E164" s="234" t="s">
        <v>1950</v>
      </c>
      <c r="F164" s="235" t="s">
        <v>1951</v>
      </c>
      <c r="G164" s="236" t="s">
        <v>410</v>
      </c>
      <c r="H164" s="237">
        <v>1</v>
      </c>
      <c r="I164" s="238"/>
      <c r="J164" s="237">
        <f>ROUND(I164*H164,3)</f>
        <v>0</v>
      </c>
      <c r="K164" s="239"/>
      <c r="L164" s="41"/>
      <c r="M164" s="240" t="s">
        <v>1</v>
      </c>
      <c r="N164" s="241" t="s">
        <v>44</v>
      </c>
      <c r="O164" s="94"/>
      <c r="P164" s="242">
        <f>O164*H164</f>
        <v>0</v>
      </c>
      <c r="Q164" s="242">
        <v>0</v>
      </c>
      <c r="R164" s="242">
        <f>Q164*H164</f>
        <v>0</v>
      </c>
      <c r="S164" s="242">
        <v>0</v>
      </c>
      <c r="T164" s="243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4" t="s">
        <v>327</v>
      </c>
      <c r="AT164" s="244" t="s">
        <v>264</v>
      </c>
      <c r="AU164" s="244" t="s">
        <v>89</v>
      </c>
      <c r="AY164" s="14" t="s">
        <v>263</v>
      </c>
      <c r="BE164" s="245">
        <f>IF(N164="základná",J164,0)</f>
        <v>0</v>
      </c>
      <c r="BF164" s="245">
        <f>IF(N164="znížená",J164,0)</f>
        <v>0</v>
      </c>
      <c r="BG164" s="245">
        <f>IF(N164="zákl. prenesená",J164,0)</f>
        <v>0</v>
      </c>
      <c r="BH164" s="245">
        <f>IF(N164="zníž. prenesená",J164,0)</f>
        <v>0</v>
      </c>
      <c r="BI164" s="245">
        <f>IF(N164="nulová",J164,0)</f>
        <v>0</v>
      </c>
      <c r="BJ164" s="14" t="s">
        <v>89</v>
      </c>
      <c r="BK164" s="246">
        <f>ROUND(I164*H164,3)</f>
        <v>0</v>
      </c>
      <c r="BL164" s="14" t="s">
        <v>327</v>
      </c>
      <c r="BM164" s="244" t="s">
        <v>1952</v>
      </c>
    </row>
    <row r="165" s="2" customFormat="1" ht="21.75" customHeight="1">
      <c r="A165" s="35"/>
      <c r="B165" s="36"/>
      <c r="C165" s="249" t="s">
        <v>1486</v>
      </c>
      <c r="D165" s="249" t="s">
        <v>612</v>
      </c>
      <c r="E165" s="250" t="s">
        <v>1953</v>
      </c>
      <c r="F165" s="251" t="s">
        <v>1954</v>
      </c>
      <c r="G165" s="252" t="s">
        <v>410</v>
      </c>
      <c r="H165" s="253">
        <v>1</v>
      </c>
      <c r="I165" s="254"/>
      <c r="J165" s="253">
        <f>ROUND(I165*H165,3)</f>
        <v>0</v>
      </c>
      <c r="K165" s="255"/>
      <c r="L165" s="256"/>
      <c r="M165" s="257" t="s">
        <v>1</v>
      </c>
      <c r="N165" s="258" t="s">
        <v>44</v>
      </c>
      <c r="O165" s="94"/>
      <c r="P165" s="242">
        <f>O165*H165</f>
        <v>0</v>
      </c>
      <c r="Q165" s="242">
        <v>0.0040000000000000001</v>
      </c>
      <c r="R165" s="242">
        <f>Q165*H165</f>
        <v>0.0040000000000000001</v>
      </c>
      <c r="S165" s="242">
        <v>0</v>
      </c>
      <c r="T165" s="243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4" t="s">
        <v>717</v>
      </c>
      <c r="AT165" s="244" t="s">
        <v>612</v>
      </c>
      <c r="AU165" s="244" t="s">
        <v>89</v>
      </c>
      <c r="AY165" s="14" t="s">
        <v>263</v>
      </c>
      <c r="BE165" s="245">
        <f>IF(N165="základná",J165,0)</f>
        <v>0</v>
      </c>
      <c r="BF165" s="245">
        <f>IF(N165="znížená",J165,0)</f>
        <v>0</v>
      </c>
      <c r="BG165" s="245">
        <f>IF(N165="zákl. prenesená",J165,0)</f>
        <v>0</v>
      </c>
      <c r="BH165" s="245">
        <f>IF(N165="zníž. prenesená",J165,0)</f>
        <v>0</v>
      </c>
      <c r="BI165" s="245">
        <f>IF(N165="nulová",J165,0)</f>
        <v>0</v>
      </c>
      <c r="BJ165" s="14" t="s">
        <v>89</v>
      </c>
      <c r="BK165" s="246">
        <f>ROUND(I165*H165,3)</f>
        <v>0</v>
      </c>
      <c r="BL165" s="14" t="s">
        <v>327</v>
      </c>
      <c r="BM165" s="244" t="s">
        <v>1955</v>
      </c>
    </row>
    <row r="166" s="2" customFormat="1" ht="24.15" customHeight="1">
      <c r="A166" s="35"/>
      <c r="B166" s="36"/>
      <c r="C166" s="249" t="s">
        <v>390</v>
      </c>
      <c r="D166" s="249" t="s">
        <v>612</v>
      </c>
      <c r="E166" s="250" t="s">
        <v>1956</v>
      </c>
      <c r="F166" s="251" t="s">
        <v>1957</v>
      </c>
      <c r="G166" s="252" t="s">
        <v>1592</v>
      </c>
      <c r="H166" s="253">
        <v>1</v>
      </c>
      <c r="I166" s="254"/>
      <c r="J166" s="253">
        <f>ROUND(I166*H166,3)</f>
        <v>0</v>
      </c>
      <c r="K166" s="255"/>
      <c r="L166" s="256"/>
      <c r="M166" s="257" t="s">
        <v>1</v>
      </c>
      <c r="N166" s="258" t="s">
        <v>44</v>
      </c>
      <c r="O166" s="94"/>
      <c r="P166" s="242">
        <f>O166*H166</f>
        <v>0</v>
      </c>
      <c r="Q166" s="242">
        <v>0.00050000000000000001</v>
      </c>
      <c r="R166" s="242">
        <f>Q166*H166</f>
        <v>0.00050000000000000001</v>
      </c>
      <c r="S166" s="242">
        <v>0</v>
      </c>
      <c r="T166" s="243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4" t="s">
        <v>717</v>
      </c>
      <c r="AT166" s="244" t="s">
        <v>612</v>
      </c>
      <c r="AU166" s="244" t="s">
        <v>89</v>
      </c>
      <c r="AY166" s="14" t="s">
        <v>263</v>
      </c>
      <c r="BE166" s="245">
        <f>IF(N166="základná",J166,0)</f>
        <v>0</v>
      </c>
      <c r="BF166" s="245">
        <f>IF(N166="znížená",J166,0)</f>
        <v>0</v>
      </c>
      <c r="BG166" s="245">
        <f>IF(N166="zákl. prenesená",J166,0)</f>
        <v>0</v>
      </c>
      <c r="BH166" s="245">
        <f>IF(N166="zníž. prenesená",J166,0)</f>
        <v>0</v>
      </c>
      <c r="BI166" s="245">
        <f>IF(N166="nulová",J166,0)</f>
        <v>0</v>
      </c>
      <c r="BJ166" s="14" t="s">
        <v>89</v>
      </c>
      <c r="BK166" s="246">
        <f>ROUND(I166*H166,3)</f>
        <v>0</v>
      </c>
      <c r="BL166" s="14" t="s">
        <v>327</v>
      </c>
      <c r="BM166" s="244" t="s">
        <v>1958</v>
      </c>
    </row>
    <row r="167" s="2" customFormat="1" ht="16.5" customHeight="1">
      <c r="A167" s="35"/>
      <c r="B167" s="36"/>
      <c r="C167" s="249" t="s">
        <v>403</v>
      </c>
      <c r="D167" s="249" t="s">
        <v>612</v>
      </c>
      <c r="E167" s="250" t="s">
        <v>1959</v>
      </c>
      <c r="F167" s="251" t="s">
        <v>1960</v>
      </c>
      <c r="G167" s="252" t="s">
        <v>410</v>
      </c>
      <c r="H167" s="253">
        <v>16</v>
      </c>
      <c r="I167" s="254"/>
      <c r="J167" s="253">
        <f>ROUND(I167*H167,3)</f>
        <v>0</v>
      </c>
      <c r="K167" s="255"/>
      <c r="L167" s="256"/>
      <c r="M167" s="257" t="s">
        <v>1</v>
      </c>
      <c r="N167" s="258" t="s">
        <v>44</v>
      </c>
      <c r="O167" s="94"/>
      <c r="P167" s="242">
        <f>O167*H167</f>
        <v>0</v>
      </c>
      <c r="Q167" s="242">
        <v>0.00010000000000000001</v>
      </c>
      <c r="R167" s="242">
        <f>Q167*H167</f>
        <v>0.0016000000000000001</v>
      </c>
      <c r="S167" s="242">
        <v>0</v>
      </c>
      <c r="T167" s="243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4" t="s">
        <v>717</v>
      </c>
      <c r="AT167" s="244" t="s">
        <v>612</v>
      </c>
      <c r="AU167" s="244" t="s">
        <v>89</v>
      </c>
      <c r="AY167" s="14" t="s">
        <v>263</v>
      </c>
      <c r="BE167" s="245">
        <f>IF(N167="základná",J167,0)</f>
        <v>0</v>
      </c>
      <c r="BF167" s="245">
        <f>IF(N167="znížená",J167,0)</f>
        <v>0</v>
      </c>
      <c r="BG167" s="245">
        <f>IF(N167="zákl. prenesená",J167,0)</f>
        <v>0</v>
      </c>
      <c r="BH167" s="245">
        <f>IF(N167="zníž. prenesená",J167,0)</f>
        <v>0</v>
      </c>
      <c r="BI167" s="245">
        <f>IF(N167="nulová",J167,0)</f>
        <v>0</v>
      </c>
      <c r="BJ167" s="14" t="s">
        <v>89</v>
      </c>
      <c r="BK167" s="246">
        <f>ROUND(I167*H167,3)</f>
        <v>0</v>
      </c>
      <c r="BL167" s="14" t="s">
        <v>327</v>
      </c>
      <c r="BM167" s="244" t="s">
        <v>1961</v>
      </c>
    </row>
    <row r="168" s="2" customFormat="1" ht="21.75" customHeight="1">
      <c r="A168" s="35"/>
      <c r="B168" s="36"/>
      <c r="C168" s="249" t="s">
        <v>1496</v>
      </c>
      <c r="D168" s="249" t="s">
        <v>612</v>
      </c>
      <c r="E168" s="250" t="s">
        <v>1962</v>
      </c>
      <c r="F168" s="251" t="s">
        <v>1963</v>
      </c>
      <c r="G168" s="252" t="s">
        <v>410</v>
      </c>
      <c r="H168" s="253">
        <v>16</v>
      </c>
      <c r="I168" s="254"/>
      <c r="J168" s="253">
        <f>ROUND(I168*H168,3)</f>
        <v>0</v>
      </c>
      <c r="K168" s="255"/>
      <c r="L168" s="256"/>
      <c r="M168" s="257" t="s">
        <v>1</v>
      </c>
      <c r="N168" s="258" t="s">
        <v>44</v>
      </c>
      <c r="O168" s="94"/>
      <c r="P168" s="242">
        <f>O168*H168</f>
        <v>0</v>
      </c>
      <c r="Q168" s="242">
        <v>0.00010000000000000001</v>
      </c>
      <c r="R168" s="242">
        <f>Q168*H168</f>
        <v>0.0016000000000000001</v>
      </c>
      <c r="S168" s="242">
        <v>0</v>
      </c>
      <c r="T168" s="243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4" t="s">
        <v>717</v>
      </c>
      <c r="AT168" s="244" t="s">
        <v>612</v>
      </c>
      <c r="AU168" s="244" t="s">
        <v>89</v>
      </c>
      <c r="AY168" s="14" t="s">
        <v>263</v>
      </c>
      <c r="BE168" s="245">
        <f>IF(N168="základná",J168,0)</f>
        <v>0</v>
      </c>
      <c r="BF168" s="245">
        <f>IF(N168="znížená",J168,0)</f>
        <v>0</v>
      </c>
      <c r="BG168" s="245">
        <f>IF(N168="zákl. prenesená",J168,0)</f>
        <v>0</v>
      </c>
      <c r="BH168" s="245">
        <f>IF(N168="zníž. prenesená",J168,0)</f>
        <v>0</v>
      </c>
      <c r="BI168" s="245">
        <f>IF(N168="nulová",J168,0)</f>
        <v>0</v>
      </c>
      <c r="BJ168" s="14" t="s">
        <v>89</v>
      </c>
      <c r="BK168" s="246">
        <f>ROUND(I168*H168,3)</f>
        <v>0</v>
      </c>
      <c r="BL168" s="14" t="s">
        <v>327</v>
      </c>
      <c r="BM168" s="244" t="s">
        <v>1964</v>
      </c>
    </row>
    <row r="169" s="2" customFormat="1" ht="24.15" customHeight="1">
      <c r="A169" s="35"/>
      <c r="B169" s="36"/>
      <c r="C169" s="233" t="s">
        <v>407</v>
      </c>
      <c r="D169" s="233" t="s">
        <v>264</v>
      </c>
      <c r="E169" s="234" t="s">
        <v>1965</v>
      </c>
      <c r="F169" s="235" t="s">
        <v>1966</v>
      </c>
      <c r="G169" s="236" t="s">
        <v>410</v>
      </c>
      <c r="H169" s="237">
        <v>2</v>
      </c>
      <c r="I169" s="238"/>
      <c r="J169" s="237">
        <f>ROUND(I169*H169,3)</f>
        <v>0</v>
      </c>
      <c r="K169" s="239"/>
      <c r="L169" s="41"/>
      <c r="M169" s="240" t="s">
        <v>1</v>
      </c>
      <c r="N169" s="241" t="s">
        <v>44</v>
      </c>
      <c r="O169" s="94"/>
      <c r="P169" s="242">
        <f>O169*H169</f>
        <v>0</v>
      </c>
      <c r="Q169" s="242">
        <v>0</v>
      </c>
      <c r="R169" s="242">
        <f>Q169*H169</f>
        <v>0</v>
      </c>
      <c r="S169" s="242">
        <v>0</v>
      </c>
      <c r="T169" s="243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4" t="s">
        <v>327</v>
      </c>
      <c r="AT169" s="244" t="s">
        <v>264</v>
      </c>
      <c r="AU169" s="244" t="s">
        <v>89</v>
      </c>
      <c r="AY169" s="14" t="s">
        <v>263</v>
      </c>
      <c r="BE169" s="245">
        <f>IF(N169="základná",J169,0)</f>
        <v>0</v>
      </c>
      <c r="BF169" s="245">
        <f>IF(N169="znížená",J169,0)</f>
        <v>0</v>
      </c>
      <c r="BG169" s="245">
        <f>IF(N169="zákl. prenesená",J169,0)</f>
        <v>0</v>
      </c>
      <c r="BH169" s="245">
        <f>IF(N169="zníž. prenesená",J169,0)</f>
        <v>0</v>
      </c>
      <c r="BI169" s="245">
        <f>IF(N169="nulová",J169,0)</f>
        <v>0</v>
      </c>
      <c r="BJ169" s="14" t="s">
        <v>89</v>
      </c>
      <c r="BK169" s="246">
        <f>ROUND(I169*H169,3)</f>
        <v>0</v>
      </c>
      <c r="BL169" s="14" t="s">
        <v>327</v>
      </c>
      <c r="BM169" s="244" t="s">
        <v>1967</v>
      </c>
    </row>
    <row r="170" s="2" customFormat="1" ht="24.15" customHeight="1">
      <c r="A170" s="35"/>
      <c r="B170" s="36"/>
      <c r="C170" s="249" t="s">
        <v>1506</v>
      </c>
      <c r="D170" s="249" t="s">
        <v>612</v>
      </c>
      <c r="E170" s="250" t="s">
        <v>1968</v>
      </c>
      <c r="F170" s="251" t="s">
        <v>1969</v>
      </c>
      <c r="G170" s="252" t="s">
        <v>410</v>
      </c>
      <c r="H170" s="253">
        <v>2</v>
      </c>
      <c r="I170" s="254"/>
      <c r="J170" s="253">
        <f>ROUND(I170*H170,3)</f>
        <v>0</v>
      </c>
      <c r="K170" s="255"/>
      <c r="L170" s="256"/>
      <c r="M170" s="257" t="s">
        <v>1</v>
      </c>
      <c r="N170" s="258" t="s">
        <v>44</v>
      </c>
      <c r="O170" s="94"/>
      <c r="P170" s="242">
        <f>O170*H170</f>
        <v>0</v>
      </c>
      <c r="Q170" s="242">
        <v>0.0040000000000000001</v>
      </c>
      <c r="R170" s="242">
        <f>Q170*H170</f>
        <v>0.0080000000000000002</v>
      </c>
      <c r="S170" s="242">
        <v>0</v>
      </c>
      <c r="T170" s="243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4" t="s">
        <v>717</v>
      </c>
      <c r="AT170" s="244" t="s">
        <v>612</v>
      </c>
      <c r="AU170" s="244" t="s">
        <v>89</v>
      </c>
      <c r="AY170" s="14" t="s">
        <v>263</v>
      </c>
      <c r="BE170" s="245">
        <f>IF(N170="základná",J170,0)</f>
        <v>0</v>
      </c>
      <c r="BF170" s="245">
        <f>IF(N170="znížená",J170,0)</f>
        <v>0</v>
      </c>
      <c r="BG170" s="245">
        <f>IF(N170="zákl. prenesená",J170,0)</f>
        <v>0</v>
      </c>
      <c r="BH170" s="245">
        <f>IF(N170="zníž. prenesená",J170,0)</f>
        <v>0</v>
      </c>
      <c r="BI170" s="245">
        <f>IF(N170="nulová",J170,0)</f>
        <v>0</v>
      </c>
      <c r="BJ170" s="14" t="s">
        <v>89</v>
      </c>
      <c r="BK170" s="246">
        <f>ROUND(I170*H170,3)</f>
        <v>0</v>
      </c>
      <c r="BL170" s="14" t="s">
        <v>327</v>
      </c>
      <c r="BM170" s="244" t="s">
        <v>1970</v>
      </c>
    </row>
    <row r="171" s="2" customFormat="1" ht="24.15" customHeight="1">
      <c r="A171" s="35"/>
      <c r="B171" s="36"/>
      <c r="C171" s="249" t="s">
        <v>416</v>
      </c>
      <c r="D171" s="249" t="s">
        <v>612</v>
      </c>
      <c r="E171" s="250" t="s">
        <v>1956</v>
      </c>
      <c r="F171" s="251" t="s">
        <v>1957</v>
      </c>
      <c r="G171" s="252" t="s">
        <v>1592</v>
      </c>
      <c r="H171" s="253">
        <v>2</v>
      </c>
      <c r="I171" s="254"/>
      <c r="J171" s="253">
        <f>ROUND(I171*H171,3)</f>
        <v>0</v>
      </c>
      <c r="K171" s="255"/>
      <c r="L171" s="256"/>
      <c r="M171" s="257" t="s">
        <v>1</v>
      </c>
      <c r="N171" s="258" t="s">
        <v>44</v>
      </c>
      <c r="O171" s="94"/>
      <c r="P171" s="242">
        <f>O171*H171</f>
        <v>0</v>
      </c>
      <c r="Q171" s="242">
        <v>0.00050000000000000001</v>
      </c>
      <c r="R171" s="242">
        <f>Q171*H171</f>
        <v>0.001</v>
      </c>
      <c r="S171" s="242">
        <v>0</v>
      </c>
      <c r="T171" s="243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4" t="s">
        <v>717</v>
      </c>
      <c r="AT171" s="244" t="s">
        <v>612</v>
      </c>
      <c r="AU171" s="244" t="s">
        <v>89</v>
      </c>
      <c r="AY171" s="14" t="s">
        <v>263</v>
      </c>
      <c r="BE171" s="245">
        <f>IF(N171="základná",J171,0)</f>
        <v>0</v>
      </c>
      <c r="BF171" s="245">
        <f>IF(N171="znížená",J171,0)</f>
        <v>0</v>
      </c>
      <c r="BG171" s="245">
        <f>IF(N171="zákl. prenesená",J171,0)</f>
        <v>0</v>
      </c>
      <c r="BH171" s="245">
        <f>IF(N171="zníž. prenesená",J171,0)</f>
        <v>0</v>
      </c>
      <c r="BI171" s="245">
        <f>IF(N171="nulová",J171,0)</f>
        <v>0</v>
      </c>
      <c r="BJ171" s="14" t="s">
        <v>89</v>
      </c>
      <c r="BK171" s="246">
        <f>ROUND(I171*H171,3)</f>
        <v>0</v>
      </c>
      <c r="BL171" s="14" t="s">
        <v>327</v>
      </c>
      <c r="BM171" s="244" t="s">
        <v>1971</v>
      </c>
    </row>
    <row r="172" s="2" customFormat="1" ht="16.5" customHeight="1">
      <c r="A172" s="35"/>
      <c r="B172" s="36"/>
      <c r="C172" s="249" t="s">
        <v>420</v>
      </c>
      <c r="D172" s="249" t="s">
        <v>612</v>
      </c>
      <c r="E172" s="250" t="s">
        <v>1959</v>
      </c>
      <c r="F172" s="251" t="s">
        <v>1960</v>
      </c>
      <c r="G172" s="252" t="s">
        <v>410</v>
      </c>
      <c r="H172" s="253">
        <v>40</v>
      </c>
      <c r="I172" s="254"/>
      <c r="J172" s="253">
        <f>ROUND(I172*H172,3)</f>
        <v>0</v>
      </c>
      <c r="K172" s="255"/>
      <c r="L172" s="256"/>
      <c r="M172" s="257" t="s">
        <v>1</v>
      </c>
      <c r="N172" s="258" t="s">
        <v>44</v>
      </c>
      <c r="O172" s="94"/>
      <c r="P172" s="242">
        <f>O172*H172</f>
        <v>0</v>
      </c>
      <c r="Q172" s="242">
        <v>0.00010000000000000001</v>
      </c>
      <c r="R172" s="242">
        <f>Q172*H172</f>
        <v>0.0040000000000000001</v>
      </c>
      <c r="S172" s="242">
        <v>0</v>
      </c>
      <c r="T172" s="243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44" t="s">
        <v>717</v>
      </c>
      <c r="AT172" s="244" t="s">
        <v>612</v>
      </c>
      <c r="AU172" s="244" t="s">
        <v>89</v>
      </c>
      <c r="AY172" s="14" t="s">
        <v>263</v>
      </c>
      <c r="BE172" s="245">
        <f>IF(N172="základná",J172,0)</f>
        <v>0</v>
      </c>
      <c r="BF172" s="245">
        <f>IF(N172="znížená",J172,0)</f>
        <v>0</v>
      </c>
      <c r="BG172" s="245">
        <f>IF(N172="zákl. prenesená",J172,0)</f>
        <v>0</v>
      </c>
      <c r="BH172" s="245">
        <f>IF(N172="zníž. prenesená",J172,0)</f>
        <v>0</v>
      </c>
      <c r="BI172" s="245">
        <f>IF(N172="nulová",J172,0)</f>
        <v>0</v>
      </c>
      <c r="BJ172" s="14" t="s">
        <v>89</v>
      </c>
      <c r="BK172" s="246">
        <f>ROUND(I172*H172,3)</f>
        <v>0</v>
      </c>
      <c r="BL172" s="14" t="s">
        <v>327</v>
      </c>
      <c r="BM172" s="244" t="s">
        <v>1972</v>
      </c>
    </row>
    <row r="173" s="2" customFormat="1" ht="21.75" customHeight="1">
      <c r="A173" s="35"/>
      <c r="B173" s="36"/>
      <c r="C173" s="249" t="s">
        <v>424</v>
      </c>
      <c r="D173" s="249" t="s">
        <v>612</v>
      </c>
      <c r="E173" s="250" t="s">
        <v>1962</v>
      </c>
      <c r="F173" s="251" t="s">
        <v>1963</v>
      </c>
      <c r="G173" s="252" t="s">
        <v>410</v>
      </c>
      <c r="H173" s="253">
        <v>40</v>
      </c>
      <c r="I173" s="254"/>
      <c r="J173" s="253">
        <f>ROUND(I173*H173,3)</f>
        <v>0</v>
      </c>
      <c r="K173" s="255"/>
      <c r="L173" s="256"/>
      <c r="M173" s="257" t="s">
        <v>1</v>
      </c>
      <c r="N173" s="258" t="s">
        <v>44</v>
      </c>
      <c r="O173" s="94"/>
      <c r="P173" s="242">
        <f>O173*H173</f>
        <v>0</v>
      </c>
      <c r="Q173" s="242">
        <v>0.00010000000000000001</v>
      </c>
      <c r="R173" s="242">
        <f>Q173*H173</f>
        <v>0.0040000000000000001</v>
      </c>
      <c r="S173" s="242">
        <v>0</v>
      </c>
      <c r="T173" s="243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44" t="s">
        <v>717</v>
      </c>
      <c r="AT173" s="244" t="s">
        <v>612</v>
      </c>
      <c r="AU173" s="244" t="s">
        <v>89</v>
      </c>
      <c r="AY173" s="14" t="s">
        <v>263</v>
      </c>
      <c r="BE173" s="245">
        <f>IF(N173="základná",J173,0)</f>
        <v>0</v>
      </c>
      <c r="BF173" s="245">
        <f>IF(N173="znížená",J173,0)</f>
        <v>0</v>
      </c>
      <c r="BG173" s="245">
        <f>IF(N173="zákl. prenesená",J173,0)</f>
        <v>0</v>
      </c>
      <c r="BH173" s="245">
        <f>IF(N173="zníž. prenesená",J173,0)</f>
        <v>0</v>
      </c>
      <c r="BI173" s="245">
        <f>IF(N173="nulová",J173,0)</f>
        <v>0</v>
      </c>
      <c r="BJ173" s="14" t="s">
        <v>89</v>
      </c>
      <c r="BK173" s="246">
        <f>ROUND(I173*H173,3)</f>
        <v>0</v>
      </c>
      <c r="BL173" s="14" t="s">
        <v>327</v>
      </c>
      <c r="BM173" s="244" t="s">
        <v>1973</v>
      </c>
    </row>
    <row r="174" s="2" customFormat="1" ht="24.15" customHeight="1">
      <c r="A174" s="35"/>
      <c r="B174" s="36"/>
      <c r="C174" s="233" t="s">
        <v>432</v>
      </c>
      <c r="D174" s="233" t="s">
        <v>264</v>
      </c>
      <c r="E174" s="234" t="s">
        <v>1974</v>
      </c>
      <c r="F174" s="235" t="s">
        <v>1975</v>
      </c>
      <c r="G174" s="236" t="s">
        <v>410</v>
      </c>
      <c r="H174" s="237">
        <v>1</v>
      </c>
      <c r="I174" s="238"/>
      <c r="J174" s="237">
        <f>ROUND(I174*H174,3)</f>
        <v>0</v>
      </c>
      <c r="K174" s="239"/>
      <c r="L174" s="41"/>
      <c r="M174" s="240" t="s">
        <v>1</v>
      </c>
      <c r="N174" s="241" t="s">
        <v>44</v>
      </c>
      <c r="O174" s="94"/>
      <c r="P174" s="242">
        <f>O174*H174</f>
        <v>0</v>
      </c>
      <c r="Q174" s="242">
        <v>0</v>
      </c>
      <c r="R174" s="242">
        <f>Q174*H174</f>
        <v>0</v>
      </c>
      <c r="S174" s="242">
        <v>0</v>
      </c>
      <c r="T174" s="243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44" t="s">
        <v>327</v>
      </c>
      <c r="AT174" s="244" t="s">
        <v>264</v>
      </c>
      <c r="AU174" s="244" t="s">
        <v>89</v>
      </c>
      <c r="AY174" s="14" t="s">
        <v>263</v>
      </c>
      <c r="BE174" s="245">
        <f>IF(N174="základná",J174,0)</f>
        <v>0</v>
      </c>
      <c r="BF174" s="245">
        <f>IF(N174="znížená",J174,0)</f>
        <v>0</v>
      </c>
      <c r="BG174" s="245">
        <f>IF(N174="zákl. prenesená",J174,0)</f>
        <v>0</v>
      </c>
      <c r="BH174" s="245">
        <f>IF(N174="zníž. prenesená",J174,0)</f>
        <v>0</v>
      </c>
      <c r="BI174" s="245">
        <f>IF(N174="nulová",J174,0)</f>
        <v>0</v>
      </c>
      <c r="BJ174" s="14" t="s">
        <v>89</v>
      </c>
      <c r="BK174" s="246">
        <f>ROUND(I174*H174,3)</f>
        <v>0</v>
      </c>
      <c r="BL174" s="14" t="s">
        <v>327</v>
      </c>
      <c r="BM174" s="244" t="s">
        <v>1976</v>
      </c>
    </row>
    <row r="175" s="2" customFormat="1" ht="21.75" customHeight="1">
      <c r="A175" s="35"/>
      <c r="B175" s="36"/>
      <c r="C175" s="249" t="s">
        <v>436</v>
      </c>
      <c r="D175" s="249" t="s">
        <v>612</v>
      </c>
      <c r="E175" s="250" t="s">
        <v>1977</v>
      </c>
      <c r="F175" s="251" t="s">
        <v>1978</v>
      </c>
      <c r="G175" s="252" t="s">
        <v>410</v>
      </c>
      <c r="H175" s="253">
        <v>1</v>
      </c>
      <c r="I175" s="254"/>
      <c r="J175" s="253">
        <f>ROUND(I175*H175,3)</f>
        <v>0</v>
      </c>
      <c r="K175" s="255"/>
      <c r="L175" s="256"/>
      <c r="M175" s="257" t="s">
        <v>1</v>
      </c>
      <c r="N175" s="258" t="s">
        <v>44</v>
      </c>
      <c r="O175" s="94"/>
      <c r="P175" s="242">
        <f>O175*H175</f>
        <v>0</v>
      </c>
      <c r="Q175" s="242">
        <v>0.0040000000000000001</v>
      </c>
      <c r="R175" s="242">
        <f>Q175*H175</f>
        <v>0.0040000000000000001</v>
      </c>
      <c r="S175" s="242">
        <v>0</v>
      </c>
      <c r="T175" s="243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44" t="s">
        <v>717</v>
      </c>
      <c r="AT175" s="244" t="s">
        <v>612</v>
      </c>
      <c r="AU175" s="244" t="s">
        <v>89</v>
      </c>
      <c r="AY175" s="14" t="s">
        <v>263</v>
      </c>
      <c r="BE175" s="245">
        <f>IF(N175="základná",J175,0)</f>
        <v>0</v>
      </c>
      <c r="BF175" s="245">
        <f>IF(N175="znížená",J175,0)</f>
        <v>0</v>
      </c>
      <c r="BG175" s="245">
        <f>IF(N175="zákl. prenesená",J175,0)</f>
        <v>0</v>
      </c>
      <c r="BH175" s="245">
        <f>IF(N175="zníž. prenesená",J175,0)</f>
        <v>0</v>
      </c>
      <c r="BI175" s="245">
        <f>IF(N175="nulová",J175,0)</f>
        <v>0</v>
      </c>
      <c r="BJ175" s="14" t="s">
        <v>89</v>
      </c>
      <c r="BK175" s="246">
        <f>ROUND(I175*H175,3)</f>
        <v>0</v>
      </c>
      <c r="BL175" s="14" t="s">
        <v>327</v>
      </c>
      <c r="BM175" s="244" t="s">
        <v>1979</v>
      </c>
    </row>
    <row r="176" s="2" customFormat="1" ht="24.15" customHeight="1">
      <c r="A176" s="35"/>
      <c r="B176" s="36"/>
      <c r="C176" s="249" t="s">
        <v>440</v>
      </c>
      <c r="D176" s="249" t="s">
        <v>612</v>
      </c>
      <c r="E176" s="250" t="s">
        <v>1956</v>
      </c>
      <c r="F176" s="251" t="s">
        <v>1957</v>
      </c>
      <c r="G176" s="252" t="s">
        <v>1592</v>
      </c>
      <c r="H176" s="253">
        <v>1</v>
      </c>
      <c r="I176" s="254"/>
      <c r="J176" s="253">
        <f>ROUND(I176*H176,3)</f>
        <v>0</v>
      </c>
      <c r="K176" s="255"/>
      <c r="L176" s="256"/>
      <c r="M176" s="257" t="s">
        <v>1</v>
      </c>
      <c r="N176" s="258" t="s">
        <v>44</v>
      </c>
      <c r="O176" s="94"/>
      <c r="P176" s="242">
        <f>O176*H176</f>
        <v>0</v>
      </c>
      <c r="Q176" s="242">
        <v>0.00050000000000000001</v>
      </c>
      <c r="R176" s="242">
        <f>Q176*H176</f>
        <v>0.00050000000000000001</v>
      </c>
      <c r="S176" s="242">
        <v>0</v>
      </c>
      <c r="T176" s="243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44" t="s">
        <v>717</v>
      </c>
      <c r="AT176" s="244" t="s">
        <v>612</v>
      </c>
      <c r="AU176" s="244" t="s">
        <v>89</v>
      </c>
      <c r="AY176" s="14" t="s">
        <v>263</v>
      </c>
      <c r="BE176" s="245">
        <f>IF(N176="základná",J176,0)</f>
        <v>0</v>
      </c>
      <c r="BF176" s="245">
        <f>IF(N176="znížená",J176,0)</f>
        <v>0</v>
      </c>
      <c r="BG176" s="245">
        <f>IF(N176="zákl. prenesená",J176,0)</f>
        <v>0</v>
      </c>
      <c r="BH176" s="245">
        <f>IF(N176="zníž. prenesená",J176,0)</f>
        <v>0</v>
      </c>
      <c r="BI176" s="245">
        <f>IF(N176="nulová",J176,0)</f>
        <v>0</v>
      </c>
      <c r="BJ176" s="14" t="s">
        <v>89</v>
      </c>
      <c r="BK176" s="246">
        <f>ROUND(I176*H176,3)</f>
        <v>0</v>
      </c>
      <c r="BL176" s="14" t="s">
        <v>327</v>
      </c>
      <c r="BM176" s="244" t="s">
        <v>1980</v>
      </c>
    </row>
    <row r="177" s="2" customFormat="1" ht="16.5" customHeight="1">
      <c r="A177" s="35"/>
      <c r="B177" s="36"/>
      <c r="C177" s="249" t="s">
        <v>444</v>
      </c>
      <c r="D177" s="249" t="s">
        <v>612</v>
      </c>
      <c r="E177" s="250" t="s">
        <v>1959</v>
      </c>
      <c r="F177" s="251" t="s">
        <v>1960</v>
      </c>
      <c r="G177" s="252" t="s">
        <v>410</v>
      </c>
      <c r="H177" s="253">
        <v>22</v>
      </c>
      <c r="I177" s="254"/>
      <c r="J177" s="253">
        <f>ROUND(I177*H177,3)</f>
        <v>0</v>
      </c>
      <c r="K177" s="255"/>
      <c r="L177" s="256"/>
      <c r="M177" s="257" t="s">
        <v>1</v>
      </c>
      <c r="N177" s="258" t="s">
        <v>44</v>
      </c>
      <c r="O177" s="94"/>
      <c r="P177" s="242">
        <f>O177*H177</f>
        <v>0</v>
      </c>
      <c r="Q177" s="242">
        <v>0.00010000000000000001</v>
      </c>
      <c r="R177" s="242">
        <f>Q177*H177</f>
        <v>0.0022000000000000001</v>
      </c>
      <c r="S177" s="242">
        <v>0</v>
      </c>
      <c r="T177" s="243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44" t="s">
        <v>717</v>
      </c>
      <c r="AT177" s="244" t="s">
        <v>612</v>
      </c>
      <c r="AU177" s="244" t="s">
        <v>89</v>
      </c>
      <c r="AY177" s="14" t="s">
        <v>263</v>
      </c>
      <c r="BE177" s="245">
        <f>IF(N177="základná",J177,0)</f>
        <v>0</v>
      </c>
      <c r="BF177" s="245">
        <f>IF(N177="znížená",J177,0)</f>
        <v>0</v>
      </c>
      <c r="BG177" s="245">
        <f>IF(N177="zákl. prenesená",J177,0)</f>
        <v>0</v>
      </c>
      <c r="BH177" s="245">
        <f>IF(N177="zníž. prenesená",J177,0)</f>
        <v>0</v>
      </c>
      <c r="BI177" s="245">
        <f>IF(N177="nulová",J177,0)</f>
        <v>0</v>
      </c>
      <c r="BJ177" s="14" t="s">
        <v>89</v>
      </c>
      <c r="BK177" s="246">
        <f>ROUND(I177*H177,3)</f>
        <v>0</v>
      </c>
      <c r="BL177" s="14" t="s">
        <v>327</v>
      </c>
      <c r="BM177" s="244" t="s">
        <v>1981</v>
      </c>
    </row>
    <row r="178" s="2" customFormat="1" ht="21.75" customHeight="1">
      <c r="A178" s="35"/>
      <c r="B178" s="36"/>
      <c r="C178" s="249" t="s">
        <v>456</v>
      </c>
      <c r="D178" s="249" t="s">
        <v>612</v>
      </c>
      <c r="E178" s="250" t="s">
        <v>1962</v>
      </c>
      <c r="F178" s="251" t="s">
        <v>1963</v>
      </c>
      <c r="G178" s="252" t="s">
        <v>410</v>
      </c>
      <c r="H178" s="253">
        <v>22</v>
      </c>
      <c r="I178" s="254"/>
      <c r="J178" s="253">
        <f>ROUND(I178*H178,3)</f>
        <v>0</v>
      </c>
      <c r="K178" s="255"/>
      <c r="L178" s="256"/>
      <c r="M178" s="257" t="s">
        <v>1</v>
      </c>
      <c r="N178" s="258" t="s">
        <v>44</v>
      </c>
      <c r="O178" s="94"/>
      <c r="P178" s="242">
        <f>O178*H178</f>
        <v>0</v>
      </c>
      <c r="Q178" s="242">
        <v>0.00010000000000000001</v>
      </c>
      <c r="R178" s="242">
        <f>Q178*H178</f>
        <v>0.0022000000000000001</v>
      </c>
      <c r="S178" s="242">
        <v>0</v>
      </c>
      <c r="T178" s="243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44" t="s">
        <v>717</v>
      </c>
      <c r="AT178" s="244" t="s">
        <v>612</v>
      </c>
      <c r="AU178" s="244" t="s">
        <v>89</v>
      </c>
      <c r="AY178" s="14" t="s">
        <v>263</v>
      </c>
      <c r="BE178" s="245">
        <f>IF(N178="základná",J178,0)</f>
        <v>0</v>
      </c>
      <c r="BF178" s="245">
        <f>IF(N178="znížená",J178,0)</f>
        <v>0</v>
      </c>
      <c r="BG178" s="245">
        <f>IF(N178="zákl. prenesená",J178,0)</f>
        <v>0</v>
      </c>
      <c r="BH178" s="245">
        <f>IF(N178="zníž. prenesená",J178,0)</f>
        <v>0</v>
      </c>
      <c r="BI178" s="245">
        <f>IF(N178="nulová",J178,0)</f>
        <v>0</v>
      </c>
      <c r="BJ178" s="14" t="s">
        <v>89</v>
      </c>
      <c r="BK178" s="246">
        <f>ROUND(I178*H178,3)</f>
        <v>0</v>
      </c>
      <c r="BL178" s="14" t="s">
        <v>327</v>
      </c>
      <c r="BM178" s="244" t="s">
        <v>1982</v>
      </c>
    </row>
    <row r="179" s="2" customFormat="1" ht="24.15" customHeight="1">
      <c r="A179" s="35"/>
      <c r="B179" s="36"/>
      <c r="C179" s="233" t="s">
        <v>464</v>
      </c>
      <c r="D179" s="233" t="s">
        <v>264</v>
      </c>
      <c r="E179" s="234" t="s">
        <v>1983</v>
      </c>
      <c r="F179" s="235" t="s">
        <v>1984</v>
      </c>
      <c r="G179" s="236" t="s">
        <v>410</v>
      </c>
      <c r="H179" s="237">
        <v>1</v>
      </c>
      <c r="I179" s="238"/>
      <c r="J179" s="237">
        <f>ROUND(I179*H179,3)</f>
        <v>0</v>
      </c>
      <c r="K179" s="239"/>
      <c r="L179" s="41"/>
      <c r="M179" s="240" t="s">
        <v>1</v>
      </c>
      <c r="N179" s="241" t="s">
        <v>44</v>
      </c>
      <c r="O179" s="94"/>
      <c r="P179" s="242">
        <f>O179*H179</f>
        <v>0</v>
      </c>
      <c r="Q179" s="242">
        <v>0</v>
      </c>
      <c r="R179" s="242">
        <f>Q179*H179</f>
        <v>0</v>
      </c>
      <c r="S179" s="242">
        <v>0</v>
      </c>
      <c r="T179" s="243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44" t="s">
        <v>327</v>
      </c>
      <c r="AT179" s="244" t="s">
        <v>264</v>
      </c>
      <c r="AU179" s="244" t="s">
        <v>89</v>
      </c>
      <c r="AY179" s="14" t="s">
        <v>263</v>
      </c>
      <c r="BE179" s="245">
        <f>IF(N179="základná",J179,0)</f>
        <v>0</v>
      </c>
      <c r="BF179" s="245">
        <f>IF(N179="znížená",J179,0)</f>
        <v>0</v>
      </c>
      <c r="BG179" s="245">
        <f>IF(N179="zákl. prenesená",J179,0)</f>
        <v>0</v>
      </c>
      <c r="BH179" s="245">
        <f>IF(N179="zníž. prenesená",J179,0)</f>
        <v>0</v>
      </c>
      <c r="BI179" s="245">
        <f>IF(N179="nulová",J179,0)</f>
        <v>0</v>
      </c>
      <c r="BJ179" s="14" t="s">
        <v>89</v>
      </c>
      <c r="BK179" s="246">
        <f>ROUND(I179*H179,3)</f>
        <v>0</v>
      </c>
      <c r="BL179" s="14" t="s">
        <v>327</v>
      </c>
      <c r="BM179" s="244" t="s">
        <v>1985</v>
      </c>
    </row>
    <row r="180" s="2" customFormat="1" ht="21.75" customHeight="1">
      <c r="A180" s="35"/>
      <c r="B180" s="36"/>
      <c r="C180" s="249" t="s">
        <v>468</v>
      </c>
      <c r="D180" s="249" t="s">
        <v>612</v>
      </c>
      <c r="E180" s="250" t="s">
        <v>1986</v>
      </c>
      <c r="F180" s="251" t="s">
        <v>1987</v>
      </c>
      <c r="G180" s="252" t="s">
        <v>410</v>
      </c>
      <c r="H180" s="253">
        <v>1</v>
      </c>
      <c r="I180" s="254"/>
      <c r="J180" s="253">
        <f>ROUND(I180*H180,3)</f>
        <v>0</v>
      </c>
      <c r="K180" s="255"/>
      <c r="L180" s="256"/>
      <c r="M180" s="257" t="s">
        <v>1</v>
      </c>
      <c r="N180" s="258" t="s">
        <v>44</v>
      </c>
      <c r="O180" s="94"/>
      <c r="P180" s="242">
        <f>O180*H180</f>
        <v>0</v>
      </c>
      <c r="Q180" s="242">
        <v>0.0040000000000000001</v>
      </c>
      <c r="R180" s="242">
        <f>Q180*H180</f>
        <v>0.0040000000000000001</v>
      </c>
      <c r="S180" s="242">
        <v>0</v>
      </c>
      <c r="T180" s="243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44" t="s">
        <v>717</v>
      </c>
      <c r="AT180" s="244" t="s">
        <v>612</v>
      </c>
      <c r="AU180" s="244" t="s">
        <v>89</v>
      </c>
      <c r="AY180" s="14" t="s">
        <v>263</v>
      </c>
      <c r="BE180" s="245">
        <f>IF(N180="základná",J180,0)</f>
        <v>0</v>
      </c>
      <c r="BF180" s="245">
        <f>IF(N180="znížená",J180,0)</f>
        <v>0</v>
      </c>
      <c r="BG180" s="245">
        <f>IF(N180="zákl. prenesená",J180,0)</f>
        <v>0</v>
      </c>
      <c r="BH180" s="245">
        <f>IF(N180="zníž. prenesená",J180,0)</f>
        <v>0</v>
      </c>
      <c r="BI180" s="245">
        <f>IF(N180="nulová",J180,0)</f>
        <v>0</v>
      </c>
      <c r="BJ180" s="14" t="s">
        <v>89</v>
      </c>
      <c r="BK180" s="246">
        <f>ROUND(I180*H180,3)</f>
        <v>0</v>
      </c>
      <c r="BL180" s="14" t="s">
        <v>327</v>
      </c>
      <c r="BM180" s="244" t="s">
        <v>1988</v>
      </c>
    </row>
    <row r="181" s="2" customFormat="1" ht="24.15" customHeight="1">
      <c r="A181" s="35"/>
      <c r="B181" s="36"/>
      <c r="C181" s="249" t="s">
        <v>472</v>
      </c>
      <c r="D181" s="249" t="s">
        <v>612</v>
      </c>
      <c r="E181" s="250" t="s">
        <v>1956</v>
      </c>
      <c r="F181" s="251" t="s">
        <v>1957</v>
      </c>
      <c r="G181" s="252" t="s">
        <v>1592</v>
      </c>
      <c r="H181" s="253">
        <v>1</v>
      </c>
      <c r="I181" s="254"/>
      <c r="J181" s="253">
        <f>ROUND(I181*H181,3)</f>
        <v>0</v>
      </c>
      <c r="K181" s="255"/>
      <c r="L181" s="256"/>
      <c r="M181" s="257" t="s">
        <v>1</v>
      </c>
      <c r="N181" s="258" t="s">
        <v>44</v>
      </c>
      <c r="O181" s="94"/>
      <c r="P181" s="242">
        <f>O181*H181</f>
        <v>0</v>
      </c>
      <c r="Q181" s="242">
        <v>0.00050000000000000001</v>
      </c>
      <c r="R181" s="242">
        <f>Q181*H181</f>
        <v>0.00050000000000000001</v>
      </c>
      <c r="S181" s="242">
        <v>0</v>
      </c>
      <c r="T181" s="243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44" t="s">
        <v>717</v>
      </c>
      <c r="AT181" s="244" t="s">
        <v>612</v>
      </c>
      <c r="AU181" s="244" t="s">
        <v>89</v>
      </c>
      <c r="AY181" s="14" t="s">
        <v>263</v>
      </c>
      <c r="BE181" s="245">
        <f>IF(N181="základná",J181,0)</f>
        <v>0</v>
      </c>
      <c r="BF181" s="245">
        <f>IF(N181="znížená",J181,0)</f>
        <v>0</v>
      </c>
      <c r="BG181" s="245">
        <f>IF(N181="zákl. prenesená",J181,0)</f>
        <v>0</v>
      </c>
      <c r="BH181" s="245">
        <f>IF(N181="zníž. prenesená",J181,0)</f>
        <v>0</v>
      </c>
      <c r="BI181" s="245">
        <f>IF(N181="nulová",J181,0)</f>
        <v>0</v>
      </c>
      <c r="BJ181" s="14" t="s">
        <v>89</v>
      </c>
      <c r="BK181" s="246">
        <f>ROUND(I181*H181,3)</f>
        <v>0</v>
      </c>
      <c r="BL181" s="14" t="s">
        <v>327</v>
      </c>
      <c r="BM181" s="244" t="s">
        <v>1989</v>
      </c>
    </row>
    <row r="182" s="2" customFormat="1" ht="16.5" customHeight="1">
      <c r="A182" s="35"/>
      <c r="B182" s="36"/>
      <c r="C182" s="249" t="s">
        <v>480</v>
      </c>
      <c r="D182" s="249" t="s">
        <v>612</v>
      </c>
      <c r="E182" s="250" t="s">
        <v>1959</v>
      </c>
      <c r="F182" s="251" t="s">
        <v>1960</v>
      </c>
      <c r="G182" s="252" t="s">
        <v>410</v>
      </c>
      <c r="H182" s="253">
        <v>24</v>
      </c>
      <c r="I182" s="254"/>
      <c r="J182" s="253">
        <f>ROUND(I182*H182,3)</f>
        <v>0</v>
      </c>
      <c r="K182" s="255"/>
      <c r="L182" s="256"/>
      <c r="M182" s="257" t="s">
        <v>1</v>
      </c>
      <c r="N182" s="258" t="s">
        <v>44</v>
      </c>
      <c r="O182" s="94"/>
      <c r="P182" s="242">
        <f>O182*H182</f>
        <v>0</v>
      </c>
      <c r="Q182" s="242">
        <v>0.00010000000000000001</v>
      </c>
      <c r="R182" s="242">
        <f>Q182*H182</f>
        <v>0.0024000000000000002</v>
      </c>
      <c r="S182" s="242">
        <v>0</v>
      </c>
      <c r="T182" s="243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44" t="s">
        <v>717</v>
      </c>
      <c r="AT182" s="244" t="s">
        <v>612</v>
      </c>
      <c r="AU182" s="244" t="s">
        <v>89</v>
      </c>
      <c r="AY182" s="14" t="s">
        <v>263</v>
      </c>
      <c r="BE182" s="245">
        <f>IF(N182="základná",J182,0)</f>
        <v>0</v>
      </c>
      <c r="BF182" s="245">
        <f>IF(N182="znížená",J182,0)</f>
        <v>0</v>
      </c>
      <c r="BG182" s="245">
        <f>IF(N182="zákl. prenesená",J182,0)</f>
        <v>0</v>
      </c>
      <c r="BH182" s="245">
        <f>IF(N182="zníž. prenesená",J182,0)</f>
        <v>0</v>
      </c>
      <c r="BI182" s="245">
        <f>IF(N182="nulová",J182,0)</f>
        <v>0</v>
      </c>
      <c r="BJ182" s="14" t="s">
        <v>89</v>
      </c>
      <c r="BK182" s="246">
        <f>ROUND(I182*H182,3)</f>
        <v>0</v>
      </c>
      <c r="BL182" s="14" t="s">
        <v>327</v>
      </c>
      <c r="BM182" s="244" t="s">
        <v>1990</v>
      </c>
    </row>
    <row r="183" s="2" customFormat="1" ht="21.75" customHeight="1">
      <c r="A183" s="35"/>
      <c r="B183" s="36"/>
      <c r="C183" s="249" t="s">
        <v>484</v>
      </c>
      <c r="D183" s="249" t="s">
        <v>612</v>
      </c>
      <c r="E183" s="250" t="s">
        <v>1962</v>
      </c>
      <c r="F183" s="251" t="s">
        <v>1963</v>
      </c>
      <c r="G183" s="252" t="s">
        <v>410</v>
      </c>
      <c r="H183" s="253">
        <v>24</v>
      </c>
      <c r="I183" s="254"/>
      <c r="J183" s="253">
        <f>ROUND(I183*H183,3)</f>
        <v>0</v>
      </c>
      <c r="K183" s="255"/>
      <c r="L183" s="256"/>
      <c r="M183" s="257" t="s">
        <v>1</v>
      </c>
      <c r="N183" s="258" t="s">
        <v>44</v>
      </c>
      <c r="O183" s="94"/>
      <c r="P183" s="242">
        <f>O183*H183</f>
        <v>0</v>
      </c>
      <c r="Q183" s="242">
        <v>0.00010000000000000001</v>
      </c>
      <c r="R183" s="242">
        <f>Q183*H183</f>
        <v>0.0024000000000000002</v>
      </c>
      <c r="S183" s="242">
        <v>0</v>
      </c>
      <c r="T183" s="243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44" t="s">
        <v>717</v>
      </c>
      <c r="AT183" s="244" t="s">
        <v>612</v>
      </c>
      <c r="AU183" s="244" t="s">
        <v>89</v>
      </c>
      <c r="AY183" s="14" t="s">
        <v>263</v>
      </c>
      <c r="BE183" s="245">
        <f>IF(N183="základná",J183,0)</f>
        <v>0</v>
      </c>
      <c r="BF183" s="245">
        <f>IF(N183="znížená",J183,0)</f>
        <v>0</v>
      </c>
      <c r="BG183" s="245">
        <f>IF(N183="zákl. prenesená",J183,0)</f>
        <v>0</v>
      </c>
      <c r="BH183" s="245">
        <f>IF(N183="zníž. prenesená",J183,0)</f>
        <v>0</v>
      </c>
      <c r="BI183" s="245">
        <f>IF(N183="nulová",J183,0)</f>
        <v>0</v>
      </c>
      <c r="BJ183" s="14" t="s">
        <v>89</v>
      </c>
      <c r="BK183" s="246">
        <f>ROUND(I183*H183,3)</f>
        <v>0</v>
      </c>
      <c r="BL183" s="14" t="s">
        <v>327</v>
      </c>
      <c r="BM183" s="244" t="s">
        <v>1991</v>
      </c>
    </row>
    <row r="184" s="2" customFormat="1" ht="24.15" customHeight="1">
      <c r="A184" s="35"/>
      <c r="B184" s="36"/>
      <c r="C184" s="233" t="s">
        <v>1561</v>
      </c>
      <c r="D184" s="233" t="s">
        <v>264</v>
      </c>
      <c r="E184" s="234" t="s">
        <v>1992</v>
      </c>
      <c r="F184" s="235" t="s">
        <v>1993</v>
      </c>
      <c r="G184" s="236" t="s">
        <v>410</v>
      </c>
      <c r="H184" s="237">
        <v>1</v>
      </c>
      <c r="I184" s="238"/>
      <c r="J184" s="237">
        <f>ROUND(I184*H184,3)</f>
        <v>0</v>
      </c>
      <c r="K184" s="239"/>
      <c r="L184" s="41"/>
      <c r="M184" s="240" t="s">
        <v>1</v>
      </c>
      <c r="N184" s="241" t="s">
        <v>44</v>
      </c>
      <c r="O184" s="94"/>
      <c r="P184" s="242">
        <f>O184*H184</f>
        <v>0</v>
      </c>
      <c r="Q184" s="242">
        <v>0</v>
      </c>
      <c r="R184" s="242">
        <f>Q184*H184</f>
        <v>0</v>
      </c>
      <c r="S184" s="242">
        <v>0</v>
      </c>
      <c r="T184" s="243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44" t="s">
        <v>327</v>
      </c>
      <c r="AT184" s="244" t="s">
        <v>264</v>
      </c>
      <c r="AU184" s="244" t="s">
        <v>89</v>
      </c>
      <c r="AY184" s="14" t="s">
        <v>263</v>
      </c>
      <c r="BE184" s="245">
        <f>IF(N184="základná",J184,0)</f>
        <v>0</v>
      </c>
      <c r="BF184" s="245">
        <f>IF(N184="znížená",J184,0)</f>
        <v>0</v>
      </c>
      <c r="BG184" s="245">
        <f>IF(N184="zákl. prenesená",J184,0)</f>
        <v>0</v>
      </c>
      <c r="BH184" s="245">
        <f>IF(N184="zníž. prenesená",J184,0)</f>
        <v>0</v>
      </c>
      <c r="BI184" s="245">
        <f>IF(N184="nulová",J184,0)</f>
        <v>0</v>
      </c>
      <c r="BJ184" s="14" t="s">
        <v>89</v>
      </c>
      <c r="BK184" s="246">
        <f>ROUND(I184*H184,3)</f>
        <v>0</v>
      </c>
      <c r="BL184" s="14" t="s">
        <v>327</v>
      </c>
      <c r="BM184" s="244" t="s">
        <v>1994</v>
      </c>
    </row>
    <row r="185" s="2" customFormat="1" ht="24.15" customHeight="1">
      <c r="A185" s="35"/>
      <c r="B185" s="36"/>
      <c r="C185" s="249" t="s">
        <v>1565</v>
      </c>
      <c r="D185" s="249" t="s">
        <v>612</v>
      </c>
      <c r="E185" s="250" t="s">
        <v>1995</v>
      </c>
      <c r="F185" s="251" t="s">
        <v>1996</v>
      </c>
      <c r="G185" s="252" t="s">
        <v>410</v>
      </c>
      <c r="H185" s="253">
        <v>1</v>
      </c>
      <c r="I185" s="254"/>
      <c r="J185" s="253">
        <f>ROUND(I185*H185,3)</f>
        <v>0</v>
      </c>
      <c r="K185" s="255"/>
      <c r="L185" s="256"/>
      <c r="M185" s="257" t="s">
        <v>1</v>
      </c>
      <c r="N185" s="258" t="s">
        <v>44</v>
      </c>
      <c r="O185" s="94"/>
      <c r="P185" s="242">
        <f>O185*H185</f>
        <v>0</v>
      </c>
      <c r="Q185" s="242">
        <v>0.0040000000000000001</v>
      </c>
      <c r="R185" s="242">
        <f>Q185*H185</f>
        <v>0.0040000000000000001</v>
      </c>
      <c r="S185" s="242">
        <v>0</v>
      </c>
      <c r="T185" s="243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44" t="s">
        <v>717</v>
      </c>
      <c r="AT185" s="244" t="s">
        <v>612</v>
      </c>
      <c r="AU185" s="244" t="s">
        <v>89</v>
      </c>
      <c r="AY185" s="14" t="s">
        <v>263</v>
      </c>
      <c r="BE185" s="245">
        <f>IF(N185="základná",J185,0)</f>
        <v>0</v>
      </c>
      <c r="BF185" s="245">
        <f>IF(N185="znížená",J185,0)</f>
        <v>0</v>
      </c>
      <c r="BG185" s="245">
        <f>IF(N185="zákl. prenesená",J185,0)</f>
        <v>0</v>
      </c>
      <c r="BH185" s="245">
        <f>IF(N185="zníž. prenesená",J185,0)</f>
        <v>0</v>
      </c>
      <c r="BI185" s="245">
        <f>IF(N185="nulová",J185,0)</f>
        <v>0</v>
      </c>
      <c r="BJ185" s="14" t="s">
        <v>89</v>
      </c>
      <c r="BK185" s="246">
        <f>ROUND(I185*H185,3)</f>
        <v>0</v>
      </c>
      <c r="BL185" s="14" t="s">
        <v>327</v>
      </c>
      <c r="BM185" s="244" t="s">
        <v>1997</v>
      </c>
    </row>
    <row r="186" s="2" customFormat="1" ht="24.15" customHeight="1">
      <c r="A186" s="35"/>
      <c r="B186" s="36"/>
      <c r="C186" s="233" t="s">
        <v>493</v>
      </c>
      <c r="D186" s="233" t="s">
        <v>264</v>
      </c>
      <c r="E186" s="234" t="s">
        <v>1998</v>
      </c>
      <c r="F186" s="235" t="s">
        <v>1999</v>
      </c>
      <c r="G186" s="236" t="s">
        <v>410</v>
      </c>
      <c r="H186" s="237">
        <v>4</v>
      </c>
      <c r="I186" s="238"/>
      <c r="J186" s="237">
        <f>ROUND(I186*H186,3)</f>
        <v>0</v>
      </c>
      <c r="K186" s="239"/>
      <c r="L186" s="41"/>
      <c r="M186" s="240" t="s">
        <v>1</v>
      </c>
      <c r="N186" s="241" t="s">
        <v>44</v>
      </c>
      <c r="O186" s="94"/>
      <c r="P186" s="242">
        <f>O186*H186</f>
        <v>0</v>
      </c>
      <c r="Q186" s="242">
        <v>0</v>
      </c>
      <c r="R186" s="242">
        <f>Q186*H186</f>
        <v>0</v>
      </c>
      <c r="S186" s="242">
        <v>0</v>
      </c>
      <c r="T186" s="243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44" t="s">
        <v>327</v>
      </c>
      <c r="AT186" s="244" t="s">
        <v>264</v>
      </c>
      <c r="AU186" s="244" t="s">
        <v>89</v>
      </c>
      <c r="AY186" s="14" t="s">
        <v>263</v>
      </c>
      <c r="BE186" s="245">
        <f>IF(N186="základná",J186,0)</f>
        <v>0</v>
      </c>
      <c r="BF186" s="245">
        <f>IF(N186="znížená",J186,0)</f>
        <v>0</v>
      </c>
      <c r="BG186" s="245">
        <f>IF(N186="zákl. prenesená",J186,0)</f>
        <v>0</v>
      </c>
      <c r="BH186" s="245">
        <f>IF(N186="zníž. prenesená",J186,0)</f>
        <v>0</v>
      </c>
      <c r="BI186" s="245">
        <f>IF(N186="nulová",J186,0)</f>
        <v>0</v>
      </c>
      <c r="BJ186" s="14" t="s">
        <v>89</v>
      </c>
      <c r="BK186" s="246">
        <f>ROUND(I186*H186,3)</f>
        <v>0</v>
      </c>
      <c r="BL186" s="14" t="s">
        <v>327</v>
      </c>
      <c r="BM186" s="244" t="s">
        <v>2000</v>
      </c>
    </row>
    <row r="187" s="2" customFormat="1" ht="24.15" customHeight="1">
      <c r="A187" s="35"/>
      <c r="B187" s="36"/>
      <c r="C187" s="249" t="s">
        <v>501</v>
      </c>
      <c r="D187" s="249" t="s">
        <v>612</v>
      </c>
      <c r="E187" s="250" t="s">
        <v>2001</v>
      </c>
      <c r="F187" s="251" t="s">
        <v>2002</v>
      </c>
      <c r="G187" s="252" t="s">
        <v>410</v>
      </c>
      <c r="H187" s="253">
        <v>4</v>
      </c>
      <c r="I187" s="254"/>
      <c r="J187" s="253">
        <f>ROUND(I187*H187,3)</f>
        <v>0</v>
      </c>
      <c r="K187" s="255"/>
      <c r="L187" s="256"/>
      <c r="M187" s="257" t="s">
        <v>1</v>
      </c>
      <c r="N187" s="258" t="s">
        <v>44</v>
      </c>
      <c r="O187" s="94"/>
      <c r="P187" s="242">
        <f>O187*H187</f>
        <v>0</v>
      </c>
      <c r="Q187" s="242">
        <v>0.0040000000000000001</v>
      </c>
      <c r="R187" s="242">
        <f>Q187*H187</f>
        <v>0.016</v>
      </c>
      <c r="S187" s="242">
        <v>0</v>
      </c>
      <c r="T187" s="243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44" t="s">
        <v>717</v>
      </c>
      <c r="AT187" s="244" t="s">
        <v>612</v>
      </c>
      <c r="AU187" s="244" t="s">
        <v>89</v>
      </c>
      <c r="AY187" s="14" t="s">
        <v>263</v>
      </c>
      <c r="BE187" s="245">
        <f>IF(N187="základná",J187,0)</f>
        <v>0</v>
      </c>
      <c r="BF187" s="245">
        <f>IF(N187="znížená",J187,0)</f>
        <v>0</v>
      </c>
      <c r="BG187" s="245">
        <f>IF(N187="zákl. prenesená",J187,0)</f>
        <v>0</v>
      </c>
      <c r="BH187" s="245">
        <f>IF(N187="zníž. prenesená",J187,0)</f>
        <v>0</v>
      </c>
      <c r="BI187" s="245">
        <f>IF(N187="nulová",J187,0)</f>
        <v>0</v>
      </c>
      <c r="BJ187" s="14" t="s">
        <v>89</v>
      </c>
      <c r="BK187" s="246">
        <f>ROUND(I187*H187,3)</f>
        <v>0</v>
      </c>
      <c r="BL187" s="14" t="s">
        <v>327</v>
      </c>
      <c r="BM187" s="244" t="s">
        <v>2003</v>
      </c>
    </row>
    <row r="188" s="2" customFormat="1" ht="24.15" customHeight="1">
      <c r="A188" s="35"/>
      <c r="B188" s="36"/>
      <c r="C188" s="233" t="s">
        <v>505</v>
      </c>
      <c r="D188" s="233" t="s">
        <v>264</v>
      </c>
      <c r="E188" s="234" t="s">
        <v>2004</v>
      </c>
      <c r="F188" s="235" t="s">
        <v>2005</v>
      </c>
      <c r="G188" s="236" t="s">
        <v>1445</v>
      </c>
      <c r="H188" s="238"/>
      <c r="I188" s="238"/>
      <c r="J188" s="237">
        <f>ROUND(I188*H188,3)</f>
        <v>0</v>
      </c>
      <c r="K188" s="239"/>
      <c r="L188" s="41"/>
      <c r="M188" s="240" t="s">
        <v>1</v>
      </c>
      <c r="N188" s="241" t="s">
        <v>44</v>
      </c>
      <c r="O188" s="94"/>
      <c r="P188" s="242">
        <f>O188*H188</f>
        <v>0</v>
      </c>
      <c r="Q188" s="242">
        <v>0</v>
      </c>
      <c r="R188" s="242">
        <f>Q188*H188</f>
        <v>0</v>
      </c>
      <c r="S188" s="242">
        <v>0</v>
      </c>
      <c r="T188" s="243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44" t="s">
        <v>327</v>
      </c>
      <c r="AT188" s="244" t="s">
        <v>264</v>
      </c>
      <c r="AU188" s="244" t="s">
        <v>89</v>
      </c>
      <c r="AY188" s="14" t="s">
        <v>263</v>
      </c>
      <c r="BE188" s="245">
        <f>IF(N188="základná",J188,0)</f>
        <v>0</v>
      </c>
      <c r="BF188" s="245">
        <f>IF(N188="znížená",J188,0)</f>
        <v>0</v>
      </c>
      <c r="BG188" s="245">
        <f>IF(N188="zákl. prenesená",J188,0)</f>
        <v>0</v>
      </c>
      <c r="BH188" s="245">
        <f>IF(N188="zníž. prenesená",J188,0)</f>
        <v>0</v>
      </c>
      <c r="BI188" s="245">
        <f>IF(N188="nulová",J188,0)</f>
        <v>0</v>
      </c>
      <c r="BJ188" s="14" t="s">
        <v>89</v>
      </c>
      <c r="BK188" s="246">
        <f>ROUND(I188*H188,3)</f>
        <v>0</v>
      </c>
      <c r="BL188" s="14" t="s">
        <v>327</v>
      </c>
      <c r="BM188" s="244" t="s">
        <v>2006</v>
      </c>
    </row>
    <row r="189" s="2" customFormat="1" ht="24.15" customHeight="1">
      <c r="A189" s="35"/>
      <c r="B189" s="36"/>
      <c r="C189" s="233" t="s">
        <v>509</v>
      </c>
      <c r="D189" s="233" t="s">
        <v>264</v>
      </c>
      <c r="E189" s="234" t="s">
        <v>2007</v>
      </c>
      <c r="F189" s="235" t="s">
        <v>2008</v>
      </c>
      <c r="G189" s="236" t="s">
        <v>1445</v>
      </c>
      <c r="H189" s="238"/>
      <c r="I189" s="238"/>
      <c r="J189" s="237">
        <f>ROUND(I189*H189,3)</f>
        <v>0</v>
      </c>
      <c r="K189" s="239"/>
      <c r="L189" s="41"/>
      <c r="M189" s="240" t="s">
        <v>1</v>
      </c>
      <c r="N189" s="241" t="s">
        <v>44</v>
      </c>
      <c r="O189" s="94"/>
      <c r="P189" s="242">
        <f>O189*H189</f>
        <v>0</v>
      </c>
      <c r="Q189" s="242">
        <v>0</v>
      </c>
      <c r="R189" s="242">
        <f>Q189*H189</f>
        <v>0</v>
      </c>
      <c r="S189" s="242">
        <v>0</v>
      </c>
      <c r="T189" s="243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44" t="s">
        <v>327</v>
      </c>
      <c r="AT189" s="244" t="s">
        <v>264</v>
      </c>
      <c r="AU189" s="244" t="s">
        <v>89</v>
      </c>
      <c r="AY189" s="14" t="s">
        <v>263</v>
      </c>
      <c r="BE189" s="245">
        <f>IF(N189="základná",J189,0)</f>
        <v>0</v>
      </c>
      <c r="BF189" s="245">
        <f>IF(N189="znížená",J189,0)</f>
        <v>0</v>
      </c>
      <c r="BG189" s="245">
        <f>IF(N189="zákl. prenesená",J189,0)</f>
        <v>0</v>
      </c>
      <c r="BH189" s="245">
        <f>IF(N189="zníž. prenesená",J189,0)</f>
        <v>0</v>
      </c>
      <c r="BI189" s="245">
        <f>IF(N189="nulová",J189,0)</f>
        <v>0</v>
      </c>
      <c r="BJ189" s="14" t="s">
        <v>89</v>
      </c>
      <c r="BK189" s="246">
        <f>ROUND(I189*H189,3)</f>
        <v>0</v>
      </c>
      <c r="BL189" s="14" t="s">
        <v>327</v>
      </c>
      <c r="BM189" s="244" t="s">
        <v>2009</v>
      </c>
    </row>
    <row r="190" s="12" customFormat="1" ht="25.92" customHeight="1">
      <c r="A190" s="12"/>
      <c r="B190" s="219"/>
      <c r="C190" s="220"/>
      <c r="D190" s="221" t="s">
        <v>77</v>
      </c>
      <c r="E190" s="222" t="s">
        <v>1848</v>
      </c>
      <c r="F190" s="222" t="s">
        <v>1849</v>
      </c>
      <c r="G190" s="220"/>
      <c r="H190" s="220"/>
      <c r="I190" s="223"/>
      <c r="J190" s="224">
        <f>BK190</f>
        <v>0</v>
      </c>
      <c r="K190" s="220"/>
      <c r="L190" s="225"/>
      <c r="M190" s="226"/>
      <c r="N190" s="227"/>
      <c r="O190" s="227"/>
      <c r="P190" s="228">
        <f>SUM(P191:P192)</f>
        <v>0</v>
      </c>
      <c r="Q190" s="227"/>
      <c r="R190" s="228">
        <f>SUM(R191:R192)</f>
        <v>0</v>
      </c>
      <c r="S190" s="227"/>
      <c r="T190" s="229">
        <f>SUM(T191:T192)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30" t="s">
        <v>101</v>
      </c>
      <c r="AT190" s="231" t="s">
        <v>77</v>
      </c>
      <c r="AU190" s="231" t="s">
        <v>78</v>
      </c>
      <c r="AY190" s="230" t="s">
        <v>263</v>
      </c>
      <c r="BK190" s="232">
        <f>SUM(BK191:BK192)</f>
        <v>0</v>
      </c>
    </row>
    <row r="191" s="2" customFormat="1" ht="16.5" customHeight="1">
      <c r="A191" s="35"/>
      <c r="B191" s="36"/>
      <c r="C191" s="233" t="s">
        <v>513</v>
      </c>
      <c r="D191" s="233" t="s">
        <v>264</v>
      </c>
      <c r="E191" s="234" t="s">
        <v>2010</v>
      </c>
      <c r="F191" s="235" t="s">
        <v>2011</v>
      </c>
      <c r="G191" s="236" t="s">
        <v>1852</v>
      </c>
      <c r="H191" s="237">
        <v>48</v>
      </c>
      <c r="I191" s="238"/>
      <c r="J191" s="237">
        <f>ROUND(I191*H191,3)</f>
        <v>0</v>
      </c>
      <c r="K191" s="239"/>
      <c r="L191" s="41"/>
      <c r="M191" s="240" t="s">
        <v>1</v>
      </c>
      <c r="N191" s="241" t="s">
        <v>44</v>
      </c>
      <c r="O191" s="94"/>
      <c r="P191" s="242">
        <f>O191*H191</f>
        <v>0</v>
      </c>
      <c r="Q191" s="242">
        <v>0</v>
      </c>
      <c r="R191" s="242">
        <f>Q191*H191</f>
        <v>0</v>
      </c>
      <c r="S191" s="242">
        <v>0</v>
      </c>
      <c r="T191" s="243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44" t="s">
        <v>1853</v>
      </c>
      <c r="AT191" s="244" t="s">
        <v>264</v>
      </c>
      <c r="AU191" s="244" t="s">
        <v>85</v>
      </c>
      <c r="AY191" s="14" t="s">
        <v>263</v>
      </c>
      <c r="BE191" s="245">
        <f>IF(N191="základná",J191,0)</f>
        <v>0</v>
      </c>
      <c r="BF191" s="245">
        <f>IF(N191="znížená",J191,0)</f>
        <v>0</v>
      </c>
      <c r="BG191" s="245">
        <f>IF(N191="zákl. prenesená",J191,0)</f>
        <v>0</v>
      </c>
      <c r="BH191" s="245">
        <f>IF(N191="zníž. prenesená",J191,0)</f>
        <v>0</v>
      </c>
      <c r="BI191" s="245">
        <f>IF(N191="nulová",J191,0)</f>
        <v>0</v>
      </c>
      <c r="BJ191" s="14" t="s">
        <v>89</v>
      </c>
      <c r="BK191" s="246">
        <f>ROUND(I191*H191,3)</f>
        <v>0</v>
      </c>
      <c r="BL191" s="14" t="s">
        <v>1853</v>
      </c>
      <c r="BM191" s="244" t="s">
        <v>2012</v>
      </c>
    </row>
    <row r="192" s="2" customFormat="1" ht="16.5" customHeight="1">
      <c r="A192" s="35"/>
      <c r="B192" s="36"/>
      <c r="C192" s="233" t="s">
        <v>517</v>
      </c>
      <c r="D192" s="233" t="s">
        <v>264</v>
      </c>
      <c r="E192" s="234" t="s">
        <v>2013</v>
      </c>
      <c r="F192" s="235" t="s">
        <v>2014</v>
      </c>
      <c r="G192" s="236" t="s">
        <v>1852</v>
      </c>
      <c r="H192" s="237">
        <v>72</v>
      </c>
      <c r="I192" s="238"/>
      <c r="J192" s="237">
        <f>ROUND(I192*H192,3)</f>
        <v>0</v>
      </c>
      <c r="K192" s="239"/>
      <c r="L192" s="41"/>
      <c r="M192" s="259" t="s">
        <v>1</v>
      </c>
      <c r="N192" s="260" t="s">
        <v>44</v>
      </c>
      <c r="O192" s="261"/>
      <c r="P192" s="262">
        <f>O192*H192</f>
        <v>0</v>
      </c>
      <c r="Q192" s="262">
        <v>0</v>
      </c>
      <c r="R192" s="262">
        <f>Q192*H192</f>
        <v>0</v>
      </c>
      <c r="S192" s="262">
        <v>0</v>
      </c>
      <c r="T192" s="263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44" t="s">
        <v>1853</v>
      </c>
      <c r="AT192" s="244" t="s">
        <v>264</v>
      </c>
      <c r="AU192" s="244" t="s">
        <v>85</v>
      </c>
      <c r="AY192" s="14" t="s">
        <v>263</v>
      </c>
      <c r="BE192" s="245">
        <f>IF(N192="základná",J192,0)</f>
        <v>0</v>
      </c>
      <c r="BF192" s="245">
        <f>IF(N192="znížená",J192,0)</f>
        <v>0</v>
      </c>
      <c r="BG192" s="245">
        <f>IF(N192="zákl. prenesená",J192,0)</f>
        <v>0</v>
      </c>
      <c r="BH192" s="245">
        <f>IF(N192="zníž. prenesená",J192,0)</f>
        <v>0</v>
      </c>
      <c r="BI192" s="245">
        <f>IF(N192="nulová",J192,0)</f>
        <v>0</v>
      </c>
      <c r="BJ192" s="14" t="s">
        <v>89</v>
      </c>
      <c r="BK192" s="246">
        <f>ROUND(I192*H192,3)</f>
        <v>0</v>
      </c>
      <c r="BL192" s="14" t="s">
        <v>1853</v>
      </c>
      <c r="BM192" s="244" t="s">
        <v>2015</v>
      </c>
    </row>
    <row r="193" s="2" customFormat="1" ht="6.96" customHeight="1">
      <c r="A193" s="35"/>
      <c r="B193" s="69"/>
      <c r="C193" s="70"/>
      <c r="D193" s="70"/>
      <c r="E193" s="70"/>
      <c r="F193" s="70"/>
      <c r="G193" s="70"/>
      <c r="H193" s="70"/>
      <c r="I193" s="70"/>
      <c r="J193" s="70"/>
      <c r="K193" s="70"/>
      <c r="L193" s="41"/>
      <c r="M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</row>
  </sheetData>
  <sheetProtection sheet="1" autoFilter="0" formatColumns="0" formatRows="0" objects="1" scenarios="1" spinCount="100000" saltValue="mh737nKhY83kxqRe42CPYA8uSsPe5/9DsqPsicxRvSfZyKzJCJyVHHU6yNK1VlB4wPZq3BSleol1++IZgUWhvA==" hashValue="ZNx+0LrNNk9xcTo1zBnc25eEcn+nsneX+ksCRIWMV+Qaill4fHzUQ0F8DW/NCu4dQz78HCYcJJm1pL/GZ+1d1w==" algorithmName="SHA-512" password="CC35"/>
  <autoFilter ref="C128:K192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5:H115"/>
    <mergeCell ref="E119:H119"/>
    <mergeCell ref="E117:H117"/>
    <mergeCell ref="E121:H12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4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214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 s="2" customFormat="1" ht="12" customHeight="1">
      <c r="A8" s="35"/>
      <c r="B8" s="41"/>
      <c r="C8" s="35"/>
      <c r="D8" s="154" t="s">
        <v>221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56" t="s">
        <v>4873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54" t="s">
        <v>16</v>
      </c>
      <c r="E11" s="35"/>
      <c r="F11" s="144" t="s">
        <v>1</v>
      </c>
      <c r="G11" s="35"/>
      <c r="H11" s="35"/>
      <c r="I11" s="154" t="s">
        <v>17</v>
      </c>
      <c r="J11" s="144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18</v>
      </c>
      <c r="E12" s="35"/>
      <c r="F12" s="144" t="s">
        <v>19</v>
      </c>
      <c r="G12" s="35"/>
      <c r="H12" s="35"/>
      <c r="I12" s="154" t="s">
        <v>20</v>
      </c>
      <c r="J12" s="157" t="str">
        <f>'Rekapitulácia stavby'!AN8</f>
        <v>20. 7. 2022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54" t="s">
        <v>22</v>
      </c>
      <c r="E14" s="35"/>
      <c r="F14" s="35"/>
      <c r="G14" s="35"/>
      <c r="H14" s="35"/>
      <c r="I14" s="154" t="s">
        <v>23</v>
      </c>
      <c r="J14" s="144" t="s">
        <v>24</v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4" t="s">
        <v>25</v>
      </c>
      <c r="F15" s="35"/>
      <c r="G15" s="35"/>
      <c r="H15" s="35"/>
      <c r="I15" s="154" t="s">
        <v>26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54" t="s">
        <v>27</v>
      </c>
      <c r="E17" s="35"/>
      <c r="F17" s="35"/>
      <c r="G17" s="35"/>
      <c r="H17" s="35"/>
      <c r="I17" s="154" t="s">
        <v>23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4"/>
      <c r="G18" s="144"/>
      <c r="H18" s="144"/>
      <c r="I18" s="154" t="s">
        <v>26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54" t="s">
        <v>29</v>
      </c>
      <c r="E20" s="35"/>
      <c r="F20" s="35"/>
      <c r="G20" s="35"/>
      <c r="H20" s="35"/>
      <c r="I20" s="154" t="s">
        <v>23</v>
      </c>
      <c r="J20" s="144" t="s">
        <v>1</v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4" t="s">
        <v>30</v>
      </c>
      <c r="F21" s="35"/>
      <c r="G21" s="35"/>
      <c r="H21" s="35"/>
      <c r="I21" s="154" t="s">
        <v>26</v>
      </c>
      <c r="J21" s="144" t="s">
        <v>1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54" t="s">
        <v>33</v>
      </c>
      <c r="E23" s="35"/>
      <c r="F23" s="35"/>
      <c r="G23" s="35"/>
      <c r="H23" s="35"/>
      <c r="I23" s="154" t="s">
        <v>23</v>
      </c>
      <c r="J23" s="144" t="s">
        <v>34</v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4" t="s">
        <v>35</v>
      </c>
      <c r="F24" s="35"/>
      <c r="G24" s="35"/>
      <c r="H24" s="35"/>
      <c r="I24" s="154" t="s">
        <v>26</v>
      </c>
      <c r="J24" s="144" t="s">
        <v>36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54" t="s">
        <v>37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58"/>
      <c r="B27" s="159"/>
      <c r="C27" s="158"/>
      <c r="D27" s="158"/>
      <c r="E27" s="160" t="s">
        <v>1</v>
      </c>
      <c r="F27" s="160"/>
      <c r="G27" s="160"/>
      <c r="H27" s="160"/>
      <c r="I27" s="158"/>
      <c r="J27" s="158"/>
      <c r="K27" s="158"/>
      <c r="L27" s="161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62"/>
      <c r="E29" s="162"/>
      <c r="F29" s="162"/>
      <c r="G29" s="162"/>
      <c r="H29" s="162"/>
      <c r="I29" s="162"/>
      <c r="J29" s="162"/>
      <c r="K29" s="162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63" t="s">
        <v>38</v>
      </c>
      <c r="E30" s="35"/>
      <c r="F30" s="35"/>
      <c r="G30" s="35"/>
      <c r="H30" s="35"/>
      <c r="I30" s="35"/>
      <c r="J30" s="164">
        <f>ROUND(J120, 2)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62"/>
      <c r="E31" s="162"/>
      <c r="F31" s="162"/>
      <c r="G31" s="162"/>
      <c r="H31" s="162"/>
      <c r="I31" s="162"/>
      <c r="J31" s="162"/>
      <c r="K31" s="162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65" t="s">
        <v>40</v>
      </c>
      <c r="G32" s="35"/>
      <c r="H32" s="35"/>
      <c r="I32" s="165" t="s">
        <v>39</v>
      </c>
      <c r="J32" s="165" t="s">
        <v>41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66" t="s">
        <v>42</v>
      </c>
      <c r="E33" s="167" t="s">
        <v>43</v>
      </c>
      <c r="F33" s="168">
        <f>ROUND((SUM(BE120:BE163)),  2)</f>
        <v>0</v>
      </c>
      <c r="G33" s="169"/>
      <c r="H33" s="169"/>
      <c r="I33" s="170">
        <v>0.20000000000000001</v>
      </c>
      <c r="J33" s="168">
        <f>ROUND(((SUM(BE120:BE163))*I33),  2)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67" t="s">
        <v>44</v>
      </c>
      <c r="F34" s="168">
        <f>ROUND((SUM(BF120:BF163)),  2)</f>
        <v>0</v>
      </c>
      <c r="G34" s="169"/>
      <c r="H34" s="169"/>
      <c r="I34" s="170">
        <v>0.20000000000000001</v>
      </c>
      <c r="J34" s="168">
        <f>ROUND(((SUM(BF120:BF163))*I34), 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54" t="s">
        <v>45</v>
      </c>
      <c r="F35" s="171">
        <f>ROUND((SUM(BG120:BG163)),  2)</f>
        <v>0</v>
      </c>
      <c r="G35" s="35"/>
      <c r="H35" s="35"/>
      <c r="I35" s="172">
        <v>0.20000000000000001</v>
      </c>
      <c r="J35" s="171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54" t="s">
        <v>46</v>
      </c>
      <c r="F36" s="171">
        <f>ROUND((SUM(BH120:BH163)),  2)</f>
        <v>0</v>
      </c>
      <c r="G36" s="35"/>
      <c r="H36" s="35"/>
      <c r="I36" s="172">
        <v>0.20000000000000001</v>
      </c>
      <c r="J36" s="171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67" t="s">
        <v>47</v>
      </c>
      <c r="F37" s="168">
        <f>ROUND((SUM(BI120:BI163)),  2)</f>
        <v>0</v>
      </c>
      <c r="G37" s="169"/>
      <c r="H37" s="169"/>
      <c r="I37" s="170">
        <v>0</v>
      </c>
      <c r="J37" s="168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73"/>
      <c r="D39" s="174" t="s">
        <v>48</v>
      </c>
      <c r="E39" s="175"/>
      <c r="F39" s="175"/>
      <c r="G39" s="176" t="s">
        <v>49</v>
      </c>
      <c r="H39" s="177" t="s">
        <v>50</v>
      </c>
      <c r="I39" s="175"/>
      <c r="J39" s="178">
        <f>SUM(J30:J37)</f>
        <v>0</v>
      </c>
      <c r="K39" s="179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221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9" t="str">
        <f>E9</f>
        <v>SO-4.2.1 - Preložka NN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18</v>
      </c>
      <c r="D89" s="37"/>
      <c r="E89" s="37"/>
      <c r="F89" s="24" t="str">
        <f>F12</f>
        <v>Svit</v>
      </c>
      <c r="G89" s="37"/>
      <c r="H89" s="37"/>
      <c r="I89" s="29" t="s">
        <v>20</v>
      </c>
      <c r="J89" s="82" t="str">
        <f>IF(J12="","",J12)</f>
        <v>20. 7. 2022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40.05" customHeight="1">
      <c r="A91" s="35"/>
      <c r="B91" s="36"/>
      <c r="C91" s="29" t="s">
        <v>22</v>
      </c>
      <c r="D91" s="37"/>
      <c r="E91" s="37"/>
      <c r="F91" s="24" t="str">
        <f>E15</f>
        <v>Mesto Svit</v>
      </c>
      <c r="G91" s="37"/>
      <c r="H91" s="37"/>
      <c r="I91" s="29" t="s">
        <v>29</v>
      </c>
      <c r="J91" s="33" t="str">
        <f>E21</f>
        <v>Ing. arch. Martin Baloga, PhD. a kolektív EnviArch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33</v>
      </c>
      <c r="J92" s="33" t="str">
        <f>E24</f>
        <v>Structures, s.r.o.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92" t="s">
        <v>224</v>
      </c>
      <c r="D94" s="193"/>
      <c r="E94" s="193"/>
      <c r="F94" s="193"/>
      <c r="G94" s="193"/>
      <c r="H94" s="193"/>
      <c r="I94" s="193"/>
      <c r="J94" s="194" t="s">
        <v>225</v>
      </c>
      <c r="K94" s="193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95" t="s">
        <v>226</v>
      </c>
      <c r="D96" s="37"/>
      <c r="E96" s="37"/>
      <c r="F96" s="37"/>
      <c r="G96" s="37"/>
      <c r="H96" s="37"/>
      <c r="I96" s="37"/>
      <c r="J96" s="113">
        <f>J120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227</v>
      </c>
    </row>
    <row r="97" s="9" customFormat="1" ht="24.96" customHeight="1">
      <c r="A97" s="9"/>
      <c r="B97" s="196"/>
      <c r="C97" s="197"/>
      <c r="D97" s="198" t="s">
        <v>2578</v>
      </c>
      <c r="E97" s="199"/>
      <c r="F97" s="199"/>
      <c r="G97" s="199"/>
      <c r="H97" s="199"/>
      <c r="I97" s="199"/>
      <c r="J97" s="200">
        <f>J121</f>
        <v>0</v>
      </c>
      <c r="K97" s="197"/>
      <c r="L97" s="20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202"/>
      <c r="C98" s="136"/>
      <c r="D98" s="203" t="s">
        <v>2579</v>
      </c>
      <c r="E98" s="204"/>
      <c r="F98" s="204"/>
      <c r="G98" s="204"/>
      <c r="H98" s="204"/>
      <c r="I98" s="204"/>
      <c r="J98" s="205">
        <f>J122</f>
        <v>0</v>
      </c>
      <c r="K98" s="136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9" customFormat="1" ht="24.96" customHeight="1">
      <c r="A99" s="9"/>
      <c r="B99" s="196"/>
      <c r="C99" s="197"/>
      <c r="D99" s="198" t="s">
        <v>2703</v>
      </c>
      <c r="E99" s="199"/>
      <c r="F99" s="199"/>
      <c r="G99" s="199"/>
      <c r="H99" s="199"/>
      <c r="I99" s="199"/>
      <c r="J99" s="200">
        <f>J149</f>
        <v>0</v>
      </c>
      <c r="K99" s="197"/>
      <c r="L99" s="201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202"/>
      <c r="C100" s="136"/>
      <c r="D100" s="203" t="s">
        <v>3903</v>
      </c>
      <c r="E100" s="204"/>
      <c r="F100" s="204"/>
      <c r="G100" s="204"/>
      <c r="H100" s="204"/>
      <c r="I100" s="204"/>
      <c r="J100" s="205">
        <f>J153</f>
        <v>0</v>
      </c>
      <c r="K100" s="136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2" customFormat="1" ht="21.84" customHeight="1">
      <c r="A101" s="35"/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66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s="2" customFormat="1" ht="6.96" customHeight="1">
      <c r="A102" s="35"/>
      <c r="B102" s="69"/>
      <c r="C102" s="70"/>
      <c r="D102" s="70"/>
      <c r="E102" s="70"/>
      <c r="F102" s="70"/>
      <c r="G102" s="70"/>
      <c r="H102" s="70"/>
      <c r="I102" s="70"/>
      <c r="J102" s="70"/>
      <c r="K102" s="70"/>
      <c r="L102" s="66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6" s="2" customFormat="1" ht="6.96" customHeight="1">
      <c r="A106" s="35"/>
      <c r="B106" s="71"/>
      <c r="C106" s="72"/>
      <c r="D106" s="72"/>
      <c r="E106" s="72"/>
      <c r="F106" s="72"/>
      <c r="G106" s="72"/>
      <c r="H106" s="72"/>
      <c r="I106" s="72"/>
      <c r="J106" s="72"/>
      <c r="K106" s="72"/>
      <c r="L106" s="66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="2" customFormat="1" ht="24.96" customHeight="1">
      <c r="A107" s="35"/>
      <c r="B107" s="36"/>
      <c r="C107" s="20" t="s">
        <v>250</v>
      </c>
      <c r="D107" s="37"/>
      <c r="E107" s="37"/>
      <c r="F107" s="37"/>
      <c r="G107" s="37"/>
      <c r="H107" s="37"/>
      <c r="I107" s="37"/>
      <c r="J107" s="37"/>
      <c r="K107" s="37"/>
      <c r="L107" s="66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="2" customFormat="1" ht="6.96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12" customHeight="1">
      <c r="A109" s="35"/>
      <c r="B109" s="36"/>
      <c r="C109" s="29" t="s">
        <v>14</v>
      </c>
      <c r="D109" s="37"/>
      <c r="E109" s="37"/>
      <c r="F109" s="37"/>
      <c r="G109" s="37"/>
      <c r="H109" s="37"/>
      <c r="I109" s="37"/>
      <c r="J109" s="37"/>
      <c r="K109" s="37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16.5" customHeight="1">
      <c r="A110" s="35"/>
      <c r="B110" s="36"/>
      <c r="C110" s="37"/>
      <c r="D110" s="37"/>
      <c r="E110" s="191" t="str">
        <f>E7</f>
        <v>Materská škola Svit - ZMNENA</v>
      </c>
      <c r="F110" s="29"/>
      <c r="G110" s="29"/>
      <c r="H110" s="29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2" customHeight="1">
      <c r="A111" s="35"/>
      <c r="B111" s="36"/>
      <c r="C111" s="29" t="s">
        <v>221</v>
      </c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6.5" customHeight="1">
      <c r="A112" s="35"/>
      <c r="B112" s="36"/>
      <c r="C112" s="37"/>
      <c r="D112" s="37"/>
      <c r="E112" s="79" t="str">
        <f>E9</f>
        <v>SO-4.2.1 - Preložka NN</v>
      </c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6.96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2" customHeight="1">
      <c r="A114" s="35"/>
      <c r="B114" s="36"/>
      <c r="C114" s="29" t="s">
        <v>18</v>
      </c>
      <c r="D114" s="37"/>
      <c r="E114" s="37"/>
      <c r="F114" s="24" t="str">
        <f>F12</f>
        <v>Svit</v>
      </c>
      <c r="G114" s="37"/>
      <c r="H114" s="37"/>
      <c r="I114" s="29" t="s">
        <v>20</v>
      </c>
      <c r="J114" s="82" t="str">
        <f>IF(J12="","",J12)</f>
        <v>20. 7. 2022</v>
      </c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6.96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40.05" customHeight="1">
      <c r="A116" s="35"/>
      <c r="B116" s="36"/>
      <c r="C116" s="29" t="s">
        <v>22</v>
      </c>
      <c r="D116" s="37"/>
      <c r="E116" s="37"/>
      <c r="F116" s="24" t="str">
        <f>E15</f>
        <v>Mesto Svit</v>
      </c>
      <c r="G116" s="37"/>
      <c r="H116" s="37"/>
      <c r="I116" s="29" t="s">
        <v>29</v>
      </c>
      <c r="J116" s="33" t="str">
        <f>E21</f>
        <v>Ing. arch. Martin Baloga, PhD. a kolektív EnviArch</v>
      </c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5.15" customHeight="1">
      <c r="A117" s="35"/>
      <c r="B117" s="36"/>
      <c r="C117" s="29" t="s">
        <v>27</v>
      </c>
      <c r="D117" s="37"/>
      <c r="E117" s="37"/>
      <c r="F117" s="24" t="str">
        <f>IF(E18="","",E18)</f>
        <v>Vyplň údaj</v>
      </c>
      <c r="G117" s="37"/>
      <c r="H117" s="37"/>
      <c r="I117" s="29" t="s">
        <v>33</v>
      </c>
      <c r="J117" s="33" t="str">
        <f>E24</f>
        <v>Structures, s.r.o.</v>
      </c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0.32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11" customFormat="1" ht="29.28" customHeight="1">
      <c r="A119" s="207"/>
      <c r="B119" s="208"/>
      <c r="C119" s="209" t="s">
        <v>251</v>
      </c>
      <c r="D119" s="210" t="s">
        <v>63</v>
      </c>
      <c r="E119" s="210" t="s">
        <v>59</v>
      </c>
      <c r="F119" s="210" t="s">
        <v>60</v>
      </c>
      <c r="G119" s="210" t="s">
        <v>252</v>
      </c>
      <c r="H119" s="210" t="s">
        <v>253</v>
      </c>
      <c r="I119" s="210" t="s">
        <v>254</v>
      </c>
      <c r="J119" s="211" t="s">
        <v>225</v>
      </c>
      <c r="K119" s="212" t="s">
        <v>255</v>
      </c>
      <c r="L119" s="213"/>
      <c r="M119" s="103" t="s">
        <v>1</v>
      </c>
      <c r="N119" s="104" t="s">
        <v>42</v>
      </c>
      <c r="O119" s="104" t="s">
        <v>256</v>
      </c>
      <c r="P119" s="104" t="s">
        <v>257</v>
      </c>
      <c r="Q119" s="104" t="s">
        <v>258</v>
      </c>
      <c r="R119" s="104" t="s">
        <v>259</v>
      </c>
      <c r="S119" s="104" t="s">
        <v>260</v>
      </c>
      <c r="T119" s="105" t="s">
        <v>261</v>
      </c>
      <c r="U119" s="207"/>
      <c r="V119" s="207"/>
      <c r="W119" s="207"/>
      <c r="X119" s="207"/>
      <c r="Y119" s="207"/>
      <c r="Z119" s="207"/>
      <c r="AA119" s="207"/>
      <c r="AB119" s="207"/>
      <c r="AC119" s="207"/>
      <c r="AD119" s="207"/>
      <c r="AE119" s="207"/>
    </row>
    <row r="120" s="2" customFormat="1" ht="22.8" customHeight="1">
      <c r="A120" s="35"/>
      <c r="B120" s="36"/>
      <c r="C120" s="110" t="s">
        <v>226</v>
      </c>
      <c r="D120" s="37"/>
      <c r="E120" s="37"/>
      <c r="F120" s="37"/>
      <c r="G120" s="37"/>
      <c r="H120" s="37"/>
      <c r="I120" s="37"/>
      <c r="J120" s="214">
        <f>BK120</f>
        <v>0</v>
      </c>
      <c r="K120" s="37"/>
      <c r="L120" s="41"/>
      <c r="M120" s="106"/>
      <c r="N120" s="215"/>
      <c r="O120" s="107"/>
      <c r="P120" s="216">
        <f>P121+P149</f>
        <v>0</v>
      </c>
      <c r="Q120" s="107"/>
      <c r="R120" s="216">
        <f>R121+R149</f>
        <v>6.5588600000000001</v>
      </c>
      <c r="S120" s="107"/>
      <c r="T120" s="217">
        <f>T121+T149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4" t="s">
        <v>77</v>
      </c>
      <c r="AU120" s="14" t="s">
        <v>227</v>
      </c>
      <c r="BK120" s="218">
        <f>BK121+BK149</f>
        <v>0</v>
      </c>
    </row>
    <row r="121" s="12" customFormat="1" ht="25.92" customHeight="1">
      <c r="A121" s="12"/>
      <c r="B121" s="219"/>
      <c r="C121" s="220"/>
      <c r="D121" s="221" t="s">
        <v>77</v>
      </c>
      <c r="E121" s="222" t="s">
        <v>2580</v>
      </c>
      <c r="F121" s="222" t="s">
        <v>2581</v>
      </c>
      <c r="G121" s="220"/>
      <c r="H121" s="220"/>
      <c r="I121" s="223"/>
      <c r="J121" s="224">
        <f>BK121</f>
        <v>0</v>
      </c>
      <c r="K121" s="220"/>
      <c r="L121" s="225"/>
      <c r="M121" s="226"/>
      <c r="N121" s="227"/>
      <c r="O121" s="227"/>
      <c r="P121" s="228">
        <f>P122</f>
        <v>0</v>
      </c>
      <c r="Q121" s="227"/>
      <c r="R121" s="228">
        <f>R122</f>
        <v>0.058860000000000003</v>
      </c>
      <c r="S121" s="227"/>
      <c r="T121" s="229">
        <f>T122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30" t="s">
        <v>85</v>
      </c>
      <c r="AT121" s="231" t="s">
        <v>77</v>
      </c>
      <c r="AU121" s="231" t="s">
        <v>78</v>
      </c>
      <c r="AY121" s="230" t="s">
        <v>263</v>
      </c>
      <c r="BK121" s="232">
        <f>BK122</f>
        <v>0</v>
      </c>
    </row>
    <row r="122" s="12" customFormat="1" ht="22.8" customHeight="1">
      <c r="A122" s="12"/>
      <c r="B122" s="219"/>
      <c r="C122" s="220"/>
      <c r="D122" s="221" t="s">
        <v>77</v>
      </c>
      <c r="E122" s="247" t="s">
        <v>2582</v>
      </c>
      <c r="F122" s="247" t="s">
        <v>2583</v>
      </c>
      <c r="G122" s="220"/>
      <c r="H122" s="220"/>
      <c r="I122" s="223"/>
      <c r="J122" s="248">
        <f>BK122</f>
        <v>0</v>
      </c>
      <c r="K122" s="220"/>
      <c r="L122" s="225"/>
      <c r="M122" s="226"/>
      <c r="N122" s="227"/>
      <c r="O122" s="227"/>
      <c r="P122" s="228">
        <f>SUM(P123:P148)</f>
        <v>0</v>
      </c>
      <c r="Q122" s="227"/>
      <c r="R122" s="228">
        <f>SUM(R123:R148)</f>
        <v>0.058860000000000003</v>
      </c>
      <c r="S122" s="227"/>
      <c r="T122" s="229">
        <f>SUM(T123:T148)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30" t="s">
        <v>85</v>
      </c>
      <c r="AT122" s="231" t="s">
        <v>77</v>
      </c>
      <c r="AU122" s="231" t="s">
        <v>85</v>
      </c>
      <c r="AY122" s="230" t="s">
        <v>263</v>
      </c>
      <c r="BK122" s="232">
        <f>SUM(BK123:BK148)</f>
        <v>0</v>
      </c>
    </row>
    <row r="123" s="2" customFormat="1" ht="24.15" customHeight="1">
      <c r="A123" s="35"/>
      <c r="B123" s="36"/>
      <c r="C123" s="233" t="s">
        <v>85</v>
      </c>
      <c r="D123" s="233" t="s">
        <v>264</v>
      </c>
      <c r="E123" s="234" t="s">
        <v>4874</v>
      </c>
      <c r="F123" s="235" t="s">
        <v>4875</v>
      </c>
      <c r="G123" s="236" t="s">
        <v>569</v>
      </c>
      <c r="H123" s="237">
        <v>50</v>
      </c>
      <c r="I123" s="238"/>
      <c r="J123" s="237">
        <f>ROUND(I123*H123,3)</f>
        <v>0</v>
      </c>
      <c r="K123" s="239"/>
      <c r="L123" s="41"/>
      <c r="M123" s="240" t="s">
        <v>1</v>
      </c>
      <c r="N123" s="241" t="s">
        <v>44</v>
      </c>
      <c r="O123" s="94"/>
      <c r="P123" s="242">
        <f>O123*H123</f>
        <v>0</v>
      </c>
      <c r="Q123" s="242">
        <v>0</v>
      </c>
      <c r="R123" s="242">
        <f>Q123*H123</f>
        <v>0</v>
      </c>
      <c r="S123" s="242">
        <v>0</v>
      </c>
      <c r="T123" s="243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44" t="s">
        <v>101</v>
      </c>
      <c r="AT123" s="244" t="s">
        <v>264</v>
      </c>
      <c r="AU123" s="244" t="s">
        <v>89</v>
      </c>
      <c r="AY123" s="14" t="s">
        <v>263</v>
      </c>
      <c r="BE123" s="245">
        <f>IF(N123="základná",J123,0)</f>
        <v>0</v>
      </c>
      <c r="BF123" s="245">
        <f>IF(N123="znížená",J123,0)</f>
        <v>0</v>
      </c>
      <c r="BG123" s="245">
        <f>IF(N123="zákl. prenesená",J123,0)</f>
        <v>0</v>
      </c>
      <c r="BH123" s="245">
        <f>IF(N123="zníž. prenesená",J123,0)</f>
        <v>0</v>
      </c>
      <c r="BI123" s="245">
        <f>IF(N123="nulová",J123,0)</f>
        <v>0</v>
      </c>
      <c r="BJ123" s="14" t="s">
        <v>89</v>
      </c>
      <c r="BK123" s="246">
        <f>ROUND(I123*H123,3)</f>
        <v>0</v>
      </c>
      <c r="BL123" s="14" t="s">
        <v>101</v>
      </c>
      <c r="BM123" s="244" t="s">
        <v>4876</v>
      </c>
    </row>
    <row r="124" s="2" customFormat="1" ht="21.75" customHeight="1">
      <c r="A124" s="35"/>
      <c r="B124" s="36"/>
      <c r="C124" s="233" t="s">
        <v>89</v>
      </c>
      <c r="D124" s="233" t="s">
        <v>264</v>
      </c>
      <c r="E124" s="234" t="s">
        <v>4877</v>
      </c>
      <c r="F124" s="235" t="s">
        <v>4878</v>
      </c>
      <c r="G124" s="236" t="s">
        <v>2598</v>
      </c>
      <c r="H124" s="237">
        <v>8</v>
      </c>
      <c r="I124" s="238"/>
      <c r="J124" s="237">
        <f>ROUND(I124*H124,3)</f>
        <v>0</v>
      </c>
      <c r="K124" s="239"/>
      <c r="L124" s="41"/>
      <c r="M124" s="240" t="s">
        <v>1</v>
      </c>
      <c r="N124" s="241" t="s">
        <v>44</v>
      </c>
      <c r="O124" s="94"/>
      <c r="P124" s="242">
        <f>O124*H124</f>
        <v>0</v>
      </c>
      <c r="Q124" s="242">
        <v>0</v>
      </c>
      <c r="R124" s="242">
        <f>Q124*H124</f>
        <v>0</v>
      </c>
      <c r="S124" s="242">
        <v>0</v>
      </c>
      <c r="T124" s="243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44" t="s">
        <v>101</v>
      </c>
      <c r="AT124" s="244" t="s">
        <v>264</v>
      </c>
      <c r="AU124" s="244" t="s">
        <v>89</v>
      </c>
      <c r="AY124" s="14" t="s">
        <v>263</v>
      </c>
      <c r="BE124" s="245">
        <f>IF(N124="základná",J124,0)</f>
        <v>0</v>
      </c>
      <c r="BF124" s="245">
        <f>IF(N124="znížená",J124,0)</f>
        <v>0</v>
      </c>
      <c r="BG124" s="245">
        <f>IF(N124="zákl. prenesená",J124,0)</f>
        <v>0</v>
      </c>
      <c r="BH124" s="245">
        <f>IF(N124="zníž. prenesená",J124,0)</f>
        <v>0</v>
      </c>
      <c r="BI124" s="245">
        <f>IF(N124="nulová",J124,0)</f>
        <v>0</v>
      </c>
      <c r="BJ124" s="14" t="s">
        <v>89</v>
      </c>
      <c r="BK124" s="246">
        <f>ROUND(I124*H124,3)</f>
        <v>0</v>
      </c>
      <c r="BL124" s="14" t="s">
        <v>101</v>
      </c>
      <c r="BM124" s="244" t="s">
        <v>4879</v>
      </c>
    </row>
    <row r="125" s="2" customFormat="1" ht="21.75" customHeight="1">
      <c r="A125" s="35"/>
      <c r="B125" s="36"/>
      <c r="C125" s="233" t="s">
        <v>96</v>
      </c>
      <c r="D125" s="233" t="s">
        <v>264</v>
      </c>
      <c r="E125" s="234" t="s">
        <v>4880</v>
      </c>
      <c r="F125" s="235" t="s">
        <v>4881</v>
      </c>
      <c r="G125" s="236" t="s">
        <v>2598</v>
      </c>
      <c r="H125" s="237">
        <v>4</v>
      </c>
      <c r="I125" s="238"/>
      <c r="J125" s="237">
        <f>ROUND(I125*H125,3)</f>
        <v>0</v>
      </c>
      <c r="K125" s="239"/>
      <c r="L125" s="41"/>
      <c r="M125" s="240" t="s">
        <v>1</v>
      </c>
      <c r="N125" s="241" t="s">
        <v>44</v>
      </c>
      <c r="O125" s="94"/>
      <c r="P125" s="242">
        <f>O125*H125</f>
        <v>0</v>
      </c>
      <c r="Q125" s="242">
        <v>0</v>
      </c>
      <c r="R125" s="242">
        <f>Q125*H125</f>
        <v>0</v>
      </c>
      <c r="S125" s="242">
        <v>0</v>
      </c>
      <c r="T125" s="243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44" t="s">
        <v>101</v>
      </c>
      <c r="AT125" s="244" t="s">
        <v>264</v>
      </c>
      <c r="AU125" s="244" t="s">
        <v>89</v>
      </c>
      <c r="AY125" s="14" t="s">
        <v>263</v>
      </c>
      <c r="BE125" s="245">
        <f>IF(N125="základná",J125,0)</f>
        <v>0</v>
      </c>
      <c r="BF125" s="245">
        <f>IF(N125="znížená",J125,0)</f>
        <v>0</v>
      </c>
      <c r="BG125" s="245">
        <f>IF(N125="zákl. prenesená",J125,0)</f>
        <v>0</v>
      </c>
      <c r="BH125" s="245">
        <f>IF(N125="zníž. prenesená",J125,0)</f>
        <v>0</v>
      </c>
      <c r="BI125" s="245">
        <f>IF(N125="nulová",J125,0)</f>
        <v>0</v>
      </c>
      <c r="BJ125" s="14" t="s">
        <v>89</v>
      </c>
      <c r="BK125" s="246">
        <f>ROUND(I125*H125,3)</f>
        <v>0</v>
      </c>
      <c r="BL125" s="14" t="s">
        <v>101</v>
      </c>
      <c r="BM125" s="244" t="s">
        <v>4882</v>
      </c>
    </row>
    <row r="126" s="2" customFormat="1" ht="21.75" customHeight="1">
      <c r="A126" s="35"/>
      <c r="B126" s="36"/>
      <c r="C126" s="233" t="s">
        <v>101</v>
      </c>
      <c r="D126" s="233" t="s">
        <v>264</v>
      </c>
      <c r="E126" s="234" t="s">
        <v>4883</v>
      </c>
      <c r="F126" s="235" t="s">
        <v>4884</v>
      </c>
      <c r="G126" s="236" t="s">
        <v>2598</v>
      </c>
      <c r="H126" s="237">
        <v>8</v>
      </c>
      <c r="I126" s="238"/>
      <c r="J126" s="237">
        <f>ROUND(I126*H126,3)</f>
        <v>0</v>
      </c>
      <c r="K126" s="239"/>
      <c r="L126" s="41"/>
      <c r="M126" s="240" t="s">
        <v>1</v>
      </c>
      <c r="N126" s="241" t="s">
        <v>44</v>
      </c>
      <c r="O126" s="94"/>
      <c r="P126" s="242">
        <f>O126*H126</f>
        <v>0</v>
      </c>
      <c r="Q126" s="242">
        <v>0</v>
      </c>
      <c r="R126" s="242">
        <f>Q126*H126</f>
        <v>0</v>
      </c>
      <c r="S126" s="242">
        <v>0</v>
      </c>
      <c r="T126" s="243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44" t="s">
        <v>101</v>
      </c>
      <c r="AT126" s="244" t="s">
        <v>264</v>
      </c>
      <c r="AU126" s="244" t="s">
        <v>89</v>
      </c>
      <c r="AY126" s="14" t="s">
        <v>263</v>
      </c>
      <c r="BE126" s="245">
        <f>IF(N126="základná",J126,0)</f>
        <v>0</v>
      </c>
      <c r="BF126" s="245">
        <f>IF(N126="znížená",J126,0)</f>
        <v>0</v>
      </c>
      <c r="BG126" s="245">
        <f>IF(N126="zákl. prenesená",J126,0)</f>
        <v>0</v>
      </c>
      <c r="BH126" s="245">
        <f>IF(N126="zníž. prenesená",J126,0)</f>
        <v>0</v>
      </c>
      <c r="BI126" s="245">
        <f>IF(N126="nulová",J126,0)</f>
        <v>0</v>
      </c>
      <c r="BJ126" s="14" t="s">
        <v>89</v>
      </c>
      <c r="BK126" s="246">
        <f>ROUND(I126*H126,3)</f>
        <v>0</v>
      </c>
      <c r="BL126" s="14" t="s">
        <v>101</v>
      </c>
      <c r="BM126" s="244" t="s">
        <v>4885</v>
      </c>
    </row>
    <row r="127" s="2" customFormat="1" ht="21.75" customHeight="1">
      <c r="A127" s="35"/>
      <c r="B127" s="36"/>
      <c r="C127" s="233" t="s">
        <v>278</v>
      </c>
      <c r="D127" s="233" t="s">
        <v>264</v>
      </c>
      <c r="E127" s="234" t="s">
        <v>4886</v>
      </c>
      <c r="F127" s="235" t="s">
        <v>4887</v>
      </c>
      <c r="G127" s="236" t="s">
        <v>2598</v>
      </c>
      <c r="H127" s="237">
        <v>2</v>
      </c>
      <c r="I127" s="238"/>
      <c r="J127" s="237">
        <f>ROUND(I127*H127,3)</f>
        <v>0</v>
      </c>
      <c r="K127" s="239"/>
      <c r="L127" s="41"/>
      <c r="M127" s="240" t="s">
        <v>1</v>
      </c>
      <c r="N127" s="241" t="s">
        <v>44</v>
      </c>
      <c r="O127" s="94"/>
      <c r="P127" s="242">
        <f>O127*H127</f>
        <v>0</v>
      </c>
      <c r="Q127" s="242">
        <v>0</v>
      </c>
      <c r="R127" s="242">
        <f>Q127*H127</f>
        <v>0</v>
      </c>
      <c r="S127" s="242">
        <v>0</v>
      </c>
      <c r="T127" s="243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44" t="s">
        <v>101</v>
      </c>
      <c r="AT127" s="244" t="s">
        <v>264</v>
      </c>
      <c r="AU127" s="244" t="s">
        <v>89</v>
      </c>
      <c r="AY127" s="14" t="s">
        <v>263</v>
      </c>
      <c r="BE127" s="245">
        <f>IF(N127="základná",J127,0)</f>
        <v>0</v>
      </c>
      <c r="BF127" s="245">
        <f>IF(N127="znížená",J127,0)</f>
        <v>0</v>
      </c>
      <c r="BG127" s="245">
        <f>IF(N127="zákl. prenesená",J127,0)</f>
        <v>0</v>
      </c>
      <c r="BH127" s="245">
        <f>IF(N127="zníž. prenesená",J127,0)</f>
        <v>0</v>
      </c>
      <c r="BI127" s="245">
        <f>IF(N127="nulová",J127,0)</f>
        <v>0</v>
      </c>
      <c r="BJ127" s="14" t="s">
        <v>89</v>
      </c>
      <c r="BK127" s="246">
        <f>ROUND(I127*H127,3)</f>
        <v>0</v>
      </c>
      <c r="BL127" s="14" t="s">
        <v>101</v>
      </c>
      <c r="BM127" s="244" t="s">
        <v>4888</v>
      </c>
    </row>
    <row r="128" s="2" customFormat="1" ht="24.15" customHeight="1">
      <c r="A128" s="35"/>
      <c r="B128" s="36"/>
      <c r="C128" s="249" t="s">
        <v>282</v>
      </c>
      <c r="D128" s="249" t="s">
        <v>612</v>
      </c>
      <c r="E128" s="250" t="s">
        <v>4889</v>
      </c>
      <c r="F128" s="251" t="s">
        <v>4890</v>
      </c>
      <c r="G128" s="252" t="s">
        <v>3782</v>
      </c>
      <c r="H128" s="253">
        <v>2</v>
      </c>
      <c r="I128" s="254"/>
      <c r="J128" s="253">
        <f>ROUND(I128*H128,3)</f>
        <v>0</v>
      </c>
      <c r="K128" s="255"/>
      <c r="L128" s="256"/>
      <c r="M128" s="257" t="s">
        <v>1</v>
      </c>
      <c r="N128" s="258" t="s">
        <v>44</v>
      </c>
      <c r="O128" s="94"/>
      <c r="P128" s="242">
        <f>O128*H128</f>
        <v>0</v>
      </c>
      <c r="Q128" s="242">
        <v>0</v>
      </c>
      <c r="R128" s="242">
        <f>Q128*H128</f>
        <v>0</v>
      </c>
      <c r="S128" s="242">
        <v>0</v>
      </c>
      <c r="T128" s="243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44" t="s">
        <v>290</v>
      </c>
      <c r="AT128" s="244" t="s">
        <v>612</v>
      </c>
      <c r="AU128" s="244" t="s">
        <v>89</v>
      </c>
      <c r="AY128" s="14" t="s">
        <v>263</v>
      </c>
      <c r="BE128" s="245">
        <f>IF(N128="základná",J128,0)</f>
        <v>0</v>
      </c>
      <c r="BF128" s="245">
        <f>IF(N128="znížená",J128,0)</f>
        <v>0</v>
      </c>
      <c r="BG128" s="245">
        <f>IF(N128="zákl. prenesená",J128,0)</f>
        <v>0</v>
      </c>
      <c r="BH128" s="245">
        <f>IF(N128="zníž. prenesená",J128,0)</f>
        <v>0</v>
      </c>
      <c r="BI128" s="245">
        <f>IF(N128="nulová",J128,0)</f>
        <v>0</v>
      </c>
      <c r="BJ128" s="14" t="s">
        <v>89</v>
      </c>
      <c r="BK128" s="246">
        <f>ROUND(I128*H128,3)</f>
        <v>0</v>
      </c>
      <c r="BL128" s="14" t="s">
        <v>101</v>
      </c>
      <c r="BM128" s="244" t="s">
        <v>4891</v>
      </c>
    </row>
    <row r="129" s="2" customFormat="1" ht="16.5" customHeight="1">
      <c r="A129" s="35"/>
      <c r="B129" s="36"/>
      <c r="C129" s="233" t="s">
        <v>310</v>
      </c>
      <c r="D129" s="233" t="s">
        <v>264</v>
      </c>
      <c r="E129" s="234" t="s">
        <v>4892</v>
      </c>
      <c r="F129" s="235" t="s">
        <v>4893</v>
      </c>
      <c r="G129" s="236" t="s">
        <v>2598</v>
      </c>
      <c r="H129" s="237">
        <v>15</v>
      </c>
      <c r="I129" s="238"/>
      <c r="J129" s="237">
        <f>ROUND(I129*H129,3)</f>
        <v>0</v>
      </c>
      <c r="K129" s="239"/>
      <c r="L129" s="41"/>
      <c r="M129" s="240" t="s">
        <v>1</v>
      </c>
      <c r="N129" s="241" t="s">
        <v>44</v>
      </c>
      <c r="O129" s="94"/>
      <c r="P129" s="242">
        <f>O129*H129</f>
        <v>0</v>
      </c>
      <c r="Q129" s="242">
        <v>0</v>
      </c>
      <c r="R129" s="242">
        <f>Q129*H129</f>
        <v>0</v>
      </c>
      <c r="S129" s="242">
        <v>0</v>
      </c>
      <c r="T129" s="243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4" t="s">
        <v>101</v>
      </c>
      <c r="AT129" s="244" t="s">
        <v>264</v>
      </c>
      <c r="AU129" s="244" t="s">
        <v>89</v>
      </c>
      <c r="AY129" s="14" t="s">
        <v>263</v>
      </c>
      <c r="BE129" s="245">
        <f>IF(N129="základná",J129,0)</f>
        <v>0</v>
      </c>
      <c r="BF129" s="245">
        <f>IF(N129="znížená",J129,0)</f>
        <v>0</v>
      </c>
      <c r="BG129" s="245">
        <f>IF(N129="zákl. prenesená",J129,0)</f>
        <v>0</v>
      </c>
      <c r="BH129" s="245">
        <f>IF(N129="zníž. prenesená",J129,0)</f>
        <v>0</v>
      </c>
      <c r="BI129" s="245">
        <f>IF(N129="nulová",J129,0)</f>
        <v>0</v>
      </c>
      <c r="BJ129" s="14" t="s">
        <v>89</v>
      </c>
      <c r="BK129" s="246">
        <f>ROUND(I129*H129,3)</f>
        <v>0</v>
      </c>
      <c r="BL129" s="14" t="s">
        <v>101</v>
      </c>
      <c r="BM129" s="244" t="s">
        <v>4894</v>
      </c>
    </row>
    <row r="130" s="2" customFormat="1" ht="16.5" customHeight="1">
      <c r="A130" s="35"/>
      <c r="B130" s="36"/>
      <c r="C130" s="233" t="s">
        <v>315</v>
      </c>
      <c r="D130" s="233" t="s">
        <v>264</v>
      </c>
      <c r="E130" s="234" t="s">
        <v>2873</v>
      </c>
      <c r="F130" s="235" t="s">
        <v>4895</v>
      </c>
      <c r="G130" s="236" t="s">
        <v>2598</v>
      </c>
      <c r="H130" s="237">
        <v>1</v>
      </c>
      <c r="I130" s="238"/>
      <c r="J130" s="237">
        <f>ROUND(I130*H130,3)</f>
        <v>0</v>
      </c>
      <c r="K130" s="239"/>
      <c r="L130" s="41"/>
      <c r="M130" s="240" t="s">
        <v>1</v>
      </c>
      <c r="N130" s="241" t="s">
        <v>44</v>
      </c>
      <c r="O130" s="94"/>
      <c r="P130" s="242">
        <f>O130*H130</f>
        <v>0</v>
      </c>
      <c r="Q130" s="242">
        <v>0</v>
      </c>
      <c r="R130" s="242">
        <f>Q130*H130</f>
        <v>0</v>
      </c>
      <c r="S130" s="242">
        <v>0</v>
      </c>
      <c r="T130" s="243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4" t="s">
        <v>101</v>
      </c>
      <c r="AT130" s="244" t="s">
        <v>264</v>
      </c>
      <c r="AU130" s="244" t="s">
        <v>89</v>
      </c>
      <c r="AY130" s="14" t="s">
        <v>263</v>
      </c>
      <c r="BE130" s="245">
        <f>IF(N130="základná",J130,0)</f>
        <v>0</v>
      </c>
      <c r="BF130" s="245">
        <f>IF(N130="znížená",J130,0)</f>
        <v>0</v>
      </c>
      <c r="BG130" s="245">
        <f>IF(N130="zákl. prenesená",J130,0)</f>
        <v>0</v>
      </c>
      <c r="BH130" s="245">
        <f>IF(N130="zníž. prenesená",J130,0)</f>
        <v>0</v>
      </c>
      <c r="BI130" s="245">
        <f>IF(N130="nulová",J130,0)</f>
        <v>0</v>
      </c>
      <c r="BJ130" s="14" t="s">
        <v>89</v>
      </c>
      <c r="BK130" s="246">
        <f>ROUND(I130*H130,3)</f>
        <v>0</v>
      </c>
      <c r="BL130" s="14" t="s">
        <v>101</v>
      </c>
      <c r="BM130" s="244" t="s">
        <v>4896</v>
      </c>
    </row>
    <row r="131" s="2" customFormat="1" ht="16.5" customHeight="1">
      <c r="A131" s="35"/>
      <c r="B131" s="36"/>
      <c r="C131" s="233" t="s">
        <v>319</v>
      </c>
      <c r="D131" s="233" t="s">
        <v>264</v>
      </c>
      <c r="E131" s="234" t="s">
        <v>4122</v>
      </c>
      <c r="F131" s="235" t="s">
        <v>4897</v>
      </c>
      <c r="G131" s="236" t="s">
        <v>2598</v>
      </c>
      <c r="H131" s="237">
        <v>1</v>
      </c>
      <c r="I131" s="238"/>
      <c r="J131" s="237">
        <f>ROUND(I131*H131,3)</f>
        <v>0</v>
      </c>
      <c r="K131" s="239"/>
      <c r="L131" s="41"/>
      <c r="M131" s="240" t="s">
        <v>1</v>
      </c>
      <c r="N131" s="241" t="s">
        <v>44</v>
      </c>
      <c r="O131" s="94"/>
      <c r="P131" s="242">
        <f>O131*H131</f>
        <v>0</v>
      </c>
      <c r="Q131" s="242">
        <v>0</v>
      </c>
      <c r="R131" s="242">
        <f>Q131*H131</f>
        <v>0</v>
      </c>
      <c r="S131" s="242">
        <v>0</v>
      </c>
      <c r="T131" s="24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4" t="s">
        <v>101</v>
      </c>
      <c r="AT131" s="244" t="s">
        <v>264</v>
      </c>
      <c r="AU131" s="244" t="s">
        <v>89</v>
      </c>
      <c r="AY131" s="14" t="s">
        <v>263</v>
      </c>
      <c r="BE131" s="245">
        <f>IF(N131="základná",J131,0)</f>
        <v>0</v>
      </c>
      <c r="BF131" s="245">
        <f>IF(N131="znížená",J131,0)</f>
        <v>0</v>
      </c>
      <c r="BG131" s="245">
        <f>IF(N131="zákl. prenesená",J131,0)</f>
        <v>0</v>
      </c>
      <c r="BH131" s="245">
        <f>IF(N131="zníž. prenesená",J131,0)</f>
        <v>0</v>
      </c>
      <c r="BI131" s="245">
        <f>IF(N131="nulová",J131,0)</f>
        <v>0</v>
      </c>
      <c r="BJ131" s="14" t="s">
        <v>89</v>
      </c>
      <c r="BK131" s="246">
        <f>ROUND(I131*H131,3)</f>
        <v>0</v>
      </c>
      <c r="BL131" s="14" t="s">
        <v>101</v>
      </c>
      <c r="BM131" s="244" t="s">
        <v>4898</v>
      </c>
    </row>
    <row r="132" s="2" customFormat="1" ht="24.15" customHeight="1">
      <c r="A132" s="35"/>
      <c r="B132" s="36"/>
      <c r="C132" s="249" t="s">
        <v>327</v>
      </c>
      <c r="D132" s="249" t="s">
        <v>612</v>
      </c>
      <c r="E132" s="250" t="s">
        <v>4899</v>
      </c>
      <c r="F132" s="251" t="s">
        <v>4900</v>
      </c>
      <c r="G132" s="252" t="s">
        <v>2598</v>
      </c>
      <c r="H132" s="253">
        <v>1</v>
      </c>
      <c r="I132" s="254"/>
      <c r="J132" s="253">
        <f>ROUND(I132*H132,3)</f>
        <v>0</v>
      </c>
      <c r="K132" s="255"/>
      <c r="L132" s="256"/>
      <c r="M132" s="257" t="s">
        <v>1</v>
      </c>
      <c r="N132" s="258" t="s">
        <v>44</v>
      </c>
      <c r="O132" s="94"/>
      <c r="P132" s="242">
        <f>O132*H132</f>
        <v>0</v>
      </c>
      <c r="Q132" s="242">
        <v>0</v>
      </c>
      <c r="R132" s="242">
        <f>Q132*H132</f>
        <v>0</v>
      </c>
      <c r="S132" s="242">
        <v>0</v>
      </c>
      <c r="T132" s="24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4" t="s">
        <v>290</v>
      </c>
      <c r="AT132" s="244" t="s">
        <v>612</v>
      </c>
      <c r="AU132" s="244" t="s">
        <v>89</v>
      </c>
      <c r="AY132" s="14" t="s">
        <v>263</v>
      </c>
      <c r="BE132" s="245">
        <f>IF(N132="základná",J132,0)</f>
        <v>0</v>
      </c>
      <c r="BF132" s="245">
        <f>IF(N132="znížená",J132,0)</f>
        <v>0</v>
      </c>
      <c r="BG132" s="245">
        <f>IF(N132="zákl. prenesená",J132,0)</f>
        <v>0</v>
      </c>
      <c r="BH132" s="245">
        <f>IF(N132="zníž. prenesená",J132,0)</f>
        <v>0</v>
      </c>
      <c r="BI132" s="245">
        <f>IF(N132="nulová",J132,0)</f>
        <v>0</v>
      </c>
      <c r="BJ132" s="14" t="s">
        <v>89</v>
      </c>
      <c r="BK132" s="246">
        <f>ROUND(I132*H132,3)</f>
        <v>0</v>
      </c>
      <c r="BL132" s="14" t="s">
        <v>101</v>
      </c>
      <c r="BM132" s="244" t="s">
        <v>4901</v>
      </c>
    </row>
    <row r="133" s="2" customFormat="1" ht="16.5" customHeight="1">
      <c r="A133" s="35"/>
      <c r="B133" s="36"/>
      <c r="C133" s="233" t="s">
        <v>331</v>
      </c>
      <c r="D133" s="233" t="s">
        <v>264</v>
      </c>
      <c r="E133" s="234" t="s">
        <v>2876</v>
      </c>
      <c r="F133" s="235" t="s">
        <v>2877</v>
      </c>
      <c r="G133" s="236" t="s">
        <v>2598</v>
      </c>
      <c r="H133" s="237">
        <v>1</v>
      </c>
      <c r="I133" s="238"/>
      <c r="J133" s="237">
        <f>ROUND(I133*H133,3)</f>
        <v>0</v>
      </c>
      <c r="K133" s="239"/>
      <c r="L133" s="41"/>
      <c r="M133" s="240" t="s">
        <v>1</v>
      </c>
      <c r="N133" s="241" t="s">
        <v>44</v>
      </c>
      <c r="O133" s="94"/>
      <c r="P133" s="242">
        <f>O133*H133</f>
        <v>0</v>
      </c>
      <c r="Q133" s="242">
        <v>0</v>
      </c>
      <c r="R133" s="242">
        <f>Q133*H133</f>
        <v>0</v>
      </c>
      <c r="S133" s="242">
        <v>0</v>
      </c>
      <c r="T133" s="24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4" t="s">
        <v>101</v>
      </c>
      <c r="AT133" s="244" t="s">
        <v>264</v>
      </c>
      <c r="AU133" s="244" t="s">
        <v>89</v>
      </c>
      <c r="AY133" s="14" t="s">
        <v>263</v>
      </c>
      <c r="BE133" s="245">
        <f>IF(N133="základná",J133,0)</f>
        <v>0</v>
      </c>
      <c r="BF133" s="245">
        <f>IF(N133="znížená",J133,0)</f>
        <v>0</v>
      </c>
      <c r="BG133" s="245">
        <f>IF(N133="zákl. prenesená",J133,0)</f>
        <v>0</v>
      </c>
      <c r="BH133" s="245">
        <f>IF(N133="zníž. prenesená",J133,0)</f>
        <v>0</v>
      </c>
      <c r="BI133" s="245">
        <f>IF(N133="nulová",J133,0)</f>
        <v>0</v>
      </c>
      <c r="BJ133" s="14" t="s">
        <v>89</v>
      </c>
      <c r="BK133" s="246">
        <f>ROUND(I133*H133,3)</f>
        <v>0</v>
      </c>
      <c r="BL133" s="14" t="s">
        <v>101</v>
      </c>
      <c r="BM133" s="244" t="s">
        <v>4902</v>
      </c>
    </row>
    <row r="134" s="2" customFormat="1" ht="24.15" customHeight="1">
      <c r="A134" s="35"/>
      <c r="B134" s="36"/>
      <c r="C134" s="233" t="s">
        <v>1455</v>
      </c>
      <c r="D134" s="233" t="s">
        <v>264</v>
      </c>
      <c r="E134" s="234" t="s">
        <v>2590</v>
      </c>
      <c r="F134" s="235" t="s">
        <v>2591</v>
      </c>
      <c r="G134" s="236" t="s">
        <v>569</v>
      </c>
      <c r="H134" s="237">
        <v>50</v>
      </c>
      <c r="I134" s="238"/>
      <c r="J134" s="237">
        <f>ROUND(I134*H134,3)</f>
        <v>0</v>
      </c>
      <c r="K134" s="239"/>
      <c r="L134" s="41"/>
      <c r="M134" s="240" t="s">
        <v>1</v>
      </c>
      <c r="N134" s="241" t="s">
        <v>44</v>
      </c>
      <c r="O134" s="94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101</v>
      </c>
      <c r="AT134" s="244" t="s">
        <v>264</v>
      </c>
      <c r="AU134" s="244" t="s">
        <v>89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101</v>
      </c>
      <c r="BM134" s="244" t="s">
        <v>4903</v>
      </c>
    </row>
    <row r="135" s="2" customFormat="1" ht="16.5" customHeight="1">
      <c r="A135" s="35"/>
      <c r="B135" s="36"/>
      <c r="C135" s="249" t="s">
        <v>339</v>
      </c>
      <c r="D135" s="249" t="s">
        <v>612</v>
      </c>
      <c r="E135" s="250" t="s">
        <v>2593</v>
      </c>
      <c r="F135" s="251" t="s">
        <v>4740</v>
      </c>
      <c r="G135" s="252" t="s">
        <v>746</v>
      </c>
      <c r="H135" s="253">
        <v>57.5</v>
      </c>
      <c r="I135" s="254"/>
      <c r="J135" s="253">
        <f>ROUND(I135*H135,3)</f>
        <v>0</v>
      </c>
      <c r="K135" s="255"/>
      <c r="L135" s="256"/>
      <c r="M135" s="257" t="s">
        <v>1</v>
      </c>
      <c r="N135" s="258" t="s">
        <v>44</v>
      </c>
      <c r="O135" s="94"/>
      <c r="P135" s="242">
        <f>O135*H135</f>
        <v>0</v>
      </c>
      <c r="Q135" s="242">
        <v>0.001</v>
      </c>
      <c r="R135" s="242">
        <f>Q135*H135</f>
        <v>0.057500000000000002</v>
      </c>
      <c r="S135" s="242">
        <v>0</v>
      </c>
      <c r="T135" s="24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4" t="s">
        <v>290</v>
      </c>
      <c r="AT135" s="244" t="s">
        <v>612</v>
      </c>
      <c r="AU135" s="244" t="s">
        <v>89</v>
      </c>
      <c r="AY135" s="14" t="s">
        <v>263</v>
      </c>
      <c r="BE135" s="245">
        <f>IF(N135="základná",J135,0)</f>
        <v>0</v>
      </c>
      <c r="BF135" s="245">
        <f>IF(N135="znížená",J135,0)</f>
        <v>0</v>
      </c>
      <c r="BG135" s="245">
        <f>IF(N135="zákl. prenesená",J135,0)</f>
        <v>0</v>
      </c>
      <c r="BH135" s="245">
        <f>IF(N135="zníž. prenesená",J135,0)</f>
        <v>0</v>
      </c>
      <c r="BI135" s="245">
        <f>IF(N135="nulová",J135,0)</f>
        <v>0</v>
      </c>
      <c r="BJ135" s="14" t="s">
        <v>89</v>
      </c>
      <c r="BK135" s="246">
        <f>ROUND(I135*H135,3)</f>
        <v>0</v>
      </c>
      <c r="BL135" s="14" t="s">
        <v>101</v>
      </c>
      <c r="BM135" s="244" t="s">
        <v>4904</v>
      </c>
    </row>
    <row r="136" s="2" customFormat="1" ht="16.5" customHeight="1">
      <c r="A136" s="35"/>
      <c r="B136" s="36"/>
      <c r="C136" s="233" t="s">
        <v>7</v>
      </c>
      <c r="D136" s="233" t="s">
        <v>264</v>
      </c>
      <c r="E136" s="234" t="s">
        <v>4905</v>
      </c>
      <c r="F136" s="235" t="s">
        <v>4906</v>
      </c>
      <c r="G136" s="236" t="s">
        <v>569</v>
      </c>
      <c r="H136" s="237">
        <v>50</v>
      </c>
      <c r="I136" s="238"/>
      <c r="J136" s="237">
        <f>ROUND(I136*H136,3)</f>
        <v>0</v>
      </c>
      <c r="K136" s="239"/>
      <c r="L136" s="41"/>
      <c r="M136" s="240" t="s">
        <v>1</v>
      </c>
      <c r="N136" s="241" t="s">
        <v>44</v>
      </c>
      <c r="O136" s="94"/>
      <c r="P136" s="242">
        <f>O136*H136</f>
        <v>0</v>
      </c>
      <c r="Q136" s="242">
        <v>0</v>
      </c>
      <c r="R136" s="242">
        <f>Q136*H136</f>
        <v>0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101</v>
      </c>
      <c r="AT136" s="244" t="s">
        <v>264</v>
      </c>
      <c r="AU136" s="244" t="s">
        <v>89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101</v>
      </c>
      <c r="BM136" s="244" t="s">
        <v>4907</v>
      </c>
    </row>
    <row r="137" s="2" customFormat="1" ht="16.5" customHeight="1">
      <c r="A137" s="35"/>
      <c r="B137" s="36"/>
      <c r="C137" s="249" t="s">
        <v>350</v>
      </c>
      <c r="D137" s="249" t="s">
        <v>612</v>
      </c>
      <c r="E137" s="250" t="s">
        <v>4908</v>
      </c>
      <c r="F137" s="251" t="s">
        <v>4909</v>
      </c>
      <c r="G137" s="252" t="s">
        <v>569</v>
      </c>
      <c r="H137" s="253">
        <v>60</v>
      </c>
      <c r="I137" s="254"/>
      <c r="J137" s="253">
        <f>ROUND(I137*H137,3)</f>
        <v>0</v>
      </c>
      <c r="K137" s="255"/>
      <c r="L137" s="256"/>
      <c r="M137" s="257" t="s">
        <v>1</v>
      </c>
      <c r="N137" s="258" t="s">
        <v>44</v>
      </c>
      <c r="O137" s="94"/>
      <c r="P137" s="242">
        <f>O137*H137</f>
        <v>0</v>
      </c>
      <c r="Q137" s="242">
        <v>0</v>
      </c>
      <c r="R137" s="242">
        <f>Q137*H137</f>
        <v>0</v>
      </c>
      <c r="S137" s="242">
        <v>0</v>
      </c>
      <c r="T137" s="24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4" t="s">
        <v>290</v>
      </c>
      <c r="AT137" s="244" t="s">
        <v>612</v>
      </c>
      <c r="AU137" s="244" t="s">
        <v>89</v>
      </c>
      <c r="AY137" s="14" t="s">
        <v>263</v>
      </c>
      <c r="BE137" s="245">
        <f>IF(N137="základná",J137,0)</f>
        <v>0</v>
      </c>
      <c r="BF137" s="245">
        <f>IF(N137="znížená",J137,0)</f>
        <v>0</v>
      </c>
      <c r="BG137" s="245">
        <f>IF(N137="zákl. prenesená",J137,0)</f>
        <v>0</v>
      </c>
      <c r="BH137" s="245">
        <f>IF(N137="zníž. prenesená",J137,0)</f>
        <v>0</v>
      </c>
      <c r="BI137" s="245">
        <f>IF(N137="nulová",J137,0)</f>
        <v>0</v>
      </c>
      <c r="BJ137" s="14" t="s">
        <v>89</v>
      </c>
      <c r="BK137" s="246">
        <f>ROUND(I137*H137,3)</f>
        <v>0</v>
      </c>
      <c r="BL137" s="14" t="s">
        <v>101</v>
      </c>
      <c r="BM137" s="244" t="s">
        <v>4910</v>
      </c>
    </row>
    <row r="138" s="2" customFormat="1" ht="16.5" customHeight="1">
      <c r="A138" s="35"/>
      <c r="B138" s="36"/>
      <c r="C138" s="233" t="s">
        <v>1468</v>
      </c>
      <c r="D138" s="233" t="s">
        <v>264</v>
      </c>
      <c r="E138" s="234" t="s">
        <v>2690</v>
      </c>
      <c r="F138" s="235" t="s">
        <v>2691</v>
      </c>
      <c r="G138" s="236" t="s">
        <v>1445</v>
      </c>
      <c r="H138" s="238"/>
      <c r="I138" s="238"/>
      <c r="J138" s="237">
        <f>ROUND(I138*H138,3)</f>
        <v>0</v>
      </c>
      <c r="K138" s="239"/>
      <c r="L138" s="41"/>
      <c r="M138" s="240" t="s">
        <v>1</v>
      </c>
      <c r="N138" s="241" t="s">
        <v>44</v>
      </c>
      <c r="O138" s="94"/>
      <c r="P138" s="242">
        <f>O138*H138</f>
        <v>0</v>
      </c>
      <c r="Q138" s="242">
        <v>0</v>
      </c>
      <c r="R138" s="242">
        <f>Q138*H138</f>
        <v>0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101</v>
      </c>
      <c r="AT138" s="244" t="s">
        <v>264</v>
      </c>
      <c r="AU138" s="244" t="s">
        <v>89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101</v>
      </c>
      <c r="BM138" s="244" t="s">
        <v>4911</v>
      </c>
    </row>
    <row r="139" s="2" customFormat="1" ht="16.5" customHeight="1">
      <c r="A139" s="35"/>
      <c r="B139" s="36"/>
      <c r="C139" s="249" t="s">
        <v>1472</v>
      </c>
      <c r="D139" s="249" t="s">
        <v>612</v>
      </c>
      <c r="E139" s="250" t="s">
        <v>2696</v>
      </c>
      <c r="F139" s="251" t="s">
        <v>2464</v>
      </c>
      <c r="G139" s="252" t="s">
        <v>1445</v>
      </c>
      <c r="H139" s="254"/>
      <c r="I139" s="254"/>
      <c r="J139" s="253">
        <f>ROUND(I139*H139,3)</f>
        <v>0</v>
      </c>
      <c r="K139" s="255"/>
      <c r="L139" s="256"/>
      <c r="M139" s="257" t="s">
        <v>1</v>
      </c>
      <c r="N139" s="258" t="s">
        <v>44</v>
      </c>
      <c r="O139" s="94"/>
      <c r="P139" s="242">
        <f>O139*H139</f>
        <v>0</v>
      </c>
      <c r="Q139" s="242">
        <v>0</v>
      </c>
      <c r="R139" s="242">
        <f>Q139*H139</f>
        <v>0</v>
      </c>
      <c r="S139" s="242">
        <v>0</v>
      </c>
      <c r="T139" s="24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4" t="s">
        <v>290</v>
      </c>
      <c r="AT139" s="244" t="s">
        <v>612</v>
      </c>
      <c r="AU139" s="244" t="s">
        <v>89</v>
      </c>
      <c r="AY139" s="14" t="s">
        <v>263</v>
      </c>
      <c r="BE139" s="245">
        <f>IF(N139="základná",J139,0)</f>
        <v>0</v>
      </c>
      <c r="BF139" s="245">
        <f>IF(N139="znížená",J139,0)</f>
        <v>0</v>
      </c>
      <c r="BG139" s="245">
        <f>IF(N139="zákl. prenesená",J139,0)</f>
        <v>0</v>
      </c>
      <c r="BH139" s="245">
        <f>IF(N139="zníž. prenesená",J139,0)</f>
        <v>0</v>
      </c>
      <c r="BI139" s="245">
        <f>IF(N139="nulová",J139,0)</f>
        <v>0</v>
      </c>
      <c r="BJ139" s="14" t="s">
        <v>89</v>
      </c>
      <c r="BK139" s="246">
        <f>ROUND(I139*H139,3)</f>
        <v>0</v>
      </c>
      <c r="BL139" s="14" t="s">
        <v>101</v>
      </c>
      <c r="BM139" s="244" t="s">
        <v>4912</v>
      </c>
    </row>
    <row r="140" s="2" customFormat="1" ht="16.5" customHeight="1">
      <c r="A140" s="35"/>
      <c r="B140" s="36"/>
      <c r="C140" s="249" t="s">
        <v>366</v>
      </c>
      <c r="D140" s="249" t="s">
        <v>612</v>
      </c>
      <c r="E140" s="250" t="s">
        <v>2698</v>
      </c>
      <c r="F140" s="251" t="s">
        <v>2699</v>
      </c>
      <c r="G140" s="252" t="s">
        <v>1445</v>
      </c>
      <c r="H140" s="254"/>
      <c r="I140" s="254"/>
      <c r="J140" s="253">
        <f>ROUND(I140*H140,3)</f>
        <v>0</v>
      </c>
      <c r="K140" s="255"/>
      <c r="L140" s="256"/>
      <c r="M140" s="257" t="s">
        <v>1</v>
      </c>
      <c r="N140" s="258" t="s">
        <v>44</v>
      </c>
      <c r="O140" s="94"/>
      <c r="P140" s="242">
        <f>O140*H140</f>
        <v>0</v>
      </c>
      <c r="Q140" s="242">
        <v>0</v>
      </c>
      <c r="R140" s="242">
        <f>Q140*H140</f>
        <v>0</v>
      </c>
      <c r="S140" s="242">
        <v>0</v>
      </c>
      <c r="T140" s="24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4" t="s">
        <v>290</v>
      </c>
      <c r="AT140" s="244" t="s">
        <v>612</v>
      </c>
      <c r="AU140" s="244" t="s">
        <v>89</v>
      </c>
      <c r="AY140" s="14" t="s">
        <v>263</v>
      </c>
      <c r="BE140" s="245">
        <f>IF(N140="základná",J140,0)</f>
        <v>0</v>
      </c>
      <c r="BF140" s="245">
        <f>IF(N140="znížená",J140,0)</f>
        <v>0</v>
      </c>
      <c r="BG140" s="245">
        <f>IF(N140="zákl. prenesená",J140,0)</f>
        <v>0</v>
      </c>
      <c r="BH140" s="245">
        <f>IF(N140="zníž. prenesená",J140,0)</f>
        <v>0</v>
      </c>
      <c r="BI140" s="245">
        <f>IF(N140="nulová",J140,0)</f>
        <v>0</v>
      </c>
      <c r="BJ140" s="14" t="s">
        <v>89</v>
      </c>
      <c r="BK140" s="246">
        <f>ROUND(I140*H140,3)</f>
        <v>0</v>
      </c>
      <c r="BL140" s="14" t="s">
        <v>101</v>
      </c>
      <c r="BM140" s="244" t="s">
        <v>4913</v>
      </c>
    </row>
    <row r="141" s="2" customFormat="1" ht="16.5" customHeight="1">
      <c r="A141" s="35"/>
      <c r="B141" s="36"/>
      <c r="C141" s="233" t="s">
        <v>370</v>
      </c>
      <c r="D141" s="233" t="s">
        <v>264</v>
      </c>
      <c r="E141" s="234" t="s">
        <v>4761</v>
      </c>
      <c r="F141" s="235" t="s">
        <v>4762</v>
      </c>
      <c r="G141" s="236" t="s">
        <v>1852</v>
      </c>
      <c r="H141" s="237">
        <v>4</v>
      </c>
      <c r="I141" s="238"/>
      <c r="J141" s="237">
        <f>ROUND(I141*H141,3)</f>
        <v>0</v>
      </c>
      <c r="K141" s="239"/>
      <c r="L141" s="41"/>
      <c r="M141" s="240" t="s">
        <v>1</v>
      </c>
      <c r="N141" s="241" t="s">
        <v>44</v>
      </c>
      <c r="O141" s="94"/>
      <c r="P141" s="242">
        <f>O141*H141</f>
        <v>0</v>
      </c>
      <c r="Q141" s="242">
        <v>0</v>
      </c>
      <c r="R141" s="242">
        <f>Q141*H141</f>
        <v>0</v>
      </c>
      <c r="S141" s="242">
        <v>0</v>
      </c>
      <c r="T141" s="24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4" t="s">
        <v>101</v>
      </c>
      <c r="AT141" s="244" t="s">
        <v>264</v>
      </c>
      <c r="AU141" s="244" t="s">
        <v>89</v>
      </c>
      <c r="AY141" s="14" t="s">
        <v>263</v>
      </c>
      <c r="BE141" s="245">
        <f>IF(N141="základná",J141,0)</f>
        <v>0</v>
      </c>
      <c r="BF141" s="245">
        <f>IF(N141="znížená",J141,0)</f>
        <v>0</v>
      </c>
      <c r="BG141" s="245">
        <f>IF(N141="zákl. prenesená",J141,0)</f>
        <v>0</v>
      </c>
      <c r="BH141" s="245">
        <f>IF(N141="zníž. prenesená",J141,0)</f>
        <v>0</v>
      </c>
      <c r="BI141" s="245">
        <f>IF(N141="nulová",J141,0)</f>
        <v>0</v>
      </c>
      <c r="BJ141" s="14" t="s">
        <v>89</v>
      </c>
      <c r="BK141" s="246">
        <f>ROUND(I141*H141,3)</f>
        <v>0</v>
      </c>
      <c r="BL141" s="14" t="s">
        <v>101</v>
      </c>
      <c r="BM141" s="244" t="s">
        <v>4914</v>
      </c>
    </row>
    <row r="142" s="2" customFormat="1" ht="16.5" customHeight="1">
      <c r="A142" s="35"/>
      <c r="B142" s="36"/>
      <c r="C142" s="233" t="s">
        <v>374</v>
      </c>
      <c r="D142" s="233" t="s">
        <v>264</v>
      </c>
      <c r="E142" s="234" t="s">
        <v>4915</v>
      </c>
      <c r="F142" s="235" t="s">
        <v>4916</v>
      </c>
      <c r="G142" s="236" t="s">
        <v>1852</v>
      </c>
      <c r="H142" s="237">
        <v>8</v>
      </c>
      <c r="I142" s="238"/>
      <c r="J142" s="237">
        <f>ROUND(I142*H142,3)</f>
        <v>0</v>
      </c>
      <c r="K142" s="239"/>
      <c r="L142" s="41"/>
      <c r="M142" s="240" t="s">
        <v>1</v>
      </c>
      <c r="N142" s="241" t="s">
        <v>44</v>
      </c>
      <c r="O142" s="94"/>
      <c r="P142" s="242">
        <f>O142*H142</f>
        <v>0</v>
      </c>
      <c r="Q142" s="242">
        <v>0</v>
      </c>
      <c r="R142" s="242">
        <f>Q142*H142</f>
        <v>0</v>
      </c>
      <c r="S142" s="242">
        <v>0</v>
      </c>
      <c r="T142" s="24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4" t="s">
        <v>101</v>
      </c>
      <c r="AT142" s="244" t="s">
        <v>264</v>
      </c>
      <c r="AU142" s="244" t="s">
        <v>89</v>
      </c>
      <c r="AY142" s="14" t="s">
        <v>263</v>
      </c>
      <c r="BE142" s="245">
        <f>IF(N142="základná",J142,0)</f>
        <v>0</v>
      </c>
      <c r="BF142" s="245">
        <f>IF(N142="znížená",J142,0)</f>
        <v>0</v>
      </c>
      <c r="BG142" s="245">
        <f>IF(N142="zákl. prenesená",J142,0)</f>
        <v>0</v>
      </c>
      <c r="BH142" s="245">
        <f>IF(N142="zníž. prenesená",J142,0)</f>
        <v>0</v>
      </c>
      <c r="BI142" s="245">
        <f>IF(N142="nulová",J142,0)</f>
        <v>0</v>
      </c>
      <c r="BJ142" s="14" t="s">
        <v>89</v>
      </c>
      <c r="BK142" s="246">
        <f>ROUND(I142*H142,3)</f>
        <v>0</v>
      </c>
      <c r="BL142" s="14" t="s">
        <v>101</v>
      </c>
      <c r="BM142" s="244" t="s">
        <v>4917</v>
      </c>
    </row>
    <row r="143" s="2" customFormat="1" ht="16.5" customHeight="1">
      <c r="A143" s="35"/>
      <c r="B143" s="36"/>
      <c r="C143" s="233" t="s">
        <v>286</v>
      </c>
      <c r="D143" s="233" t="s">
        <v>264</v>
      </c>
      <c r="E143" s="234" t="s">
        <v>4767</v>
      </c>
      <c r="F143" s="235" t="s">
        <v>4768</v>
      </c>
      <c r="G143" s="236" t="s">
        <v>2598</v>
      </c>
      <c r="H143" s="237">
        <v>8</v>
      </c>
      <c r="I143" s="238"/>
      <c r="J143" s="237">
        <f>ROUND(I143*H143,3)</f>
        <v>0</v>
      </c>
      <c r="K143" s="239"/>
      <c r="L143" s="41"/>
      <c r="M143" s="240" t="s">
        <v>1</v>
      </c>
      <c r="N143" s="241" t="s">
        <v>44</v>
      </c>
      <c r="O143" s="94"/>
      <c r="P143" s="242">
        <f>O143*H143</f>
        <v>0</v>
      </c>
      <c r="Q143" s="242">
        <v>0</v>
      </c>
      <c r="R143" s="242">
        <f>Q143*H143</f>
        <v>0</v>
      </c>
      <c r="S143" s="242">
        <v>0</v>
      </c>
      <c r="T143" s="24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4" t="s">
        <v>101</v>
      </c>
      <c r="AT143" s="244" t="s">
        <v>264</v>
      </c>
      <c r="AU143" s="244" t="s">
        <v>89</v>
      </c>
      <c r="AY143" s="14" t="s">
        <v>263</v>
      </c>
      <c r="BE143" s="245">
        <f>IF(N143="základná",J143,0)</f>
        <v>0</v>
      </c>
      <c r="BF143" s="245">
        <f>IF(N143="znížená",J143,0)</f>
        <v>0</v>
      </c>
      <c r="BG143" s="245">
        <f>IF(N143="zákl. prenesená",J143,0)</f>
        <v>0</v>
      </c>
      <c r="BH143" s="245">
        <f>IF(N143="zníž. prenesená",J143,0)</f>
        <v>0</v>
      </c>
      <c r="BI143" s="245">
        <f>IF(N143="nulová",J143,0)</f>
        <v>0</v>
      </c>
      <c r="BJ143" s="14" t="s">
        <v>89</v>
      </c>
      <c r="BK143" s="246">
        <f>ROUND(I143*H143,3)</f>
        <v>0</v>
      </c>
      <c r="BL143" s="14" t="s">
        <v>101</v>
      </c>
      <c r="BM143" s="244" t="s">
        <v>4918</v>
      </c>
    </row>
    <row r="144" s="2" customFormat="1" ht="24.15" customHeight="1">
      <c r="A144" s="35"/>
      <c r="B144" s="36"/>
      <c r="C144" s="249" t="s">
        <v>290</v>
      </c>
      <c r="D144" s="249" t="s">
        <v>612</v>
      </c>
      <c r="E144" s="250" t="s">
        <v>4771</v>
      </c>
      <c r="F144" s="251" t="s">
        <v>4772</v>
      </c>
      <c r="G144" s="252" t="s">
        <v>2598</v>
      </c>
      <c r="H144" s="253">
        <v>8</v>
      </c>
      <c r="I144" s="254"/>
      <c r="J144" s="253">
        <f>ROUND(I144*H144,3)</f>
        <v>0</v>
      </c>
      <c r="K144" s="255"/>
      <c r="L144" s="256"/>
      <c r="M144" s="257" t="s">
        <v>1</v>
      </c>
      <c r="N144" s="258" t="s">
        <v>44</v>
      </c>
      <c r="O144" s="94"/>
      <c r="P144" s="242">
        <f>O144*H144</f>
        <v>0</v>
      </c>
      <c r="Q144" s="242">
        <v>0.00017000000000000001</v>
      </c>
      <c r="R144" s="242">
        <f>Q144*H144</f>
        <v>0.0013600000000000001</v>
      </c>
      <c r="S144" s="242">
        <v>0</v>
      </c>
      <c r="T144" s="24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4" t="s">
        <v>290</v>
      </c>
      <c r="AT144" s="244" t="s">
        <v>612</v>
      </c>
      <c r="AU144" s="244" t="s">
        <v>89</v>
      </c>
      <c r="AY144" s="14" t="s">
        <v>263</v>
      </c>
      <c r="BE144" s="245">
        <f>IF(N144="základná",J144,0)</f>
        <v>0</v>
      </c>
      <c r="BF144" s="245">
        <f>IF(N144="znížená",J144,0)</f>
        <v>0</v>
      </c>
      <c r="BG144" s="245">
        <f>IF(N144="zákl. prenesená",J144,0)</f>
        <v>0</v>
      </c>
      <c r="BH144" s="245">
        <f>IF(N144="zníž. prenesená",J144,0)</f>
        <v>0</v>
      </c>
      <c r="BI144" s="245">
        <f>IF(N144="nulová",J144,0)</f>
        <v>0</v>
      </c>
      <c r="BJ144" s="14" t="s">
        <v>89</v>
      </c>
      <c r="BK144" s="246">
        <f>ROUND(I144*H144,3)</f>
        <v>0</v>
      </c>
      <c r="BL144" s="14" t="s">
        <v>101</v>
      </c>
      <c r="BM144" s="244" t="s">
        <v>4919</v>
      </c>
    </row>
    <row r="145" s="2" customFormat="1" ht="16.5" customHeight="1">
      <c r="A145" s="35"/>
      <c r="B145" s="36"/>
      <c r="C145" s="249" t="s">
        <v>294</v>
      </c>
      <c r="D145" s="249" t="s">
        <v>612</v>
      </c>
      <c r="E145" s="250" t="s">
        <v>4920</v>
      </c>
      <c r="F145" s="251" t="s">
        <v>4921</v>
      </c>
      <c r="G145" s="252" t="s">
        <v>2598</v>
      </c>
      <c r="H145" s="253">
        <v>6</v>
      </c>
      <c r="I145" s="254"/>
      <c r="J145" s="253">
        <f>ROUND(I145*H145,3)</f>
        <v>0</v>
      </c>
      <c r="K145" s="255"/>
      <c r="L145" s="256"/>
      <c r="M145" s="257" t="s">
        <v>1</v>
      </c>
      <c r="N145" s="258" t="s">
        <v>44</v>
      </c>
      <c r="O145" s="94"/>
      <c r="P145" s="242">
        <f>O145*H145</f>
        <v>0</v>
      </c>
      <c r="Q145" s="242">
        <v>0</v>
      </c>
      <c r="R145" s="242">
        <f>Q145*H145</f>
        <v>0</v>
      </c>
      <c r="S145" s="242">
        <v>0</v>
      </c>
      <c r="T145" s="24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4" t="s">
        <v>290</v>
      </c>
      <c r="AT145" s="244" t="s">
        <v>612</v>
      </c>
      <c r="AU145" s="244" t="s">
        <v>89</v>
      </c>
      <c r="AY145" s="14" t="s">
        <v>263</v>
      </c>
      <c r="BE145" s="245">
        <f>IF(N145="základná",J145,0)</f>
        <v>0</v>
      </c>
      <c r="BF145" s="245">
        <f>IF(N145="znížená",J145,0)</f>
        <v>0</v>
      </c>
      <c r="BG145" s="245">
        <f>IF(N145="zákl. prenesená",J145,0)</f>
        <v>0</v>
      </c>
      <c r="BH145" s="245">
        <f>IF(N145="zníž. prenesená",J145,0)</f>
        <v>0</v>
      </c>
      <c r="BI145" s="245">
        <f>IF(N145="nulová",J145,0)</f>
        <v>0</v>
      </c>
      <c r="BJ145" s="14" t="s">
        <v>89</v>
      </c>
      <c r="BK145" s="246">
        <f>ROUND(I145*H145,3)</f>
        <v>0</v>
      </c>
      <c r="BL145" s="14" t="s">
        <v>101</v>
      </c>
      <c r="BM145" s="244" t="s">
        <v>4922</v>
      </c>
    </row>
    <row r="146" s="2" customFormat="1" ht="16.5" customHeight="1">
      <c r="A146" s="35"/>
      <c r="B146" s="36"/>
      <c r="C146" s="249" t="s">
        <v>298</v>
      </c>
      <c r="D146" s="249" t="s">
        <v>612</v>
      </c>
      <c r="E146" s="250" t="s">
        <v>4923</v>
      </c>
      <c r="F146" s="251" t="s">
        <v>4924</v>
      </c>
      <c r="G146" s="252" t="s">
        <v>2598</v>
      </c>
      <c r="H146" s="253">
        <v>3</v>
      </c>
      <c r="I146" s="254"/>
      <c r="J146" s="253">
        <f>ROUND(I146*H146,3)</f>
        <v>0</v>
      </c>
      <c r="K146" s="255"/>
      <c r="L146" s="256"/>
      <c r="M146" s="257" t="s">
        <v>1</v>
      </c>
      <c r="N146" s="258" t="s">
        <v>44</v>
      </c>
      <c r="O146" s="94"/>
      <c r="P146" s="242">
        <f>O146*H146</f>
        <v>0</v>
      </c>
      <c r="Q146" s="242">
        <v>0</v>
      </c>
      <c r="R146" s="242">
        <f>Q146*H146</f>
        <v>0</v>
      </c>
      <c r="S146" s="242">
        <v>0</v>
      </c>
      <c r="T146" s="24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4" t="s">
        <v>290</v>
      </c>
      <c r="AT146" s="244" t="s">
        <v>612</v>
      </c>
      <c r="AU146" s="244" t="s">
        <v>89</v>
      </c>
      <c r="AY146" s="14" t="s">
        <v>263</v>
      </c>
      <c r="BE146" s="245">
        <f>IF(N146="základná",J146,0)</f>
        <v>0</v>
      </c>
      <c r="BF146" s="245">
        <f>IF(N146="znížená",J146,0)</f>
        <v>0</v>
      </c>
      <c r="BG146" s="245">
        <f>IF(N146="zákl. prenesená",J146,0)</f>
        <v>0</v>
      </c>
      <c r="BH146" s="245">
        <f>IF(N146="zníž. prenesená",J146,0)</f>
        <v>0</v>
      </c>
      <c r="BI146" s="245">
        <f>IF(N146="nulová",J146,0)</f>
        <v>0</v>
      </c>
      <c r="BJ146" s="14" t="s">
        <v>89</v>
      </c>
      <c r="BK146" s="246">
        <f>ROUND(I146*H146,3)</f>
        <v>0</v>
      </c>
      <c r="BL146" s="14" t="s">
        <v>101</v>
      </c>
      <c r="BM146" s="244" t="s">
        <v>4925</v>
      </c>
    </row>
    <row r="147" s="2" customFormat="1" ht="16.5" customHeight="1">
      <c r="A147" s="35"/>
      <c r="B147" s="36"/>
      <c r="C147" s="249" t="s">
        <v>302</v>
      </c>
      <c r="D147" s="249" t="s">
        <v>612</v>
      </c>
      <c r="E147" s="250" t="s">
        <v>4926</v>
      </c>
      <c r="F147" s="251" t="s">
        <v>4927</v>
      </c>
      <c r="G147" s="252" t="s">
        <v>2598</v>
      </c>
      <c r="H147" s="253">
        <v>6</v>
      </c>
      <c r="I147" s="254"/>
      <c r="J147" s="253">
        <f>ROUND(I147*H147,3)</f>
        <v>0</v>
      </c>
      <c r="K147" s="255"/>
      <c r="L147" s="256"/>
      <c r="M147" s="257" t="s">
        <v>1</v>
      </c>
      <c r="N147" s="258" t="s">
        <v>44</v>
      </c>
      <c r="O147" s="94"/>
      <c r="P147" s="242">
        <f>O147*H147</f>
        <v>0</v>
      </c>
      <c r="Q147" s="242">
        <v>0</v>
      </c>
      <c r="R147" s="242">
        <f>Q147*H147</f>
        <v>0</v>
      </c>
      <c r="S147" s="242">
        <v>0</v>
      </c>
      <c r="T147" s="24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4" t="s">
        <v>290</v>
      </c>
      <c r="AT147" s="244" t="s">
        <v>612</v>
      </c>
      <c r="AU147" s="244" t="s">
        <v>89</v>
      </c>
      <c r="AY147" s="14" t="s">
        <v>263</v>
      </c>
      <c r="BE147" s="245">
        <f>IF(N147="základná",J147,0)</f>
        <v>0</v>
      </c>
      <c r="BF147" s="245">
        <f>IF(N147="znížená",J147,0)</f>
        <v>0</v>
      </c>
      <c r="BG147" s="245">
        <f>IF(N147="zákl. prenesená",J147,0)</f>
        <v>0</v>
      </c>
      <c r="BH147" s="245">
        <f>IF(N147="zníž. prenesená",J147,0)</f>
        <v>0</v>
      </c>
      <c r="BI147" s="245">
        <f>IF(N147="nulová",J147,0)</f>
        <v>0</v>
      </c>
      <c r="BJ147" s="14" t="s">
        <v>89</v>
      </c>
      <c r="BK147" s="246">
        <f>ROUND(I147*H147,3)</f>
        <v>0</v>
      </c>
      <c r="BL147" s="14" t="s">
        <v>101</v>
      </c>
      <c r="BM147" s="244" t="s">
        <v>4928</v>
      </c>
    </row>
    <row r="148" s="2" customFormat="1" ht="21.75" customHeight="1">
      <c r="A148" s="35"/>
      <c r="B148" s="36"/>
      <c r="C148" s="249" t="s">
        <v>306</v>
      </c>
      <c r="D148" s="249" t="s">
        <v>612</v>
      </c>
      <c r="E148" s="250" t="s">
        <v>4929</v>
      </c>
      <c r="F148" s="251" t="s">
        <v>4930</v>
      </c>
      <c r="G148" s="252" t="s">
        <v>2598</v>
      </c>
      <c r="H148" s="253">
        <v>6</v>
      </c>
      <c r="I148" s="254"/>
      <c r="J148" s="253">
        <f>ROUND(I148*H148,3)</f>
        <v>0</v>
      </c>
      <c r="K148" s="255"/>
      <c r="L148" s="256"/>
      <c r="M148" s="257" t="s">
        <v>1</v>
      </c>
      <c r="N148" s="258" t="s">
        <v>44</v>
      </c>
      <c r="O148" s="94"/>
      <c r="P148" s="242">
        <f>O148*H148</f>
        <v>0</v>
      </c>
      <c r="Q148" s="242">
        <v>0</v>
      </c>
      <c r="R148" s="242">
        <f>Q148*H148</f>
        <v>0</v>
      </c>
      <c r="S148" s="242">
        <v>0</v>
      </c>
      <c r="T148" s="24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4" t="s">
        <v>290</v>
      </c>
      <c r="AT148" s="244" t="s">
        <v>612</v>
      </c>
      <c r="AU148" s="244" t="s">
        <v>89</v>
      </c>
      <c r="AY148" s="14" t="s">
        <v>263</v>
      </c>
      <c r="BE148" s="245">
        <f>IF(N148="základná",J148,0)</f>
        <v>0</v>
      </c>
      <c r="BF148" s="245">
        <f>IF(N148="znížená",J148,0)</f>
        <v>0</v>
      </c>
      <c r="BG148" s="245">
        <f>IF(N148="zákl. prenesená",J148,0)</f>
        <v>0</v>
      </c>
      <c r="BH148" s="245">
        <f>IF(N148="zníž. prenesená",J148,0)</f>
        <v>0</v>
      </c>
      <c r="BI148" s="245">
        <f>IF(N148="nulová",J148,0)</f>
        <v>0</v>
      </c>
      <c r="BJ148" s="14" t="s">
        <v>89</v>
      </c>
      <c r="BK148" s="246">
        <f>ROUND(I148*H148,3)</f>
        <v>0</v>
      </c>
      <c r="BL148" s="14" t="s">
        <v>101</v>
      </c>
      <c r="BM148" s="244" t="s">
        <v>4931</v>
      </c>
    </row>
    <row r="149" s="12" customFormat="1" ht="25.92" customHeight="1">
      <c r="A149" s="12"/>
      <c r="B149" s="219"/>
      <c r="C149" s="220"/>
      <c r="D149" s="221" t="s">
        <v>77</v>
      </c>
      <c r="E149" s="222" t="s">
        <v>2751</v>
      </c>
      <c r="F149" s="222" t="s">
        <v>2752</v>
      </c>
      <c r="G149" s="220"/>
      <c r="H149" s="220"/>
      <c r="I149" s="223"/>
      <c r="J149" s="224">
        <f>BK149</f>
        <v>0</v>
      </c>
      <c r="K149" s="220"/>
      <c r="L149" s="225"/>
      <c r="M149" s="226"/>
      <c r="N149" s="227"/>
      <c r="O149" s="227"/>
      <c r="P149" s="228">
        <f>P150+SUM(P151:P153)</f>
        <v>0</v>
      </c>
      <c r="Q149" s="227"/>
      <c r="R149" s="228">
        <f>R150+SUM(R151:R153)</f>
        <v>6.5</v>
      </c>
      <c r="S149" s="227"/>
      <c r="T149" s="229">
        <f>T150+SUM(T151:T153)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30" t="s">
        <v>85</v>
      </c>
      <c r="AT149" s="231" t="s">
        <v>77</v>
      </c>
      <c r="AU149" s="231" t="s">
        <v>78</v>
      </c>
      <c r="AY149" s="230" t="s">
        <v>263</v>
      </c>
      <c r="BK149" s="232">
        <f>BK150+SUM(BK151:BK153)</f>
        <v>0</v>
      </c>
    </row>
    <row r="150" s="2" customFormat="1" ht="16.5" customHeight="1">
      <c r="A150" s="35"/>
      <c r="B150" s="36"/>
      <c r="C150" s="233" t="s">
        <v>424</v>
      </c>
      <c r="D150" s="233" t="s">
        <v>264</v>
      </c>
      <c r="E150" s="234" t="s">
        <v>2693</v>
      </c>
      <c r="F150" s="235" t="s">
        <v>2694</v>
      </c>
      <c r="G150" s="236" t="s">
        <v>1</v>
      </c>
      <c r="H150" s="237">
        <v>1</v>
      </c>
      <c r="I150" s="238"/>
      <c r="J150" s="237">
        <f>ROUND(I150*H150,3)</f>
        <v>0</v>
      </c>
      <c r="K150" s="239"/>
      <c r="L150" s="41"/>
      <c r="M150" s="240" t="s">
        <v>1</v>
      </c>
      <c r="N150" s="241" t="s">
        <v>44</v>
      </c>
      <c r="O150" s="94"/>
      <c r="P150" s="242">
        <f>O150*H150</f>
        <v>0</v>
      </c>
      <c r="Q150" s="242">
        <v>0</v>
      </c>
      <c r="R150" s="242">
        <f>Q150*H150</f>
        <v>0</v>
      </c>
      <c r="S150" s="242">
        <v>0</v>
      </c>
      <c r="T150" s="24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4" t="s">
        <v>101</v>
      </c>
      <c r="AT150" s="244" t="s">
        <v>264</v>
      </c>
      <c r="AU150" s="244" t="s">
        <v>85</v>
      </c>
      <c r="AY150" s="14" t="s">
        <v>263</v>
      </c>
      <c r="BE150" s="245">
        <f>IF(N150="základná",J150,0)</f>
        <v>0</v>
      </c>
      <c r="BF150" s="245">
        <f>IF(N150="znížená",J150,0)</f>
        <v>0</v>
      </c>
      <c r="BG150" s="245">
        <f>IF(N150="zákl. prenesená",J150,0)</f>
        <v>0</v>
      </c>
      <c r="BH150" s="245">
        <f>IF(N150="zníž. prenesená",J150,0)</f>
        <v>0</v>
      </c>
      <c r="BI150" s="245">
        <f>IF(N150="nulová",J150,0)</f>
        <v>0</v>
      </c>
      <c r="BJ150" s="14" t="s">
        <v>89</v>
      </c>
      <c r="BK150" s="246">
        <f>ROUND(I150*H150,3)</f>
        <v>0</v>
      </c>
      <c r="BL150" s="14" t="s">
        <v>101</v>
      </c>
      <c r="BM150" s="244" t="s">
        <v>4932</v>
      </c>
    </row>
    <row r="151" s="2" customFormat="1" ht="16.5" customHeight="1">
      <c r="A151" s="35"/>
      <c r="B151" s="36"/>
      <c r="C151" s="233" t="s">
        <v>1519</v>
      </c>
      <c r="D151" s="233" t="s">
        <v>264</v>
      </c>
      <c r="E151" s="234" t="s">
        <v>4786</v>
      </c>
      <c r="F151" s="235" t="s">
        <v>4787</v>
      </c>
      <c r="G151" s="236" t="s">
        <v>1</v>
      </c>
      <c r="H151" s="237">
        <v>1</v>
      </c>
      <c r="I151" s="238"/>
      <c r="J151" s="237">
        <f>ROUND(I151*H151,3)</f>
        <v>0</v>
      </c>
      <c r="K151" s="239"/>
      <c r="L151" s="41"/>
      <c r="M151" s="240" t="s">
        <v>1</v>
      </c>
      <c r="N151" s="241" t="s">
        <v>44</v>
      </c>
      <c r="O151" s="94"/>
      <c r="P151" s="242">
        <f>O151*H151</f>
        <v>0</v>
      </c>
      <c r="Q151" s="242">
        <v>0</v>
      </c>
      <c r="R151" s="242">
        <f>Q151*H151</f>
        <v>0</v>
      </c>
      <c r="S151" s="242">
        <v>0</v>
      </c>
      <c r="T151" s="24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4" t="s">
        <v>101</v>
      </c>
      <c r="AT151" s="244" t="s">
        <v>264</v>
      </c>
      <c r="AU151" s="244" t="s">
        <v>85</v>
      </c>
      <c r="AY151" s="14" t="s">
        <v>263</v>
      </c>
      <c r="BE151" s="245">
        <f>IF(N151="základná",J151,0)</f>
        <v>0</v>
      </c>
      <c r="BF151" s="245">
        <f>IF(N151="znížená",J151,0)</f>
        <v>0</v>
      </c>
      <c r="BG151" s="245">
        <f>IF(N151="zákl. prenesená",J151,0)</f>
        <v>0</v>
      </c>
      <c r="BH151" s="245">
        <f>IF(N151="zníž. prenesená",J151,0)</f>
        <v>0</v>
      </c>
      <c r="BI151" s="245">
        <f>IF(N151="nulová",J151,0)</f>
        <v>0</v>
      </c>
      <c r="BJ151" s="14" t="s">
        <v>89</v>
      </c>
      <c r="BK151" s="246">
        <f>ROUND(I151*H151,3)</f>
        <v>0</v>
      </c>
      <c r="BL151" s="14" t="s">
        <v>101</v>
      </c>
      <c r="BM151" s="244" t="s">
        <v>4933</v>
      </c>
    </row>
    <row r="152" s="2" customFormat="1" ht="24.15" customHeight="1">
      <c r="A152" s="35"/>
      <c r="B152" s="36"/>
      <c r="C152" s="233" t="s">
        <v>432</v>
      </c>
      <c r="D152" s="233" t="s">
        <v>264</v>
      </c>
      <c r="E152" s="234" t="s">
        <v>4789</v>
      </c>
      <c r="F152" s="235" t="s">
        <v>4790</v>
      </c>
      <c r="G152" s="236" t="s">
        <v>1</v>
      </c>
      <c r="H152" s="237">
        <v>1</v>
      </c>
      <c r="I152" s="238"/>
      <c r="J152" s="237">
        <f>ROUND(I152*H152,3)</f>
        <v>0</v>
      </c>
      <c r="K152" s="239"/>
      <c r="L152" s="41"/>
      <c r="M152" s="240" t="s">
        <v>1</v>
      </c>
      <c r="N152" s="241" t="s">
        <v>44</v>
      </c>
      <c r="O152" s="94"/>
      <c r="P152" s="242">
        <f>O152*H152</f>
        <v>0</v>
      </c>
      <c r="Q152" s="242">
        <v>0</v>
      </c>
      <c r="R152" s="242">
        <f>Q152*H152</f>
        <v>0</v>
      </c>
      <c r="S152" s="242">
        <v>0</v>
      </c>
      <c r="T152" s="24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4" t="s">
        <v>101</v>
      </c>
      <c r="AT152" s="244" t="s">
        <v>264</v>
      </c>
      <c r="AU152" s="244" t="s">
        <v>85</v>
      </c>
      <c r="AY152" s="14" t="s">
        <v>263</v>
      </c>
      <c r="BE152" s="245">
        <f>IF(N152="základná",J152,0)</f>
        <v>0</v>
      </c>
      <c r="BF152" s="245">
        <f>IF(N152="znížená",J152,0)</f>
        <v>0</v>
      </c>
      <c r="BG152" s="245">
        <f>IF(N152="zákl. prenesená",J152,0)</f>
        <v>0</v>
      </c>
      <c r="BH152" s="245">
        <f>IF(N152="zníž. prenesená",J152,0)</f>
        <v>0</v>
      </c>
      <c r="BI152" s="245">
        <f>IF(N152="nulová",J152,0)</f>
        <v>0</v>
      </c>
      <c r="BJ152" s="14" t="s">
        <v>89</v>
      </c>
      <c r="BK152" s="246">
        <f>ROUND(I152*H152,3)</f>
        <v>0</v>
      </c>
      <c r="BL152" s="14" t="s">
        <v>101</v>
      </c>
      <c r="BM152" s="244" t="s">
        <v>4934</v>
      </c>
    </row>
    <row r="153" s="12" customFormat="1" ht="22.8" customHeight="1">
      <c r="A153" s="12"/>
      <c r="B153" s="219"/>
      <c r="C153" s="220"/>
      <c r="D153" s="221" t="s">
        <v>77</v>
      </c>
      <c r="E153" s="247" t="s">
        <v>3968</v>
      </c>
      <c r="F153" s="247" t="s">
        <v>3969</v>
      </c>
      <c r="G153" s="220"/>
      <c r="H153" s="220"/>
      <c r="I153" s="223"/>
      <c r="J153" s="248">
        <f>BK153</f>
        <v>0</v>
      </c>
      <c r="K153" s="220"/>
      <c r="L153" s="225"/>
      <c r="M153" s="226"/>
      <c r="N153" s="227"/>
      <c r="O153" s="227"/>
      <c r="P153" s="228">
        <f>SUM(P154:P163)</f>
        <v>0</v>
      </c>
      <c r="Q153" s="227"/>
      <c r="R153" s="228">
        <f>SUM(R154:R163)</f>
        <v>6.5</v>
      </c>
      <c r="S153" s="227"/>
      <c r="T153" s="229">
        <f>SUM(T154:T163)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30" t="s">
        <v>85</v>
      </c>
      <c r="AT153" s="231" t="s">
        <v>77</v>
      </c>
      <c r="AU153" s="231" t="s">
        <v>85</v>
      </c>
      <c r="AY153" s="230" t="s">
        <v>263</v>
      </c>
      <c r="BK153" s="232">
        <f>SUM(BK154:BK163)</f>
        <v>0</v>
      </c>
    </row>
    <row r="154" s="2" customFormat="1" ht="24.15" customHeight="1">
      <c r="A154" s="35"/>
      <c r="B154" s="36"/>
      <c r="C154" s="233" t="s">
        <v>403</v>
      </c>
      <c r="D154" s="233" t="s">
        <v>264</v>
      </c>
      <c r="E154" s="234" t="s">
        <v>4935</v>
      </c>
      <c r="F154" s="235" t="s">
        <v>4936</v>
      </c>
      <c r="G154" s="236" t="s">
        <v>569</v>
      </c>
      <c r="H154" s="237">
        <v>50</v>
      </c>
      <c r="I154" s="238"/>
      <c r="J154" s="237">
        <f>ROUND(I154*H154,3)</f>
        <v>0</v>
      </c>
      <c r="K154" s="239"/>
      <c r="L154" s="41"/>
      <c r="M154" s="240" t="s">
        <v>1</v>
      </c>
      <c r="N154" s="241" t="s">
        <v>44</v>
      </c>
      <c r="O154" s="94"/>
      <c r="P154" s="242">
        <f>O154*H154</f>
        <v>0</v>
      </c>
      <c r="Q154" s="242">
        <v>0</v>
      </c>
      <c r="R154" s="242">
        <f>Q154*H154</f>
        <v>0</v>
      </c>
      <c r="S154" s="242">
        <v>0</v>
      </c>
      <c r="T154" s="243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4" t="s">
        <v>101</v>
      </c>
      <c r="AT154" s="244" t="s">
        <v>264</v>
      </c>
      <c r="AU154" s="244" t="s">
        <v>89</v>
      </c>
      <c r="AY154" s="14" t="s">
        <v>263</v>
      </c>
      <c r="BE154" s="245">
        <f>IF(N154="základná",J154,0)</f>
        <v>0</v>
      </c>
      <c r="BF154" s="245">
        <f>IF(N154="znížená",J154,0)</f>
        <v>0</v>
      </c>
      <c r="BG154" s="245">
        <f>IF(N154="zákl. prenesená",J154,0)</f>
        <v>0</v>
      </c>
      <c r="BH154" s="245">
        <f>IF(N154="zníž. prenesená",J154,0)</f>
        <v>0</v>
      </c>
      <c r="BI154" s="245">
        <f>IF(N154="nulová",J154,0)</f>
        <v>0</v>
      </c>
      <c r="BJ154" s="14" t="s">
        <v>89</v>
      </c>
      <c r="BK154" s="246">
        <f>ROUND(I154*H154,3)</f>
        <v>0</v>
      </c>
      <c r="BL154" s="14" t="s">
        <v>101</v>
      </c>
      <c r="BM154" s="244" t="s">
        <v>4937</v>
      </c>
    </row>
    <row r="155" s="2" customFormat="1" ht="21.75" customHeight="1">
      <c r="A155" s="35"/>
      <c r="B155" s="36"/>
      <c r="C155" s="233" t="s">
        <v>1482</v>
      </c>
      <c r="D155" s="233" t="s">
        <v>264</v>
      </c>
      <c r="E155" s="234" t="s">
        <v>4938</v>
      </c>
      <c r="F155" s="235" t="s">
        <v>4939</v>
      </c>
      <c r="G155" s="236" t="s">
        <v>569</v>
      </c>
      <c r="H155" s="237">
        <v>50</v>
      </c>
      <c r="I155" s="238"/>
      <c r="J155" s="237">
        <f>ROUND(I155*H155,3)</f>
        <v>0</v>
      </c>
      <c r="K155" s="239"/>
      <c r="L155" s="41"/>
      <c r="M155" s="240" t="s">
        <v>1</v>
      </c>
      <c r="N155" s="241" t="s">
        <v>44</v>
      </c>
      <c r="O155" s="94"/>
      <c r="P155" s="242">
        <f>O155*H155</f>
        <v>0</v>
      </c>
      <c r="Q155" s="242">
        <v>0</v>
      </c>
      <c r="R155" s="242">
        <f>Q155*H155</f>
        <v>0</v>
      </c>
      <c r="S155" s="242">
        <v>0</v>
      </c>
      <c r="T155" s="243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4" t="s">
        <v>101</v>
      </c>
      <c r="AT155" s="244" t="s">
        <v>264</v>
      </c>
      <c r="AU155" s="244" t="s">
        <v>89</v>
      </c>
      <c r="AY155" s="14" t="s">
        <v>263</v>
      </c>
      <c r="BE155" s="245">
        <f>IF(N155="základná",J155,0)</f>
        <v>0</v>
      </c>
      <c r="BF155" s="245">
        <f>IF(N155="znížená",J155,0)</f>
        <v>0</v>
      </c>
      <c r="BG155" s="245">
        <f>IF(N155="zákl. prenesená",J155,0)</f>
        <v>0</v>
      </c>
      <c r="BH155" s="245">
        <f>IF(N155="zníž. prenesená",J155,0)</f>
        <v>0</v>
      </c>
      <c r="BI155" s="245">
        <f>IF(N155="nulová",J155,0)</f>
        <v>0</v>
      </c>
      <c r="BJ155" s="14" t="s">
        <v>89</v>
      </c>
      <c r="BK155" s="246">
        <f>ROUND(I155*H155,3)</f>
        <v>0</v>
      </c>
      <c r="BL155" s="14" t="s">
        <v>101</v>
      </c>
      <c r="BM155" s="244" t="s">
        <v>4940</v>
      </c>
    </row>
    <row r="156" s="2" customFormat="1" ht="16.5" customHeight="1">
      <c r="A156" s="35"/>
      <c r="B156" s="36"/>
      <c r="C156" s="249" t="s">
        <v>1486</v>
      </c>
      <c r="D156" s="249" t="s">
        <v>612</v>
      </c>
      <c r="E156" s="250" t="s">
        <v>4804</v>
      </c>
      <c r="F156" s="251" t="s">
        <v>4941</v>
      </c>
      <c r="G156" s="252" t="s">
        <v>313</v>
      </c>
      <c r="H156" s="253">
        <v>6.5</v>
      </c>
      <c r="I156" s="254"/>
      <c r="J156" s="253">
        <f>ROUND(I156*H156,3)</f>
        <v>0</v>
      </c>
      <c r="K156" s="255"/>
      <c r="L156" s="256"/>
      <c r="M156" s="257" t="s">
        <v>1</v>
      </c>
      <c r="N156" s="258" t="s">
        <v>44</v>
      </c>
      <c r="O156" s="94"/>
      <c r="P156" s="242">
        <f>O156*H156</f>
        <v>0</v>
      </c>
      <c r="Q156" s="242">
        <v>1</v>
      </c>
      <c r="R156" s="242">
        <f>Q156*H156</f>
        <v>6.5</v>
      </c>
      <c r="S156" s="242">
        <v>0</v>
      </c>
      <c r="T156" s="243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4" t="s">
        <v>290</v>
      </c>
      <c r="AT156" s="244" t="s">
        <v>612</v>
      </c>
      <c r="AU156" s="244" t="s">
        <v>89</v>
      </c>
      <c r="AY156" s="14" t="s">
        <v>263</v>
      </c>
      <c r="BE156" s="245">
        <f>IF(N156="základná",J156,0)</f>
        <v>0</v>
      </c>
      <c r="BF156" s="245">
        <f>IF(N156="znížená",J156,0)</f>
        <v>0</v>
      </c>
      <c r="BG156" s="245">
        <f>IF(N156="zákl. prenesená",J156,0)</f>
        <v>0</v>
      </c>
      <c r="BH156" s="245">
        <f>IF(N156="zníž. prenesená",J156,0)</f>
        <v>0</v>
      </c>
      <c r="BI156" s="245">
        <f>IF(N156="nulová",J156,0)</f>
        <v>0</v>
      </c>
      <c r="BJ156" s="14" t="s">
        <v>89</v>
      </c>
      <c r="BK156" s="246">
        <f>ROUND(I156*H156,3)</f>
        <v>0</v>
      </c>
      <c r="BL156" s="14" t="s">
        <v>101</v>
      </c>
      <c r="BM156" s="244" t="s">
        <v>4942</v>
      </c>
    </row>
    <row r="157" s="2" customFormat="1" ht="16.5" customHeight="1">
      <c r="A157" s="35"/>
      <c r="B157" s="36"/>
      <c r="C157" s="233" t="s">
        <v>390</v>
      </c>
      <c r="D157" s="233" t="s">
        <v>264</v>
      </c>
      <c r="E157" s="234" t="s">
        <v>4943</v>
      </c>
      <c r="F157" s="235" t="s">
        <v>4944</v>
      </c>
      <c r="G157" s="236" t="s">
        <v>569</v>
      </c>
      <c r="H157" s="237">
        <v>50</v>
      </c>
      <c r="I157" s="238"/>
      <c r="J157" s="237">
        <f>ROUND(I157*H157,3)</f>
        <v>0</v>
      </c>
      <c r="K157" s="239"/>
      <c r="L157" s="41"/>
      <c r="M157" s="240" t="s">
        <v>1</v>
      </c>
      <c r="N157" s="241" t="s">
        <v>44</v>
      </c>
      <c r="O157" s="94"/>
      <c r="P157" s="242">
        <f>O157*H157</f>
        <v>0</v>
      </c>
      <c r="Q157" s="242">
        <v>0</v>
      </c>
      <c r="R157" s="242">
        <f>Q157*H157</f>
        <v>0</v>
      </c>
      <c r="S157" s="242">
        <v>0</v>
      </c>
      <c r="T157" s="24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4" t="s">
        <v>101</v>
      </c>
      <c r="AT157" s="244" t="s">
        <v>264</v>
      </c>
      <c r="AU157" s="244" t="s">
        <v>89</v>
      </c>
      <c r="AY157" s="14" t="s">
        <v>263</v>
      </c>
      <c r="BE157" s="245">
        <f>IF(N157="základná",J157,0)</f>
        <v>0</v>
      </c>
      <c r="BF157" s="245">
        <f>IF(N157="znížená",J157,0)</f>
        <v>0</v>
      </c>
      <c r="BG157" s="245">
        <f>IF(N157="zákl. prenesená",J157,0)</f>
        <v>0</v>
      </c>
      <c r="BH157" s="245">
        <f>IF(N157="zníž. prenesená",J157,0)</f>
        <v>0</v>
      </c>
      <c r="BI157" s="245">
        <f>IF(N157="nulová",J157,0)</f>
        <v>0</v>
      </c>
      <c r="BJ157" s="14" t="s">
        <v>89</v>
      </c>
      <c r="BK157" s="246">
        <f>ROUND(I157*H157,3)</f>
        <v>0</v>
      </c>
      <c r="BL157" s="14" t="s">
        <v>101</v>
      </c>
      <c r="BM157" s="244" t="s">
        <v>4945</v>
      </c>
    </row>
    <row r="158" s="2" customFormat="1" ht="16.5" customHeight="1">
      <c r="A158" s="35"/>
      <c r="B158" s="36"/>
      <c r="C158" s="233" t="s">
        <v>1496</v>
      </c>
      <c r="D158" s="233" t="s">
        <v>264</v>
      </c>
      <c r="E158" s="234" t="s">
        <v>2471</v>
      </c>
      <c r="F158" s="235" t="s">
        <v>4807</v>
      </c>
      <c r="G158" s="236" t="s">
        <v>569</v>
      </c>
      <c r="H158" s="237">
        <v>50</v>
      </c>
      <c r="I158" s="238"/>
      <c r="J158" s="237">
        <f>ROUND(I158*H158,3)</f>
        <v>0</v>
      </c>
      <c r="K158" s="239"/>
      <c r="L158" s="41"/>
      <c r="M158" s="240" t="s">
        <v>1</v>
      </c>
      <c r="N158" s="241" t="s">
        <v>44</v>
      </c>
      <c r="O158" s="94"/>
      <c r="P158" s="242">
        <f>O158*H158</f>
        <v>0</v>
      </c>
      <c r="Q158" s="242">
        <v>0</v>
      </c>
      <c r="R158" s="242">
        <f>Q158*H158</f>
        <v>0</v>
      </c>
      <c r="S158" s="242">
        <v>0</v>
      </c>
      <c r="T158" s="243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4" t="s">
        <v>101</v>
      </c>
      <c r="AT158" s="244" t="s">
        <v>264</v>
      </c>
      <c r="AU158" s="244" t="s">
        <v>89</v>
      </c>
      <c r="AY158" s="14" t="s">
        <v>263</v>
      </c>
      <c r="BE158" s="245">
        <f>IF(N158="základná",J158,0)</f>
        <v>0</v>
      </c>
      <c r="BF158" s="245">
        <f>IF(N158="znížená",J158,0)</f>
        <v>0</v>
      </c>
      <c r="BG158" s="245">
        <f>IF(N158="zákl. prenesená",J158,0)</f>
        <v>0</v>
      </c>
      <c r="BH158" s="245">
        <f>IF(N158="zníž. prenesená",J158,0)</f>
        <v>0</v>
      </c>
      <c r="BI158" s="245">
        <f>IF(N158="nulová",J158,0)</f>
        <v>0</v>
      </c>
      <c r="BJ158" s="14" t="s">
        <v>89</v>
      </c>
      <c r="BK158" s="246">
        <f>ROUND(I158*H158,3)</f>
        <v>0</v>
      </c>
      <c r="BL158" s="14" t="s">
        <v>101</v>
      </c>
      <c r="BM158" s="244" t="s">
        <v>4946</v>
      </c>
    </row>
    <row r="159" s="2" customFormat="1" ht="24.15" customHeight="1">
      <c r="A159" s="35"/>
      <c r="B159" s="36"/>
      <c r="C159" s="249" t="s">
        <v>717</v>
      </c>
      <c r="D159" s="249" t="s">
        <v>612</v>
      </c>
      <c r="E159" s="250" t="s">
        <v>4947</v>
      </c>
      <c r="F159" s="251" t="s">
        <v>4948</v>
      </c>
      <c r="G159" s="252" t="s">
        <v>569</v>
      </c>
      <c r="H159" s="253">
        <v>50</v>
      </c>
      <c r="I159" s="254"/>
      <c r="J159" s="253">
        <f>ROUND(I159*H159,3)</f>
        <v>0</v>
      </c>
      <c r="K159" s="255"/>
      <c r="L159" s="256"/>
      <c r="M159" s="257" t="s">
        <v>1</v>
      </c>
      <c r="N159" s="258" t="s">
        <v>44</v>
      </c>
      <c r="O159" s="94"/>
      <c r="P159" s="242">
        <f>O159*H159</f>
        <v>0</v>
      </c>
      <c r="Q159" s="242">
        <v>0</v>
      </c>
      <c r="R159" s="242">
        <f>Q159*H159</f>
        <v>0</v>
      </c>
      <c r="S159" s="242">
        <v>0</v>
      </c>
      <c r="T159" s="243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4" t="s">
        <v>290</v>
      </c>
      <c r="AT159" s="244" t="s">
        <v>612</v>
      </c>
      <c r="AU159" s="244" t="s">
        <v>89</v>
      </c>
      <c r="AY159" s="14" t="s">
        <v>263</v>
      </c>
      <c r="BE159" s="245">
        <f>IF(N159="základná",J159,0)</f>
        <v>0</v>
      </c>
      <c r="BF159" s="245">
        <f>IF(N159="znížená",J159,0)</f>
        <v>0</v>
      </c>
      <c r="BG159" s="245">
        <f>IF(N159="zákl. prenesená",J159,0)</f>
        <v>0</v>
      </c>
      <c r="BH159" s="245">
        <f>IF(N159="zníž. prenesená",J159,0)</f>
        <v>0</v>
      </c>
      <c r="BI159" s="245">
        <f>IF(N159="nulová",J159,0)</f>
        <v>0</v>
      </c>
      <c r="BJ159" s="14" t="s">
        <v>89</v>
      </c>
      <c r="BK159" s="246">
        <f>ROUND(I159*H159,3)</f>
        <v>0</v>
      </c>
      <c r="BL159" s="14" t="s">
        <v>101</v>
      </c>
      <c r="BM159" s="244" t="s">
        <v>4949</v>
      </c>
    </row>
    <row r="160" s="2" customFormat="1" ht="16.5" customHeight="1">
      <c r="A160" s="35"/>
      <c r="B160" s="36"/>
      <c r="C160" s="249" t="s">
        <v>407</v>
      </c>
      <c r="D160" s="249" t="s">
        <v>612</v>
      </c>
      <c r="E160" s="250" t="s">
        <v>4812</v>
      </c>
      <c r="F160" s="251" t="s">
        <v>4813</v>
      </c>
      <c r="G160" s="252" t="s">
        <v>569</v>
      </c>
      <c r="H160" s="253">
        <v>50</v>
      </c>
      <c r="I160" s="254"/>
      <c r="J160" s="253">
        <f>ROUND(I160*H160,3)</f>
        <v>0</v>
      </c>
      <c r="K160" s="255"/>
      <c r="L160" s="256"/>
      <c r="M160" s="257" t="s">
        <v>1</v>
      </c>
      <c r="N160" s="258" t="s">
        <v>44</v>
      </c>
      <c r="O160" s="94"/>
      <c r="P160" s="242">
        <f>O160*H160</f>
        <v>0</v>
      </c>
      <c r="Q160" s="242">
        <v>0</v>
      </c>
      <c r="R160" s="242">
        <f>Q160*H160</f>
        <v>0</v>
      </c>
      <c r="S160" s="242">
        <v>0</v>
      </c>
      <c r="T160" s="243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4" t="s">
        <v>290</v>
      </c>
      <c r="AT160" s="244" t="s">
        <v>612</v>
      </c>
      <c r="AU160" s="244" t="s">
        <v>89</v>
      </c>
      <c r="AY160" s="14" t="s">
        <v>263</v>
      </c>
      <c r="BE160" s="245">
        <f>IF(N160="základná",J160,0)</f>
        <v>0</v>
      </c>
      <c r="BF160" s="245">
        <f>IF(N160="znížená",J160,0)</f>
        <v>0</v>
      </c>
      <c r="BG160" s="245">
        <f>IF(N160="zákl. prenesená",J160,0)</f>
        <v>0</v>
      </c>
      <c r="BH160" s="245">
        <f>IF(N160="zníž. prenesená",J160,0)</f>
        <v>0</v>
      </c>
      <c r="BI160" s="245">
        <f>IF(N160="nulová",J160,0)</f>
        <v>0</v>
      </c>
      <c r="BJ160" s="14" t="s">
        <v>89</v>
      </c>
      <c r="BK160" s="246">
        <f>ROUND(I160*H160,3)</f>
        <v>0</v>
      </c>
      <c r="BL160" s="14" t="s">
        <v>101</v>
      </c>
      <c r="BM160" s="244" t="s">
        <v>4950</v>
      </c>
    </row>
    <row r="161" s="2" customFormat="1" ht="24.15" customHeight="1">
      <c r="A161" s="35"/>
      <c r="B161" s="36"/>
      <c r="C161" s="249" t="s">
        <v>1506</v>
      </c>
      <c r="D161" s="249" t="s">
        <v>612</v>
      </c>
      <c r="E161" s="250" t="s">
        <v>4951</v>
      </c>
      <c r="F161" s="251" t="s">
        <v>4952</v>
      </c>
      <c r="G161" s="252" t="s">
        <v>2598</v>
      </c>
      <c r="H161" s="253">
        <v>4</v>
      </c>
      <c r="I161" s="254"/>
      <c r="J161" s="253">
        <f>ROUND(I161*H161,3)</f>
        <v>0</v>
      </c>
      <c r="K161" s="255"/>
      <c r="L161" s="256"/>
      <c r="M161" s="257" t="s">
        <v>1</v>
      </c>
      <c r="N161" s="258" t="s">
        <v>44</v>
      </c>
      <c r="O161" s="94"/>
      <c r="P161" s="242">
        <f>O161*H161</f>
        <v>0</v>
      </c>
      <c r="Q161" s="242">
        <v>0</v>
      </c>
      <c r="R161" s="242">
        <f>Q161*H161</f>
        <v>0</v>
      </c>
      <c r="S161" s="242">
        <v>0</v>
      </c>
      <c r="T161" s="243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4" t="s">
        <v>290</v>
      </c>
      <c r="AT161" s="244" t="s">
        <v>612</v>
      </c>
      <c r="AU161" s="244" t="s">
        <v>89</v>
      </c>
      <c r="AY161" s="14" t="s">
        <v>263</v>
      </c>
      <c r="BE161" s="245">
        <f>IF(N161="základná",J161,0)</f>
        <v>0</v>
      </c>
      <c r="BF161" s="245">
        <f>IF(N161="znížená",J161,0)</f>
        <v>0</v>
      </c>
      <c r="BG161" s="245">
        <f>IF(N161="zákl. prenesená",J161,0)</f>
        <v>0</v>
      </c>
      <c r="BH161" s="245">
        <f>IF(N161="zníž. prenesená",J161,0)</f>
        <v>0</v>
      </c>
      <c r="BI161" s="245">
        <f>IF(N161="nulová",J161,0)</f>
        <v>0</v>
      </c>
      <c r="BJ161" s="14" t="s">
        <v>89</v>
      </c>
      <c r="BK161" s="246">
        <f>ROUND(I161*H161,3)</f>
        <v>0</v>
      </c>
      <c r="BL161" s="14" t="s">
        <v>101</v>
      </c>
      <c r="BM161" s="244" t="s">
        <v>4953</v>
      </c>
    </row>
    <row r="162" s="2" customFormat="1" ht="16.5" customHeight="1">
      <c r="A162" s="35"/>
      <c r="B162" s="36"/>
      <c r="C162" s="233" t="s">
        <v>416</v>
      </c>
      <c r="D162" s="233" t="s">
        <v>264</v>
      </c>
      <c r="E162" s="234" t="s">
        <v>4954</v>
      </c>
      <c r="F162" s="235" t="s">
        <v>4955</v>
      </c>
      <c r="G162" s="236" t="s">
        <v>569</v>
      </c>
      <c r="H162" s="237">
        <v>50</v>
      </c>
      <c r="I162" s="238"/>
      <c r="J162" s="237">
        <f>ROUND(I162*H162,3)</f>
        <v>0</v>
      </c>
      <c r="K162" s="239"/>
      <c r="L162" s="41"/>
      <c r="M162" s="240" t="s">
        <v>1</v>
      </c>
      <c r="N162" s="241" t="s">
        <v>44</v>
      </c>
      <c r="O162" s="94"/>
      <c r="P162" s="242">
        <f>O162*H162</f>
        <v>0</v>
      </c>
      <c r="Q162" s="242">
        <v>0</v>
      </c>
      <c r="R162" s="242">
        <f>Q162*H162</f>
        <v>0</v>
      </c>
      <c r="S162" s="242">
        <v>0</v>
      </c>
      <c r="T162" s="243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4" t="s">
        <v>101</v>
      </c>
      <c r="AT162" s="244" t="s">
        <v>264</v>
      </c>
      <c r="AU162" s="244" t="s">
        <v>89</v>
      </c>
      <c r="AY162" s="14" t="s">
        <v>263</v>
      </c>
      <c r="BE162" s="245">
        <f>IF(N162="základná",J162,0)</f>
        <v>0</v>
      </c>
      <c r="BF162" s="245">
        <f>IF(N162="znížená",J162,0)</f>
        <v>0</v>
      </c>
      <c r="BG162" s="245">
        <f>IF(N162="zákl. prenesená",J162,0)</f>
        <v>0</v>
      </c>
      <c r="BH162" s="245">
        <f>IF(N162="zníž. prenesená",J162,0)</f>
        <v>0</v>
      </c>
      <c r="BI162" s="245">
        <f>IF(N162="nulová",J162,0)</f>
        <v>0</v>
      </c>
      <c r="BJ162" s="14" t="s">
        <v>89</v>
      </c>
      <c r="BK162" s="246">
        <f>ROUND(I162*H162,3)</f>
        <v>0</v>
      </c>
      <c r="BL162" s="14" t="s">
        <v>101</v>
      </c>
      <c r="BM162" s="244" t="s">
        <v>4956</v>
      </c>
    </row>
    <row r="163" s="2" customFormat="1" ht="16.5" customHeight="1">
      <c r="A163" s="35"/>
      <c r="B163" s="36"/>
      <c r="C163" s="233" t="s">
        <v>420</v>
      </c>
      <c r="D163" s="233" t="s">
        <v>264</v>
      </c>
      <c r="E163" s="234" t="s">
        <v>3979</v>
      </c>
      <c r="F163" s="235" t="s">
        <v>3980</v>
      </c>
      <c r="G163" s="236" t="s">
        <v>322</v>
      </c>
      <c r="H163" s="237">
        <v>75</v>
      </c>
      <c r="I163" s="238"/>
      <c r="J163" s="237">
        <f>ROUND(I163*H163,3)</f>
        <v>0</v>
      </c>
      <c r="K163" s="239"/>
      <c r="L163" s="41"/>
      <c r="M163" s="259" t="s">
        <v>1</v>
      </c>
      <c r="N163" s="260" t="s">
        <v>44</v>
      </c>
      <c r="O163" s="261"/>
      <c r="P163" s="262">
        <f>O163*H163</f>
        <v>0</v>
      </c>
      <c r="Q163" s="262">
        <v>0</v>
      </c>
      <c r="R163" s="262">
        <f>Q163*H163</f>
        <v>0</v>
      </c>
      <c r="S163" s="262">
        <v>0</v>
      </c>
      <c r="T163" s="263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4" t="s">
        <v>101</v>
      </c>
      <c r="AT163" s="244" t="s">
        <v>264</v>
      </c>
      <c r="AU163" s="244" t="s">
        <v>89</v>
      </c>
      <c r="AY163" s="14" t="s">
        <v>263</v>
      </c>
      <c r="BE163" s="245">
        <f>IF(N163="základná",J163,0)</f>
        <v>0</v>
      </c>
      <c r="BF163" s="245">
        <f>IF(N163="znížená",J163,0)</f>
        <v>0</v>
      </c>
      <c r="BG163" s="245">
        <f>IF(N163="zákl. prenesená",J163,0)</f>
        <v>0</v>
      </c>
      <c r="BH163" s="245">
        <f>IF(N163="zníž. prenesená",J163,0)</f>
        <v>0</v>
      </c>
      <c r="BI163" s="245">
        <f>IF(N163="nulová",J163,0)</f>
        <v>0</v>
      </c>
      <c r="BJ163" s="14" t="s">
        <v>89</v>
      </c>
      <c r="BK163" s="246">
        <f>ROUND(I163*H163,3)</f>
        <v>0</v>
      </c>
      <c r="BL163" s="14" t="s">
        <v>101</v>
      </c>
      <c r="BM163" s="244" t="s">
        <v>4957</v>
      </c>
    </row>
    <row r="164" s="2" customFormat="1" ht="6.96" customHeight="1">
      <c r="A164" s="35"/>
      <c r="B164" s="69"/>
      <c r="C164" s="70"/>
      <c r="D164" s="70"/>
      <c r="E164" s="70"/>
      <c r="F164" s="70"/>
      <c r="G164" s="70"/>
      <c r="H164" s="70"/>
      <c r="I164" s="70"/>
      <c r="J164" s="70"/>
      <c r="K164" s="70"/>
      <c r="L164" s="41"/>
      <c r="M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</row>
  </sheetData>
  <sheetProtection sheet="1" autoFilter="0" formatColumns="0" formatRows="0" objects="1" scenarios="1" spinCount="100000" saltValue="7Lgj0/7u2PVUegUOkvDVcmP8eRQLekOK0yMznhnHsd6NEHWTrkogznT2fH9zB6xK6B7OLepepAjdcai3mbFvXw==" hashValue="zEaIRrTbRl7u4NsA9tUIe9qNDtjz6tFmjTG5Ep7xZuoYfLL9nzXjRd2XV3MthSzcfqDE5zlZGK1Lm6siYkSP8Q==" algorithmName="SHA-512" password="CC35"/>
  <autoFilter ref="C119:K163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4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217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 s="2" customFormat="1" ht="12" customHeight="1">
      <c r="A8" s="35"/>
      <c r="B8" s="41"/>
      <c r="C8" s="35"/>
      <c r="D8" s="154" t="s">
        <v>221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56" t="s">
        <v>4958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54" t="s">
        <v>16</v>
      </c>
      <c r="E11" s="35"/>
      <c r="F11" s="144" t="s">
        <v>1</v>
      </c>
      <c r="G11" s="35"/>
      <c r="H11" s="35"/>
      <c r="I11" s="154" t="s">
        <v>17</v>
      </c>
      <c r="J11" s="144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18</v>
      </c>
      <c r="E12" s="35"/>
      <c r="F12" s="144" t="s">
        <v>19</v>
      </c>
      <c r="G12" s="35"/>
      <c r="H12" s="35"/>
      <c r="I12" s="154" t="s">
        <v>20</v>
      </c>
      <c r="J12" s="157" t="str">
        <f>'Rekapitulácia stavby'!AN8</f>
        <v>20. 7. 2022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54" t="s">
        <v>22</v>
      </c>
      <c r="E14" s="35"/>
      <c r="F14" s="35"/>
      <c r="G14" s="35"/>
      <c r="H14" s="35"/>
      <c r="I14" s="154" t="s">
        <v>23</v>
      </c>
      <c r="J14" s="144" t="s">
        <v>24</v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4" t="s">
        <v>25</v>
      </c>
      <c r="F15" s="35"/>
      <c r="G15" s="35"/>
      <c r="H15" s="35"/>
      <c r="I15" s="154" t="s">
        <v>26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54" t="s">
        <v>27</v>
      </c>
      <c r="E17" s="35"/>
      <c r="F17" s="35"/>
      <c r="G17" s="35"/>
      <c r="H17" s="35"/>
      <c r="I17" s="154" t="s">
        <v>23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4"/>
      <c r="G18" s="144"/>
      <c r="H18" s="144"/>
      <c r="I18" s="154" t="s">
        <v>26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54" t="s">
        <v>29</v>
      </c>
      <c r="E20" s="35"/>
      <c r="F20" s="35"/>
      <c r="G20" s="35"/>
      <c r="H20" s="35"/>
      <c r="I20" s="154" t="s">
        <v>23</v>
      </c>
      <c r="J20" s="144" t="s">
        <v>1</v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4" t="s">
        <v>30</v>
      </c>
      <c r="F21" s="35"/>
      <c r="G21" s="35"/>
      <c r="H21" s="35"/>
      <c r="I21" s="154" t="s">
        <v>26</v>
      </c>
      <c r="J21" s="144" t="s">
        <v>1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54" t="s">
        <v>33</v>
      </c>
      <c r="E23" s="35"/>
      <c r="F23" s="35"/>
      <c r="G23" s="35"/>
      <c r="H23" s="35"/>
      <c r="I23" s="154" t="s">
        <v>23</v>
      </c>
      <c r="J23" s="144" t="s">
        <v>34</v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4" t="s">
        <v>35</v>
      </c>
      <c r="F24" s="35"/>
      <c r="G24" s="35"/>
      <c r="H24" s="35"/>
      <c r="I24" s="154" t="s">
        <v>26</v>
      </c>
      <c r="J24" s="144" t="s">
        <v>36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54" t="s">
        <v>37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58"/>
      <c r="B27" s="159"/>
      <c r="C27" s="158"/>
      <c r="D27" s="158"/>
      <c r="E27" s="160" t="s">
        <v>1</v>
      </c>
      <c r="F27" s="160"/>
      <c r="G27" s="160"/>
      <c r="H27" s="160"/>
      <c r="I27" s="158"/>
      <c r="J27" s="158"/>
      <c r="K27" s="158"/>
      <c r="L27" s="161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62"/>
      <c r="E29" s="162"/>
      <c r="F29" s="162"/>
      <c r="G29" s="162"/>
      <c r="H29" s="162"/>
      <c r="I29" s="162"/>
      <c r="J29" s="162"/>
      <c r="K29" s="162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63" t="s">
        <v>38</v>
      </c>
      <c r="E30" s="35"/>
      <c r="F30" s="35"/>
      <c r="G30" s="35"/>
      <c r="H30" s="35"/>
      <c r="I30" s="35"/>
      <c r="J30" s="164">
        <f>ROUND(J120, 2)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62"/>
      <c r="E31" s="162"/>
      <c r="F31" s="162"/>
      <c r="G31" s="162"/>
      <c r="H31" s="162"/>
      <c r="I31" s="162"/>
      <c r="J31" s="162"/>
      <c r="K31" s="162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65" t="s">
        <v>40</v>
      </c>
      <c r="G32" s="35"/>
      <c r="H32" s="35"/>
      <c r="I32" s="165" t="s">
        <v>39</v>
      </c>
      <c r="J32" s="165" t="s">
        <v>41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66" t="s">
        <v>42</v>
      </c>
      <c r="E33" s="167" t="s">
        <v>43</v>
      </c>
      <c r="F33" s="168">
        <f>ROUND((SUM(BE120:BE157)),  2)</f>
        <v>0</v>
      </c>
      <c r="G33" s="169"/>
      <c r="H33" s="169"/>
      <c r="I33" s="170">
        <v>0.20000000000000001</v>
      </c>
      <c r="J33" s="168">
        <f>ROUND(((SUM(BE120:BE157))*I33),  2)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67" t="s">
        <v>44</v>
      </c>
      <c r="F34" s="168">
        <f>ROUND((SUM(BF120:BF157)),  2)</f>
        <v>0</v>
      </c>
      <c r="G34" s="169"/>
      <c r="H34" s="169"/>
      <c r="I34" s="170">
        <v>0.20000000000000001</v>
      </c>
      <c r="J34" s="168">
        <f>ROUND(((SUM(BF120:BF157))*I34), 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54" t="s">
        <v>45</v>
      </c>
      <c r="F35" s="171">
        <f>ROUND((SUM(BG120:BG157)),  2)</f>
        <v>0</v>
      </c>
      <c r="G35" s="35"/>
      <c r="H35" s="35"/>
      <c r="I35" s="172">
        <v>0.20000000000000001</v>
      </c>
      <c r="J35" s="171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54" t="s">
        <v>46</v>
      </c>
      <c r="F36" s="171">
        <f>ROUND((SUM(BH120:BH157)),  2)</f>
        <v>0</v>
      </c>
      <c r="G36" s="35"/>
      <c r="H36" s="35"/>
      <c r="I36" s="172">
        <v>0.20000000000000001</v>
      </c>
      <c r="J36" s="171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67" t="s">
        <v>47</v>
      </c>
      <c r="F37" s="168">
        <f>ROUND((SUM(BI120:BI157)),  2)</f>
        <v>0</v>
      </c>
      <c r="G37" s="169"/>
      <c r="H37" s="169"/>
      <c r="I37" s="170">
        <v>0</v>
      </c>
      <c r="J37" s="168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73"/>
      <c r="D39" s="174" t="s">
        <v>48</v>
      </c>
      <c r="E39" s="175"/>
      <c r="F39" s="175"/>
      <c r="G39" s="176" t="s">
        <v>49</v>
      </c>
      <c r="H39" s="177" t="s">
        <v>50</v>
      </c>
      <c r="I39" s="175"/>
      <c r="J39" s="178">
        <f>SUM(J30:J37)</f>
        <v>0</v>
      </c>
      <c r="K39" s="179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221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9" t="str">
        <f>E9</f>
        <v>SO-4.2.2 - Rekonštrukcia prípojky NN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18</v>
      </c>
      <c r="D89" s="37"/>
      <c r="E89" s="37"/>
      <c r="F89" s="24" t="str">
        <f>F12</f>
        <v>Svit</v>
      </c>
      <c r="G89" s="37"/>
      <c r="H89" s="37"/>
      <c r="I89" s="29" t="s">
        <v>20</v>
      </c>
      <c r="J89" s="82" t="str">
        <f>IF(J12="","",J12)</f>
        <v>20. 7. 2022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40.05" customHeight="1">
      <c r="A91" s="35"/>
      <c r="B91" s="36"/>
      <c r="C91" s="29" t="s">
        <v>22</v>
      </c>
      <c r="D91" s="37"/>
      <c r="E91" s="37"/>
      <c r="F91" s="24" t="str">
        <f>E15</f>
        <v>Mesto Svit</v>
      </c>
      <c r="G91" s="37"/>
      <c r="H91" s="37"/>
      <c r="I91" s="29" t="s">
        <v>29</v>
      </c>
      <c r="J91" s="33" t="str">
        <f>E21</f>
        <v>Ing. arch. Martin Baloga, PhD. a kolektív EnviArch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33</v>
      </c>
      <c r="J92" s="33" t="str">
        <f>E24</f>
        <v>Structures, s.r.o.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92" t="s">
        <v>224</v>
      </c>
      <c r="D94" s="193"/>
      <c r="E94" s="193"/>
      <c r="F94" s="193"/>
      <c r="G94" s="193"/>
      <c r="H94" s="193"/>
      <c r="I94" s="193"/>
      <c r="J94" s="194" t="s">
        <v>225</v>
      </c>
      <c r="K94" s="193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95" t="s">
        <v>226</v>
      </c>
      <c r="D96" s="37"/>
      <c r="E96" s="37"/>
      <c r="F96" s="37"/>
      <c r="G96" s="37"/>
      <c r="H96" s="37"/>
      <c r="I96" s="37"/>
      <c r="J96" s="113">
        <f>J120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227</v>
      </c>
    </row>
    <row r="97" s="9" customFormat="1" ht="24.96" customHeight="1">
      <c r="A97" s="9"/>
      <c r="B97" s="196"/>
      <c r="C97" s="197"/>
      <c r="D97" s="198" t="s">
        <v>2578</v>
      </c>
      <c r="E97" s="199"/>
      <c r="F97" s="199"/>
      <c r="G97" s="199"/>
      <c r="H97" s="199"/>
      <c r="I97" s="199"/>
      <c r="J97" s="200">
        <f>J121</f>
        <v>0</v>
      </c>
      <c r="K97" s="197"/>
      <c r="L97" s="20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202"/>
      <c r="C98" s="136"/>
      <c r="D98" s="203" t="s">
        <v>2579</v>
      </c>
      <c r="E98" s="204"/>
      <c r="F98" s="204"/>
      <c r="G98" s="204"/>
      <c r="H98" s="204"/>
      <c r="I98" s="204"/>
      <c r="J98" s="205">
        <f>J122</f>
        <v>0</v>
      </c>
      <c r="K98" s="136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9" customFormat="1" ht="24.96" customHeight="1">
      <c r="A99" s="9"/>
      <c r="B99" s="196"/>
      <c r="C99" s="197"/>
      <c r="D99" s="198" t="s">
        <v>2703</v>
      </c>
      <c r="E99" s="199"/>
      <c r="F99" s="199"/>
      <c r="G99" s="199"/>
      <c r="H99" s="199"/>
      <c r="I99" s="199"/>
      <c r="J99" s="200">
        <f>J143</f>
        <v>0</v>
      </c>
      <c r="K99" s="197"/>
      <c r="L99" s="201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202"/>
      <c r="C100" s="136"/>
      <c r="D100" s="203" t="s">
        <v>3903</v>
      </c>
      <c r="E100" s="204"/>
      <c r="F100" s="204"/>
      <c r="G100" s="204"/>
      <c r="H100" s="204"/>
      <c r="I100" s="204"/>
      <c r="J100" s="205">
        <f>J147</f>
        <v>0</v>
      </c>
      <c r="K100" s="136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2" customFormat="1" ht="21.84" customHeight="1">
      <c r="A101" s="35"/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66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s="2" customFormat="1" ht="6.96" customHeight="1">
      <c r="A102" s="35"/>
      <c r="B102" s="69"/>
      <c r="C102" s="70"/>
      <c r="D102" s="70"/>
      <c r="E102" s="70"/>
      <c r="F102" s="70"/>
      <c r="G102" s="70"/>
      <c r="H102" s="70"/>
      <c r="I102" s="70"/>
      <c r="J102" s="70"/>
      <c r="K102" s="70"/>
      <c r="L102" s="66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6" s="2" customFormat="1" ht="6.96" customHeight="1">
      <c r="A106" s="35"/>
      <c r="B106" s="71"/>
      <c r="C106" s="72"/>
      <c r="D106" s="72"/>
      <c r="E106" s="72"/>
      <c r="F106" s="72"/>
      <c r="G106" s="72"/>
      <c r="H106" s="72"/>
      <c r="I106" s="72"/>
      <c r="J106" s="72"/>
      <c r="K106" s="72"/>
      <c r="L106" s="66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="2" customFormat="1" ht="24.96" customHeight="1">
      <c r="A107" s="35"/>
      <c r="B107" s="36"/>
      <c r="C107" s="20" t="s">
        <v>250</v>
      </c>
      <c r="D107" s="37"/>
      <c r="E107" s="37"/>
      <c r="F107" s="37"/>
      <c r="G107" s="37"/>
      <c r="H107" s="37"/>
      <c r="I107" s="37"/>
      <c r="J107" s="37"/>
      <c r="K107" s="37"/>
      <c r="L107" s="66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="2" customFormat="1" ht="6.96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12" customHeight="1">
      <c r="A109" s="35"/>
      <c r="B109" s="36"/>
      <c r="C109" s="29" t="s">
        <v>14</v>
      </c>
      <c r="D109" s="37"/>
      <c r="E109" s="37"/>
      <c r="F109" s="37"/>
      <c r="G109" s="37"/>
      <c r="H109" s="37"/>
      <c r="I109" s="37"/>
      <c r="J109" s="37"/>
      <c r="K109" s="37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16.5" customHeight="1">
      <c r="A110" s="35"/>
      <c r="B110" s="36"/>
      <c r="C110" s="37"/>
      <c r="D110" s="37"/>
      <c r="E110" s="191" t="str">
        <f>E7</f>
        <v>Materská škola Svit - ZMNENA</v>
      </c>
      <c r="F110" s="29"/>
      <c r="G110" s="29"/>
      <c r="H110" s="29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2" customHeight="1">
      <c r="A111" s="35"/>
      <c r="B111" s="36"/>
      <c r="C111" s="29" t="s">
        <v>221</v>
      </c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6.5" customHeight="1">
      <c r="A112" s="35"/>
      <c r="B112" s="36"/>
      <c r="C112" s="37"/>
      <c r="D112" s="37"/>
      <c r="E112" s="79" t="str">
        <f>E9</f>
        <v>SO-4.2.2 - Rekonštrukcia prípojky NN</v>
      </c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6.96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2" customHeight="1">
      <c r="A114" s="35"/>
      <c r="B114" s="36"/>
      <c r="C114" s="29" t="s">
        <v>18</v>
      </c>
      <c r="D114" s="37"/>
      <c r="E114" s="37"/>
      <c r="F114" s="24" t="str">
        <f>F12</f>
        <v>Svit</v>
      </c>
      <c r="G114" s="37"/>
      <c r="H114" s="37"/>
      <c r="I114" s="29" t="s">
        <v>20</v>
      </c>
      <c r="J114" s="82" t="str">
        <f>IF(J12="","",J12)</f>
        <v>20. 7. 2022</v>
      </c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6.96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40.05" customHeight="1">
      <c r="A116" s="35"/>
      <c r="B116" s="36"/>
      <c r="C116" s="29" t="s">
        <v>22</v>
      </c>
      <c r="D116" s="37"/>
      <c r="E116" s="37"/>
      <c r="F116" s="24" t="str">
        <f>E15</f>
        <v>Mesto Svit</v>
      </c>
      <c r="G116" s="37"/>
      <c r="H116" s="37"/>
      <c r="I116" s="29" t="s">
        <v>29</v>
      </c>
      <c r="J116" s="33" t="str">
        <f>E21</f>
        <v>Ing. arch. Martin Baloga, PhD. a kolektív EnviArch</v>
      </c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5.15" customHeight="1">
      <c r="A117" s="35"/>
      <c r="B117" s="36"/>
      <c r="C117" s="29" t="s">
        <v>27</v>
      </c>
      <c r="D117" s="37"/>
      <c r="E117" s="37"/>
      <c r="F117" s="24" t="str">
        <f>IF(E18="","",E18)</f>
        <v>Vyplň údaj</v>
      </c>
      <c r="G117" s="37"/>
      <c r="H117" s="37"/>
      <c r="I117" s="29" t="s">
        <v>33</v>
      </c>
      <c r="J117" s="33" t="str">
        <f>E24</f>
        <v>Structures, s.r.o.</v>
      </c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0.32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11" customFormat="1" ht="29.28" customHeight="1">
      <c r="A119" s="207"/>
      <c r="B119" s="208"/>
      <c r="C119" s="209" t="s">
        <v>251</v>
      </c>
      <c r="D119" s="210" t="s">
        <v>63</v>
      </c>
      <c r="E119" s="210" t="s">
        <v>59</v>
      </c>
      <c r="F119" s="210" t="s">
        <v>60</v>
      </c>
      <c r="G119" s="210" t="s">
        <v>252</v>
      </c>
      <c r="H119" s="210" t="s">
        <v>253</v>
      </c>
      <c r="I119" s="210" t="s">
        <v>254</v>
      </c>
      <c r="J119" s="211" t="s">
        <v>225</v>
      </c>
      <c r="K119" s="212" t="s">
        <v>255</v>
      </c>
      <c r="L119" s="213"/>
      <c r="M119" s="103" t="s">
        <v>1</v>
      </c>
      <c r="N119" s="104" t="s">
        <v>42</v>
      </c>
      <c r="O119" s="104" t="s">
        <v>256</v>
      </c>
      <c r="P119" s="104" t="s">
        <v>257</v>
      </c>
      <c r="Q119" s="104" t="s">
        <v>258</v>
      </c>
      <c r="R119" s="104" t="s">
        <v>259</v>
      </c>
      <c r="S119" s="104" t="s">
        <v>260</v>
      </c>
      <c r="T119" s="105" t="s">
        <v>261</v>
      </c>
      <c r="U119" s="207"/>
      <c r="V119" s="207"/>
      <c r="W119" s="207"/>
      <c r="X119" s="207"/>
      <c r="Y119" s="207"/>
      <c r="Z119" s="207"/>
      <c r="AA119" s="207"/>
      <c r="AB119" s="207"/>
      <c r="AC119" s="207"/>
      <c r="AD119" s="207"/>
      <c r="AE119" s="207"/>
    </row>
    <row r="120" s="2" customFormat="1" ht="22.8" customHeight="1">
      <c r="A120" s="35"/>
      <c r="B120" s="36"/>
      <c r="C120" s="110" t="s">
        <v>226</v>
      </c>
      <c r="D120" s="37"/>
      <c r="E120" s="37"/>
      <c r="F120" s="37"/>
      <c r="G120" s="37"/>
      <c r="H120" s="37"/>
      <c r="I120" s="37"/>
      <c r="J120" s="214">
        <f>BK120</f>
        <v>0</v>
      </c>
      <c r="K120" s="37"/>
      <c r="L120" s="41"/>
      <c r="M120" s="106"/>
      <c r="N120" s="215"/>
      <c r="O120" s="107"/>
      <c r="P120" s="216">
        <f>P121+P143</f>
        <v>0</v>
      </c>
      <c r="Q120" s="107"/>
      <c r="R120" s="216">
        <f>R121+R143</f>
        <v>9.9302400000000013</v>
      </c>
      <c r="S120" s="107"/>
      <c r="T120" s="217">
        <f>T121+T143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4" t="s">
        <v>77</v>
      </c>
      <c r="AU120" s="14" t="s">
        <v>227</v>
      </c>
      <c r="BK120" s="218">
        <f>BK121+BK143</f>
        <v>0</v>
      </c>
    </row>
    <row r="121" s="12" customFormat="1" ht="25.92" customHeight="1">
      <c r="A121" s="12"/>
      <c r="B121" s="219"/>
      <c r="C121" s="220"/>
      <c r="D121" s="221" t="s">
        <v>77</v>
      </c>
      <c r="E121" s="222" t="s">
        <v>2580</v>
      </c>
      <c r="F121" s="222" t="s">
        <v>2581</v>
      </c>
      <c r="G121" s="220"/>
      <c r="H121" s="220"/>
      <c r="I121" s="223"/>
      <c r="J121" s="224">
        <f>BK121</f>
        <v>0</v>
      </c>
      <c r="K121" s="220"/>
      <c r="L121" s="225"/>
      <c r="M121" s="226"/>
      <c r="N121" s="227"/>
      <c r="O121" s="227"/>
      <c r="P121" s="228">
        <f>P122</f>
        <v>0</v>
      </c>
      <c r="Q121" s="227"/>
      <c r="R121" s="228">
        <f>R122</f>
        <v>0.13024</v>
      </c>
      <c r="S121" s="227"/>
      <c r="T121" s="229">
        <f>T122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30" t="s">
        <v>85</v>
      </c>
      <c r="AT121" s="231" t="s">
        <v>77</v>
      </c>
      <c r="AU121" s="231" t="s">
        <v>78</v>
      </c>
      <c r="AY121" s="230" t="s">
        <v>263</v>
      </c>
      <c r="BK121" s="232">
        <f>BK122</f>
        <v>0</v>
      </c>
    </row>
    <row r="122" s="12" customFormat="1" ht="22.8" customHeight="1">
      <c r="A122" s="12"/>
      <c r="B122" s="219"/>
      <c r="C122" s="220"/>
      <c r="D122" s="221" t="s">
        <v>77</v>
      </c>
      <c r="E122" s="247" t="s">
        <v>2582</v>
      </c>
      <c r="F122" s="247" t="s">
        <v>2583</v>
      </c>
      <c r="G122" s="220"/>
      <c r="H122" s="220"/>
      <c r="I122" s="223"/>
      <c r="J122" s="248">
        <f>BK122</f>
        <v>0</v>
      </c>
      <c r="K122" s="220"/>
      <c r="L122" s="225"/>
      <c r="M122" s="226"/>
      <c r="N122" s="227"/>
      <c r="O122" s="227"/>
      <c r="P122" s="228">
        <f>SUM(P123:P142)</f>
        <v>0</v>
      </c>
      <c r="Q122" s="227"/>
      <c r="R122" s="228">
        <f>SUM(R123:R142)</f>
        <v>0.13024</v>
      </c>
      <c r="S122" s="227"/>
      <c r="T122" s="229">
        <f>SUM(T123:T142)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30" t="s">
        <v>85</v>
      </c>
      <c r="AT122" s="231" t="s">
        <v>77</v>
      </c>
      <c r="AU122" s="231" t="s">
        <v>85</v>
      </c>
      <c r="AY122" s="230" t="s">
        <v>263</v>
      </c>
      <c r="BK122" s="232">
        <f>SUM(BK123:BK142)</f>
        <v>0</v>
      </c>
    </row>
    <row r="123" s="2" customFormat="1" ht="24.15" customHeight="1">
      <c r="A123" s="35"/>
      <c r="B123" s="36"/>
      <c r="C123" s="233" t="s">
        <v>85</v>
      </c>
      <c r="D123" s="233" t="s">
        <v>264</v>
      </c>
      <c r="E123" s="234" t="s">
        <v>4874</v>
      </c>
      <c r="F123" s="235" t="s">
        <v>4875</v>
      </c>
      <c r="G123" s="236" t="s">
        <v>569</v>
      </c>
      <c r="H123" s="237">
        <v>220</v>
      </c>
      <c r="I123" s="238"/>
      <c r="J123" s="237">
        <f>ROUND(I123*H123,3)</f>
        <v>0</v>
      </c>
      <c r="K123" s="239"/>
      <c r="L123" s="41"/>
      <c r="M123" s="240" t="s">
        <v>1</v>
      </c>
      <c r="N123" s="241" t="s">
        <v>44</v>
      </c>
      <c r="O123" s="94"/>
      <c r="P123" s="242">
        <f>O123*H123</f>
        <v>0</v>
      </c>
      <c r="Q123" s="242">
        <v>0</v>
      </c>
      <c r="R123" s="242">
        <f>Q123*H123</f>
        <v>0</v>
      </c>
      <c r="S123" s="242">
        <v>0</v>
      </c>
      <c r="T123" s="243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44" t="s">
        <v>101</v>
      </c>
      <c r="AT123" s="244" t="s">
        <v>264</v>
      </c>
      <c r="AU123" s="244" t="s">
        <v>89</v>
      </c>
      <c r="AY123" s="14" t="s">
        <v>263</v>
      </c>
      <c r="BE123" s="245">
        <f>IF(N123="základná",J123,0)</f>
        <v>0</v>
      </c>
      <c r="BF123" s="245">
        <f>IF(N123="znížená",J123,0)</f>
        <v>0</v>
      </c>
      <c r="BG123" s="245">
        <f>IF(N123="zákl. prenesená",J123,0)</f>
        <v>0</v>
      </c>
      <c r="BH123" s="245">
        <f>IF(N123="zníž. prenesená",J123,0)</f>
        <v>0</v>
      </c>
      <c r="BI123" s="245">
        <f>IF(N123="nulová",J123,0)</f>
        <v>0</v>
      </c>
      <c r="BJ123" s="14" t="s">
        <v>89</v>
      </c>
      <c r="BK123" s="246">
        <f>ROUND(I123*H123,3)</f>
        <v>0</v>
      </c>
      <c r="BL123" s="14" t="s">
        <v>101</v>
      </c>
      <c r="BM123" s="244" t="s">
        <v>4959</v>
      </c>
    </row>
    <row r="124" s="2" customFormat="1" ht="21.75" customHeight="1">
      <c r="A124" s="35"/>
      <c r="B124" s="36"/>
      <c r="C124" s="233" t="s">
        <v>89</v>
      </c>
      <c r="D124" s="233" t="s">
        <v>264</v>
      </c>
      <c r="E124" s="234" t="s">
        <v>4960</v>
      </c>
      <c r="F124" s="235" t="s">
        <v>4961</v>
      </c>
      <c r="G124" s="236" t="s">
        <v>2598</v>
      </c>
      <c r="H124" s="237">
        <v>2</v>
      </c>
      <c r="I124" s="238"/>
      <c r="J124" s="237">
        <f>ROUND(I124*H124,3)</f>
        <v>0</v>
      </c>
      <c r="K124" s="239"/>
      <c r="L124" s="41"/>
      <c r="M124" s="240" t="s">
        <v>1</v>
      </c>
      <c r="N124" s="241" t="s">
        <v>44</v>
      </c>
      <c r="O124" s="94"/>
      <c r="P124" s="242">
        <f>O124*H124</f>
        <v>0</v>
      </c>
      <c r="Q124" s="242">
        <v>0</v>
      </c>
      <c r="R124" s="242">
        <f>Q124*H124</f>
        <v>0</v>
      </c>
      <c r="S124" s="242">
        <v>0</v>
      </c>
      <c r="T124" s="243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44" t="s">
        <v>101</v>
      </c>
      <c r="AT124" s="244" t="s">
        <v>264</v>
      </c>
      <c r="AU124" s="244" t="s">
        <v>89</v>
      </c>
      <c r="AY124" s="14" t="s">
        <v>263</v>
      </c>
      <c r="BE124" s="245">
        <f>IF(N124="základná",J124,0)</f>
        <v>0</v>
      </c>
      <c r="BF124" s="245">
        <f>IF(N124="znížená",J124,0)</f>
        <v>0</v>
      </c>
      <c r="BG124" s="245">
        <f>IF(N124="zákl. prenesená",J124,0)</f>
        <v>0</v>
      </c>
      <c r="BH124" s="245">
        <f>IF(N124="zníž. prenesená",J124,0)</f>
        <v>0</v>
      </c>
      <c r="BI124" s="245">
        <f>IF(N124="nulová",J124,0)</f>
        <v>0</v>
      </c>
      <c r="BJ124" s="14" t="s">
        <v>89</v>
      </c>
      <c r="BK124" s="246">
        <f>ROUND(I124*H124,3)</f>
        <v>0</v>
      </c>
      <c r="BL124" s="14" t="s">
        <v>101</v>
      </c>
      <c r="BM124" s="244" t="s">
        <v>4962</v>
      </c>
    </row>
    <row r="125" s="2" customFormat="1" ht="21.75" customHeight="1">
      <c r="A125" s="35"/>
      <c r="B125" s="36"/>
      <c r="C125" s="233" t="s">
        <v>96</v>
      </c>
      <c r="D125" s="233" t="s">
        <v>264</v>
      </c>
      <c r="E125" s="234" t="s">
        <v>4963</v>
      </c>
      <c r="F125" s="235" t="s">
        <v>4964</v>
      </c>
      <c r="G125" s="236" t="s">
        <v>2598</v>
      </c>
      <c r="H125" s="237">
        <v>4</v>
      </c>
      <c r="I125" s="238"/>
      <c r="J125" s="237">
        <f>ROUND(I125*H125,3)</f>
        <v>0</v>
      </c>
      <c r="K125" s="239"/>
      <c r="L125" s="41"/>
      <c r="M125" s="240" t="s">
        <v>1</v>
      </c>
      <c r="N125" s="241" t="s">
        <v>44</v>
      </c>
      <c r="O125" s="94"/>
      <c r="P125" s="242">
        <f>O125*H125</f>
        <v>0</v>
      </c>
      <c r="Q125" s="242">
        <v>0</v>
      </c>
      <c r="R125" s="242">
        <f>Q125*H125</f>
        <v>0</v>
      </c>
      <c r="S125" s="242">
        <v>0</v>
      </c>
      <c r="T125" s="243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44" t="s">
        <v>101</v>
      </c>
      <c r="AT125" s="244" t="s">
        <v>264</v>
      </c>
      <c r="AU125" s="244" t="s">
        <v>89</v>
      </c>
      <c r="AY125" s="14" t="s">
        <v>263</v>
      </c>
      <c r="BE125" s="245">
        <f>IF(N125="základná",J125,0)</f>
        <v>0</v>
      </c>
      <c r="BF125" s="245">
        <f>IF(N125="znížená",J125,0)</f>
        <v>0</v>
      </c>
      <c r="BG125" s="245">
        <f>IF(N125="zákl. prenesená",J125,0)</f>
        <v>0</v>
      </c>
      <c r="BH125" s="245">
        <f>IF(N125="zníž. prenesená",J125,0)</f>
        <v>0</v>
      </c>
      <c r="BI125" s="245">
        <f>IF(N125="nulová",J125,0)</f>
        <v>0</v>
      </c>
      <c r="BJ125" s="14" t="s">
        <v>89</v>
      </c>
      <c r="BK125" s="246">
        <f>ROUND(I125*H125,3)</f>
        <v>0</v>
      </c>
      <c r="BL125" s="14" t="s">
        <v>101</v>
      </c>
      <c r="BM125" s="244" t="s">
        <v>4965</v>
      </c>
    </row>
    <row r="126" s="2" customFormat="1" ht="21.75" customHeight="1">
      <c r="A126" s="35"/>
      <c r="B126" s="36"/>
      <c r="C126" s="233" t="s">
        <v>101</v>
      </c>
      <c r="D126" s="233" t="s">
        <v>264</v>
      </c>
      <c r="E126" s="234" t="s">
        <v>4883</v>
      </c>
      <c r="F126" s="235" t="s">
        <v>4884</v>
      </c>
      <c r="G126" s="236" t="s">
        <v>2598</v>
      </c>
      <c r="H126" s="237">
        <v>8</v>
      </c>
      <c r="I126" s="238"/>
      <c r="J126" s="237">
        <f>ROUND(I126*H126,3)</f>
        <v>0</v>
      </c>
      <c r="K126" s="239"/>
      <c r="L126" s="41"/>
      <c r="M126" s="240" t="s">
        <v>1</v>
      </c>
      <c r="N126" s="241" t="s">
        <v>44</v>
      </c>
      <c r="O126" s="94"/>
      <c r="P126" s="242">
        <f>O126*H126</f>
        <v>0</v>
      </c>
      <c r="Q126" s="242">
        <v>0</v>
      </c>
      <c r="R126" s="242">
        <f>Q126*H126</f>
        <v>0</v>
      </c>
      <c r="S126" s="242">
        <v>0</v>
      </c>
      <c r="T126" s="243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44" t="s">
        <v>101</v>
      </c>
      <c r="AT126" s="244" t="s">
        <v>264</v>
      </c>
      <c r="AU126" s="244" t="s">
        <v>89</v>
      </c>
      <c r="AY126" s="14" t="s">
        <v>263</v>
      </c>
      <c r="BE126" s="245">
        <f>IF(N126="základná",J126,0)</f>
        <v>0</v>
      </c>
      <c r="BF126" s="245">
        <f>IF(N126="znížená",J126,0)</f>
        <v>0</v>
      </c>
      <c r="BG126" s="245">
        <f>IF(N126="zákl. prenesená",J126,0)</f>
        <v>0</v>
      </c>
      <c r="BH126" s="245">
        <f>IF(N126="zníž. prenesená",J126,0)</f>
        <v>0</v>
      </c>
      <c r="BI126" s="245">
        <f>IF(N126="nulová",J126,0)</f>
        <v>0</v>
      </c>
      <c r="BJ126" s="14" t="s">
        <v>89</v>
      </c>
      <c r="BK126" s="246">
        <f>ROUND(I126*H126,3)</f>
        <v>0</v>
      </c>
      <c r="BL126" s="14" t="s">
        <v>101</v>
      </c>
      <c r="BM126" s="244" t="s">
        <v>4966</v>
      </c>
    </row>
    <row r="127" s="2" customFormat="1" ht="16.5" customHeight="1">
      <c r="A127" s="35"/>
      <c r="B127" s="36"/>
      <c r="C127" s="233" t="s">
        <v>290</v>
      </c>
      <c r="D127" s="233" t="s">
        <v>264</v>
      </c>
      <c r="E127" s="234" t="s">
        <v>4892</v>
      </c>
      <c r="F127" s="235" t="s">
        <v>4893</v>
      </c>
      <c r="G127" s="236" t="s">
        <v>2598</v>
      </c>
      <c r="H127" s="237">
        <v>6</v>
      </c>
      <c r="I127" s="238"/>
      <c r="J127" s="237">
        <f>ROUND(I127*H127,3)</f>
        <v>0</v>
      </c>
      <c r="K127" s="239"/>
      <c r="L127" s="41"/>
      <c r="M127" s="240" t="s">
        <v>1</v>
      </c>
      <c r="N127" s="241" t="s">
        <v>44</v>
      </c>
      <c r="O127" s="94"/>
      <c r="P127" s="242">
        <f>O127*H127</f>
        <v>0</v>
      </c>
      <c r="Q127" s="242">
        <v>0</v>
      </c>
      <c r="R127" s="242">
        <f>Q127*H127</f>
        <v>0</v>
      </c>
      <c r="S127" s="242">
        <v>0</v>
      </c>
      <c r="T127" s="243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44" t="s">
        <v>101</v>
      </c>
      <c r="AT127" s="244" t="s">
        <v>264</v>
      </c>
      <c r="AU127" s="244" t="s">
        <v>89</v>
      </c>
      <c r="AY127" s="14" t="s">
        <v>263</v>
      </c>
      <c r="BE127" s="245">
        <f>IF(N127="základná",J127,0)</f>
        <v>0</v>
      </c>
      <c r="BF127" s="245">
        <f>IF(N127="znížená",J127,0)</f>
        <v>0</v>
      </c>
      <c r="BG127" s="245">
        <f>IF(N127="zákl. prenesená",J127,0)</f>
        <v>0</v>
      </c>
      <c r="BH127" s="245">
        <f>IF(N127="zníž. prenesená",J127,0)</f>
        <v>0</v>
      </c>
      <c r="BI127" s="245">
        <f>IF(N127="nulová",J127,0)</f>
        <v>0</v>
      </c>
      <c r="BJ127" s="14" t="s">
        <v>89</v>
      </c>
      <c r="BK127" s="246">
        <f>ROUND(I127*H127,3)</f>
        <v>0</v>
      </c>
      <c r="BL127" s="14" t="s">
        <v>101</v>
      </c>
      <c r="BM127" s="244" t="s">
        <v>4967</v>
      </c>
    </row>
    <row r="128" s="2" customFormat="1" ht="16.5" customHeight="1">
      <c r="A128" s="35"/>
      <c r="B128" s="36"/>
      <c r="C128" s="233" t="s">
        <v>294</v>
      </c>
      <c r="D128" s="233" t="s">
        <v>264</v>
      </c>
      <c r="E128" s="234" t="s">
        <v>2873</v>
      </c>
      <c r="F128" s="235" t="s">
        <v>4895</v>
      </c>
      <c r="G128" s="236" t="s">
        <v>2598</v>
      </c>
      <c r="H128" s="237">
        <v>1</v>
      </c>
      <c r="I128" s="238"/>
      <c r="J128" s="237">
        <f>ROUND(I128*H128,3)</f>
        <v>0</v>
      </c>
      <c r="K128" s="239"/>
      <c r="L128" s="41"/>
      <c r="M128" s="240" t="s">
        <v>1</v>
      </c>
      <c r="N128" s="241" t="s">
        <v>44</v>
      </c>
      <c r="O128" s="94"/>
      <c r="P128" s="242">
        <f>O128*H128</f>
        <v>0</v>
      </c>
      <c r="Q128" s="242">
        <v>0</v>
      </c>
      <c r="R128" s="242">
        <f>Q128*H128</f>
        <v>0</v>
      </c>
      <c r="S128" s="242">
        <v>0</v>
      </c>
      <c r="T128" s="243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44" t="s">
        <v>101</v>
      </c>
      <c r="AT128" s="244" t="s">
        <v>264</v>
      </c>
      <c r="AU128" s="244" t="s">
        <v>89</v>
      </c>
      <c r="AY128" s="14" t="s">
        <v>263</v>
      </c>
      <c r="BE128" s="245">
        <f>IF(N128="základná",J128,0)</f>
        <v>0</v>
      </c>
      <c r="BF128" s="245">
        <f>IF(N128="znížená",J128,0)</f>
        <v>0</v>
      </c>
      <c r="BG128" s="245">
        <f>IF(N128="zákl. prenesená",J128,0)</f>
        <v>0</v>
      </c>
      <c r="BH128" s="245">
        <f>IF(N128="zníž. prenesená",J128,0)</f>
        <v>0</v>
      </c>
      <c r="BI128" s="245">
        <f>IF(N128="nulová",J128,0)</f>
        <v>0</v>
      </c>
      <c r="BJ128" s="14" t="s">
        <v>89</v>
      </c>
      <c r="BK128" s="246">
        <f>ROUND(I128*H128,3)</f>
        <v>0</v>
      </c>
      <c r="BL128" s="14" t="s">
        <v>101</v>
      </c>
      <c r="BM128" s="244" t="s">
        <v>4968</v>
      </c>
    </row>
    <row r="129" s="2" customFormat="1" ht="16.5" customHeight="1">
      <c r="A129" s="35"/>
      <c r="B129" s="36"/>
      <c r="C129" s="233" t="s">
        <v>298</v>
      </c>
      <c r="D129" s="233" t="s">
        <v>264</v>
      </c>
      <c r="E129" s="234" t="s">
        <v>4122</v>
      </c>
      <c r="F129" s="235" t="s">
        <v>4969</v>
      </c>
      <c r="G129" s="236" t="s">
        <v>2598</v>
      </c>
      <c r="H129" s="237">
        <v>1</v>
      </c>
      <c r="I129" s="238"/>
      <c r="J129" s="237">
        <f>ROUND(I129*H129,3)</f>
        <v>0</v>
      </c>
      <c r="K129" s="239"/>
      <c r="L129" s="41"/>
      <c r="M129" s="240" t="s">
        <v>1</v>
      </c>
      <c r="N129" s="241" t="s">
        <v>44</v>
      </c>
      <c r="O129" s="94"/>
      <c r="P129" s="242">
        <f>O129*H129</f>
        <v>0</v>
      </c>
      <c r="Q129" s="242">
        <v>0</v>
      </c>
      <c r="R129" s="242">
        <f>Q129*H129</f>
        <v>0</v>
      </c>
      <c r="S129" s="242">
        <v>0</v>
      </c>
      <c r="T129" s="243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4" t="s">
        <v>101</v>
      </c>
      <c r="AT129" s="244" t="s">
        <v>264</v>
      </c>
      <c r="AU129" s="244" t="s">
        <v>89</v>
      </c>
      <c r="AY129" s="14" t="s">
        <v>263</v>
      </c>
      <c r="BE129" s="245">
        <f>IF(N129="základná",J129,0)</f>
        <v>0</v>
      </c>
      <c r="BF129" s="245">
        <f>IF(N129="znížená",J129,0)</f>
        <v>0</v>
      </c>
      <c r="BG129" s="245">
        <f>IF(N129="zákl. prenesená",J129,0)</f>
        <v>0</v>
      </c>
      <c r="BH129" s="245">
        <f>IF(N129="zníž. prenesená",J129,0)</f>
        <v>0</v>
      </c>
      <c r="BI129" s="245">
        <f>IF(N129="nulová",J129,0)</f>
        <v>0</v>
      </c>
      <c r="BJ129" s="14" t="s">
        <v>89</v>
      </c>
      <c r="BK129" s="246">
        <f>ROUND(I129*H129,3)</f>
        <v>0</v>
      </c>
      <c r="BL129" s="14" t="s">
        <v>101</v>
      </c>
      <c r="BM129" s="244" t="s">
        <v>4970</v>
      </c>
    </row>
    <row r="130" s="2" customFormat="1" ht="16.5" customHeight="1">
      <c r="A130" s="35"/>
      <c r="B130" s="36"/>
      <c r="C130" s="249" t="s">
        <v>302</v>
      </c>
      <c r="D130" s="249" t="s">
        <v>612</v>
      </c>
      <c r="E130" s="250" t="s">
        <v>4899</v>
      </c>
      <c r="F130" s="251" t="s">
        <v>4971</v>
      </c>
      <c r="G130" s="252" t="s">
        <v>2598</v>
      </c>
      <c r="H130" s="253">
        <v>1</v>
      </c>
      <c r="I130" s="254"/>
      <c r="J130" s="253">
        <f>ROUND(I130*H130,3)</f>
        <v>0</v>
      </c>
      <c r="K130" s="255"/>
      <c r="L130" s="256"/>
      <c r="M130" s="257" t="s">
        <v>1</v>
      </c>
      <c r="N130" s="258" t="s">
        <v>44</v>
      </c>
      <c r="O130" s="94"/>
      <c r="P130" s="242">
        <f>O130*H130</f>
        <v>0</v>
      </c>
      <c r="Q130" s="242">
        <v>0</v>
      </c>
      <c r="R130" s="242">
        <f>Q130*H130</f>
        <v>0</v>
      </c>
      <c r="S130" s="242">
        <v>0</v>
      </c>
      <c r="T130" s="243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4" t="s">
        <v>290</v>
      </c>
      <c r="AT130" s="244" t="s">
        <v>612</v>
      </c>
      <c r="AU130" s="244" t="s">
        <v>89</v>
      </c>
      <c r="AY130" s="14" t="s">
        <v>263</v>
      </c>
      <c r="BE130" s="245">
        <f>IF(N130="základná",J130,0)</f>
        <v>0</v>
      </c>
      <c r="BF130" s="245">
        <f>IF(N130="znížená",J130,0)</f>
        <v>0</v>
      </c>
      <c r="BG130" s="245">
        <f>IF(N130="zákl. prenesená",J130,0)</f>
        <v>0</v>
      </c>
      <c r="BH130" s="245">
        <f>IF(N130="zníž. prenesená",J130,0)</f>
        <v>0</v>
      </c>
      <c r="BI130" s="245">
        <f>IF(N130="nulová",J130,0)</f>
        <v>0</v>
      </c>
      <c r="BJ130" s="14" t="s">
        <v>89</v>
      </c>
      <c r="BK130" s="246">
        <f>ROUND(I130*H130,3)</f>
        <v>0</v>
      </c>
      <c r="BL130" s="14" t="s">
        <v>101</v>
      </c>
      <c r="BM130" s="244" t="s">
        <v>4972</v>
      </c>
    </row>
    <row r="131" s="2" customFormat="1" ht="16.5" customHeight="1">
      <c r="A131" s="35"/>
      <c r="B131" s="36"/>
      <c r="C131" s="233" t="s">
        <v>306</v>
      </c>
      <c r="D131" s="233" t="s">
        <v>264</v>
      </c>
      <c r="E131" s="234" t="s">
        <v>2876</v>
      </c>
      <c r="F131" s="235" t="s">
        <v>2877</v>
      </c>
      <c r="G131" s="236" t="s">
        <v>2598</v>
      </c>
      <c r="H131" s="237">
        <v>1</v>
      </c>
      <c r="I131" s="238"/>
      <c r="J131" s="237">
        <f>ROUND(I131*H131,3)</f>
        <v>0</v>
      </c>
      <c r="K131" s="239"/>
      <c r="L131" s="41"/>
      <c r="M131" s="240" t="s">
        <v>1</v>
      </c>
      <c r="N131" s="241" t="s">
        <v>44</v>
      </c>
      <c r="O131" s="94"/>
      <c r="P131" s="242">
        <f>O131*H131</f>
        <v>0</v>
      </c>
      <c r="Q131" s="242">
        <v>0</v>
      </c>
      <c r="R131" s="242">
        <f>Q131*H131</f>
        <v>0</v>
      </c>
      <c r="S131" s="242">
        <v>0</v>
      </c>
      <c r="T131" s="24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4" t="s">
        <v>101</v>
      </c>
      <c r="AT131" s="244" t="s">
        <v>264</v>
      </c>
      <c r="AU131" s="244" t="s">
        <v>89</v>
      </c>
      <c r="AY131" s="14" t="s">
        <v>263</v>
      </c>
      <c r="BE131" s="245">
        <f>IF(N131="základná",J131,0)</f>
        <v>0</v>
      </c>
      <c r="BF131" s="245">
        <f>IF(N131="znížená",J131,0)</f>
        <v>0</v>
      </c>
      <c r="BG131" s="245">
        <f>IF(N131="zákl. prenesená",J131,0)</f>
        <v>0</v>
      </c>
      <c r="BH131" s="245">
        <f>IF(N131="zníž. prenesená",J131,0)</f>
        <v>0</v>
      </c>
      <c r="BI131" s="245">
        <f>IF(N131="nulová",J131,0)</f>
        <v>0</v>
      </c>
      <c r="BJ131" s="14" t="s">
        <v>89</v>
      </c>
      <c r="BK131" s="246">
        <f>ROUND(I131*H131,3)</f>
        <v>0</v>
      </c>
      <c r="BL131" s="14" t="s">
        <v>101</v>
      </c>
      <c r="BM131" s="244" t="s">
        <v>4973</v>
      </c>
    </row>
    <row r="132" s="2" customFormat="1" ht="24.15" customHeight="1">
      <c r="A132" s="35"/>
      <c r="B132" s="36"/>
      <c r="C132" s="233" t="s">
        <v>310</v>
      </c>
      <c r="D132" s="233" t="s">
        <v>264</v>
      </c>
      <c r="E132" s="234" t="s">
        <v>2590</v>
      </c>
      <c r="F132" s="235" t="s">
        <v>2591</v>
      </c>
      <c r="G132" s="236" t="s">
        <v>569</v>
      </c>
      <c r="H132" s="237">
        <v>110</v>
      </c>
      <c r="I132" s="238"/>
      <c r="J132" s="237">
        <f>ROUND(I132*H132,3)</f>
        <v>0</v>
      </c>
      <c r="K132" s="239"/>
      <c r="L132" s="41"/>
      <c r="M132" s="240" t="s">
        <v>1</v>
      </c>
      <c r="N132" s="241" t="s">
        <v>44</v>
      </c>
      <c r="O132" s="94"/>
      <c r="P132" s="242">
        <f>O132*H132</f>
        <v>0</v>
      </c>
      <c r="Q132" s="242">
        <v>0</v>
      </c>
      <c r="R132" s="242">
        <f>Q132*H132</f>
        <v>0</v>
      </c>
      <c r="S132" s="242">
        <v>0</v>
      </c>
      <c r="T132" s="24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4" t="s">
        <v>101</v>
      </c>
      <c r="AT132" s="244" t="s">
        <v>264</v>
      </c>
      <c r="AU132" s="244" t="s">
        <v>89</v>
      </c>
      <c r="AY132" s="14" t="s">
        <v>263</v>
      </c>
      <c r="BE132" s="245">
        <f>IF(N132="základná",J132,0)</f>
        <v>0</v>
      </c>
      <c r="BF132" s="245">
        <f>IF(N132="znížená",J132,0)</f>
        <v>0</v>
      </c>
      <c r="BG132" s="245">
        <f>IF(N132="zákl. prenesená",J132,0)</f>
        <v>0</v>
      </c>
      <c r="BH132" s="245">
        <f>IF(N132="zníž. prenesená",J132,0)</f>
        <v>0</v>
      </c>
      <c r="BI132" s="245">
        <f>IF(N132="nulová",J132,0)</f>
        <v>0</v>
      </c>
      <c r="BJ132" s="14" t="s">
        <v>89</v>
      </c>
      <c r="BK132" s="246">
        <f>ROUND(I132*H132,3)</f>
        <v>0</v>
      </c>
      <c r="BL132" s="14" t="s">
        <v>101</v>
      </c>
      <c r="BM132" s="244" t="s">
        <v>4974</v>
      </c>
    </row>
    <row r="133" s="2" customFormat="1" ht="16.5" customHeight="1">
      <c r="A133" s="35"/>
      <c r="B133" s="36"/>
      <c r="C133" s="249" t="s">
        <v>315</v>
      </c>
      <c r="D133" s="249" t="s">
        <v>612</v>
      </c>
      <c r="E133" s="250" t="s">
        <v>2593</v>
      </c>
      <c r="F133" s="251" t="s">
        <v>4740</v>
      </c>
      <c r="G133" s="252" t="s">
        <v>746</v>
      </c>
      <c r="H133" s="253">
        <v>126.5</v>
      </c>
      <c r="I133" s="254"/>
      <c r="J133" s="253">
        <f>ROUND(I133*H133,3)</f>
        <v>0</v>
      </c>
      <c r="K133" s="255"/>
      <c r="L133" s="256"/>
      <c r="M133" s="257" t="s">
        <v>1</v>
      </c>
      <c r="N133" s="258" t="s">
        <v>44</v>
      </c>
      <c r="O133" s="94"/>
      <c r="P133" s="242">
        <f>O133*H133</f>
        <v>0</v>
      </c>
      <c r="Q133" s="242">
        <v>0.001</v>
      </c>
      <c r="R133" s="242">
        <f>Q133*H133</f>
        <v>0.1265</v>
      </c>
      <c r="S133" s="242">
        <v>0</v>
      </c>
      <c r="T133" s="24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4" t="s">
        <v>290</v>
      </c>
      <c r="AT133" s="244" t="s">
        <v>612</v>
      </c>
      <c r="AU133" s="244" t="s">
        <v>89</v>
      </c>
      <c r="AY133" s="14" t="s">
        <v>263</v>
      </c>
      <c r="BE133" s="245">
        <f>IF(N133="základná",J133,0)</f>
        <v>0</v>
      </c>
      <c r="BF133" s="245">
        <f>IF(N133="znížená",J133,0)</f>
        <v>0</v>
      </c>
      <c r="BG133" s="245">
        <f>IF(N133="zákl. prenesená",J133,0)</f>
        <v>0</v>
      </c>
      <c r="BH133" s="245">
        <f>IF(N133="zníž. prenesená",J133,0)</f>
        <v>0</v>
      </c>
      <c r="BI133" s="245">
        <f>IF(N133="nulová",J133,0)</f>
        <v>0</v>
      </c>
      <c r="BJ133" s="14" t="s">
        <v>89</v>
      </c>
      <c r="BK133" s="246">
        <f>ROUND(I133*H133,3)</f>
        <v>0</v>
      </c>
      <c r="BL133" s="14" t="s">
        <v>101</v>
      </c>
      <c r="BM133" s="244" t="s">
        <v>4975</v>
      </c>
    </row>
    <row r="134" s="2" customFormat="1" ht="16.5" customHeight="1">
      <c r="A134" s="35"/>
      <c r="B134" s="36"/>
      <c r="C134" s="233" t="s">
        <v>319</v>
      </c>
      <c r="D134" s="233" t="s">
        <v>264</v>
      </c>
      <c r="E134" s="234" t="s">
        <v>4905</v>
      </c>
      <c r="F134" s="235" t="s">
        <v>4906</v>
      </c>
      <c r="G134" s="236" t="s">
        <v>569</v>
      </c>
      <c r="H134" s="237">
        <v>220</v>
      </c>
      <c r="I134" s="238"/>
      <c r="J134" s="237">
        <f>ROUND(I134*H134,3)</f>
        <v>0</v>
      </c>
      <c r="K134" s="239"/>
      <c r="L134" s="41"/>
      <c r="M134" s="240" t="s">
        <v>1</v>
      </c>
      <c r="N134" s="241" t="s">
        <v>44</v>
      </c>
      <c r="O134" s="94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101</v>
      </c>
      <c r="AT134" s="244" t="s">
        <v>264</v>
      </c>
      <c r="AU134" s="244" t="s">
        <v>89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101</v>
      </c>
      <c r="BM134" s="244" t="s">
        <v>4976</v>
      </c>
    </row>
    <row r="135" s="2" customFormat="1" ht="16.5" customHeight="1">
      <c r="A135" s="35"/>
      <c r="B135" s="36"/>
      <c r="C135" s="249" t="s">
        <v>327</v>
      </c>
      <c r="D135" s="249" t="s">
        <v>612</v>
      </c>
      <c r="E135" s="250" t="s">
        <v>4908</v>
      </c>
      <c r="F135" s="251" t="s">
        <v>4909</v>
      </c>
      <c r="G135" s="252" t="s">
        <v>569</v>
      </c>
      <c r="H135" s="253">
        <v>264</v>
      </c>
      <c r="I135" s="254"/>
      <c r="J135" s="253">
        <f>ROUND(I135*H135,3)</f>
        <v>0</v>
      </c>
      <c r="K135" s="255"/>
      <c r="L135" s="256"/>
      <c r="M135" s="257" t="s">
        <v>1</v>
      </c>
      <c r="N135" s="258" t="s">
        <v>44</v>
      </c>
      <c r="O135" s="94"/>
      <c r="P135" s="242">
        <f>O135*H135</f>
        <v>0</v>
      </c>
      <c r="Q135" s="242">
        <v>0</v>
      </c>
      <c r="R135" s="242">
        <f>Q135*H135</f>
        <v>0</v>
      </c>
      <c r="S135" s="242">
        <v>0</v>
      </c>
      <c r="T135" s="24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4" t="s">
        <v>290</v>
      </c>
      <c r="AT135" s="244" t="s">
        <v>612</v>
      </c>
      <c r="AU135" s="244" t="s">
        <v>89</v>
      </c>
      <c r="AY135" s="14" t="s">
        <v>263</v>
      </c>
      <c r="BE135" s="245">
        <f>IF(N135="základná",J135,0)</f>
        <v>0</v>
      </c>
      <c r="BF135" s="245">
        <f>IF(N135="znížená",J135,0)</f>
        <v>0</v>
      </c>
      <c r="BG135" s="245">
        <f>IF(N135="zákl. prenesená",J135,0)</f>
        <v>0</v>
      </c>
      <c r="BH135" s="245">
        <f>IF(N135="zníž. prenesená",J135,0)</f>
        <v>0</v>
      </c>
      <c r="BI135" s="245">
        <f>IF(N135="nulová",J135,0)</f>
        <v>0</v>
      </c>
      <c r="BJ135" s="14" t="s">
        <v>89</v>
      </c>
      <c r="BK135" s="246">
        <f>ROUND(I135*H135,3)</f>
        <v>0</v>
      </c>
      <c r="BL135" s="14" t="s">
        <v>101</v>
      </c>
      <c r="BM135" s="244" t="s">
        <v>4977</v>
      </c>
    </row>
    <row r="136" s="2" customFormat="1" ht="16.5" customHeight="1">
      <c r="A136" s="35"/>
      <c r="B136" s="36"/>
      <c r="C136" s="233" t="s">
        <v>331</v>
      </c>
      <c r="D136" s="233" t="s">
        <v>264</v>
      </c>
      <c r="E136" s="234" t="s">
        <v>2690</v>
      </c>
      <c r="F136" s="235" t="s">
        <v>2691</v>
      </c>
      <c r="G136" s="236" t="s">
        <v>1445</v>
      </c>
      <c r="H136" s="238"/>
      <c r="I136" s="238"/>
      <c r="J136" s="237">
        <f>ROUND(I136*H136,3)</f>
        <v>0</v>
      </c>
      <c r="K136" s="239"/>
      <c r="L136" s="41"/>
      <c r="M136" s="240" t="s">
        <v>1</v>
      </c>
      <c r="N136" s="241" t="s">
        <v>44</v>
      </c>
      <c r="O136" s="94"/>
      <c r="P136" s="242">
        <f>O136*H136</f>
        <v>0</v>
      </c>
      <c r="Q136" s="242">
        <v>0</v>
      </c>
      <c r="R136" s="242">
        <f>Q136*H136</f>
        <v>0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101</v>
      </c>
      <c r="AT136" s="244" t="s">
        <v>264</v>
      </c>
      <c r="AU136" s="244" t="s">
        <v>89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101</v>
      </c>
      <c r="BM136" s="244" t="s">
        <v>4978</v>
      </c>
    </row>
    <row r="137" s="2" customFormat="1" ht="16.5" customHeight="1">
      <c r="A137" s="35"/>
      <c r="B137" s="36"/>
      <c r="C137" s="249" t="s">
        <v>1455</v>
      </c>
      <c r="D137" s="249" t="s">
        <v>612</v>
      </c>
      <c r="E137" s="250" t="s">
        <v>2696</v>
      </c>
      <c r="F137" s="251" t="s">
        <v>2464</v>
      </c>
      <c r="G137" s="252" t="s">
        <v>1445</v>
      </c>
      <c r="H137" s="254"/>
      <c r="I137" s="254"/>
      <c r="J137" s="253">
        <f>ROUND(I137*H137,3)</f>
        <v>0</v>
      </c>
      <c r="K137" s="255"/>
      <c r="L137" s="256"/>
      <c r="M137" s="257" t="s">
        <v>1</v>
      </c>
      <c r="N137" s="258" t="s">
        <v>44</v>
      </c>
      <c r="O137" s="94"/>
      <c r="P137" s="242">
        <f>O137*H137</f>
        <v>0</v>
      </c>
      <c r="Q137" s="242">
        <v>0</v>
      </c>
      <c r="R137" s="242">
        <f>Q137*H137</f>
        <v>0</v>
      </c>
      <c r="S137" s="242">
        <v>0</v>
      </c>
      <c r="T137" s="24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4" t="s">
        <v>290</v>
      </c>
      <c r="AT137" s="244" t="s">
        <v>612</v>
      </c>
      <c r="AU137" s="244" t="s">
        <v>89</v>
      </c>
      <c r="AY137" s="14" t="s">
        <v>263</v>
      </c>
      <c r="BE137" s="245">
        <f>IF(N137="základná",J137,0)</f>
        <v>0</v>
      </c>
      <c r="BF137" s="245">
        <f>IF(N137="znížená",J137,0)</f>
        <v>0</v>
      </c>
      <c r="BG137" s="245">
        <f>IF(N137="zákl. prenesená",J137,0)</f>
        <v>0</v>
      </c>
      <c r="BH137" s="245">
        <f>IF(N137="zníž. prenesená",J137,0)</f>
        <v>0</v>
      </c>
      <c r="BI137" s="245">
        <f>IF(N137="nulová",J137,0)</f>
        <v>0</v>
      </c>
      <c r="BJ137" s="14" t="s">
        <v>89</v>
      </c>
      <c r="BK137" s="246">
        <f>ROUND(I137*H137,3)</f>
        <v>0</v>
      </c>
      <c r="BL137" s="14" t="s">
        <v>101</v>
      </c>
      <c r="BM137" s="244" t="s">
        <v>4979</v>
      </c>
    </row>
    <row r="138" s="2" customFormat="1" ht="16.5" customHeight="1">
      <c r="A138" s="35"/>
      <c r="B138" s="36"/>
      <c r="C138" s="249" t="s">
        <v>339</v>
      </c>
      <c r="D138" s="249" t="s">
        <v>612</v>
      </c>
      <c r="E138" s="250" t="s">
        <v>2698</v>
      </c>
      <c r="F138" s="251" t="s">
        <v>2699</v>
      </c>
      <c r="G138" s="252" t="s">
        <v>1445</v>
      </c>
      <c r="H138" s="254"/>
      <c r="I138" s="254"/>
      <c r="J138" s="253">
        <f>ROUND(I138*H138,3)</f>
        <v>0</v>
      </c>
      <c r="K138" s="255"/>
      <c r="L138" s="256"/>
      <c r="M138" s="257" t="s">
        <v>1</v>
      </c>
      <c r="N138" s="258" t="s">
        <v>44</v>
      </c>
      <c r="O138" s="94"/>
      <c r="P138" s="242">
        <f>O138*H138</f>
        <v>0</v>
      </c>
      <c r="Q138" s="242">
        <v>0</v>
      </c>
      <c r="R138" s="242">
        <f>Q138*H138</f>
        <v>0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290</v>
      </c>
      <c r="AT138" s="244" t="s">
        <v>612</v>
      </c>
      <c r="AU138" s="244" t="s">
        <v>89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101</v>
      </c>
      <c r="BM138" s="244" t="s">
        <v>4980</v>
      </c>
    </row>
    <row r="139" s="2" customFormat="1" ht="16.5" customHeight="1">
      <c r="A139" s="35"/>
      <c r="B139" s="36"/>
      <c r="C139" s="233" t="s">
        <v>7</v>
      </c>
      <c r="D139" s="233" t="s">
        <v>264</v>
      </c>
      <c r="E139" s="234" t="s">
        <v>4761</v>
      </c>
      <c r="F139" s="235" t="s">
        <v>4762</v>
      </c>
      <c r="G139" s="236" t="s">
        <v>1852</v>
      </c>
      <c r="H139" s="237">
        <v>2</v>
      </c>
      <c r="I139" s="238"/>
      <c r="J139" s="237">
        <f>ROUND(I139*H139,3)</f>
        <v>0</v>
      </c>
      <c r="K139" s="239"/>
      <c r="L139" s="41"/>
      <c r="M139" s="240" t="s">
        <v>1</v>
      </c>
      <c r="N139" s="241" t="s">
        <v>44</v>
      </c>
      <c r="O139" s="94"/>
      <c r="P139" s="242">
        <f>O139*H139</f>
        <v>0</v>
      </c>
      <c r="Q139" s="242">
        <v>0</v>
      </c>
      <c r="R139" s="242">
        <f>Q139*H139</f>
        <v>0</v>
      </c>
      <c r="S139" s="242">
        <v>0</v>
      </c>
      <c r="T139" s="24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4" t="s">
        <v>101</v>
      </c>
      <c r="AT139" s="244" t="s">
        <v>264</v>
      </c>
      <c r="AU139" s="244" t="s">
        <v>89</v>
      </c>
      <c r="AY139" s="14" t="s">
        <v>263</v>
      </c>
      <c r="BE139" s="245">
        <f>IF(N139="základná",J139,0)</f>
        <v>0</v>
      </c>
      <c r="BF139" s="245">
        <f>IF(N139="znížená",J139,0)</f>
        <v>0</v>
      </c>
      <c r="BG139" s="245">
        <f>IF(N139="zákl. prenesená",J139,0)</f>
        <v>0</v>
      </c>
      <c r="BH139" s="245">
        <f>IF(N139="zníž. prenesená",J139,0)</f>
        <v>0</v>
      </c>
      <c r="BI139" s="245">
        <f>IF(N139="nulová",J139,0)</f>
        <v>0</v>
      </c>
      <c r="BJ139" s="14" t="s">
        <v>89</v>
      </c>
      <c r="BK139" s="246">
        <f>ROUND(I139*H139,3)</f>
        <v>0</v>
      </c>
      <c r="BL139" s="14" t="s">
        <v>101</v>
      </c>
      <c r="BM139" s="244" t="s">
        <v>4981</v>
      </c>
    </row>
    <row r="140" s="2" customFormat="1" ht="16.5" customHeight="1">
      <c r="A140" s="35"/>
      <c r="B140" s="36"/>
      <c r="C140" s="233" t="s">
        <v>278</v>
      </c>
      <c r="D140" s="233" t="s">
        <v>264</v>
      </c>
      <c r="E140" s="234" t="s">
        <v>4767</v>
      </c>
      <c r="F140" s="235" t="s">
        <v>4768</v>
      </c>
      <c r="G140" s="236" t="s">
        <v>2598</v>
      </c>
      <c r="H140" s="237">
        <v>22</v>
      </c>
      <c r="I140" s="238"/>
      <c r="J140" s="237">
        <f>ROUND(I140*H140,3)</f>
        <v>0</v>
      </c>
      <c r="K140" s="239"/>
      <c r="L140" s="41"/>
      <c r="M140" s="240" t="s">
        <v>1</v>
      </c>
      <c r="N140" s="241" t="s">
        <v>44</v>
      </c>
      <c r="O140" s="94"/>
      <c r="P140" s="242">
        <f>O140*H140</f>
        <v>0</v>
      </c>
      <c r="Q140" s="242">
        <v>0</v>
      </c>
      <c r="R140" s="242">
        <f>Q140*H140</f>
        <v>0</v>
      </c>
      <c r="S140" s="242">
        <v>0</v>
      </c>
      <c r="T140" s="24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4" t="s">
        <v>101</v>
      </c>
      <c r="AT140" s="244" t="s">
        <v>264</v>
      </c>
      <c r="AU140" s="244" t="s">
        <v>89</v>
      </c>
      <c r="AY140" s="14" t="s">
        <v>263</v>
      </c>
      <c r="BE140" s="245">
        <f>IF(N140="základná",J140,0)</f>
        <v>0</v>
      </c>
      <c r="BF140" s="245">
        <f>IF(N140="znížená",J140,0)</f>
        <v>0</v>
      </c>
      <c r="BG140" s="245">
        <f>IF(N140="zákl. prenesená",J140,0)</f>
        <v>0</v>
      </c>
      <c r="BH140" s="245">
        <f>IF(N140="zníž. prenesená",J140,0)</f>
        <v>0</v>
      </c>
      <c r="BI140" s="245">
        <f>IF(N140="nulová",J140,0)</f>
        <v>0</v>
      </c>
      <c r="BJ140" s="14" t="s">
        <v>89</v>
      </c>
      <c r="BK140" s="246">
        <f>ROUND(I140*H140,3)</f>
        <v>0</v>
      </c>
      <c r="BL140" s="14" t="s">
        <v>101</v>
      </c>
      <c r="BM140" s="244" t="s">
        <v>4982</v>
      </c>
    </row>
    <row r="141" s="2" customFormat="1" ht="24.15" customHeight="1">
      <c r="A141" s="35"/>
      <c r="B141" s="36"/>
      <c r="C141" s="249" t="s">
        <v>282</v>
      </c>
      <c r="D141" s="249" t="s">
        <v>612</v>
      </c>
      <c r="E141" s="250" t="s">
        <v>4771</v>
      </c>
      <c r="F141" s="251" t="s">
        <v>4772</v>
      </c>
      <c r="G141" s="252" t="s">
        <v>2598</v>
      </c>
      <c r="H141" s="253">
        <v>22</v>
      </c>
      <c r="I141" s="254"/>
      <c r="J141" s="253">
        <f>ROUND(I141*H141,3)</f>
        <v>0</v>
      </c>
      <c r="K141" s="255"/>
      <c r="L141" s="256"/>
      <c r="M141" s="257" t="s">
        <v>1</v>
      </c>
      <c r="N141" s="258" t="s">
        <v>44</v>
      </c>
      <c r="O141" s="94"/>
      <c r="P141" s="242">
        <f>O141*H141</f>
        <v>0</v>
      </c>
      <c r="Q141" s="242">
        <v>0.00017000000000000001</v>
      </c>
      <c r="R141" s="242">
        <f>Q141*H141</f>
        <v>0.0037400000000000003</v>
      </c>
      <c r="S141" s="242">
        <v>0</v>
      </c>
      <c r="T141" s="24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4" t="s">
        <v>290</v>
      </c>
      <c r="AT141" s="244" t="s">
        <v>612</v>
      </c>
      <c r="AU141" s="244" t="s">
        <v>89</v>
      </c>
      <c r="AY141" s="14" t="s">
        <v>263</v>
      </c>
      <c r="BE141" s="245">
        <f>IF(N141="základná",J141,0)</f>
        <v>0</v>
      </c>
      <c r="BF141" s="245">
        <f>IF(N141="znížená",J141,0)</f>
        <v>0</v>
      </c>
      <c r="BG141" s="245">
        <f>IF(N141="zákl. prenesená",J141,0)</f>
        <v>0</v>
      </c>
      <c r="BH141" s="245">
        <f>IF(N141="zníž. prenesená",J141,0)</f>
        <v>0</v>
      </c>
      <c r="BI141" s="245">
        <f>IF(N141="nulová",J141,0)</f>
        <v>0</v>
      </c>
      <c r="BJ141" s="14" t="s">
        <v>89</v>
      </c>
      <c r="BK141" s="246">
        <f>ROUND(I141*H141,3)</f>
        <v>0</v>
      </c>
      <c r="BL141" s="14" t="s">
        <v>101</v>
      </c>
      <c r="BM141" s="244" t="s">
        <v>4983</v>
      </c>
    </row>
    <row r="142" s="2" customFormat="1" ht="16.5" customHeight="1">
      <c r="A142" s="35"/>
      <c r="B142" s="36"/>
      <c r="C142" s="249" t="s">
        <v>286</v>
      </c>
      <c r="D142" s="249" t="s">
        <v>612</v>
      </c>
      <c r="E142" s="250" t="s">
        <v>4926</v>
      </c>
      <c r="F142" s="251" t="s">
        <v>4927</v>
      </c>
      <c r="G142" s="252" t="s">
        <v>2598</v>
      </c>
      <c r="H142" s="253">
        <v>6</v>
      </c>
      <c r="I142" s="254"/>
      <c r="J142" s="253">
        <f>ROUND(I142*H142,3)</f>
        <v>0</v>
      </c>
      <c r="K142" s="255"/>
      <c r="L142" s="256"/>
      <c r="M142" s="257" t="s">
        <v>1</v>
      </c>
      <c r="N142" s="258" t="s">
        <v>44</v>
      </c>
      <c r="O142" s="94"/>
      <c r="P142" s="242">
        <f>O142*H142</f>
        <v>0</v>
      </c>
      <c r="Q142" s="242">
        <v>0</v>
      </c>
      <c r="R142" s="242">
        <f>Q142*H142</f>
        <v>0</v>
      </c>
      <c r="S142" s="242">
        <v>0</v>
      </c>
      <c r="T142" s="24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4" t="s">
        <v>290</v>
      </c>
      <c r="AT142" s="244" t="s">
        <v>612</v>
      </c>
      <c r="AU142" s="244" t="s">
        <v>89</v>
      </c>
      <c r="AY142" s="14" t="s">
        <v>263</v>
      </c>
      <c r="BE142" s="245">
        <f>IF(N142="základná",J142,0)</f>
        <v>0</v>
      </c>
      <c r="BF142" s="245">
        <f>IF(N142="znížená",J142,0)</f>
        <v>0</v>
      </c>
      <c r="BG142" s="245">
        <f>IF(N142="zákl. prenesená",J142,0)</f>
        <v>0</v>
      </c>
      <c r="BH142" s="245">
        <f>IF(N142="zníž. prenesená",J142,0)</f>
        <v>0</v>
      </c>
      <c r="BI142" s="245">
        <f>IF(N142="nulová",J142,0)</f>
        <v>0</v>
      </c>
      <c r="BJ142" s="14" t="s">
        <v>89</v>
      </c>
      <c r="BK142" s="246">
        <f>ROUND(I142*H142,3)</f>
        <v>0</v>
      </c>
      <c r="BL142" s="14" t="s">
        <v>101</v>
      </c>
      <c r="BM142" s="244" t="s">
        <v>4984</v>
      </c>
    </row>
    <row r="143" s="12" customFormat="1" ht="25.92" customHeight="1">
      <c r="A143" s="12"/>
      <c r="B143" s="219"/>
      <c r="C143" s="220"/>
      <c r="D143" s="221" t="s">
        <v>77</v>
      </c>
      <c r="E143" s="222" t="s">
        <v>2751</v>
      </c>
      <c r="F143" s="222" t="s">
        <v>2752</v>
      </c>
      <c r="G143" s="220"/>
      <c r="H143" s="220"/>
      <c r="I143" s="223"/>
      <c r="J143" s="224">
        <f>BK143</f>
        <v>0</v>
      </c>
      <c r="K143" s="220"/>
      <c r="L143" s="225"/>
      <c r="M143" s="226"/>
      <c r="N143" s="227"/>
      <c r="O143" s="227"/>
      <c r="P143" s="228">
        <f>P144+SUM(P145:P147)</f>
        <v>0</v>
      </c>
      <c r="Q143" s="227"/>
      <c r="R143" s="228">
        <f>R144+SUM(R145:R147)</f>
        <v>9.8000000000000007</v>
      </c>
      <c r="S143" s="227"/>
      <c r="T143" s="229">
        <f>T144+SUM(T145:T147)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30" t="s">
        <v>85</v>
      </c>
      <c r="AT143" s="231" t="s">
        <v>77</v>
      </c>
      <c r="AU143" s="231" t="s">
        <v>78</v>
      </c>
      <c r="AY143" s="230" t="s">
        <v>263</v>
      </c>
      <c r="BK143" s="232">
        <f>BK144+SUM(BK145:BK147)</f>
        <v>0</v>
      </c>
    </row>
    <row r="144" s="2" customFormat="1" ht="16.5" customHeight="1">
      <c r="A144" s="35"/>
      <c r="B144" s="36"/>
      <c r="C144" s="233" t="s">
        <v>1496</v>
      </c>
      <c r="D144" s="233" t="s">
        <v>264</v>
      </c>
      <c r="E144" s="234" t="s">
        <v>2693</v>
      </c>
      <c r="F144" s="235" t="s">
        <v>2694</v>
      </c>
      <c r="G144" s="236" t="s">
        <v>1</v>
      </c>
      <c r="H144" s="237">
        <v>1</v>
      </c>
      <c r="I144" s="238"/>
      <c r="J144" s="237">
        <f>ROUND(I144*H144,3)</f>
        <v>0</v>
      </c>
      <c r="K144" s="239"/>
      <c r="L144" s="41"/>
      <c r="M144" s="240" t="s">
        <v>1</v>
      </c>
      <c r="N144" s="241" t="s">
        <v>44</v>
      </c>
      <c r="O144" s="94"/>
      <c r="P144" s="242">
        <f>O144*H144</f>
        <v>0</v>
      </c>
      <c r="Q144" s="242">
        <v>0</v>
      </c>
      <c r="R144" s="242">
        <f>Q144*H144</f>
        <v>0</v>
      </c>
      <c r="S144" s="242">
        <v>0</v>
      </c>
      <c r="T144" s="24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4" t="s">
        <v>101</v>
      </c>
      <c r="AT144" s="244" t="s">
        <v>264</v>
      </c>
      <c r="AU144" s="244" t="s">
        <v>85</v>
      </c>
      <c r="AY144" s="14" t="s">
        <v>263</v>
      </c>
      <c r="BE144" s="245">
        <f>IF(N144="základná",J144,0)</f>
        <v>0</v>
      </c>
      <c r="BF144" s="245">
        <f>IF(N144="znížená",J144,0)</f>
        <v>0</v>
      </c>
      <c r="BG144" s="245">
        <f>IF(N144="zákl. prenesená",J144,0)</f>
        <v>0</v>
      </c>
      <c r="BH144" s="245">
        <f>IF(N144="zníž. prenesená",J144,0)</f>
        <v>0</v>
      </c>
      <c r="BI144" s="245">
        <f>IF(N144="nulová",J144,0)</f>
        <v>0</v>
      </c>
      <c r="BJ144" s="14" t="s">
        <v>89</v>
      </c>
      <c r="BK144" s="246">
        <f>ROUND(I144*H144,3)</f>
        <v>0</v>
      </c>
      <c r="BL144" s="14" t="s">
        <v>101</v>
      </c>
      <c r="BM144" s="244" t="s">
        <v>4985</v>
      </c>
    </row>
    <row r="145" s="2" customFormat="1" ht="16.5" customHeight="1">
      <c r="A145" s="35"/>
      <c r="B145" s="36"/>
      <c r="C145" s="233" t="s">
        <v>717</v>
      </c>
      <c r="D145" s="233" t="s">
        <v>264</v>
      </c>
      <c r="E145" s="234" t="s">
        <v>4786</v>
      </c>
      <c r="F145" s="235" t="s">
        <v>4787</v>
      </c>
      <c r="G145" s="236" t="s">
        <v>1</v>
      </c>
      <c r="H145" s="237">
        <v>1</v>
      </c>
      <c r="I145" s="238"/>
      <c r="J145" s="237">
        <f>ROUND(I145*H145,3)</f>
        <v>0</v>
      </c>
      <c r="K145" s="239"/>
      <c r="L145" s="41"/>
      <c r="M145" s="240" t="s">
        <v>1</v>
      </c>
      <c r="N145" s="241" t="s">
        <v>44</v>
      </c>
      <c r="O145" s="94"/>
      <c r="P145" s="242">
        <f>O145*H145</f>
        <v>0</v>
      </c>
      <c r="Q145" s="242">
        <v>0</v>
      </c>
      <c r="R145" s="242">
        <f>Q145*H145</f>
        <v>0</v>
      </c>
      <c r="S145" s="242">
        <v>0</v>
      </c>
      <c r="T145" s="24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4" t="s">
        <v>101</v>
      </c>
      <c r="AT145" s="244" t="s">
        <v>264</v>
      </c>
      <c r="AU145" s="244" t="s">
        <v>85</v>
      </c>
      <c r="AY145" s="14" t="s">
        <v>263</v>
      </c>
      <c r="BE145" s="245">
        <f>IF(N145="základná",J145,0)</f>
        <v>0</v>
      </c>
      <c r="BF145" s="245">
        <f>IF(N145="znížená",J145,0)</f>
        <v>0</v>
      </c>
      <c r="BG145" s="245">
        <f>IF(N145="zákl. prenesená",J145,0)</f>
        <v>0</v>
      </c>
      <c r="BH145" s="245">
        <f>IF(N145="zníž. prenesená",J145,0)</f>
        <v>0</v>
      </c>
      <c r="BI145" s="245">
        <f>IF(N145="nulová",J145,0)</f>
        <v>0</v>
      </c>
      <c r="BJ145" s="14" t="s">
        <v>89</v>
      </c>
      <c r="BK145" s="246">
        <f>ROUND(I145*H145,3)</f>
        <v>0</v>
      </c>
      <c r="BL145" s="14" t="s">
        <v>101</v>
      </c>
      <c r="BM145" s="244" t="s">
        <v>4986</v>
      </c>
    </row>
    <row r="146" s="2" customFormat="1" ht="24.15" customHeight="1">
      <c r="A146" s="35"/>
      <c r="B146" s="36"/>
      <c r="C146" s="233" t="s">
        <v>407</v>
      </c>
      <c r="D146" s="233" t="s">
        <v>264</v>
      </c>
      <c r="E146" s="234" t="s">
        <v>4789</v>
      </c>
      <c r="F146" s="235" t="s">
        <v>4790</v>
      </c>
      <c r="G146" s="236" t="s">
        <v>1</v>
      </c>
      <c r="H146" s="237">
        <v>1</v>
      </c>
      <c r="I146" s="238"/>
      <c r="J146" s="237">
        <f>ROUND(I146*H146,3)</f>
        <v>0</v>
      </c>
      <c r="K146" s="239"/>
      <c r="L146" s="41"/>
      <c r="M146" s="240" t="s">
        <v>1</v>
      </c>
      <c r="N146" s="241" t="s">
        <v>44</v>
      </c>
      <c r="O146" s="94"/>
      <c r="P146" s="242">
        <f>O146*H146</f>
        <v>0</v>
      </c>
      <c r="Q146" s="242">
        <v>0</v>
      </c>
      <c r="R146" s="242">
        <f>Q146*H146</f>
        <v>0</v>
      </c>
      <c r="S146" s="242">
        <v>0</v>
      </c>
      <c r="T146" s="24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4" t="s">
        <v>101</v>
      </c>
      <c r="AT146" s="244" t="s">
        <v>264</v>
      </c>
      <c r="AU146" s="244" t="s">
        <v>85</v>
      </c>
      <c r="AY146" s="14" t="s">
        <v>263</v>
      </c>
      <c r="BE146" s="245">
        <f>IF(N146="základná",J146,0)</f>
        <v>0</v>
      </c>
      <c r="BF146" s="245">
        <f>IF(N146="znížená",J146,0)</f>
        <v>0</v>
      </c>
      <c r="BG146" s="245">
        <f>IF(N146="zákl. prenesená",J146,0)</f>
        <v>0</v>
      </c>
      <c r="BH146" s="245">
        <f>IF(N146="zníž. prenesená",J146,0)</f>
        <v>0</v>
      </c>
      <c r="BI146" s="245">
        <f>IF(N146="nulová",J146,0)</f>
        <v>0</v>
      </c>
      <c r="BJ146" s="14" t="s">
        <v>89</v>
      </c>
      <c r="BK146" s="246">
        <f>ROUND(I146*H146,3)</f>
        <v>0</v>
      </c>
      <c r="BL146" s="14" t="s">
        <v>101</v>
      </c>
      <c r="BM146" s="244" t="s">
        <v>4987</v>
      </c>
    </row>
    <row r="147" s="12" customFormat="1" ht="22.8" customHeight="1">
      <c r="A147" s="12"/>
      <c r="B147" s="219"/>
      <c r="C147" s="220"/>
      <c r="D147" s="221" t="s">
        <v>77</v>
      </c>
      <c r="E147" s="247" t="s">
        <v>3968</v>
      </c>
      <c r="F147" s="247" t="s">
        <v>3969</v>
      </c>
      <c r="G147" s="220"/>
      <c r="H147" s="220"/>
      <c r="I147" s="223"/>
      <c r="J147" s="248">
        <f>BK147</f>
        <v>0</v>
      </c>
      <c r="K147" s="220"/>
      <c r="L147" s="225"/>
      <c r="M147" s="226"/>
      <c r="N147" s="227"/>
      <c r="O147" s="227"/>
      <c r="P147" s="228">
        <f>SUM(P148:P157)</f>
        <v>0</v>
      </c>
      <c r="Q147" s="227"/>
      <c r="R147" s="228">
        <f>SUM(R148:R157)</f>
        <v>9.8000000000000007</v>
      </c>
      <c r="S147" s="227"/>
      <c r="T147" s="229">
        <f>SUM(T148:T157)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30" t="s">
        <v>85</v>
      </c>
      <c r="AT147" s="231" t="s">
        <v>77</v>
      </c>
      <c r="AU147" s="231" t="s">
        <v>85</v>
      </c>
      <c r="AY147" s="230" t="s">
        <v>263</v>
      </c>
      <c r="BK147" s="232">
        <f>SUM(BK148:BK157)</f>
        <v>0</v>
      </c>
    </row>
    <row r="148" s="2" customFormat="1" ht="24.15" customHeight="1">
      <c r="A148" s="35"/>
      <c r="B148" s="36"/>
      <c r="C148" s="233" t="s">
        <v>366</v>
      </c>
      <c r="D148" s="233" t="s">
        <v>264</v>
      </c>
      <c r="E148" s="234" t="s">
        <v>4935</v>
      </c>
      <c r="F148" s="235" t="s">
        <v>4936</v>
      </c>
      <c r="G148" s="236" t="s">
        <v>569</v>
      </c>
      <c r="H148" s="237">
        <v>220</v>
      </c>
      <c r="I148" s="238"/>
      <c r="J148" s="237">
        <f>ROUND(I148*H148,3)</f>
        <v>0</v>
      </c>
      <c r="K148" s="239"/>
      <c r="L148" s="41"/>
      <c r="M148" s="240" t="s">
        <v>1</v>
      </c>
      <c r="N148" s="241" t="s">
        <v>44</v>
      </c>
      <c r="O148" s="94"/>
      <c r="P148" s="242">
        <f>O148*H148</f>
        <v>0</v>
      </c>
      <c r="Q148" s="242">
        <v>0</v>
      </c>
      <c r="R148" s="242">
        <f>Q148*H148</f>
        <v>0</v>
      </c>
      <c r="S148" s="242">
        <v>0</v>
      </c>
      <c r="T148" s="24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4" t="s">
        <v>101</v>
      </c>
      <c r="AT148" s="244" t="s">
        <v>264</v>
      </c>
      <c r="AU148" s="244" t="s">
        <v>89</v>
      </c>
      <c r="AY148" s="14" t="s">
        <v>263</v>
      </c>
      <c r="BE148" s="245">
        <f>IF(N148="základná",J148,0)</f>
        <v>0</v>
      </c>
      <c r="BF148" s="245">
        <f>IF(N148="znížená",J148,0)</f>
        <v>0</v>
      </c>
      <c r="BG148" s="245">
        <f>IF(N148="zákl. prenesená",J148,0)</f>
        <v>0</v>
      </c>
      <c r="BH148" s="245">
        <f>IF(N148="zníž. prenesená",J148,0)</f>
        <v>0</v>
      </c>
      <c r="BI148" s="245">
        <f>IF(N148="nulová",J148,0)</f>
        <v>0</v>
      </c>
      <c r="BJ148" s="14" t="s">
        <v>89</v>
      </c>
      <c r="BK148" s="246">
        <f>ROUND(I148*H148,3)</f>
        <v>0</v>
      </c>
      <c r="BL148" s="14" t="s">
        <v>101</v>
      </c>
      <c r="BM148" s="244" t="s">
        <v>4988</v>
      </c>
    </row>
    <row r="149" s="2" customFormat="1" ht="21.75" customHeight="1">
      <c r="A149" s="35"/>
      <c r="B149" s="36"/>
      <c r="C149" s="233" t="s">
        <v>350</v>
      </c>
      <c r="D149" s="233" t="s">
        <v>264</v>
      </c>
      <c r="E149" s="234" t="s">
        <v>4938</v>
      </c>
      <c r="F149" s="235" t="s">
        <v>4939</v>
      </c>
      <c r="G149" s="236" t="s">
        <v>569</v>
      </c>
      <c r="H149" s="237">
        <v>110</v>
      </c>
      <c r="I149" s="238"/>
      <c r="J149" s="237">
        <f>ROUND(I149*H149,3)</f>
        <v>0</v>
      </c>
      <c r="K149" s="239"/>
      <c r="L149" s="41"/>
      <c r="M149" s="240" t="s">
        <v>1</v>
      </c>
      <c r="N149" s="241" t="s">
        <v>44</v>
      </c>
      <c r="O149" s="94"/>
      <c r="P149" s="242">
        <f>O149*H149</f>
        <v>0</v>
      </c>
      <c r="Q149" s="242">
        <v>0</v>
      </c>
      <c r="R149" s="242">
        <f>Q149*H149</f>
        <v>0</v>
      </c>
      <c r="S149" s="242">
        <v>0</v>
      </c>
      <c r="T149" s="24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4" t="s">
        <v>101</v>
      </c>
      <c r="AT149" s="244" t="s">
        <v>264</v>
      </c>
      <c r="AU149" s="244" t="s">
        <v>89</v>
      </c>
      <c r="AY149" s="14" t="s">
        <v>263</v>
      </c>
      <c r="BE149" s="245">
        <f>IF(N149="základná",J149,0)</f>
        <v>0</v>
      </c>
      <c r="BF149" s="245">
        <f>IF(N149="znížená",J149,0)</f>
        <v>0</v>
      </c>
      <c r="BG149" s="245">
        <f>IF(N149="zákl. prenesená",J149,0)</f>
        <v>0</v>
      </c>
      <c r="BH149" s="245">
        <f>IF(N149="zníž. prenesená",J149,0)</f>
        <v>0</v>
      </c>
      <c r="BI149" s="245">
        <f>IF(N149="nulová",J149,0)</f>
        <v>0</v>
      </c>
      <c r="BJ149" s="14" t="s">
        <v>89</v>
      </c>
      <c r="BK149" s="246">
        <f>ROUND(I149*H149,3)</f>
        <v>0</v>
      </c>
      <c r="BL149" s="14" t="s">
        <v>101</v>
      </c>
      <c r="BM149" s="244" t="s">
        <v>4989</v>
      </c>
    </row>
    <row r="150" s="2" customFormat="1" ht="16.5" customHeight="1">
      <c r="A150" s="35"/>
      <c r="B150" s="36"/>
      <c r="C150" s="249" t="s">
        <v>1468</v>
      </c>
      <c r="D150" s="249" t="s">
        <v>612</v>
      </c>
      <c r="E150" s="250" t="s">
        <v>4804</v>
      </c>
      <c r="F150" s="251" t="s">
        <v>4941</v>
      </c>
      <c r="G150" s="252" t="s">
        <v>313</v>
      </c>
      <c r="H150" s="253">
        <v>9.8000000000000007</v>
      </c>
      <c r="I150" s="254"/>
      <c r="J150" s="253">
        <f>ROUND(I150*H150,3)</f>
        <v>0</v>
      </c>
      <c r="K150" s="255"/>
      <c r="L150" s="256"/>
      <c r="M150" s="257" t="s">
        <v>1</v>
      </c>
      <c r="N150" s="258" t="s">
        <v>44</v>
      </c>
      <c r="O150" s="94"/>
      <c r="P150" s="242">
        <f>O150*H150</f>
        <v>0</v>
      </c>
      <c r="Q150" s="242">
        <v>1</v>
      </c>
      <c r="R150" s="242">
        <f>Q150*H150</f>
        <v>9.8000000000000007</v>
      </c>
      <c r="S150" s="242">
        <v>0</v>
      </c>
      <c r="T150" s="24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4" t="s">
        <v>290</v>
      </c>
      <c r="AT150" s="244" t="s">
        <v>612</v>
      </c>
      <c r="AU150" s="244" t="s">
        <v>89</v>
      </c>
      <c r="AY150" s="14" t="s">
        <v>263</v>
      </c>
      <c r="BE150" s="245">
        <f>IF(N150="základná",J150,0)</f>
        <v>0</v>
      </c>
      <c r="BF150" s="245">
        <f>IF(N150="znížená",J150,0)</f>
        <v>0</v>
      </c>
      <c r="BG150" s="245">
        <f>IF(N150="zákl. prenesená",J150,0)</f>
        <v>0</v>
      </c>
      <c r="BH150" s="245">
        <f>IF(N150="zníž. prenesená",J150,0)</f>
        <v>0</v>
      </c>
      <c r="BI150" s="245">
        <f>IF(N150="nulová",J150,0)</f>
        <v>0</v>
      </c>
      <c r="BJ150" s="14" t="s">
        <v>89</v>
      </c>
      <c r="BK150" s="246">
        <f>ROUND(I150*H150,3)</f>
        <v>0</v>
      </c>
      <c r="BL150" s="14" t="s">
        <v>101</v>
      </c>
      <c r="BM150" s="244" t="s">
        <v>4990</v>
      </c>
    </row>
    <row r="151" s="2" customFormat="1" ht="16.5" customHeight="1">
      <c r="A151" s="35"/>
      <c r="B151" s="36"/>
      <c r="C151" s="233" t="s">
        <v>1472</v>
      </c>
      <c r="D151" s="233" t="s">
        <v>264</v>
      </c>
      <c r="E151" s="234" t="s">
        <v>4943</v>
      </c>
      <c r="F151" s="235" t="s">
        <v>4944</v>
      </c>
      <c r="G151" s="236" t="s">
        <v>569</v>
      </c>
      <c r="H151" s="237">
        <v>110</v>
      </c>
      <c r="I151" s="238"/>
      <c r="J151" s="237">
        <f>ROUND(I151*H151,3)</f>
        <v>0</v>
      </c>
      <c r="K151" s="239"/>
      <c r="L151" s="41"/>
      <c r="M151" s="240" t="s">
        <v>1</v>
      </c>
      <c r="N151" s="241" t="s">
        <v>44</v>
      </c>
      <c r="O151" s="94"/>
      <c r="P151" s="242">
        <f>O151*H151</f>
        <v>0</v>
      </c>
      <c r="Q151" s="242">
        <v>0</v>
      </c>
      <c r="R151" s="242">
        <f>Q151*H151</f>
        <v>0</v>
      </c>
      <c r="S151" s="242">
        <v>0</v>
      </c>
      <c r="T151" s="24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4" t="s">
        <v>101</v>
      </c>
      <c r="AT151" s="244" t="s">
        <v>264</v>
      </c>
      <c r="AU151" s="244" t="s">
        <v>89</v>
      </c>
      <c r="AY151" s="14" t="s">
        <v>263</v>
      </c>
      <c r="BE151" s="245">
        <f>IF(N151="základná",J151,0)</f>
        <v>0</v>
      </c>
      <c r="BF151" s="245">
        <f>IF(N151="znížená",J151,0)</f>
        <v>0</v>
      </c>
      <c r="BG151" s="245">
        <f>IF(N151="zákl. prenesená",J151,0)</f>
        <v>0</v>
      </c>
      <c r="BH151" s="245">
        <f>IF(N151="zníž. prenesená",J151,0)</f>
        <v>0</v>
      </c>
      <c r="BI151" s="245">
        <f>IF(N151="nulová",J151,0)</f>
        <v>0</v>
      </c>
      <c r="BJ151" s="14" t="s">
        <v>89</v>
      </c>
      <c r="BK151" s="246">
        <f>ROUND(I151*H151,3)</f>
        <v>0</v>
      </c>
      <c r="BL151" s="14" t="s">
        <v>101</v>
      </c>
      <c r="BM151" s="244" t="s">
        <v>4991</v>
      </c>
    </row>
    <row r="152" s="2" customFormat="1" ht="16.5" customHeight="1">
      <c r="A152" s="35"/>
      <c r="B152" s="36"/>
      <c r="C152" s="233" t="s">
        <v>370</v>
      </c>
      <c r="D152" s="233" t="s">
        <v>264</v>
      </c>
      <c r="E152" s="234" t="s">
        <v>2471</v>
      </c>
      <c r="F152" s="235" t="s">
        <v>4807</v>
      </c>
      <c r="G152" s="236" t="s">
        <v>569</v>
      </c>
      <c r="H152" s="237">
        <v>110</v>
      </c>
      <c r="I152" s="238"/>
      <c r="J152" s="237">
        <f>ROUND(I152*H152,3)</f>
        <v>0</v>
      </c>
      <c r="K152" s="239"/>
      <c r="L152" s="41"/>
      <c r="M152" s="240" t="s">
        <v>1</v>
      </c>
      <c r="N152" s="241" t="s">
        <v>44</v>
      </c>
      <c r="O152" s="94"/>
      <c r="P152" s="242">
        <f>O152*H152</f>
        <v>0</v>
      </c>
      <c r="Q152" s="242">
        <v>0</v>
      </c>
      <c r="R152" s="242">
        <f>Q152*H152</f>
        <v>0</v>
      </c>
      <c r="S152" s="242">
        <v>0</v>
      </c>
      <c r="T152" s="24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4" t="s">
        <v>101</v>
      </c>
      <c r="AT152" s="244" t="s">
        <v>264</v>
      </c>
      <c r="AU152" s="244" t="s">
        <v>89</v>
      </c>
      <c r="AY152" s="14" t="s">
        <v>263</v>
      </c>
      <c r="BE152" s="245">
        <f>IF(N152="základná",J152,0)</f>
        <v>0</v>
      </c>
      <c r="BF152" s="245">
        <f>IF(N152="znížená",J152,0)</f>
        <v>0</v>
      </c>
      <c r="BG152" s="245">
        <f>IF(N152="zákl. prenesená",J152,0)</f>
        <v>0</v>
      </c>
      <c r="BH152" s="245">
        <f>IF(N152="zníž. prenesená",J152,0)</f>
        <v>0</v>
      </c>
      <c r="BI152" s="245">
        <f>IF(N152="nulová",J152,0)</f>
        <v>0</v>
      </c>
      <c r="BJ152" s="14" t="s">
        <v>89</v>
      </c>
      <c r="BK152" s="246">
        <f>ROUND(I152*H152,3)</f>
        <v>0</v>
      </c>
      <c r="BL152" s="14" t="s">
        <v>101</v>
      </c>
      <c r="BM152" s="244" t="s">
        <v>4992</v>
      </c>
    </row>
    <row r="153" s="2" customFormat="1" ht="24.15" customHeight="1">
      <c r="A153" s="35"/>
      <c r="B153" s="36"/>
      <c r="C153" s="249" t="s">
        <v>374</v>
      </c>
      <c r="D153" s="249" t="s">
        <v>612</v>
      </c>
      <c r="E153" s="250" t="s">
        <v>4947</v>
      </c>
      <c r="F153" s="251" t="s">
        <v>4948</v>
      </c>
      <c r="G153" s="252" t="s">
        <v>569</v>
      </c>
      <c r="H153" s="253">
        <v>220</v>
      </c>
      <c r="I153" s="254"/>
      <c r="J153" s="253">
        <f>ROUND(I153*H153,3)</f>
        <v>0</v>
      </c>
      <c r="K153" s="255"/>
      <c r="L153" s="256"/>
      <c r="M153" s="257" t="s">
        <v>1</v>
      </c>
      <c r="N153" s="258" t="s">
        <v>44</v>
      </c>
      <c r="O153" s="94"/>
      <c r="P153" s="242">
        <f>O153*H153</f>
        <v>0</v>
      </c>
      <c r="Q153" s="242">
        <v>0</v>
      </c>
      <c r="R153" s="242">
        <f>Q153*H153</f>
        <v>0</v>
      </c>
      <c r="S153" s="242">
        <v>0</v>
      </c>
      <c r="T153" s="24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4" t="s">
        <v>290</v>
      </c>
      <c r="AT153" s="244" t="s">
        <v>612</v>
      </c>
      <c r="AU153" s="244" t="s">
        <v>89</v>
      </c>
      <c r="AY153" s="14" t="s">
        <v>263</v>
      </c>
      <c r="BE153" s="245">
        <f>IF(N153="základná",J153,0)</f>
        <v>0</v>
      </c>
      <c r="BF153" s="245">
        <f>IF(N153="znížená",J153,0)</f>
        <v>0</v>
      </c>
      <c r="BG153" s="245">
        <f>IF(N153="zákl. prenesená",J153,0)</f>
        <v>0</v>
      </c>
      <c r="BH153" s="245">
        <f>IF(N153="zníž. prenesená",J153,0)</f>
        <v>0</v>
      </c>
      <c r="BI153" s="245">
        <f>IF(N153="nulová",J153,0)</f>
        <v>0</v>
      </c>
      <c r="BJ153" s="14" t="s">
        <v>89</v>
      </c>
      <c r="BK153" s="246">
        <f>ROUND(I153*H153,3)</f>
        <v>0</v>
      </c>
      <c r="BL153" s="14" t="s">
        <v>101</v>
      </c>
      <c r="BM153" s="244" t="s">
        <v>4993</v>
      </c>
    </row>
    <row r="154" s="2" customFormat="1" ht="16.5" customHeight="1">
      <c r="A154" s="35"/>
      <c r="B154" s="36"/>
      <c r="C154" s="249" t="s">
        <v>1482</v>
      </c>
      <c r="D154" s="249" t="s">
        <v>612</v>
      </c>
      <c r="E154" s="250" t="s">
        <v>4812</v>
      </c>
      <c r="F154" s="251" t="s">
        <v>4813</v>
      </c>
      <c r="G154" s="252" t="s">
        <v>569</v>
      </c>
      <c r="H154" s="253">
        <v>110</v>
      </c>
      <c r="I154" s="254"/>
      <c r="J154" s="253">
        <f>ROUND(I154*H154,3)</f>
        <v>0</v>
      </c>
      <c r="K154" s="255"/>
      <c r="L154" s="256"/>
      <c r="M154" s="257" t="s">
        <v>1</v>
      </c>
      <c r="N154" s="258" t="s">
        <v>44</v>
      </c>
      <c r="O154" s="94"/>
      <c r="P154" s="242">
        <f>O154*H154</f>
        <v>0</v>
      </c>
      <c r="Q154" s="242">
        <v>0</v>
      </c>
      <c r="R154" s="242">
        <f>Q154*H154</f>
        <v>0</v>
      </c>
      <c r="S154" s="242">
        <v>0</v>
      </c>
      <c r="T154" s="243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4" t="s">
        <v>290</v>
      </c>
      <c r="AT154" s="244" t="s">
        <v>612</v>
      </c>
      <c r="AU154" s="244" t="s">
        <v>89</v>
      </c>
      <c r="AY154" s="14" t="s">
        <v>263</v>
      </c>
      <c r="BE154" s="245">
        <f>IF(N154="základná",J154,0)</f>
        <v>0</v>
      </c>
      <c r="BF154" s="245">
        <f>IF(N154="znížená",J154,0)</f>
        <v>0</v>
      </c>
      <c r="BG154" s="245">
        <f>IF(N154="zákl. prenesená",J154,0)</f>
        <v>0</v>
      </c>
      <c r="BH154" s="245">
        <f>IF(N154="zníž. prenesená",J154,0)</f>
        <v>0</v>
      </c>
      <c r="BI154" s="245">
        <f>IF(N154="nulová",J154,0)</f>
        <v>0</v>
      </c>
      <c r="BJ154" s="14" t="s">
        <v>89</v>
      </c>
      <c r="BK154" s="246">
        <f>ROUND(I154*H154,3)</f>
        <v>0</v>
      </c>
      <c r="BL154" s="14" t="s">
        <v>101</v>
      </c>
      <c r="BM154" s="244" t="s">
        <v>4994</v>
      </c>
    </row>
    <row r="155" s="2" customFormat="1" ht="24.15" customHeight="1">
      <c r="A155" s="35"/>
      <c r="B155" s="36"/>
      <c r="C155" s="249" t="s">
        <v>1486</v>
      </c>
      <c r="D155" s="249" t="s">
        <v>612</v>
      </c>
      <c r="E155" s="250" t="s">
        <v>4951</v>
      </c>
      <c r="F155" s="251" t="s">
        <v>4952</v>
      </c>
      <c r="G155" s="252" t="s">
        <v>2598</v>
      </c>
      <c r="H155" s="253">
        <v>14</v>
      </c>
      <c r="I155" s="254"/>
      <c r="J155" s="253">
        <f>ROUND(I155*H155,3)</f>
        <v>0</v>
      </c>
      <c r="K155" s="255"/>
      <c r="L155" s="256"/>
      <c r="M155" s="257" t="s">
        <v>1</v>
      </c>
      <c r="N155" s="258" t="s">
        <v>44</v>
      </c>
      <c r="O155" s="94"/>
      <c r="P155" s="242">
        <f>O155*H155</f>
        <v>0</v>
      </c>
      <c r="Q155" s="242">
        <v>0</v>
      </c>
      <c r="R155" s="242">
        <f>Q155*H155</f>
        <v>0</v>
      </c>
      <c r="S155" s="242">
        <v>0</v>
      </c>
      <c r="T155" s="243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4" t="s">
        <v>290</v>
      </c>
      <c r="AT155" s="244" t="s">
        <v>612</v>
      </c>
      <c r="AU155" s="244" t="s">
        <v>89</v>
      </c>
      <c r="AY155" s="14" t="s">
        <v>263</v>
      </c>
      <c r="BE155" s="245">
        <f>IF(N155="základná",J155,0)</f>
        <v>0</v>
      </c>
      <c r="BF155" s="245">
        <f>IF(N155="znížená",J155,0)</f>
        <v>0</v>
      </c>
      <c r="BG155" s="245">
        <f>IF(N155="zákl. prenesená",J155,0)</f>
        <v>0</v>
      </c>
      <c r="BH155" s="245">
        <f>IF(N155="zníž. prenesená",J155,0)</f>
        <v>0</v>
      </c>
      <c r="BI155" s="245">
        <f>IF(N155="nulová",J155,0)</f>
        <v>0</v>
      </c>
      <c r="BJ155" s="14" t="s">
        <v>89</v>
      </c>
      <c r="BK155" s="246">
        <f>ROUND(I155*H155,3)</f>
        <v>0</v>
      </c>
      <c r="BL155" s="14" t="s">
        <v>101</v>
      </c>
      <c r="BM155" s="244" t="s">
        <v>4995</v>
      </c>
    </row>
    <row r="156" s="2" customFormat="1" ht="16.5" customHeight="1">
      <c r="A156" s="35"/>
      <c r="B156" s="36"/>
      <c r="C156" s="233" t="s">
        <v>390</v>
      </c>
      <c r="D156" s="233" t="s">
        <v>264</v>
      </c>
      <c r="E156" s="234" t="s">
        <v>4954</v>
      </c>
      <c r="F156" s="235" t="s">
        <v>4955</v>
      </c>
      <c r="G156" s="236" t="s">
        <v>569</v>
      </c>
      <c r="H156" s="237">
        <v>110</v>
      </c>
      <c r="I156" s="238"/>
      <c r="J156" s="237">
        <f>ROUND(I156*H156,3)</f>
        <v>0</v>
      </c>
      <c r="K156" s="239"/>
      <c r="L156" s="41"/>
      <c r="M156" s="240" t="s">
        <v>1</v>
      </c>
      <c r="N156" s="241" t="s">
        <v>44</v>
      </c>
      <c r="O156" s="94"/>
      <c r="P156" s="242">
        <f>O156*H156</f>
        <v>0</v>
      </c>
      <c r="Q156" s="242">
        <v>0</v>
      </c>
      <c r="R156" s="242">
        <f>Q156*H156</f>
        <v>0</v>
      </c>
      <c r="S156" s="242">
        <v>0</v>
      </c>
      <c r="T156" s="243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4" t="s">
        <v>101</v>
      </c>
      <c r="AT156" s="244" t="s">
        <v>264</v>
      </c>
      <c r="AU156" s="244" t="s">
        <v>89</v>
      </c>
      <c r="AY156" s="14" t="s">
        <v>263</v>
      </c>
      <c r="BE156" s="245">
        <f>IF(N156="základná",J156,0)</f>
        <v>0</v>
      </c>
      <c r="BF156" s="245">
        <f>IF(N156="znížená",J156,0)</f>
        <v>0</v>
      </c>
      <c r="BG156" s="245">
        <f>IF(N156="zákl. prenesená",J156,0)</f>
        <v>0</v>
      </c>
      <c r="BH156" s="245">
        <f>IF(N156="zníž. prenesená",J156,0)</f>
        <v>0</v>
      </c>
      <c r="BI156" s="245">
        <f>IF(N156="nulová",J156,0)</f>
        <v>0</v>
      </c>
      <c r="BJ156" s="14" t="s">
        <v>89</v>
      </c>
      <c r="BK156" s="246">
        <f>ROUND(I156*H156,3)</f>
        <v>0</v>
      </c>
      <c r="BL156" s="14" t="s">
        <v>101</v>
      </c>
      <c r="BM156" s="244" t="s">
        <v>4996</v>
      </c>
    </row>
    <row r="157" s="2" customFormat="1" ht="16.5" customHeight="1">
      <c r="A157" s="35"/>
      <c r="B157" s="36"/>
      <c r="C157" s="233" t="s">
        <v>403</v>
      </c>
      <c r="D157" s="233" t="s">
        <v>264</v>
      </c>
      <c r="E157" s="234" t="s">
        <v>3979</v>
      </c>
      <c r="F157" s="235" t="s">
        <v>3980</v>
      </c>
      <c r="G157" s="236" t="s">
        <v>322</v>
      </c>
      <c r="H157" s="237">
        <v>165</v>
      </c>
      <c r="I157" s="238"/>
      <c r="J157" s="237">
        <f>ROUND(I157*H157,3)</f>
        <v>0</v>
      </c>
      <c r="K157" s="239"/>
      <c r="L157" s="41"/>
      <c r="M157" s="259" t="s">
        <v>1</v>
      </c>
      <c r="N157" s="260" t="s">
        <v>44</v>
      </c>
      <c r="O157" s="261"/>
      <c r="P157" s="262">
        <f>O157*H157</f>
        <v>0</v>
      </c>
      <c r="Q157" s="262">
        <v>0</v>
      </c>
      <c r="R157" s="262">
        <f>Q157*H157</f>
        <v>0</v>
      </c>
      <c r="S157" s="262">
        <v>0</v>
      </c>
      <c r="T157" s="26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4" t="s">
        <v>101</v>
      </c>
      <c r="AT157" s="244" t="s">
        <v>264</v>
      </c>
      <c r="AU157" s="244" t="s">
        <v>89</v>
      </c>
      <c r="AY157" s="14" t="s">
        <v>263</v>
      </c>
      <c r="BE157" s="245">
        <f>IF(N157="základná",J157,0)</f>
        <v>0</v>
      </c>
      <c r="BF157" s="245">
        <f>IF(N157="znížená",J157,0)</f>
        <v>0</v>
      </c>
      <c r="BG157" s="245">
        <f>IF(N157="zákl. prenesená",J157,0)</f>
        <v>0</v>
      </c>
      <c r="BH157" s="245">
        <f>IF(N157="zníž. prenesená",J157,0)</f>
        <v>0</v>
      </c>
      <c r="BI157" s="245">
        <f>IF(N157="nulová",J157,0)</f>
        <v>0</v>
      </c>
      <c r="BJ157" s="14" t="s">
        <v>89</v>
      </c>
      <c r="BK157" s="246">
        <f>ROUND(I157*H157,3)</f>
        <v>0</v>
      </c>
      <c r="BL157" s="14" t="s">
        <v>101</v>
      </c>
      <c r="BM157" s="244" t="s">
        <v>4997</v>
      </c>
    </row>
    <row r="158" s="2" customFormat="1" ht="6.96" customHeight="1">
      <c r="A158" s="35"/>
      <c r="B158" s="69"/>
      <c r="C158" s="70"/>
      <c r="D158" s="70"/>
      <c r="E158" s="70"/>
      <c r="F158" s="70"/>
      <c r="G158" s="70"/>
      <c r="H158" s="70"/>
      <c r="I158" s="70"/>
      <c r="J158" s="70"/>
      <c r="K158" s="70"/>
      <c r="L158" s="41"/>
      <c r="M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</row>
  </sheetData>
  <sheetProtection sheet="1" autoFilter="0" formatColumns="0" formatRows="0" objects="1" scenarios="1" spinCount="100000" saltValue="JMYdp9IKG8T2oewb53An3YSm5r3KZvn2YeUMdmKXv9GuHDHgC35TikZTOJyXrdp6Mf/Q45inX6O/AmBhGk4iww==" hashValue="4TzWQDGMSRwrD/ph58uuqIcM8jPSm03ftaAaig8RwvB3t9LgFoDG0WNUPDhPYlf8g0xfZcTDeRyymWk7hTkdXA==" algorithmName="SHA-512" password="CC35"/>
  <autoFilter ref="C119:K157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4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219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 s="1" customFormat="1" ht="12" customHeight="1">
      <c r="B8" s="17"/>
      <c r="D8" s="154" t="s">
        <v>221</v>
      </c>
      <c r="L8" s="17"/>
    </row>
    <row r="9" s="2" customFormat="1" ht="16.5" customHeight="1">
      <c r="A9" s="35"/>
      <c r="B9" s="41"/>
      <c r="C9" s="35"/>
      <c r="D9" s="35"/>
      <c r="E9" s="155" t="s">
        <v>4958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 ht="12" customHeight="1">
      <c r="A10" s="35"/>
      <c r="B10" s="41"/>
      <c r="C10" s="35"/>
      <c r="D10" s="154" t="s">
        <v>1380</v>
      </c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6.5" customHeight="1">
      <c r="A11" s="35"/>
      <c r="B11" s="41"/>
      <c r="C11" s="35"/>
      <c r="D11" s="35"/>
      <c r="E11" s="156" t="s">
        <v>4998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>
      <c r="A12" s="35"/>
      <c r="B12" s="41"/>
      <c r="C12" s="35"/>
      <c r="D12" s="35"/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2" customHeight="1">
      <c r="A13" s="35"/>
      <c r="B13" s="41"/>
      <c r="C13" s="35"/>
      <c r="D13" s="154" t="s">
        <v>16</v>
      </c>
      <c r="E13" s="35"/>
      <c r="F13" s="144" t="s">
        <v>1</v>
      </c>
      <c r="G13" s="35"/>
      <c r="H13" s="35"/>
      <c r="I13" s="154" t="s">
        <v>17</v>
      </c>
      <c r="J13" s="144" t="s">
        <v>1</v>
      </c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54" t="s">
        <v>18</v>
      </c>
      <c r="E14" s="35"/>
      <c r="F14" s="144" t="s">
        <v>19</v>
      </c>
      <c r="G14" s="35"/>
      <c r="H14" s="35"/>
      <c r="I14" s="154" t="s">
        <v>20</v>
      </c>
      <c r="J14" s="157" t="str">
        <f>'Rekapitulácia stavby'!AN8</f>
        <v>20. 7. 2022</v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0.8" customHeight="1">
      <c r="A15" s="35"/>
      <c r="B15" s="41"/>
      <c r="C15" s="35"/>
      <c r="D15" s="35"/>
      <c r="E15" s="35"/>
      <c r="F15" s="35"/>
      <c r="G15" s="35"/>
      <c r="H15" s="35"/>
      <c r="I15" s="35"/>
      <c r="J15" s="35"/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4" t="s">
        <v>22</v>
      </c>
      <c r="E16" s="35"/>
      <c r="F16" s="35"/>
      <c r="G16" s="35"/>
      <c r="H16" s="35"/>
      <c r="I16" s="154" t="s">
        <v>23</v>
      </c>
      <c r="J16" s="144" t="s">
        <v>24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8" customHeight="1">
      <c r="A17" s="35"/>
      <c r="B17" s="41"/>
      <c r="C17" s="35"/>
      <c r="D17" s="35"/>
      <c r="E17" s="144" t="s">
        <v>25</v>
      </c>
      <c r="F17" s="35"/>
      <c r="G17" s="35"/>
      <c r="H17" s="35"/>
      <c r="I17" s="154" t="s">
        <v>26</v>
      </c>
      <c r="J17" s="144" t="s">
        <v>1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6.96" customHeight="1">
      <c r="A18" s="35"/>
      <c r="B18" s="41"/>
      <c r="C18" s="35"/>
      <c r="D18" s="35"/>
      <c r="E18" s="35"/>
      <c r="F18" s="35"/>
      <c r="G18" s="35"/>
      <c r="H18" s="35"/>
      <c r="I18" s="35"/>
      <c r="J18" s="35"/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2" customHeight="1">
      <c r="A19" s="35"/>
      <c r="B19" s="41"/>
      <c r="C19" s="35"/>
      <c r="D19" s="154" t="s">
        <v>27</v>
      </c>
      <c r="E19" s="35"/>
      <c r="F19" s="35"/>
      <c r="G19" s="35"/>
      <c r="H19" s="35"/>
      <c r="I19" s="154" t="s">
        <v>23</v>
      </c>
      <c r="J19" s="30" t="str">
        <f>'Rekapitulácia stavby'!AN13</f>
        <v>Vyplň údaj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8" customHeight="1">
      <c r="A20" s="35"/>
      <c r="B20" s="41"/>
      <c r="C20" s="35"/>
      <c r="D20" s="35"/>
      <c r="E20" s="30" t="str">
        <f>'Rekapitulácia stavby'!E14</f>
        <v>Vyplň údaj</v>
      </c>
      <c r="F20" s="144"/>
      <c r="G20" s="144"/>
      <c r="H20" s="144"/>
      <c r="I20" s="154" t="s">
        <v>26</v>
      </c>
      <c r="J20" s="30" t="str">
        <f>'Rekapitulácia stavby'!AN14</f>
        <v>Vyplň údaj</v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6.96" customHeight="1">
      <c r="A21" s="35"/>
      <c r="B21" s="41"/>
      <c r="C21" s="35"/>
      <c r="D21" s="35"/>
      <c r="E21" s="35"/>
      <c r="F21" s="35"/>
      <c r="G21" s="35"/>
      <c r="H21" s="35"/>
      <c r="I21" s="35"/>
      <c r="J21" s="35"/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2" customHeight="1">
      <c r="A22" s="35"/>
      <c r="B22" s="41"/>
      <c r="C22" s="35"/>
      <c r="D22" s="154" t="s">
        <v>29</v>
      </c>
      <c r="E22" s="35"/>
      <c r="F22" s="35"/>
      <c r="G22" s="35"/>
      <c r="H22" s="35"/>
      <c r="I22" s="154" t="s">
        <v>23</v>
      </c>
      <c r="J22" s="144" t="s">
        <v>1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8" customHeight="1">
      <c r="A23" s="35"/>
      <c r="B23" s="41"/>
      <c r="C23" s="35"/>
      <c r="D23" s="35"/>
      <c r="E23" s="144" t="s">
        <v>30</v>
      </c>
      <c r="F23" s="35"/>
      <c r="G23" s="35"/>
      <c r="H23" s="35"/>
      <c r="I23" s="154" t="s">
        <v>26</v>
      </c>
      <c r="J23" s="144" t="s">
        <v>1</v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6.96" customHeight="1">
      <c r="A24" s="35"/>
      <c r="B24" s="41"/>
      <c r="C24" s="35"/>
      <c r="D24" s="35"/>
      <c r="E24" s="35"/>
      <c r="F24" s="35"/>
      <c r="G24" s="35"/>
      <c r="H24" s="35"/>
      <c r="I24" s="35"/>
      <c r="J24" s="35"/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2" customHeight="1">
      <c r="A25" s="35"/>
      <c r="B25" s="41"/>
      <c r="C25" s="35"/>
      <c r="D25" s="154" t="s">
        <v>33</v>
      </c>
      <c r="E25" s="35"/>
      <c r="F25" s="35"/>
      <c r="G25" s="35"/>
      <c r="H25" s="35"/>
      <c r="I25" s="154" t="s">
        <v>23</v>
      </c>
      <c r="J25" s="144" t="s">
        <v>34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8" customHeight="1">
      <c r="A26" s="35"/>
      <c r="B26" s="41"/>
      <c r="C26" s="35"/>
      <c r="D26" s="35"/>
      <c r="E26" s="144" t="s">
        <v>35</v>
      </c>
      <c r="F26" s="35"/>
      <c r="G26" s="35"/>
      <c r="H26" s="35"/>
      <c r="I26" s="154" t="s">
        <v>26</v>
      </c>
      <c r="J26" s="144" t="s">
        <v>36</v>
      </c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6.96" customHeight="1">
      <c r="A27" s="35"/>
      <c r="B27" s="41"/>
      <c r="C27" s="35"/>
      <c r="D27" s="35"/>
      <c r="E27" s="35"/>
      <c r="F27" s="35"/>
      <c r="G27" s="35"/>
      <c r="H27" s="35"/>
      <c r="I27" s="35"/>
      <c r="J27" s="35"/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2" customHeight="1">
      <c r="A28" s="35"/>
      <c r="B28" s="41"/>
      <c r="C28" s="35"/>
      <c r="D28" s="154" t="s">
        <v>37</v>
      </c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8" customFormat="1" ht="16.5" customHeight="1">
      <c r="A29" s="158"/>
      <c r="B29" s="159"/>
      <c r="C29" s="158"/>
      <c r="D29" s="158"/>
      <c r="E29" s="160" t="s">
        <v>1</v>
      </c>
      <c r="F29" s="160"/>
      <c r="G29" s="160"/>
      <c r="H29" s="160"/>
      <c r="I29" s="158"/>
      <c r="J29" s="158"/>
      <c r="K29" s="158"/>
      <c r="L29" s="161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="2" customFormat="1" ht="6.96" customHeight="1">
      <c r="A30" s="35"/>
      <c r="B30" s="41"/>
      <c r="C30" s="35"/>
      <c r="D30" s="35"/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62"/>
      <c r="E31" s="162"/>
      <c r="F31" s="162"/>
      <c r="G31" s="162"/>
      <c r="H31" s="162"/>
      <c r="I31" s="162"/>
      <c r="J31" s="162"/>
      <c r="K31" s="162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25.44" customHeight="1">
      <c r="A32" s="35"/>
      <c r="B32" s="41"/>
      <c r="C32" s="35"/>
      <c r="D32" s="163" t="s">
        <v>38</v>
      </c>
      <c r="E32" s="35"/>
      <c r="F32" s="35"/>
      <c r="G32" s="35"/>
      <c r="H32" s="35"/>
      <c r="I32" s="35"/>
      <c r="J32" s="164">
        <f>ROUND(J125, 2)</f>
        <v>0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2"/>
      <c r="E33" s="162"/>
      <c r="F33" s="162"/>
      <c r="G33" s="162"/>
      <c r="H33" s="162"/>
      <c r="I33" s="162"/>
      <c r="J33" s="162"/>
      <c r="K33" s="162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35"/>
      <c r="F34" s="165" t="s">
        <v>40</v>
      </c>
      <c r="G34" s="35"/>
      <c r="H34" s="35"/>
      <c r="I34" s="165" t="s">
        <v>39</v>
      </c>
      <c r="J34" s="165" t="s">
        <v>41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14.4" customHeight="1">
      <c r="A35" s="35"/>
      <c r="B35" s="41"/>
      <c r="C35" s="35"/>
      <c r="D35" s="166" t="s">
        <v>42</v>
      </c>
      <c r="E35" s="167" t="s">
        <v>43</v>
      </c>
      <c r="F35" s="168">
        <f>ROUND((SUM(BE125:BE157)),  2)</f>
        <v>0</v>
      </c>
      <c r="G35" s="169"/>
      <c r="H35" s="169"/>
      <c r="I35" s="170">
        <v>0.20000000000000001</v>
      </c>
      <c r="J35" s="168">
        <f>ROUND(((SUM(BE125:BE157))*I35),  2)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167" t="s">
        <v>44</v>
      </c>
      <c r="F36" s="168">
        <f>ROUND((SUM(BF125:BF157)),  2)</f>
        <v>0</v>
      </c>
      <c r="G36" s="169"/>
      <c r="H36" s="169"/>
      <c r="I36" s="170">
        <v>0.20000000000000001</v>
      </c>
      <c r="J36" s="168">
        <f>ROUND(((SUM(BF125:BF157))*I36),  2)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4" t="s">
        <v>45</v>
      </c>
      <c r="F37" s="171">
        <f>ROUND((SUM(BG125:BG157)),  2)</f>
        <v>0</v>
      </c>
      <c r="G37" s="35"/>
      <c r="H37" s="35"/>
      <c r="I37" s="172">
        <v>0.20000000000000001</v>
      </c>
      <c r="J37" s="171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hidden="1" s="2" customFormat="1" ht="14.4" customHeight="1">
      <c r="A38" s="35"/>
      <c r="B38" s="41"/>
      <c r="C38" s="35"/>
      <c r="D38" s="35"/>
      <c r="E38" s="154" t="s">
        <v>46</v>
      </c>
      <c r="F38" s="171">
        <f>ROUND((SUM(BH125:BH157)),  2)</f>
        <v>0</v>
      </c>
      <c r="G38" s="35"/>
      <c r="H38" s="35"/>
      <c r="I38" s="172">
        <v>0.20000000000000001</v>
      </c>
      <c r="J38" s="171">
        <f>0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67" t="s">
        <v>47</v>
      </c>
      <c r="F39" s="168">
        <f>ROUND((SUM(BI125:BI157)),  2)</f>
        <v>0</v>
      </c>
      <c r="G39" s="169"/>
      <c r="H39" s="169"/>
      <c r="I39" s="170">
        <v>0</v>
      </c>
      <c r="J39" s="168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6.96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2" customFormat="1" ht="25.44" customHeight="1">
      <c r="A41" s="35"/>
      <c r="B41" s="41"/>
      <c r="C41" s="173"/>
      <c r="D41" s="174" t="s">
        <v>48</v>
      </c>
      <c r="E41" s="175"/>
      <c r="F41" s="175"/>
      <c r="G41" s="176" t="s">
        <v>49</v>
      </c>
      <c r="H41" s="177" t="s">
        <v>50</v>
      </c>
      <c r="I41" s="175"/>
      <c r="J41" s="178">
        <f>SUM(J32:J39)</f>
        <v>0</v>
      </c>
      <c r="K41" s="179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14.4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221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2" customFormat="1" ht="16.5" customHeight="1">
      <c r="A87" s="35"/>
      <c r="B87" s="36"/>
      <c r="C87" s="37"/>
      <c r="D87" s="37"/>
      <c r="E87" s="191" t="s">
        <v>4958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12" customHeight="1">
      <c r="A88" s="35"/>
      <c r="B88" s="36"/>
      <c r="C88" s="29" t="s">
        <v>1380</v>
      </c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6.5" customHeight="1">
      <c r="A89" s="35"/>
      <c r="B89" s="36"/>
      <c r="C89" s="37"/>
      <c r="D89" s="37"/>
      <c r="E89" s="79" t="str">
        <f>E11</f>
        <v xml:space="preserve">SO-4.2.2.1 -  Vonkajšie rozvody pre nabíjacie stanice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2" customHeight="1">
      <c r="A91" s="35"/>
      <c r="B91" s="36"/>
      <c r="C91" s="29" t="s">
        <v>18</v>
      </c>
      <c r="D91" s="37"/>
      <c r="E91" s="37"/>
      <c r="F91" s="24" t="str">
        <f>F14</f>
        <v>Svit</v>
      </c>
      <c r="G91" s="37"/>
      <c r="H91" s="37"/>
      <c r="I91" s="29" t="s">
        <v>20</v>
      </c>
      <c r="J91" s="82" t="str">
        <f>IF(J14="","",J14)</f>
        <v>20. 7. 2022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40.05" customHeight="1">
      <c r="A93" s="35"/>
      <c r="B93" s="36"/>
      <c r="C93" s="29" t="s">
        <v>22</v>
      </c>
      <c r="D93" s="37"/>
      <c r="E93" s="37"/>
      <c r="F93" s="24" t="str">
        <f>E17</f>
        <v>Mesto Svit</v>
      </c>
      <c r="G93" s="37"/>
      <c r="H93" s="37"/>
      <c r="I93" s="29" t="s">
        <v>29</v>
      </c>
      <c r="J93" s="33" t="str">
        <f>E23</f>
        <v>Ing. arch. Martin Baloga, PhD. a kolektív EnviArch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15.15" customHeight="1">
      <c r="A94" s="35"/>
      <c r="B94" s="36"/>
      <c r="C94" s="29" t="s">
        <v>27</v>
      </c>
      <c r="D94" s="37"/>
      <c r="E94" s="37"/>
      <c r="F94" s="24" t="str">
        <f>IF(E20="","",E20)</f>
        <v>Vyplň údaj</v>
      </c>
      <c r="G94" s="37"/>
      <c r="H94" s="37"/>
      <c r="I94" s="29" t="s">
        <v>33</v>
      </c>
      <c r="J94" s="33" t="str">
        <f>E26</f>
        <v>Structures, s.r.o.</v>
      </c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9.28" customHeight="1">
      <c r="A96" s="35"/>
      <c r="B96" s="36"/>
      <c r="C96" s="192" t="s">
        <v>224</v>
      </c>
      <c r="D96" s="193"/>
      <c r="E96" s="193"/>
      <c r="F96" s="193"/>
      <c r="G96" s="193"/>
      <c r="H96" s="193"/>
      <c r="I96" s="193"/>
      <c r="J96" s="194" t="s">
        <v>225</v>
      </c>
      <c r="K96" s="193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2.8" customHeight="1">
      <c r="A98" s="35"/>
      <c r="B98" s="36"/>
      <c r="C98" s="195" t="s">
        <v>226</v>
      </c>
      <c r="D98" s="37"/>
      <c r="E98" s="37"/>
      <c r="F98" s="37"/>
      <c r="G98" s="37"/>
      <c r="H98" s="37"/>
      <c r="I98" s="37"/>
      <c r="J98" s="113">
        <f>J125</f>
        <v>0</v>
      </c>
      <c r="K98" s="37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4" t="s">
        <v>227</v>
      </c>
    </row>
    <row r="99" s="9" customFormat="1" ht="24.96" customHeight="1">
      <c r="A99" s="9"/>
      <c r="B99" s="196"/>
      <c r="C99" s="197"/>
      <c r="D99" s="198" t="s">
        <v>4678</v>
      </c>
      <c r="E99" s="199"/>
      <c r="F99" s="199"/>
      <c r="G99" s="199"/>
      <c r="H99" s="199"/>
      <c r="I99" s="199"/>
      <c r="J99" s="200">
        <f>J126</f>
        <v>0</v>
      </c>
      <c r="K99" s="197"/>
      <c r="L99" s="201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9" customFormat="1" ht="24.96" customHeight="1">
      <c r="A100" s="9"/>
      <c r="B100" s="196"/>
      <c r="C100" s="197"/>
      <c r="D100" s="198" t="s">
        <v>3983</v>
      </c>
      <c r="E100" s="199"/>
      <c r="F100" s="199"/>
      <c r="G100" s="199"/>
      <c r="H100" s="199"/>
      <c r="I100" s="199"/>
      <c r="J100" s="200">
        <f>J128</f>
        <v>0</v>
      </c>
      <c r="K100" s="197"/>
      <c r="L100" s="201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10" customFormat="1" ht="19.92" customHeight="1">
      <c r="A101" s="10"/>
      <c r="B101" s="202"/>
      <c r="C101" s="136"/>
      <c r="D101" s="203" t="s">
        <v>2579</v>
      </c>
      <c r="E101" s="204"/>
      <c r="F101" s="204"/>
      <c r="G101" s="204"/>
      <c r="H101" s="204"/>
      <c r="I101" s="204"/>
      <c r="J101" s="205">
        <f>J129</f>
        <v>0</v>
      </c>
      <c r="K101" s="136"/>
      <c r="L101" s="20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4.96" customHeight="1">
      <c r="A102" s="9"/>
      <c r="B102" s="196"/>
      <c r="C102" s="197"/>
      <c r="D102" s="198" t="s">
        <v>3984</v>
      </c>
      <c r="E102" s="199"/>
      <c r="F102" s="199"/>
      <c r="G102" s="199"/>
      <c r="H102" s="199"/>
      <c r="I102" s="199"/>
      <c r="J102" s="200">
        <f>J151</f>
        <v>0</v>
      </c>
      <c r="K102" s="197"/>
      <c r="L102" s="201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202"/>
      <c r="C103" s="136"/>
      <c r="D103" s="203" t="s">
        <v>3903</v>
      </c>
      <c r="E103" s="204"/>
      <c r="F103" s="204"/>
      <c r="G103" s="204"/>
      <c r="H103" s="204"/>
      <c r="I103" s="204"/>
      <c r="J103" s="205">
        <f>J153</f>
        <v>0</v>
      </c>
      <c r="K103" s="136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2" customFormat="1" ht="21.84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="2" customFormat="1" ht="6.96" customHeight="1">
      <c r="A105" s="35"/>
      <c r="B105" s="69"/>
      <c r="C105" s="70"/>
      <c r="D105" s="70"/>
      <c r="E105" s="70"/>
      <c r="F105" s="70"/>
      <c r="G105" s="70"/>
      <c r="H105" s="70"/>
      <c r="I105" s="70"/>
      <c r="J105" s="70"/>
      <c r="K105" s="70"/>
      <c r="L105" s="66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="2" customFormat="1" ht="6.96" customHeight="1">
      <c r="A109" s="35"/>
      <c r="B109" s="71"/>
      <c r="C109" s="72"/>
      <c r="D109" s="72"/>
      <c r="E109" s="72"/>
      <c r="F109" s="72"/>
      <c r="G109" s="72"/>
      <c r="H109" s="72"/>
      <c r="I109" s="72"/>
      <c r="J109" s="72"/>
      <c r="K109" s="72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24.96" customHeight="1">
      <c r="A110" s="35"/>
      <c r="B110" s="36"/>
      <c r="C110" s="20" t="s">
        <v>250</v>
      </c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6.96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2" customHeight="1">
      <c r="A112" s="35"/>
      <c r="B112" s="36"/>
      <c r="C112" s="29" t="s">
        <v>14</v>
      </c>
      <c r="D112" s="37"/>
      <c r="E112" s="37"/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6.5" customHeight="1">
      <c r="A113" s="35"/>
      <c r="B113" s="36"/>
      <c r="C113" s="37"/>
      <c r="D113" s="37"/>
      <c r="E113" s="191" t="str">
        <f>E7</f>
        <v>Materská škola Svit - ZMNENA</v>
      </c>
      <c r="F113" s="29"/>
      <c r="G113" s="29"/>
      <c r="H113" s="29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1" customFormat="1" ht="12" customHeight="1">
      <c r="B114" s="18"/>
      <c r="C114" s="29" t="s">
        <v>221</v>
      </c>
      <c r="D114" s="19"/>
      <c r="E114" s="19"/>
      <c r="F114" s="19"/>
      <c r="G114" s="19"/>
      <c r="H114" s="19"/>
      <c r="I114" s="19"/>
      <c r="J114" s="19"/>
      <c r="K114" s="19"/>
      <c r="L114" s="17"/>
    </row>
    <row r="115" s="2" customFormat="1" ht="16.5" customHeight="1">
      <c r="A115" s="35"/>
      <c r="B115" s="36"/>
      <c r="C115" s="37"/>
      <c r="D115" s="37"/>
      <c r="E115" s="191" t="s">
        <v>4958</v>
      </c>
      <c r="F115" s="37"/>
      <c r="G115" s="37"/>
      <c r="H115" s="37"/>
      <c r="I115" s="37"/>
      <c r="J115" s="37"/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2" customHeight="1">
      <c r="A116" s="35"/>
      <c r="B116" s="36"/>
      <c r="C116" s="29" t="s">
        <v>1380</v>
      </c>
      <c r="D116" s="37"/>
      <c r="E116" s="37"/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6.5" customHeight="1">
      <c r="A117" s="35"/>
      <c r="B117" s="36"/>
      <c r="C117" s="37"/>
      <c r="D117" s="37"/>
      <c r="E117" s="79" t="str">
        <f>E11</f>
        <v xml:space="preserve">SO-4.2.2.1 -  Vonkajšie rozvody pre nabíjacie stanice</v>
      </c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6.96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2" customHeight="1">
      <c r="A119" s="35"/>
      <c r="B119" s="36"/>
      <c r="C119" s="29" t="s">
        <v>18</v>
      </c>
      <c r="D119" s="37"/>
      <c r="E119" s="37"/>
      <c r="F119" s="24" t="str">
        <f>F14</f>
        <v>Svit</v>
      </c>
      <c r="G119" s="37"/>
      <c r="H119" s="37"/>
      <c r="I119" s="29" t="s">
        <v>20</v>
      </c>
      <c r="J119" s="82" t="str">
        <f>IF(J14="","",J14)</f>
        <v>20. 7. 2022</v>
      </c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6.96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40.05" customHeight="1">
      <c r="A121" s="35"/>
      <c r="B121" s="36"/>
      <c r="C121" s="29" t="s">
        <v>22</v>
      </c>
      <c r="D121" s="37"/>
      <c r="E121" s="37"/>
      <c r="F121" s="24" t="str">
        <f>E17</f>
        <v>Mesto Svit</v>
      </c>
      <c r="G121" s="37"/>
      <c r="H121" s="37"/>
      <c r="I121" s="29" t="s">
        <v>29</v>
      </c>
      <c r="J121" s="33" t="str">
        <f>E23</f>
        <v>Ing. arch. Martin Baloga, PhD. a kolektív EnviArch</v>
      </c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15.15" customHeight="1">
      <c r="A122" s="35"/>
      <c r="B122" s="36"/>
      <c r="C122" s="29" t="s">
        <v>27</v>
      </c>
      <c r="D122" s="37"/>
      <c r="E122" s="37"/>
      <c r="F122" s="24" t="str">
        <f>IF(E20="","",E20)</f>
        <v>Vyplň údaj</v>
      </c>
      <c r="G122" s="37"/>
      <c r="H122" s="37"/>
      <c r="I122" s="29" t="s">
        <v>33</v>
      </c>
      <c r="J122" s="33" t="str">
        <f>E26</f>
        <v>Structures, s.r.o.</v>
      </c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0.32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11" customFormat="1" ht="29.28" customHeight="1">
      <c r="A124" s="207"/>
      <c r="B124" s="208"/>
      <c r="C124" s="209" t="s">
        <v>251</v>
      </c>
      <c r="D124" s="210" t="s">
        <v>63</v>
      </c>
      <c r="E124" s="210" t="s">
        <v>59</v>
      </c>
      <c r="F124" s="210" t="s">
        <v>60</v>
      </c>
      <c r="G124" s="210" t="s">
        <v>252</v>
      </c>
      <c r="H124" s="210" t="s">
        <v>253</v>
      </c>
      <c r="I124" s="210" t="s">
        <v>254</v>
      </c>
      <c r="J124" s="211" t="s">
        <v>225</v>
      </c>
      <c r="K124" s="212" t="s">
        <v>255</v>
      </c>
      <c r="L124" s="213"/>
      <c r="M124" s="103" t="s">
        <v>1</v>
      </c>
      <c r="N124" s="104" t="s">
        <v>42</v>
      </c>
      <c r="O124" s="104" t="s">
        <v>256</v>
      </c>
      <c r="P124" s="104" t="s">
        <v>257</v>
      </c>
      <c r="Q124" s="104" t="s">
        <v>258</v>
      </c>
      <c r="R124" s="104" t="s">
        <v>259</v>
      </c>
      <c r="S124" s="104" t="s">
        <v>260</v>
      </c>
      <c r="T124" s="105" t="s">
        <v>261</v>
      </c>
      <c r="U124" s="207"/>
      <c r="V124" s="207"/>
      <c r="W124" s="207"/>
      <c r="X124" s="207"/>
      <c r="Y124" s="207"/>
      <c r="Z124" s="207"/>
      <c r="AA124" s="207"/>
      <c r="AB124" s="207"/>
      <c r="AC124" s="207"/>
      <c r="AD124" s="207"/>
      <c r="AE124" s="207"/>
    </row>
    <row r="125" s="2" customFormat="1" ht="22.8" customHeight="1">
      <c r="A125" s="35"/>
      <c r="B125" s="36"/>
      <c r="C125" s="110" t="s">
        <v>226</v>
      </c>
      <c r="D125" s="37"/>
      <c r="E125" s="37"/>
      <c r="F125" s="37"/>
      <c r="G125" s="37"/>
      <c r="H125" s="37"/>
      <c r="I125" s="37"/>
      <c r="J125" s="214">
        <f>BK125</f>
        <v>0</v>
      </c>
      <c r="K125" s="37"/>
      <c r="L125" s="41"/>
      <c r="M125" s="106"/>
      <c r="N125" s="215"/>
      <c r="O125" s="107"/>
      <c r="P125" s="216">
        <f>P126+P128+P151</f>
        <v>0</v>
      </c>
      <c r="Q125" s="107"/>
      <c r="R125" s="216">
        <f>R126+R128+R151</f>
        <v>0.01304</v>
      </c>
      <c r="S125" s="107"/>
      <c r="T125" s="217">
        <f>T126+T128+T151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4" t="s">
        <v>77</v>
      </c>
      <c r="AU125" s="14" t="s">
        <v>227</v>
      </c>
      <c r="BK125" s="218">
        <f>BK126+BK128+BK151</f>
        <v>0</v>
      </c>
    </row>
    <row r="126" s="12" customFormat="1" ht="25.92" customHeight="1">
      <c r="A126" s="12"/>
      <c r="B126" s="219"/>
      <c r="C126" s="220"/>
      <c r="D126" s="221" t="s">
        <v>77</v>
      </c>
      <c r="E126" s="222" t="s">
        <v>85</v>
      </c>
      <c r="F126" s="222" t="s">
        <v>4679</v>
      </c>
      <c r="G126" s="220"/>
      <c r="H126" s="220"/>
      <c r="I126" s="223"/>
      <c r="J126" s="224">
        <f>BK126</f>
        <v>0</v>
      </c>
      <c r="K126" s="220"/>
      <c r="L126" s="225"/>
      <c r="M126" s="226"/>
      <c r="N126" s="227"/>
      <c r="O126" s="227"/>
      <c r="P126" s="228">
        <f>P127</f>
        <v>0</v>
      </c>
      <c r="Q126" s="227"/>
      <c r="R126" s="228">
        <f>R127</f>
        <v>0</v>
      </c>
      <c r="S126" s="227"/>
      <c r="T126" s="229">
        <f>T127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30" t="s">
        <v>85</v>
      </c>
      <c r="AT126" s="231" t="s">
        <v>77</v>
      </c>
      <c r="AU126" s="231" t="s">
        <v>78</v>
      </c>
      <c r="AY126" s="230" t="s">
        <v>263</v>
      </c>
      <c r="BK126" s="232">
        <f>BK127</f>
        <v>0</v>
      </c>
    </row>
    <row r="127" s="2" customFormat="1" ht="16.5" customHeight="1">
      <c r="A127" s="35"/>
      <c r="B127" s="36"/>
      <c r="C127" s="233" t="s">
        <v>85</v>
      </c>
      <c r="D127" s="233" t="s">
        <v>264</v>
      </c>
      <c r="E127" s="234" t="s">
        <v>4680</v>
      </c>
      <c r="F127" s="235" t="s">
        <v>4826</v>
      </c>
      <c r="G127" s="236" t="s">
        <v>267</v>
      </c>
      <c r="H127" s="237">
        <v>2</v>
      </c>
      <c r="I127" s="238"/>
      <c r="J127" s="237">
        <f>ROUND(I127*H127,3)</f>
        <v>0</v>
      </c>
      <c r="K127" s="239"/>
      <c r="L127" s="41"/>
      <c r="M127" s="240" t="s">
        <v>1</v>
      </c>
      <c r="N127" s="241" t="s">
        <v>44</v>
      </c>
      <c r="O127" s="94"/>
      <c r="P127" s="242">
        <f>O127*H127</f>
        <v>0</v>
      </c>
      <c r="Q127" s="242">
        <v>0</v>
      </c>
      <c r="R127" s="242">
        <f>Q127*H127</f>
        <v>0</v>
      </c>
      <c r="S127" s="242">
        <v>0</v>
      </c>
      <c r="T127" s="243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44" t="s">
        <v>101</v>
      </c>
      <c r="AT127" s="244" t="s">
        <v>264</v>
      </c>
      <c r="AU127" s="244" t="s">
        <v>85</v>
      </c>
      <c r="AY127" s="14" t="s">
        <v>263</v>
      </c>
      <c r="BE127" s="245">
        <f>IF(N127="základná",J127,0)</f>
        <v>0</v>
      </c>
      <c r="BF127" s="245">
        <f>IF(N127="znížená",J127,0)</f>
        <v>0</v>
      </c>
      <c r="BG127" s="245">
        <f>IF(N127="zákl. prenesená",J127,0)</f>
        <v>0</v>
      </c>
      <c r="BH127" s="245">
        <f>IF(N127="zníž. prenesená",J127,0)</f>
        <v>0</v>
      </c>
      <c r="BI127" s="245">
        <f>IF(N127="nulová",J127,0)</f>
        <v>0</v>
      </c>
      <c r="BJ127" s="14" t="s">
        <v>89</v>
      </c>
      <c r="BK127" s="246">
        <f>ROUND(I127*H127,3)</f>
        <v>0</v>
      </c>
      <c r="BL127" s="14" t="s">
        <v>101</v>
      </c>
      <c r="BM127" s="244" t="s">
        <v>4999</v>
      </c>
    </row>
    <row r="128" s="12" customFormat="1" ht="25.92" customHeight="1">
      <c r="A128" s="12"/>
      <c r="B128" s="219"/>
      <c r="C128" s="220"/>
      <c r="D128" s="221" t="s">
        <v>77</v>
      </c>
      <c r="E128" s="222" t="s">
        <v>2751</v>
      </c>
      <c r="F128" s="222" t="s">
        <v>2581</v>
      </c>
      <c r="G128" s="220"/>
      <c r="H128" s="220"/>
      <c r="I128" s="223"/>
      <c r="J128" s="224">
        <f>BK128</f>
        <v>0</v>
      </c>
      <c r="K128" s="220"/>
      <c r="L128" s="225"/>
      <c r="M128" s="226"/>
      <c r="N128" s="227"/>
      <c r="O128" s="227"/>
      <c r="P128" s="228">
        <f>P129</f>
        <v>0</v>
      </c>
      <c r="Q128" s="227"/>
      <c r="R128" s="228">
        <f>R129</f>
        <v>0.01304</v>
      </c>
      <c r="S128" s="227"/>
      <c r="T128" s="229">
        <f>T129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0" t="s">
        <v>85</v>
      </c>
      <c r="AT128" s="231" t="s">
        <v>77</v>
      </c>
      <c r="AU128" s="231" t="s">
        <v>78</v>
      </c>
      <c r="AY128" s="230" t="s">
        <v>263</v>
      </c>
      <c r="BK128" s="232">
        <f>BK129</f>
        <v>0</v>
      </c>
    </row>
    <row r="129" s="12" customFormat="1" ht="22.8" customHeight="1">
      <c r="A129" s="12"/>
      <c r="B129" s="219"/>
      <c r="C129" s="220"/>
      <c r="D129" s="221" t="s">
        <v>77</v>
      </c>
      <c r="E129" s="247" t="s">
        <v>2582</v>
      </c>
      <c r="F129" s="247" t="s">
        <v>2583</v>
      </c>
      <c r="G129" s="220"/>
      <c r="H129" s="220"/>
      <c r="I129" s="223"/>
      <c r="J129" s="248">
        <f>BK129</f>
        <v>0</v>
      </c>
      <c r="K129" s="220"/>
      <c r="L129" s="225"/>
      <c r="M129" s="226"/>
      <c r="N129" s="227"/>
      <c r="O129" s="227"/>
      <c r="P129" s="228">
        <f>SUM(P130:P150)</f>
        <v>0</v>
      </c>
      <c r="Q129" s="227"/>
      <c r="R129" s="228">
        <f>SUM(R130:R150)</f>
        <v>0.01304</v>
      </c>
      <c r="S129" s="227"/>
      <c r="T129" s="229">
        <f>SUM(T130:T150)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30" t="s">
        <v>85</v>
      </c>
      <c r="AT129" s="231" t="s">
        <v>77</v>
      </c>
      <c r="AU129" s="231" t="s">
        <v>85</v>
      </c>
      <c r="AY129" s="230" t="s">
        <v>263</v>
      </c>
      <c r="BK129" s="232">
        <f>SUM(BK130:BK150)</f>
        <v>0</v>
      </c>
    </row>
    <row r="130" s="2" customFormat="1" ht="24.15" customHeight="1">
      <c r="A130" s="35"/>
      <c r="B130" s="36"/>
      <c r="C130" s="233" t="s">
        <v>89</v>
      </c>
      <c r="D130" s="233" t="s">
        <v>264</v>
      </c>
      <c r="E130" s="234" t="s">
        <v>4683</v>
      </c>
      <c r="F130" s="235" t="s">
        <v>4684</v>
      </c>
      <c r="G130" s="236" t="s">
        <v>569</v>
      </c>
      <c r="H130" s="237">
        <v>132</v>
      </c>
      <c r="I130" s="238"/>
      <c r="J130" s="237">
        <f>ROUND(I130*H130,3)</f>
        <v>0</v>
      </c>
      <c r="K130" s="239"/>
      <c r="L130" s="41"/>
      <c r="M130" s="240" t="s">
        <v>1</v>
      </c>
      <c r="N130" s="241" t="s">
        <v>44</v>
      </c>
      <c r="O130" s="94"/>
      <c r="P130" s="242">
        <f>O130*H130</f>
        <v>0</v>
      </c>
      <c r="Q130" s="242">
        <v>0</v>
      </c>
      <c r="R130" s="242">
        <f>Q130*H130</f>
        <v>0</v>
      </c>
      <c r="S130" s="242">
        <v>0</v>
      </c>
      <c r="T130" s="243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4" t="s">
        <v>101</v>
      </c>
      <c r="AT130" s="244" t="s">
        <v>264</v>
      </c>
      <c r="AU130" s="244" t="s">
        <v>89</v>
      </c>
      <c r="AY130" s="14" t="s">
        <v>263</v>
      </c>
      <c r="BE130" s="245">
        <f>IF(N130="základná",J130,0)</f>
        <v>0</v>
      </c>
      <c r="BF130" s="245">
        <f>IF(N130="znížená",J130,0)</f>
        <v>0</v>
      </c>
      <c r="BG130" s="245">
        <f>IF(N130="zákl. prenesená",J130,0)</f>
        <v>0</v>
      </c>
      <c r="BH130" s="245">
        <f>IF(N130="zníž. prenesená",J130,0)</f>
        <v>0</v>
      </c>
      <c r="BI130" s="245">
        <f>IF(N130="nulová",J130,0)</f>
        <v>0</v>
      </c>
      <c r="BJ130" s="14" t="s">
        <v>89</v>
      </c>
      <c r="BK130" s="246">
        <f>ROUND(I130*H130,3)</f>
        <v>0</v>
      </c>
      <c r="BL130" s="14" t="s">
        <v>101</v>
      </c>
      <c r="BM130" s="244" t="s">
        <v>5000</v>
      </c>
    </row>
    <row r="131" s="2" customFormat="1" ht="16.5" customHeight="1">
      <c r="A131" s="35"/>
      <c r="B131" s="36"/>
      <c r="C131" s="249" t="s">
        <v>96</v>
      </c>
      <c r="D131" s="249" t="s">
        <v>612</v>
      </c>
      <c r="E131" s="250" t="s">
        <v>5001</v>
      </c>
      <c r="F131" s="251" t="s">
        <v>5002</v>
      </c>
      <c r="G131" s="252" t="s">
        <v>2598</v>
      </c>
      <c r="H131" s="253">
        <v>2</v>
      </c>
      <c r="I131" s="254"/>
      <c r="J131" s="253">
        <f>ROUND(I131*H131,3)</f>
        <v>0</v>
      </c>
      <c r="K131" s="255"/>
      <c r="L131" s="256"/>
      <c r="M131" s="257" t="s">
        <v>1</v>
      </c>
      <c r="N131" s="258" t="s">
        <v>44</v>
      </c>
      <c r="O131" s="94"/>
      <c r="P131" s="242">
        <f>O131*H131</f>
        <v>0</v>
      </c>
      <c r="Q131" s="242">
        <v>0</v>
      </c>
      <c r="R131" s="242">
        <f>Q131*H131</f>
        <v>0</v>
      </c>
      <c r="S131" s="242">
        <v>0</v>
      </c>
      <c r="T131" s="24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4" t="s">
        <v>290</v>
      </c>
      <c r="AT131" s="244" t="s">
        <v>612</v>
      </c>
      <c r="AU131" s="244" t="s">
        <v>89</v>
      </c>
      <c r="AY131" s="14" t="s">
        <v>263</v>
      </c>
      <c r="BE131" s="245">
        <f>IF(N131="základná",J131,0)</f>
        <v>0</v>
      </c>
      <c r="BF131" s="245">
        <f>IF(N131="znížená",J131,0)</f>
        <v>0</v>
      </c>
      <c r="BG131" s="245">
        <f>IF(N131="zákl. prenesená",J131,0)</f>
        <v>0</v>
      </c>
      <c r="BH131" s="245">
        <f>IF(N131="zníž. prenesená",J131,0)</f>
        <v>0</v>
      </c>
      <c r="BI131" s="245">
        <f>IF(N131="nulová",J131,0)</f>
        <v>0</v>
      </c>
      <c r="BJ131" s="14" t="s">
        <v>89</v>
      </c>
      <c r="BK131" s="246">
        <f>ROUND(I131*H131,3)</f>
        <v>0</v>
      </c>
      <c r="BL131" s="14" t="s">
        <v>101</v>
      </c>
      <c r="BM131" s="244" t="s">
        <v>5003</v>
      </c>
    </row>
    <row r="132" s="2" customFormat="1" ht="16.5" customHeight="1">
      <c r="A132" s="35"/>
      <c r="B132" s="36"/>
      <c r="C132" s="249" t="s">
        <v>101</v>
      </c>
      <c r="D132" s="249" t="s">
        <v>612</v>
      </c>
      <c r="E132" s="250" t="s">
        <v>4698</v>
      </c>
      <c r="F132" s="251" t="s">
        <v>4699</v>
      </c>
      <c r="G132" s="252" t="s">
        <v>2598</v>
      </c>
      <c r="H132" s="253">
        <v>2</v>
      </c>
      <c r="I132" s="254"/>
      <c r="J132" s="253">
        <f>ROUND(I132*H132,3)</f>
        <v>0</v>
      </c>
      <c r="K132" s="255"/>
      <c r="L132" s="256"/>
      <c r="M132" s="257" t="s">
        <v>1</v>
      </c>
      <c r="N132" s="258" t="s">
        <v>44</v>
      </c>
      <c r="O132" s="94"/>
      <c r="P132" s="242">
        <f>O132*H132</f>
        <v>0</v>
      </c>
      <c r="Q132" s="242">
        <v>0</v>
      </c>
      <c r="R132" s="242">
        <f>Q132*H132</f>
        <v>0</v>
      </c>
      <c r="S132" s="242">
        <v>0</v>
      </c>
      <c r="T132" s="24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4" t="s">
        <v>290</v>
      </c>
      <c r="AT132" s="244" t="s">
        <v>612</v>
      </c>
      <c r="AU132" s="244" t="s">
        <v>89</v>
      </c>
      <c r="AY132" s="14" t="s">
        <v>263</v>
      </c>
      <c r="BE132" s="245">
        <f>IF(N132="základná",J132,0)</f>
        <v>0</v>
      </c>
      <c r="BF132" s="245">
        <f>IF(N132="znížená",J132,0)</f>
        <v>0</v>
      </c>
      <c r="BG132" s="245">
        <f>IF(N132="zákl. prenesená",J132,0)</f>
        <v>0</v>
      </c>
      <c r="BH132" s="245">
        <f>IF(N132="zníž. prenesená",J132,0)</f>
        <v>0</v>
      </c>
      <c r="BI132" s="245">
        <f>IF(N132="nulová",J132,0)</f>
        <v>0</v>
      </c>
      <c r="BJ132" s="14" t="s">
        <v>89</v>
      </c>
      <c r="BK132" s="246">
        <f>ROUND(I132*H132,3)</f>
        <v>0</v>
      </c>
      <c r="BL132" s="14" t="s">
        <v>101</v>
      </c>
      <c r="BM132" s="244" t="s">
        <v>5004</v>
      </c>
    </row>
    <row r="133" s="2" customFormat="1" ht="24.15" customHeight="1">
      <c r="A133" s="35"/>
      <c r="B133" s="36"/>
      <c r="C133" s="233" t="s">
        <v>278</v>
      </c>
      <c r="D133" s="233" t="s">
        <v>264</v>
      </c>
      <c r="E133" s="234" t="s">
        <v>4701</v>
      </c>
      <c r="F133" s="235" t="s">
        <v>4702</v>
      </c>
      <c r="G133" s="236" t="s">
        <v>2598</v>
      </c>
      <c r="H133" s="237">
        <v>2</v>
      </c>
      <c r="I133" s="238"/>
      <c r="J133" s="237">
        <f>ROUND(I133*H133,3)</f>
        <v>0</v>
      </c>
      <c r="K133" s="239"/>
      <c r="L133" s="41"/>
      <c r="M133" s="240" t="s">
        <v>1</v>
      </c>
      <c r="N133" s="241" t="s">
        <v>44</v>
      </c>
      <c r="O133" s="94"/>
      <c r="P133" s="242">
        <f>O133*H133</f>
        <v>0</v>
      </c>
      <c r="Q133" s="242">
        <v>0</v>
      </c>
      <c r="R133" s="242">
        <f>Q133*H133</f>
        <v>0</v>
      </c>
      <c r="S133" s="242">
        <v>0</v>
      </c>
      <c r="T133" s="24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4" t="s">
        <v>101</v>
      </c>
      <c r="AT133" s="244" t="s">
        <v>264</v>
      </c>
      <c r="AU133" s="244" t="s">
        <v>89</v>
      </c>
      <c r="AY133" s="14" t="s">
        <v>263</v>
      </c>
      <c r="BE133" s="245">
        <f>IF(N133="základná",J133,0)</f>
        <v>0</v>
      </c>
      <c r="BF133" s="245">
        <f>IF(N133="znížená",J133,0)</f>
        <v>0</v>
      </c>
      <c r="BG133" s="245">
        <f>IF(N133="zákl. prenesená",J133,0)</f>
        <v>0</v>
      </c>
      <c r="BH133" s="245">
        <f>IF(N133="zníž. prenesená",J133,0)</f>
        <v>0</v>
      </c>
      <c r="BI133" s="245">
        <f>IF(N133="nulová",J133,0)</f>
        <v>0</v>
      </c>
      <c r="BJ133" s="14" t="s">
        <v>89</v>
      </c>
      <c r="BK133" s="246">
        <f>ROUND(I133*H133,3)</f>
        <v>0</v>
      </c>
      <c r="BL133" s="14" t="s">
        <v>101</v>
      </c>
      <c r="BM133" s="244" t="s">
        <v>5005</v>
      </c>
    </row>
    <row r="134" s="2" customFormat="1" ht="24.15" customHeight="1">
      <c r="A134" s="35"/>
      <c r="B134" s="36"/>
      <c r="C134" s="233" t="s">
        <v>290</v>
      </c>
      <c r="D134" s="233" t="s">
        <v>264</v>
      </c>
      <c r="E134" s="234" t="s">
        <v>4704</v>
      </c>
      <c r="F134" s="235" t="s">
        <v>4705</v>
      </c>
      <c r="G134" s="236" t="s">
        <v>2598</v>
      </c>
      <c r="H134" s="237">
        <v>2</v>
      </c>
      <c r="I134" s="238"/>
      <c r="J134" s="237">
        <f>ROUND(I134*H134,3)</f>
        <v>0</v>
      </c>
      <c r="K134" s="239"/>
      <c r="L134" s="41"/>
      <c r="M134" s="240" t="s">
        <v>1</v>
      </c>
      <c r="N134" s="241" t="s">
        <v>44</v>
      </c>
      <c r="O134" s="94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101</v>
      </c>
      <c r="AT134" s="244" t="s">
        <v>264</v>
      </c>
      <c r="AU134" s="244" t="s">
        <v>89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101</v>
      </c>
      <c r="BM134" s="244" t="s">
        <v>5006</v>
      </c>
    </row>
    <row r="135" s="2" customFormat="1" ht="16.5" customHeight="1">
      <c r="A135" s="35"/>
      <c r="B135" s="36"/>
      <c r="C135" s="233" t="s">
        <v>306</v>
      </c>
      <c r="D135" s="233" t="s">
        <v>264</v>
      </c>
      <c r="E135" s="234" t="s">
        <v>4722</v>
      </c>
      <c r="F135" s="235" t="s">
        <v>4723</v>
      </c>
      <c r="G135" s="236" t="s">
        <v>2598</v>
      </c>
      <c r="H135" s="237">
        <v>1</v>
      </c>
      <c r="I135" s="238"/>
      <c r="J135" s="237">
        <f>ROUND(I135*H135,3)</f>
        <v>0</v>
      </c>
      <c r="K135" s="239"/>
      <c r="L135" s="41"/>
      <c r="M135" s="240" t="s">
        <v>1</v>
      </c>
      <c r="N135" s="241" t="s">
        <v>44</v>
      </c>
      <c r="O135" s="94"/>
      <c r="P135" s="242">
        <f>O135*H135</f>
        <v>0</v>
      </c>
      <c r="Q135" s="242">
        <v>0</v>
      </c>
      <c r="R135" s="242">
        <f>Q135*H135</f>
        <v>0</v>
      </c>
      <c r="S135" s="242">
        <v>0</v>
      </c>
      <c r="T135" s="24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4" t="s">
        <v>101</v>
      </c>
      <c r="AT135" s="244" t="s">
        <v>264</v>
      </c>
      <c r="AU135" s="244" t="s">
        <v>89</v>
      </c>
      <c r="AY135" s="14" t="s">
        <v>263</v>
      </c>
      <c r="BE135" s="245">
        <f>IF(N135="základná",J135,0)</f>
        <v>0</v>
      </c>
      <c r="BF135" s="245">
        <f>IF(N135="znížená",J135,0)</f>
        <v>0</v>
      </c>
      <c r="BG135" s="245">
        <f>IF(N135="zákl. prenesená",J135,0)</f>
        <v>0</v>
      </c>
      <c r="BH135" s="245">
        <f>IF(N135="zníž. prenesená",J135,0)</f>
        <v>0</v>
      </c>
      <c r="BI135" s="245">
        <f>IF(N135="nulová",J135,0)</f>
        <v>0</v>
      </c>
      <c r="BJ135" s="14" t="s">
        <v>89</v>
      </c>
      <c r="BK135" s="246">
        <f>ROUND(I135*H135,3)</f>
        <v>0</v>
      </c>
      <c r="BL135" s="14" t="s">
        <v>101</v>
      </c>
      <c r="BM135" s="244" t="s">
        <v>5007</v>
      </c>
    </row>
    <row r="136" s="2" customFormat="1" ht="16.5" customHeight="1">
      <c r="A136" s="35"/>
      <c r="B136" s="36"/>
      <c r="C136" s="249" t="s">
        <v>310</v>
      </c>
      <c r="D136" s="249" t="s">
        <v>612</v>
      </c>
      <c r="E136" s="250" t="s">
        <v>4728</v>
      </c>
      <c r="F136" s="251" t="s">
        <v>4729</v>
      </c>
      <c r="G136" s="252" t="s">
        <v>2598</v>
      </c>
      <c r="H136" s="253">
        <v>2</v>
      </c>
      <c r="I136" s="254"/>
      <c r="J136" s="253">
        <f>ROUND(I136*H136,3)</f>
        <v>0</v>
      </c>
      <c r="K136" s="255"/>
      <c r="L136" s="256"/>
      <c r="M136" s="257" t="s">
        <v>1</v>
      </c>
      <c r="N136" s="258" t="s">
        <v>44</v>
      </c>
      <c r="O136" s="94"/>
      <c r="P136" s="242">
        <f>O136*H136</f>
        <v>0</v>
      </c>
      <c r="Q136" s="242">
        <v>0</v>
      </c>
      <c r="R136" s="242">
        <f>Q136*H136</f>
        <v>0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290</v>
      </c>
      <c r="AT136" s="244" t="s">
        <v>612</v>
      </c>
      <c r="AU136" s="244" t="s">
        <v>89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101</v>
      </c>
      <c r="BM136" s="244" t="s">
        <v>5008</v>
      </c>
    </row>
    <row r="137" s="2" customFormat="1" ht="16.5" customHeight="1">
      <c r="A137" s="35"/>
      <c r="B137" s="36"/>
      <c r="C137" s="249" t="s">
        <v>315</v>
      </c>
      <c r="D137" s="249" t="s">
        <v>612</v>
      </c>
      <c r="E137" s="250" t="s">
        <v>4731</v>
      </c>
      <c r="F137" s="251" t="s">
        <v>4732</v>
      </c>
      <c r="G137" s="252" t="s">
        <v>267</v>
      </c>
      <c r="H137" s="253">
        <v>1.2</v>
      </c>
      <c r="I137" s="254"/>
      <c r="J137" s="253">
        <f>ROUND(I137*H137,3)</f>
        <v>0</v>
      </c>
      <c r="K137" s="255"/>
      <c r="L137" s="256"/>
      <c r="M137" s="257" t="s">
        <v>1</v>
      </c>
      <c r="N137" s="258" t="s">
        <v>44</v>
      </c>
      <c r="O137" s="94"/>
      <c r="P137" s="242">
        <f>O137*H137</f>
        <v>0</v>
      </c>
      <c r="Q137" s="242">
        <v>0</v>
      </c>
      <c r="R137" s="242">
        <f>Q137*H137</f>
        <v>0</v>
      </c>
      <c r="S137" s="242">
        <v>0</v>
      </c>
      <c r="T137" s="24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4" t="s">
        <v>290</v>
      </c>
      <c r="AT137" s="244" t="s">
        <v>612</v>
      </c>
      <c r="AU137" s="244" t="s">
        <v>89</v>
      </c>
      <c r="AY137" s="14" t="s">
        <v>263</v>
      </c>
      <c r="BE137" s="245">
        <f>IF(N137="základná",J137,0)</f>
        <v>0</v>
      </c>
      <c r="BF137" s="245">
        <f>IF(N137="znížená",J137,0)</f>
        <v>0</v>
      </c>
      <c r="BG137" s="245">
        <f>IF(N137="zákl. prenesená",J137,0)</f>
        <v>0</v>
      </c>
      <c r="BH137" s="245">
        <f>IF(N137="zníž. prenesená",J137,0)</f>
        <v>0</v>
      </c>
      <c r="BI137" s="245">
        <f>IF(N137="nulová",J137,0)</f>
        <v>0</v>
      </c>
      <c r="BJ137" s="14" t="s">
        <v>89</v>
      </c>
      <c r="BK137" s="246">
        <f>ROUND(I137*H137,3)</f>
        <v>0</v>
      </c>
      <c r="BL137" s="14" t="s">
        <v>101</v>
      </c>
      <c r="BM137" s="244" t="s">
        <v>5009</v>
      </c>
    </row>
    <row r="138" s="2" customFormat="1" ht="24.15" customHeight="1">
      <c r="A138" s="35"/>
      <c r="B138" s="36"/>
      <c r="C138" s="233" t="s">
        <v>319</v>
      </c>
      <c r="D138" s="233" t="s">
        <v>264</v>
      </c>
      <c r="E138" s="234" t="s">
        <v>4737</v>
      </c>
      <c r="F138" s="235" t="s">
        <v>4738</v>
      </c>
      <c r="G138" s="236" t="s">
        <v>569</v>
      </c>
      <c r="H138" s="237">
        <v>12</v>
      </c>
      <c r="I138" s="238"/>
      <c r="J138" s="237">
        <f>ROUND(I138*H138,3)</f>
        <v>0</v>
      </c>
      <c r="K138" s="239"/>
      <c r="L138" s="41"/>
      <c r="M138" s="240" t="s">
        <v>1</v>
      </c>
      <c r="N138" s="241" t="s">
        <v>44</v>
      </c>
      <c r="O138" s="94"/>
      <c r="P138" s="242">
        <f>O138*H138</f>
        <v>0</v>
      </c>
      <c r="Q138" s="242">
        <v>0</v>
      </c>
      <c r="R138" s="242">
        <f>Q138*H138</f>
        <v>0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101</v>
      </c>
      <c r="AT138" s="244" t="s">
        <v>264</v>
      </c>
      <c r="AU138" s="244" t="s">
        <v>89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101</v>
      </c>
      <c r="BM138" s="244" t="s">
        <v>5010</v>
      </c>
    </row>
    <row r="139" s="2" customFormat="1" ht="16.5" customHeight="1">
      <c r="A139" s="35"/>
      <c r="B139" s="36"/>
      <c r="C139" s="249" t="s">
        <v>327</v>
      </c>
      <c r="D139" s="249" t="s">
        <v>612</v>
      </c>
      <c r="E139" s="250" t="s">
        <v>2593</v>
      </c>
      <c r="F139" s="251" t="s">
        <v>4740</v>
      </c>
      <c r="G139" s="252" t="s">
        <v>746</v>
      </c>
      <c r="H139" s="253">
        <v>12</v>
      </c>
      <c r="I139" s="254"/>
      <c r="J139" s="253">
        <f>ROUND(I139*H139,3)</f>
        <v>0</v>
      </c>
      <c r="K139" s="255"/>
      <c r="L139" s="256"/>
      <c r="M139" s="257" t="s">
        <v>1</v>
      </c>
      <c r="N139" s="258" t="s">
        <v>44</v>
      </c>
      <c r="O139" s="94"/>
      <c r="P139" s="242">
        <f>O139*H139</f>
        <v>0</v>
      </c>
      <c r="Q139" s="242">
        <v>0.001</v>
      </c>
      <c r="R139" s="242">
        <f>Q139*H139</f>
        <v>0.012</v>
      </c>
      <c r="S139" s="242">
        <v>0</v>
      </c>
      <c r="T139" s="24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4" t="s">
        <v>290</v>
      </c>
      <c r="AT139" s="244" t="s">
        <v>612</v>
      </c>
      <c r="AU139" s="244" t="s">
        <v>89</v>
      </c>
      <c r="AY139" s="14" t="s">
        <v>263</v>
      </c>
      <c r="BE139" s="245">
        <f>IF(N139="základná",J139,0)</f>
        <v>0</v>
      </c>
      <c r="BF139" s="245">
        <f>IF(N139="znížená",J139,0)</f>
        <v>0</v>
      </c>
      <c r="BG139" s="245">
        <f>IF(N139="zákl. prenesená",J139,0)</f>
        <v>0</v>
      </c>
      <c r="BH139" s="245">
        <f>IF(N139="zníž. prenesená",J139,0)</f>
        <v>0</v>
      </c>
      <c r="BI139" s="245">
        <f>IF(N139="nulová",J139,0)</f>
        <v>0</v>
      </c>
      <c r="BJ139" s="14" t="s">
        <v>89</v>
      </c>
      <c r="BK139" s="246">
        <f>ROUND(I139*H139,3)</f>
        <v>0</v>
      </c>
      <c r="BL139" s="14" t="s">
        <v>101</v>
      </c>
      <c r="BM139" s="244" t="s">
        <v>5011</v>
      </c>
    </row>
    <row r="140" s="2" customFormat="1" ht="16.5" customHeight="1">
      <c r="A140" s="35"/>
      <c r="B140" s="36"/>
      <c r="C140" s="233" t="s">
        <v>331</v>
      </c>
      <c r="D140" s="233" t="s">
        <v>264</v>
      </c>
      <c r="E140" s="234" t="s">
        <v>5012</v>
      </c>
      <c r="F140" s="235" t="s">
        <v>5013</v>
      </c>
      <c r="G140" s="236" t="s">
        <v>2598</v>
      </c>
      <c r="H140" s="237">
        <v>2</v>
      </c>
      <c r="I140" s="238"/>
      <c r="J140" s="237">
        <f>ROUND(I140*H140,3)</f>
        <v>0</v>
      </c>
      <c r="K140" s="239"/>
      <c r="L140" s="41"/>
      <c r="M140" s="240" t="s">
        <v>1</v>
      </c>
      <c r="N140" s="241" t="s">
        <v>44</v>
      </c>
      <c r="O140" s="94"/>
      <c r="P140" s="242">
        <f>O140*H140</f>
        <v>0</v>
      </c>
      <c r="Q140" s="242">
        <v>0</v>
      </c>
      <c r="R140" s="242">
        <f>Q140*H140</f>
        <v>0</v>
      </c>
      <c r="S140" s="242">
        <v>0</v>
      </c>
      <c r="T140" s="24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4" t="s">
        <v>101</v>
      </c>
      <c r="AT140" s="244" t="s">
        <v>264</v>
      </c>
      <c r="AU140" s="244" t="s">
        <v>89</v>
      </c>
      <c r="AY140" s="14" t="s">
        <v>263</v>
      </c>
      <c r="BE140" s="245">
        <f>IF(N140="základná",J140,0)</f>
        <v>0</v>
      </c>
      <c r="BF140" s="245">
        <f>IF(N140="znížená",J140,0)</f>
        <v>0</v>
      </c>
      <c r="BG140" s="245">
        <f>IF(N140="zákl. prenesená",J140,0)</f>
        <v>0</v>
      </c>
      <c r="BH140" s="245">
        <f>IF(N140="zníž. prenesená",J140,0)</f>
        <v>0</v>
      </c>
      <c r="BI140" s="245">
        <f>IF(N140="nulová",J140,0)</f>
        <v>0</v>
      </c>
      <c r="BJ140" s="14" t="s">
        <v>89</v>
      </c>
      <c r="BK140" s="246">
        <f>ROUND(I140*H140,3)</f>
        <v>0</v>
      </c>
      <c r="BL140" s="14" t="s">
        <v>101</v>
      </c>
      <c r="BM140" s="244" t="s">
        <v>5014</v>
      </c>
    </row>
    <row r="141" s="2" customFormat="1" ht="24.15" customHeight="1">
      <c r="A141" s="35"/>
      <c r="B141" s="36"/>
      <c r="C141" s="233" t="s">
        <v>1455</v>
      </c>
      <c r="D141" s="233" t="s">
        <v>264</v>
      </c>
      <c r="E141" s="234" t="s">
        <v>5015</v>
      </c>
      <c r="F141" s="235" t="s">
        <v>5016</v>
      </c>
      <c r="G141" s="236" t="s">
        <v>569</v>
      </c>
      <c r="H141" s="237">
        <v>158.40000000000001</v>
      </c>
      <c r="I141" s="238"/>
      <c r="J141" s="237">
        <f>ROUND(I141*H141,3)</f>
        <v>0</v>
      </c>
      <c r="K141" s="239"/>
      <c r="L141" s="41"/>
      <c r="M141" s="240" t="s">
        <v>1</v>
      </c>
      <c r="N141" s="241" t="s">
        <v>44</v>
      </c>
      <c r="O141" s="94"/>
      <c r="P141" s="242">
        <f>O141*H141</f>
        <v>0</v>
      </c>
      <c r="Q141" s="242">
        <v>0</v>
      </c>
      <c r="R141" s="242">
        <f>Q141*H141</f>
        <v>0</v>
      </c>
      <c r="S141" s="242">
        <v>0</v>
      </c>
      <c r="T141" s="24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4" t="s">
        <v>101</v>
      </c>
      <c r="AT141" s="244" t="s">
        <v>264</v>
      </c>
      <c r="AU141" s="244" t="s">
        <v>89</v>
      </c>
      <c r="AY141" s="14" t="s">
        <v>263</v>
      </c>
      <c r="BE141" s="245">
        <f>IF(N141="základná",J141,0)</f>
        <v>0</v>
      </c>
      <c r="BF141" s="245">
        <f>IF(N141="znížená",J141,0)</f>
        <v>0</v>
      </c>
      <c r="BG141" s="245">
        <f>IF(N141="zákl. prenesená",J141,0)</f>
        <v>0</v>
      </c>
      <c r="BH141" s="245">
        <f>IF(N141="zníž. prenesená",J141,0)</f>
        <v>0</v>
      </c>
      <c r="BI141" s="245">
        <f>IF(N141="nulová",J141,0)</f>
        <v>0</v>
      </c>
      <c r="BJ141" s="14" t="s">
        <v>89</v>
      </c>
      <c r="BK141" s="246">
        <f>ROUND(I141*H141,3)</f>
        <v>0</v>
      </c>
      <c r="BL141" s="14" t="s">
        <v>101</v>
      </c>
      <c r="BM141" s="244" t="s">
        <v>5017</v>
      </c>
    </row>
    <row r="142" s="2" customFormat="1" ht="16.5" customHeight="1">
      <c r="A142" s="35"/>
      <c r="B142" s="36"/>
      <c r="C142" s="249" t="s">
        <v>339</v>
      </c>
      <c r="D142" s="249" t="s">
        <v>612</v>
      </c>
      <c r="E142" s="250" t="s">
        <v>5018</v>
      </c>
      <c r="F142" s="251" t="s">
        <v>5019</v>
      </c>
      <c r="G142" s="252" t="s">
        <v>569</v>
      </c>
      <c r="H142" s="253">
        <v>158.40000000000001</v>
      </c>
      <c r="I142" s="254"/>
      <c r="J142" s="253">
        <f>ROUND(I142*H142,3)</f>
        <v>0</v>
      </c>
      <c r="K142" s="255"/>
      <c r="L142" s="256"/>
      <c r="M142" s="257" t="s">
        <v>1</v>
      </c>
      <c r="N142" s="258" t="s">
        <v>44</v>
      </c>
      <c r="O142" s="94"/>
      <c r="P142" s="242">
        <f>O142*H142</f>
        <v>0</v>
      </c>
      <c r="Q142" s="242">
        <v>0</v>
      </c>
      <c r="R142" s="242">
        <f>Q142*H142</f>
        <v>0</v>
      </c>
      <c r="S142" s="242">
        <v>0</v>
      </c>
      <c r="T142" s="24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4" t="s">
        <v>290</v>
      </c>
      <c r="AT142" s="244" t="s">
        <v>612</v>
      </c>
      <c r="AU142" s="244" t="s">
        <v>89</v>
      </c>
      <c r="AY142" s="14" t="s">
        <v>263</v>
      </c>
      <c r="BE142" s="245">
        <f>IF(N142="základná",J142,0)</f>
        <v>0</v>
      </c>
      <c r="BF142" s="245">
        <f>IF(N142="znížená",J142,0)</f>
        <v>0</v>
      </c>
      <c r="BG142" s="245">
        <f>IF(N142="zákl. prenesená",J142,0)</f>
        <v>0</v>
      </c>
      <c r="BH142" s="245">
        <f>IF(N142="zníž. prenesená",J142,0)</f>
        <v>0</v>
      </c>
      <c r="BI142" s="245">
        <f>IF(N142="nulová",J142,0)</f>
        <v>0</v>
      </c>
      <c r="BJ142" s="14" t="s">
        <v>89</v>
      </c>
      <c r="BK142" s="246">
        <f>ROUND(I142*H142,3)</f>
        <v>0</v>
      </c>
      <c r="BL142" s="14" t="s">
        <v>101</v>
      </c>
      <c r="BM142" s="244" t="s">
        <v>5020</v>
      </c>
    </row>
    <row r="143" s="2" customFormat="1" ht="16.5" customHeight="1">
      <c r="A143" s="35"/>
      <c r="B143" s="36"/>
      <c r="C143" s="233" t="s">
        <v>7</v>
      </c>
      <c r="D143" s="233" t="s">
        <v>264</v>
      </c>
      <c r="E143" s="234" t="s">
        <v>2690</v>
      </c>
      <c r="F143" s="235" t="s">
        <v>2691</v>
      </c>
      <c r="G143" s="236" t="s">
        <v>1445</v>
      </c>
      <c r="H143" s="238"/>
      <c r="I143" s="238"/>
      <c r="J143" s="237">
        <f>ROUND(I143*H143,3)</f>
        <v>0</v>
      </c>
      <c r="K143" s="239"/>
      <c r="L143" s="41"/>
      <c r="M143" s="240" t="s">
        <v>1</v>
      </c>
      <c r="N143" s="241" t="s">
        <v>44</v>
      </c>
      <c r="O143" s="94"/>
      <c r="P143" s="242">
        <f>O143*H143</f>
        <v>0</v>
      </c>
      <c r="Q143" s="242">
        <v>0</v>
      </c>
      <c r="R143" s="242">
        <f>Q143*H143</f>
        <v>0</v>
      </c>
      <c r="S143" s="242">
        <v>0</v>
      </c>
      <c r="T143" s="24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4" t="s">
        <v>101</v>
      </c>
      <c r="AT143" s="244" t="s">
        <v>264</v>
      </c>
      <c r="AU143" s="244" t="s">
        <v>89</v>
      </c>
      <c r="AY143" s="14" t="s">
        <v>263</v>
      </c>
      <c r="BE143" s="245">
        <f>IF(N143="základná",J143,0)</f>
        <v>0</v>
      </c>
      <c r="BF143" s="245">
        <f>IF(N143="znížená",J143,0)</f>
        <v>0</v>
      </c>
      <c r="BG143" s="245">
        <f>IF(N143="zákl. prenesená",J143,0)</f>
        <v>0</v>
      </c>
      <c r="BH143" s="245">
        <f>IF(N143="zníž. prenesená",J143,0)</f>
        <v>0</v>
      </c>
      <c r="BI143" s="245">
        <f>IF(N143="nulová",J143,0)</f>
        <v>0</v>
      </c>
      <c r="BJ143" s="14" t="s">
        <v>89</v>
      </c>
      <c r="BK143" s="246">
        <f>ROUND(I143*H143,3)</f>
        <v>0</v>
      </c>
      <c r="BL143" s="14" t="s">
        <v>101</v>
      </c>
      <c r="BM143" s="244" t="s">
        <v>5021</v>
      </c>
    </row>
    <row r="144" s="2" customFormat="1" ht="16.5" customHeight="1">
      <c r="A144" s="35"/>
      <c r="B144" s="36"/>
      <c r="C144" s="249" t="s">
        <v>350</v>
      </c>
      <c r="D144" s="249" t="s">
        <v>612</v>
      </c>
      <c r="E144" s="250" t="s">
        <v>2696</v>
      </c>
      <c r="F144" s="251" t="s">
        <v>2464</v>
      </c>
      <c r="G144" s="252" t="s">
        <v>1445</v>
      </c>
      <c r="H144" s="254"/>
      <c r="I144" s="254"/>
      <c r="J144" s="253">
        <f>ROUND(I144*H144,3)</f>
        <v>0</v>
      </c>
      <c r="K144" s="255"/>
      <c r="L144" s="256"/>
      <c r="M144" s="257" t="s">
        <v>1</v>
      </c>
      <c r="N144" s="258" t="s">
        <v>44</v>
      </c>
      <c r="O144" s="94"/>
      <c r="P144" s="242">
        <f>O144*H144</f>
        <v>0</v>
      </c>
      <c r="Q144" s="242">
        <v>0</v>
      </c>
      <c r="R144" s="242">
        <f>Q144*H144</f>
        <v>0</v>
      </c>
      <c r="S144" s="242">
        <v>0</v>
      </c>
      <c r="T144" s="24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4" t="s">
        <v>290</v>
      </c>
      <c r="AT144" s="244" t="s">
        <v>612</v>
      </c>
      <c r="AU144" s="244" t="s">
        <v>89</v>
      </c>
      <c r="AY144" s="14" t="s">
        <v>263</v>
      </c>
      <c r="BE144" s="245">
        <f>IF(N144="základná",J144,0)</f>
        <v>0</v>
      </c>
      <c r="BF144" s="245">
        <f>IF(N144="znížená",J144,0)</f>
        <v>0</v>
      </c>
      <c r="BG144" s="245">
        <f>IF(N144="zákl. prenesená",J144,0)</f>
        <v>0</v>
      </c>
      <c r="BH144" s="245">
        <f>IF(N144="zníž. prenesená",J144,0)</f>
        <v>0</v>
      </c>
      <c r="BI144" s="245">
        <f>IF(N144="nulová",J144,0)</f>
        <v>0</v>
      </c>
      <c r="BJ144" s="14" t="s">
        <v>89</v>
      </c>
      <c r="BK144" s="246">
        <f>ROUND(I144*H144,3)</f>
        <v>0</v>
      </c>
      <c r="BL144" s="14" t="s">
        <v>101</v>
      </c>
      <c r="BM144" s="244" t="s">
        <v>5022</v>
      </c>
    </row>
    <row r="145" s="2" customFormat="1" ht="16.5" customHeight="1">
      <c r="A145" s="35"/>
      <c r="B145" s="36"/>
      <c r="C145" s="249" t="s">
        <v>1468</v>
      </c>
      <c r="D145" s="249" t="s">
        <v>612</v>
      </c>
      <c r="E145" s="250" t="s">
        <v>2698</v>
      </c>
      <c r="F145" s="251" t="s">
        <v>2699</v>
      </c>
      <c r="G145" s="252" t="s">
        <v>1445</v>
      </c>
      <c r="H145" s="254"/>
      <c r="I145" s="254"/>
      <c r="J145" s="253">
        <f>ROUND(I145*H145,3)</f>
        <v>0</v>
      </c>
      <c r="K145" s="255"/>
      <c r="L145" s="256"/>
      <c r="M145" s="257" t="s">
        <v>1</v>
      </c>
      <c r="N145" s="258" t="s">
        <v>44</v>
      </c>
      <c r="O145" s="94"/>
      <c r="P145" s="242">
        <f>O145*H145</f>
        <v>0</v>
      </c>
      <c r="Q145" s="242">
        <v>0</v>
      </c>
      <c r="R145" s="242">
        <f>Q145*H145</f>
        <v>0</v>
      </c>
      <c r="S145" s="242">
        <v>0</v>
      </c>
      <c r="T145" s="24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4" t="s">
        <v>290</v>
      </c>
      <c r="AT145" s="244" t="s">
        <v>612</v>
      </c>
      <c r="AU145" s="244" t="s">
        <v>89</v>
      </c>
      <c r="AY145" s="14" t="s">
        <v>263</v>
      </c>
      <c r="BE145" s="245">
        <f>IF(N145="základná",J145,0)</f>
        <v>0</v>
      </c>
      <c r="BF145" s="245">
        <f>IF(N145="znížená",J145,0)</f>
        <v>0</v>
      </c>
      <c r="BG145" s="245">
        <f>IF(N145="zákl. prenesená",J145,0)</f>
        <v>0</v>
      </c>
      <c r="BH145" s="245">
        <f>IF(N145="zníž. prenesená",J145,0)</f>
        <v>0</v>
      </c>
      <c r="BI145" s="245">
        <f>IF(N145="nulová",J145,0)</f>
        <v>0</v>
      </c>
      <c r="BJ145" s="14" t="s">
        <v>89</v>
      </c>
      <c r="BK145" s="246">
        <f>ROUND(I145*H145,3)</f>
        <v>0</v>
      </c>
      <c r="BL145" s="14" t="s">
        <v>101</v>
      </c>
      <c r="BM145" s="244" t="s">
        <v>5023</v>
      </c>
    </row>
    <row r="146" s="2" customFormat="1" ht="16.5" customHeight="1">
      <c r="A146" s="35"/>
      <c r="B146" s="36"/>
      <c r="C146" s="233" t="s">
        <v>282</v>
      </c>
      <c r="D146" s="233" t="s">
        <v>264</v>
      </c>
      <c r="E146" s="234" t="s">
        <v>4764</v>
      </c>
      <c r="F146" s="235" t="s">
        <v>4765</v>
      </c>
      <c r="G146" s="236" t="s">
        <v>2598</v>
      </c>
      <c r="H146" s="237">
        <v>2</v>
      </c>
      <c r="I146" s="238"/>
      <c r="J146" s="237">
        <f>ROUND(I146*H146,3)</f>
        <v>0</v>
      </c>
      <c r="K146" s="239"/>
      <c r="L146" s="41"/>
      <c r="M146" s="240" t="s">
        <v>1</v>
      </c>
      <c r="N146" s="241" t="s">
        <v>44</v>
      </c>
      <c r="O146" s="94"/>
      <c r="P146" s="242">
        <f>O146*H146</f>
        <v>0</v>
      </c>
      <c r="Q146" s="242">
        <v>0</v>
      </c>
      <c r="R146" s="242">
        <f>Q146*H146</f>
        <v>0</v>
      </c>
      <c r="S146" s="242">
        <v>0</v>
      </c>
      <c r="T146" s="24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4" t="s">
        <v>101</v>
      </c>
      <c r="AT146" s="244" t="s">
        <v>264</v>
      </c>
      <c r="AU146" s="244" t="s">
        <v>89</v>
      </c>
      <c r="AY146" s="14" t="s">
        <v>263</v>
      </c>
      <c r="BE146" s="245">
        <f>IF(N146="základná",J146,0)</f>
        <v>0</v>
      </c>
      <c r="BF146" s="245">
        <f>IF(N146="znížená",J146,0)</f>
        <v>0</v>
      </c>
      <c r="BG146" s="245">
        <f>IF(N146="zákl. prenesená",J146,0)</f>
        <v>0</v>
      </c>
      <c r="BH146" s="245">
        <f>IF(N146="zníž. prenesená",J146,0)</f>
        <v>0</v>
      </c>
      <c r="BI146" s="245">
        <f>IF(N146="nulová",J146,0)</f>
        <v>0</v>
      </c>
      <c r="BJ146" s="14" t="s">
        <v>89</v>
      </c>
      <c r="BK146" s="246">
        <f>ROUND(I146*H146,3)</f>
        <v>0</v>
      </c>
      <c r="BL146" s="14" t="s">
        <v>101</v>
      </c>
      <c r="BM146" s="244" t="s">
        <v>5024</v>
      </c>
    </row>
    <row r="147" s="2" customFormat="1" ht="16.5" customHeight="1">
      <c r="A147" s="35"/>
      <c r="B147" s="36"/>
      <c r="C147" s="233" t="s">
        <v>294</v>
      </c>
      <c r="D147" s="233" t="s">
        <v>264</v>
      </c>
      <c r="E147" s="234" t="s">
        <v>4767</v>
      </c>
      <c r="F147" s="235" t="s">
        <v>4768</v>
      </c>
      <c r="G147" s="236" t="s">
        <v>2598</v>
      </c>
      <c r="H147" s="237">
        <v>8</v>
      </c>
      <c r="I147" s="238"/>
      <c r="J147" s="237">
        <f>ROUND(I147*H147,3)</f>
        <v>0</v>
      </c>
      <c r="K147" s="239"/>
      <c r="L147" s="41"/>
      <c r="M147" s="240" t="s">
        <v>1</v>
      </c>
      <c r="N147" s="241" t="s">
        <v>44</v>
      </c>
      <c r="O147" s="94"/>
      <c r="P147" s="242">
        <f>O147*H147</f>
        <v>0</v>
      </c>
      <c r="Q147" s="242">
        <v>0</v>
      </c>
      <c r="R147" s="242">
        <f>Q147*H147</f>
        <v>0</v>
      </c>
      <c r="S147" s="242">
        <v>0</v>
      </c>
      <c r="T147" s="24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4" t="s">
        <v>101</v>
      </c>
      <c r="AT147" s="244" t="s">
        <v>264</v>
      </c>
      <c r="AU147" s="244" t="s">
        <v>89</v>
      </c>
      <c r="AY147" s="14" t="s">
        <v>263</v>
      </c>
      <c r="BE147" s="245">
        <f>IF(N147="základná",J147,0)</f>
        <v>0</v>
      </c>
      <c r="BF147" s="245">
        <f>IF(N147="znížená",J147,0)</f>
        <v>0</v>
      </c>
      <c r="BG147" s="245">
        <f>IF(N147="zákl. prenesená",J147,0)</f>
        <v>0</v>
      </c>
      <c r="BH147" s="245">
        <f>IF(N147="zníž. prenesená",J147,0)</f>
        <v>0</v>
      </c>
      <c r="BI147" s="245">
        <f>IF(N147="nulová",J147,0)</f>
        <v>0</v>
      </c>
      <c r="BJ147" s="14" t="s">
        <v>89</v>
      </c>
      <c r="BK147" s="246">
        <f>ROUND(I147*H147,3)</f>
        <v>0</v>
      </c>
      <c r="BL147" s="14" t="s">
        <v>101</v>
      </c>
      <c r="BM147" s="244" t="s">
        <v>5025</v>
      </c>
    </row>
    <row r="148" s="2" customFormat="1" ht="16.5" customHeight="1">
      <c r="A148" s="35"/>
      <c r="B148" s="36"/>
      <c r="C148" s="249" t="s">
        <v>298</v>
      </c>
      <c r="D148" s="249" t="s">
        <v>612</v>
      </c>
      <c r="E148" s="250" t="s">
        <v>2663</v>
      </c>
      <c r="F148" s="251" t="s">
        <v>2664</v>
      </c>
      <c r="G148" s="252" t="s">
        <v>2598</v>
      </c>
      <c r="H148" s="253">
        <v>2</v>
      </c>
      <c r="I148" s="254"/>
      <c r="J148" s="253">
        <f>ROUND(I148*H148,3)</f>
        <v>0</v>
      </c>
      <c r="K148" s="255"/>
      <c r="L148" s="256"/>
      <c r="M148" s="257" t="s">
        <v>1</v>
      </c>
      <c r="N148" s="258" t="s">
        <v>44</v>
      </c>
      <c r="O148" s="94"/>
      <c r="P148" s="242">
        <f>O148*H148</f>
        <v>0</v>
      </c>
      <c r="Q148" s="242">
        <v>0.00018000000000000001</v>
      </c>
      <c r="R148" s="242">
        <f>Q148*H148</f>
        <v>0.00036000000000000002</v>
      </c>
      <c r="S148" s="242">
        <v>0</v>
      </c>
      <c r="T148" s="24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4" t="s">
        <v>290</v>
      </c>
      <c r="AT148" s="244" t="s">
        <v>612</v>
      </c>
      <c r="AU148" s="244" t="s">
        <v>89</v>
      </c>
      <c r="AY148" s="14" t="s">
        <v>263</v>
      </c>
      <c r="BE148" s="245">
        <f>IF(N148="základná",J148,0)</f>
        <v>0</v>
      </c>
      <c r="BF148" s="245">
        <f>IF(N148="znížená",J148,0)</f>
        <v>0</v>
      </c>
      <c r="BG148" s="245">
        <f>IF(N148="zákl. prenesená",J148,0)</f>
        <v>0</v>
      </c>
      <c r="BH148" s="245">
        <f>IF(N148="zníž. prenesená",J148,0)</f>
        <v>0</v>
      </c>
      <c r="BI148" s="245">
        <f>IF(N148="nulová",J148,0)</f>
        <v>0</v>
      </c>
      <c r="BJ148" s="14" t="s">
        <v>89</v>
      </c>
      <c r="BK148" s="246">
        <f>ROUND(I148*H148,3)</f>
        <v>0</v>
      </c>
      <c r="BL148" s="14" t="s">
        <v>101</v>
      </c>
      <c r="BM148" s="244" t="s">
        <v>5026</v>
      </c>
    </row>
    <row r="149" s="2" customFormat="1" ht="24.15" customHeight="1">
      <c r="A149" s="35"/>
      <c r="B149" s="36"/>
      <c r="C149" s="249" t="s">
        <v>302</v>
      </c>
      <c r="D149" s="249" t="s">
        <v>612</v>
      </c>
      <c r="E149" s="250" t="s">
        <v>4771</v>
      </c>
      <c r="F149" s="251" t="s">
        <v>4772</v>
      </c>
      <c r="G149" s="252" t="s">
        <v>2598</v>
      </c>
      <c r="H149" s="253">
        <v>4</v>
      </c>
      <c r="I149" s="254"/>
      <c r="J149" s="253">
        <f>ROUND(I149*H149,3)</f>
        <v>0</v>
      </c>
      <c r="K149" s="255"/>
      <c r="L149" s="256"/>
      <c r="M149" s="257" t="s">
        <v>1</v>
      </c>
      <c r="N149" s="258" t="s">
        <v>44</v>
      </c>
      <c r="O149" s="94"/>
      <c r="P149" s="242">
        <f>O149*H149</f>
        <v>0</v>
      </c>
      <c r="Q149" s="242">
        <v>0.00017000000000000001</v>
      </c>
      <c r="R149" s="242">
        <f>Q149*H149</f>
        <v>0.00068000000000000005</v>
      </c>
      <c r="S149" s="242">
        <v>0</v>
      </c>
      <c r="T149" s="24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4" t="s">
        <v>290</v>
      </c>
      <c r="AT149" s="244" t="s">
        <v>612</v>
      </c>
      <c r="AU149" s="244" t="s">
        <v>89</v>
      </c>
      <c r="AY149" s="14" t="s">
        <v>263</v>
      </c>
      <c r="BE149" s="245">
        <f>IF(N149="základná",J149,0)</f>
        <v>0</v>
      </c>
      <c r="BF149" s="245">
        <f>IF(N149="znížená",J149,0)</f>
        <v>0</v>
      </c>
      <c r="BG149" s="245">
        <f>IF(N149="zákl. prenesená",J149,0)</f>
        <v>0</v>
      </c>
      <c r="BH149" s="245">
        <f>IF(N149="zníž. prenesená",J149,0)</f>
        <v>0</v>
      </c>
      <c r="BI149" s="245">
        <f>IF(N149="nulová",J149,0)</f>
        <v>0</v>
      </c>
      <c r="BJ149" s="14" t="s">
        <v>89</v>
      </c>
      <c r="BK149" s="246">
        <f>ROUND(I149*H149,3)</f>
        <v>0</v>
      </c>
      <c r="BL149" s="14" t="s">
        <v>101</v>
      </c>
      <c r="BM149" s="244" t="s">
        <v>5027</v>
      </c>
    </row>
    <row r="150" s="2" customFormat="1" ht="16.5" customHeight="1">
      <c r="A150" s="35"/>
      <c r="B150" s="36"/>
      <c r="C150" s="233" t="s">
        <v>286</v>
      </c>
      <c r="D150" s="233" t="s">
        <v>264</v>
      </c>
      <c r="E150" s="234" t="s">
        <v>4774</v>
      </c>
      <c r="F150" s="235" t="s">
        <v>4775</v>
      </c>
      <c r="G150" s="236" t="s">
        <v>2598</v>
      </c>
      <c r="H150" s="237">
        <v>2</v>
      </c>
      <c r="I150" s="238"/>
      <c r="J150" s="237">
        <f>ROUND(I150*H150,3)</f>
        <v>0</v>
      </c>
      <c r="K150" s="239"/>
      <c r="L150" s="41"/>
      <c r="M150" s="240" t="s">
        <v>1</v>
      </c>
      <c r="N150" s="241" t="s">
        <v>44</v>
      </c>
      <c r="O150" s="94"/>
      <c r="P150" s="242">
        <f>O150*H150</f>
        <v>0</v>
      </c>
      <c r="Q150" s="242">
        <v>0</v>
      </c>
      <c r="R150" s="242">
        <f>Q150*H150</f>
        <v>0</v>
      </c>
      <c r="S150" s="242">
        <v>0</v>
      </c>
      <c r="T150" s="24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4" t="s">
        <v>101</v>
      </c>
      <c r="AT150" s="244" t="s">
        <v>264</v>
      </c>
      <c r="AU150" s="244" t="s">
        <v>89</v>
      </c>
      <c r="AY150" s="14" t="s">
        <v>263</v>
      </c>
      <c r="BE150" s="245">
        <f>IF(N150="základná",J150,0)</f>
        <v>0</v>
      </c>
      <c r="BF150" s="245">
        <f>IF(N150="znížená",J150,0)</f>
        <v>0</v>
      </c>
      <c r="BG150" s="245">
        <f>IF(N150="zákl. prenesená",J150,0)</f>
        <v>0</v>
      </c>
      <c r="BH150" s="245">
        <f>IF(N150="zníž. prenesená",J150,0)</f>
        <v>0</v>
      </c>
      <c r="BI150" s="245">
        <f>IF(N150="nulová",J150,0)</f>
        <v>0</v>
      </c>
      <c r="BJ150" s="14" t="s">
        <v>89</v>
      </c>
      <c r="BK150" s="246">
        <f>ROUND(I150*H150,3)</f>
        <v>0</v>
      </c>
      <c r="BL150" s="14" t="s">
        <v>101</v>
      </c>
      <c r="BM150" s="244" t="s">
        <v>5028</v>
      </c>
    </row>
    <row r="151" s="12" customFormat="1" ht="25.92" customHeight="1">
      <c r="A151" s="12"/>
      <c r="B151" s="219"/>
      <c r="C151" s="220"/>
      <c r="D151" s="221" t="s">
        <v>77</v>
      </c>
      <c r="E151" s="222" t="s">
        <v>4049</v>
      </c>
      <c r="F151" s="222" t="s">
        <v>2752</v>
      </c>
      <c r="G151" s="220"/>
      <c r="H151" s="220"/>
      <c r="I151" s="223"/>
      <c r="J151" s="224">
        <f>BK151</f>
        <v>0</v>
      </c>
      <c r="K151" s="220"/>
      <c r="L151" s="225"/>
      <c r="M151" s="226"/>
      <c r="N151" s="227"/>
      <c r="O151" s="227"/>
      <c r="P151" s="228">
        <f>P152+P153</f>
        <v>0</v>
      </c>
      <c r="Q151" s="227"/>
      <c r="R151" s="228">
        <f>R152+R153</f>
        <v>0</v>
      </c>
      <c r="S151" s="227"/>
      <c r="T151" s="229">
        <f>T152+T153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30" t="s">
        <v>85</v>
      </c>
      <c r="AT151" s="231" t="s">
        <v>77</v>
      </c>
      <c r="AU151" s="231" t="s">
        <v>78</v>
      </c>
      <c r="AY151" s="230" t="s">
        <v>263</v>
      </c>
      <c r="BK151" s="232">
        <f>BK152+BK153</f>
        <v>0</v>
      </c>
    </row>
    <row r="152" s="2" customFormat="1" ht="16.5" customHeight="1">
      <c r="A152" s="35"/>
      <c r="B152" s="36"/>
      <c r="C152" s="233" t="s">
        <v>1482</v>
      </c>
      <c r="D152" s="233" t="s">
        <v>264</v>
      </c>
      <c r="E152" s="234" t="s">
        <v>2693</v>
      </c>
      <c r="F152" s="235" t="s">
        <v>2694</v>
      </c>
      <c r="G152" s="236" t="s">
        <v>2598</v>
      </c>
      <c r="H152" s="237">
        <v>1</v>
      </c>
      <c r="I152" s="238"/>
      <c r="J152" s="237">
        <f>ROUND(I152*H152,3)</f>
        <v>0</v>
      </c>
      <c r="K152" s="239"/>
      <c r="L152" s="41"/>
      <c r="M152" s="240" t="s">
        <v>1</v>
      </c>
      <c r="N152" s="241" t="s">
        <v>44</v>
      </c>
      <c r="O152" s="94"/>
      <c r="P152" s="242">
        <f>O152*H152</f>
        <v>0</v>
      </c>
      <c r="Q152" s="242">
        <v>0</v>
      </c>
      <c r="R152" s="242">
        <f>Q152*H152</f>
        <v>0</v>
      </c>
      <c r="S152" s="242">
        <v>0</v>
      </c>
      <c r="T152" s="24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4" t="s">
        <v>101</v>
      </c>
      <c r="AT152" s="244" t="s">
        <v>264</v>
      </c>
      <c r="AU152" s="244" t="s">
        <v>85</v>
      </c>
      <c r="AY152" s="14" t="s">
        <v>263</v>
      </c>
      <c r="BE152" s="245">
        <f>IF(N152="základná",J152,0)</f>
        <v>0</v>
      </c>
      <c r="BF152" s="245">
        <f>IF(N152="znížená",J152,0)</f>
        <v>0</v>
      </c>
      <c r="BG152" s="245">
        <f>IF(N152="zákl. prenesená",J152,0)</f>
        <v>0</v>
      </c>
      <c r="BH152" s="245">
        <f>IF(N152="zníž. prenesená",J152,0)</f>
        <v>0</v>
      </c>
      <c r="BI152" s="245">
        <f>IF(N152="nulová",J152,0)</f>
        <v>0</v>
      </c>
      <c r="BJ152" s="14" t="s">
        <v>89</v>
      </c>
      <c r="BK152" s="246">
        <f>ROUND(I152*H152,3)</f>
        <v>0</v>
      </c>
      <c r="BL152" s="14" t="s">
        <v>101</v>
      </c>
      <c r="BM152" s="244" t="s">
        <v>5029</v>
      </c>
    </row>
    <row r="153" s="12" customFormat="1" ht="22.8" customHeight="1">
      <c r="A153" s="12"/>
      <c r="B153" s="219"/>
      <c r="C153" s="220"/>
      <c r="D153" s="221" t="s">
        <v>77</v>
      </c>
      <c r="E153" s="247" t="s">
        <v>3968</v>
      </c>
      <c r="F153" s="247" t="s">
        <v>3969</v>
      </c>
      <c r="G153" s="220"/>
      <c r="H153" s="220"/>
      <c r="I153" s="223"/>
      <c r="J153" s="248">
        <f>BK153</f>
        <v>0</v>
      </c>
      <c r="K153" s="220"/>
      <c r="L153" s="225"/>
      <c r="M153" s="226"/>
      <c r="N153" s="227"/>
      <c r="O153" s="227"/>
      <c r="P153" s="228">
        <f>SUM(P154:P157)</f>
        <v>0</v>
      </c>
      <c r="Q153" s="227"/>
      <c r="R153" s="228">
        <f>SUM(R154:R157)</f>
        <v>0</v>
      </c>
      <c r="S153" s="227"/>
      <c r="T153" s="229">
        <f>SUM(T154:T157)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30" t="s">
        <v>85</v>
      </c>
      <c r="AT153" s="231" t="s">
        <v>77</v>
      </c>
      <c r="AU153" s="231" t="s">
        <v>85</v>
      </c>
      <c r="AY153" s="230" t="s">
        <v>263</v>
      </c>
      <c r="BK153" s="232">
        <f>SUM(BK154:BK157)</f>
        <v>0</v>
      </c>
    </row>
    <row r="154" s="2" customFormat="1" ht="16.5" customHeight="1">
      <c r="A154" s="35"/>
      <c r="B154" s="36"/>
      <c r="C154" s="233" t="s">
        <v>374</v>
      </c>
      <c r="D154" s="233" t="s">
        <v>264</v>
      </c>
      <c r="E154" s="234" t="s">
        <v>4792</v>
      </c>
      <c r="F154" s="235" t="s">
        <v>4793</v>
      </c>
      <c r="G154" s="236" t="s">
        <v>569</v>
      </c>
      <c r="H154" s="237">
        <v>132</v>
      </c>
      <c r="I154" s="238"/>
      <c r="J154" s="237">
        <f>ROUND(I154*H154,3)</f>
        <v>0</v>
      </c>
      <c r="K154" s="239"/>
      <c r="L154" s="41"/>
      <c r="M154" s="240" t="s">
        <v>1</v>
      </c>
      <c r="N154" s="241" t="s">
        <v>44</v>
      </c>
      <c r="O154" s="94"/>
      <c r="P154" s="242">
        <f>O154*H154</f>
        <v>0</v>
      </c>
      <c r="Q154" s="242">
        <v>0</v>
      </c>
      <c r="R154" s="242">
        <f>Q154*H154</f>
        <v>0</v>
      </c>
      <c r="S154" s="242">
        <v>0</v>
      </c>
      <c r="T154" s="243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4" t="s">
        <v>101</v>
      </c>
      <c r="AT154" s="244" t="s">
        <v>264</v>
      </c>
      <c r="AU154" s="244" t="s">
        <v>89</v>
      </c>
      <c r="AY154" s="14" t="s">
        <v>263</v>
      </c>
      <c r="BE154" s="245">
        <f>IF(N154="základná",J154,0)</f>
        <v>0</v>
      </c>
      <c r="BF154" s="245">
        <f>IF(N154="znížená",J154,0)</f>
        <v>0</v>
      </c>
      <c r="BG154" s="245">
        <f>IF(N154="zákl. prenesená",J154,0)</f>
        <v>0</v>
      </c>
      <c r="BH154" s="245">
        <f>IF(N154="zníž. prenesená",J154,0)</f>
        <v>0</v>
      </c>
      <c r="BI154" s="245">
        <f>IF(N154="nulová",J154,0)</f>
        <v>0</v>
      </c>
      <c r="BJ154" s="14" t="s">
        <v>89</v>
      </c>
      <c r="BK154" s="246">
        <f>ROUND(I154*H154,3)</f>
        <v>0</v>
      </c>
      <c r="BL154" s="14" t="s">
        <v>101</v>
      </c>
      <c r="BM154" s="244" t="s">
        <v>5030</v>
      </c>
    </row>
    <row r="155" s="2" customFormat="1" ht="24.15" customHeight="1">
      <c r="A155" s="35"/>
      <c r="B155" s="36"/>
      <c r="C155" s="233" t="s">
        <v>1472</v>
      </c>
      <c r="D155" s="233" t="s">
        <v>264</v>
      </c>
      <c r="E155" s="234" t="s">
        <v>4795</v>
      </c>
      <c r="F155" s="235" t="s">
        <v>4796</v>
      </c>
      <c r="G155" s="236" t="s">
        <v>2598</v>
      </c>
      <c r="H155" s="237">
        <v>2</v>
      </c>
      <c r="I155" s="238"/>
      <c r="J155" s="237">
        <f>ROUND(I155*H155,3)</f>
        <v>0</v>
      </c>
      <c r="K155" s="239"/>
      <c r="L155" s="41"/>
      <c r="M155" s="240" t="s">
        <v>1</v>
      </c>
      <c r="N155" s="241" t="s">
        <v>44</v>
      </c>
      <c r="O155" s="94"/>
      <c r="P155" s="242">
        <f>O155*H155</f>
        <v>0</v>
      </c>
      <c r="Q155" s="242">
        <v>0</v>
      </c>
      <c r="R155" s="242">
        <f>Q155*H155</f>
        <v>0</v>
      </c>
      <c r="S155" s="242">
        <v>0</v>
      </c>
      <c r="T155" s="243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4" t="s">
        <v>101</v>
      </c>
      <c r="AT155" s="244" t="s">
        <v>264</v>
      </c>
      <c r="AU155" s="244" t="s">
        <v>89</v>
      </c>
      <c r="AY155" s="14" t="s">
        <v>263</v>
      </c>
      <c r="BE155" s="245">
        <f>IF(N155="základná",J155,0)</f>
        <v>0</v>
      </c>
      <c r="BF155" s="245">
        <f>IF(N155="znížená",J155,0)</f>
        <v>0</v>
      </c>
      <c r="BG155" s="245">
        <f>IF(N155="zákl. prenesená",J155,0)</f>
        <v>0</v>
      </c>
      <c r="BH155" s="245">
        <f>IF(N155="zníž. prenesená",J155,0)</f>
        <v>0</v>
      </c>
      <c r="BI155" s="245">
        <f>IF(N155="nulová",J155,0)</f>
        <v>0</v>
      </c>
      <c r="BJ155" s="14" t="s">
        <v>89</v>
      </c>
      <c r="BK155" s="246">
        <f>ROUND(I155*H155,3)</f>
        <v>0</v>
      </c>
      <c r="BL155" s="14" t="s">
        <v>101</v>
      </c>
      <c r="BM155" s="244" t="s">
        <v>5031</v>
      </c>
    </row>
    <row r="156" s="2" customFormat="1" ht="24.15" customHeight="1">
      <c r="A156" s="35"/>
      <c r="B156" s="36"/>
      <c r="C156" s="249" t="s">
        <v>366</v>
      </c>
      <c r="D156" s="249" t="s">
        <v>612</v>
      </c>
      <c r="E156" s="250" t="s">
        <v>4809</v>
      </c>
      <c r="F156" s="251" t="s">
        <v>4810</v>
      </c>
      <c r="G156" s="252" t="s">
        <v>569</v>
      </c>
      <c r="H156" s="253">
        <v>132</v>
      </c>
      <c r="I156" s="254"/>
      <c r="J156" s="253">
        <f>ROUND(I156*H156,3)</f>
        <v>0</v>
      </c>
      <c r="K156" s="255"/>
      <c r="L156" s="256"/>
      <c r="M156" s="257" t="s">
        <v>1</v>
      </c>
      <c r="N156" s="258" t="s">
        <v>44</v>
      </c>
      <c r="O156" s="94"/>
      <c r="P156" s="242">
        <f>O156*H156</f>
        <v>0</v>
      </c>
      <c r="Q156" s="242">
        <v>0</v>
      </c>
      <c r="R156" s="242">
        <f>Q156*H156</f>
        <v>0</v>
      </c>
      <c r="S156" s="242">
        <v>0</v>
      </c>
      <c r="T156" s="243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4" t="s">
        <v>290</v>
      </c>
      <c r="AT156" s="244" t="s">
        <v>612</v>
      </c>
      <c r="AU156" s="244" t="s">
        <v>89</v>
      </c>
      <c r="AY156" s="14" t="s">
        <v>263</v>
      </c>
      <c r="BE156" s="245">
        <f>IF(N156="základná",J156,0)</f>
        <v>0</v>
      </c>
      <c r="BF156" s="245">
        <f>IF(N156="znížená",J156,0)</f>
        <v>0</v>
      </c>
      <c r="BG156" s="245">
        <f>IF(N156="zákl. prenesená",J156,0)</f>
        <v>0</v>
      </c>
      <c r="BH156" s="245">
        <f>IF(N156="zníž. prenesená",J156,0)</f>
        <v>0</v>
      </c>
      <c r="BI156" s="245">
        <f>IF(N156="nulová",J156,0)</f>
        <v>0</v>
      </c>
      <c r="BJ156" s="14" t="s">
        <v>89</v>
      </c>
      <c r="BK156" s="246">
        <f>ROUND(I156*H156,3)</f>
        <v>0</v>
      </c>
      <c r="BL156" s="14" t="s">
        <v>101</v>
      </c>
      <c r="BM156" s="244" t="s">
        <v>5032</v>
      </c>
    </row>
    <row r="157" s="2" customFormat="1" ht="24.15" customHeight="1">
      <c r="A157" s="35"/>
      <c r="B157" s="36"/>
      <c r="C157" s="249" t="s">
        <v>370</v>
      </c>
      <c r="D157" s="249" t="s">
        <v>612</v>
      </c>
      <c r="E157" s="250" t="s">
        <v>4815</v>
      </c>
      <c r="F157" s="251" t="s">
        <v>4816</v>
      </c>
      <c r="G157" s="252" t="s">
        <v>2598</v>
      </c>
      <c r="H157" s="253">
        <v>8</v>
      </c>
      <c r="I157" s="254"/>
      <c r="J157" s="253">
        <f>ROUND(I157*H157,3)</f>
        <v>0</v>
      </c>
      <c r="K157" s="255"/>
      <c r="L157" s="256"/>
      <c r="M157" s="265" t="s">
        <v>1</v>
      </c>
      <c r="N157" s="266" t="s">
        <v>44</v>
      </c>
      <c r="O157" s="261"/>
      <c r="P157" s="262">
        <f>O157*H157</f>
        <v>0</v>
      </c>
      <c r="Q157" s="262">
        <v>0</v>
      </c>
      <c r="R157" s="262">
        <f>Q157*H157</f>
        <v>0</v>
      </c>
      <c r="S157" s="262">
        <v>0</v>
      </c>
      <c r="T157" s="26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4" t="s">
        <v>290</v>
      </c>
      <c r="AT157" s="244" t="s">
        <v>612</v>
      </c>
      <c r="AU157" s="244" t="s">
        <v>89</v>
      </c>
      <c r="AY157" s="14" t="s">
        <v>263</v>
      </c>
      <c r="BE157" s="245">
        <f>IF(N157="základná",J157,0)</f>
        <v>0</v>
      </c>
      <c r="BF157" s="245">
        <f>IF(N157="znížená",J157,0)</f>
        <v>0</v>
      </c>
      <c r="BG157" s="245">
        <f>IF(N157="zákl. prenesená",J157,0)</f>
        <v>0</v>
      </c>
      <c r="BH157" s="245">
        <f>IF(N157="zníž. prenesená",J157,0)</f>
        <v>0</v>
      </c>
      <c r="BI157" s="245">
        <f>IF(N157="nulová",J157,0)</f>
        <v>0</v>
      </c>
      <c r="BJ157" s="14" t="s">
        <v>89</v>
      </c>
      <c r="BK157" s="246">
        <f>ROUND(I157*H157,3)</f>
        <v>0</v>
      </c>
      <c r="BL157" s="14" t="s">
        <v>101</v>
      </c>
      <c r="BM157" s="244" t="s">
        <v>5033</v>
      </c>
    </row>
    <row r="158" s="2" customFormat="1" ht="6.96" customHeight="1">
      <c r="A158" s="35"/>
      <c r="B158" s="69"/>
      <c r="C158" s="70"/>
      <c r="D158" s="70"/>
      <c r="E158" s="70"/>
      <c r="F158" s="70"/>
      <c r="G158" s="70"/>
      <c r="H158" s="70"/>
      <c r="I158" s="70"/>
      <c r="J158" s="70"/>
      <c r="K158" s="70"/>
      <c r="L158" s="41"/>
      <c r="M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</row>
  </sheetData>
  <sheetProtection sheet="1" autoFilter="0" formatColumns="0" formatRows="0" objects="1" scenarios="1" spinCount="100000" saltValue="LRypUp4IJnLYOB167vskkyOjB8bxs9aGshRz3Y5wOdXezp6kpKN9tM327MrbJq3eTM7XZpD4wlE7jFM9a9VkLQ==" hashValue="c5tBuDbDNuLId7cxfEoivF8d0ln2WiHp+na6dxE+kDRExybeG/ZyExQODCFS8TE1/R8BXON8US2OxRq2gGbsUA==" algorithmName="SHA-512" password="CC35"/>
  <autoFilter ref="C124:K157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3:H113"/>
    <mergeCell ref="E115:H115"/>
    <mergeCell ref="E117:H117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104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>
      <c r="B8" s="17"/>
      <c r="D8" s="154" t="s">
        <v>221</v>
      </c>
      <c r="L8" s="17"/>
    </row>
    <row r="9" s="1" customFormat="1" ht="16.5" customHeight="1">
      <c r="B9" s="17"/>
      <c r="E9" s="155" t="s">
        <v>222</v>
      </c>
      <c r="F9" s="1"/>
      <c r="G9" s="1"/>
      <c r="H9" s="1"/>
      <c r="L9" s="17"/>
    </row>
    <row r="10" s="1" customFormat="1" ht="12" customHeight="1">
      <c r="B10" s="17"/>
      <c r="D10" s="154" t="s">
        <v>1380</v>
      </c>
      <c r="L10" s="17"/>
    </row>
    <row r="11" s="2" customFormat="1" ht="16.5" customHeight="1">
      <c r="A11" s="35"/>
      <c r="B11" s="41"/>
      <c r="C11" s="35"/>
      <c r="D11" s="35"/>
      <c r="E11" s="166" t="s">
        <v>1381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2016</v>
      </c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6" t="s">
        <v>2017</v>
      </c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54" t="s">
        <v>16</v>
      </c>
      <c r="E15" s="35"/>
      <c r="F15" s="144" t="s">
        <v>1</v>
      </c>
      <c r="G15" s="35"/>
      <c r="H15" s="35"/>
      <c r="I15" s="154" t="s">
        <v>17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4" t="s">
        <v>18</v>
      </c>
      <c r="E16" s="35"/>
      <c r="F16" s="144" t="s">
        <v>19</v>
      </c>
      <c r="G16" s="35"/>
      <c r="H16" s="35"/>
      <c r="I16" s="154" t="s">
        <v>20</v>
      </c>
      <c r="J16" s="157" t="str">
        <f>'Rekapitulácia stavby'!AN8</f>
        <v>20. 7. 2022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54" t="s">
        <v>22</v>
      </c>
      <c r="E18" s="35"/>
      <c r="F18" s="35"/>
      <c r="G18" s="35"/>
      <c r="H18" s="35"/>
      <c r="I18" s="154" t="s">
        <v>23</v>
      </c>
      <c r="J18" s="144" t="s">
        <v>24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44" t="s">
        <v>25</v>
      </c>
      <c r="F19" s="35"/>
      <c r="G19" s="35"/>
      <c r="H19" s="35"/>
      <c r="I19" s="154" t="s">
        <v>26</v>
      </c>
      <c r="J19" s="144" t="s">
        <v>1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54" t="s">
        <v>27</v>
      </c>
      <c r="E21" s="35"/>
      <c r="F21" s="35"/>
      <c r="G21" s="35"/>
      <c r="H21" s="35"/>
      <c r="I21" s="154" t="s">
        <v>23</v>
      </c>
      <c r="J21" s="30" t="str">
        <f>'Rekapitulácia stavby'!AN13</f>
        <v>Vyplň údaj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'Rekapitulácia stavby'!E14</f>
        <v>Vyplň údaj</v>
      </c>
      <c r="F22" s="144"/>
      <c r="G22" s="144"/>
      <c r="H22" s="144"/>
      <c r="I22" s="154" t="s">
        <v>26</v>
      </c>
      <c r="J22" s="30" t="str">
        <f>'Rekapitulácia stavby'!AN14</f>
        <v>Vyplň údaj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54" t="s">
        <v>29</v>
      </c>
      <c r="E24" s="35"/>
      <c r="F24" s="35"/>
      <c r="G24" s="35"/>
      <c r="H24" s="35"/>
      <c r="I24" s="154" t="s">
        <v>23</v>
      </c>
      <c r="J24" s="144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44" t="s">
        <v>30</v>
      </c>
      <c r="F25" s="35"/>
      <c r="G25" s="35"/>
      <c r="H25" s="35"/>
      <c r="I25" s="154" t="s">
        <v>26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54" t="s">
        <v>33</v>
      </c>
      <c r="E27" s="35"/>
      <c r="F27" s="35"/>
      <c r="G27" s="35"/>
      <c r="H27" s="35"/>
      <c r="I27" s="154" t="s">
        <v>23</v>
      </c>
      <c r="J27" s="144" t="s">
        <v>34</v>
      </c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44" t="s">
        <v>35</v>
      </c>
      <c r="F28" s="35"/>
      <c r="G28" s="35"/>
      <c r="H28" s="35"/>
      <c r="I28" s="154" t="s">
        <v>26</v>
      </c>
      <c r="J28" s="144" t="s">
        <v>36</v>
      </c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54" t="s">
        <v>37</v>
      </c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8"/>
      <c r="B31" s="159"/>
      <c r="C31" s="158"/>
      <c r="D31" s="158"/>
      <c r="E31" s="160" t="s">
        <v>1</v>
      </c>
      <c r="F31" s="160"/>
      <c r="G31" s="160"/>
      <c r="H31" s="160"/>
      <c r="I31" s="158"/>
      <c r="J31" s="158"/>
      <c r="K31" s="158"/>
      <c r="L31" s="161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2"/>
      <c r="E33" s="162"/>
      <c r="F33" s="162"/>
      <c r="G33" s="162"/>
      <c r="H33" s="162"/>
      <c r="I33" s="162"/>
      <c r="J33" s="162"/>
      <c r="K33" s="162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63" t="s">
        <v>38</v>
      </c>
      <c r="E34" s="35"/>
      <c r="F34" s="35"/>
      <c r="G34" s="35"/>
      <c r="H34" s="35"/>
      <c r="I34" s="35"/>
      <c r="J34" s="164">
        <f>ROUND(J133,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62"/>
      <c r="E35" s="162"/>
      <c r="F35" s="162"/>
      <c r="G35" s="162"/>
      <c r="H35" s="162"/>
      <c r="I35" s="162"/>
      <c r="J35" s="162"/>
      <c r="K35" s="162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5" t="s">
        <v>40</v>
      </c>
      <c r="G36" s="35"/>
      <c r="H36" s="35"/>
      <c r="I36" s="165" t="s">
        <v>39</v>
      </c>
      <c r="J36" s="165" t="s">
        <v>41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6" t="s">
        <v>42</v>
      </c>
      <c r="E37" s="167" t="s">
        <v>43</v>
      </c>
      <c r="F37" s="168">
        <f>ROUND((SUM(BE133:BE250)),  2)</f>
        <v>0</v>
      </c>
      <c r="G37" s="169"/>
      <c r="H37" s="169"/>
      <c r="I37" s="170">
        <v>0.20000000000000001</v>
      </c>
      <c r="J37" s="168">
        <f>ROUND(((SUM(BE133:BE250))*I37),  2)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67" t="s">
        <v>44</v>
      </c>
      <c r="F38" s="168">
        <f>ROUND((SUM(BF133:BF250)),  2)</f>
        <v>0</v>
      </c>
      <c r="G38" s="169"/>
      <c r="H38" s="169"/>
      <c r="I38" s="170">
        <v>0.20000000000000001</v>
      </c>
      <c r="J38" s="168">
        <f>ROUND(((SUM(BF133:BF250))*I38),  2)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54" t="s">
        <v>45</v>
      </c>
      <c r="F39" s="171">
        <f>ROUND((SUM(BG133:BG250)),  2)</f>
        <v>0</v>
      </c>
      <c r="G39" s="35"/>
      <c r="H39" s="35"/>
      <c r="I39" s="172">
        <v>0.20000000000000001</v>
      </c>
      <c r="J39" s="171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54" t="s">
        <v>46</v>
      </c>
      <c r="F40" s="171">
        <f>ROUND((SUM(BH133:BH250)),  2)</f>
        <v>0</v>
      </c>
      <c r="G40" s="35"/>
      <c r="H40" s="35"/>
      <c r="I40" s="172">
        <v>0.20000000000000001</v>
      </c>
      <c r="J40" s="171">
        <f>0</f>
        <v>0</v>
      </c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67" t="s">
        <v>47</v>
      </c>
      <c r="F41" s="168">
        <f>ROUND((SUM(BI133:BI250)),  2)</f>
        <v>0</v>
      </c>
      <c r="G41" s="169"/>
      <c r="H41" s="169"/>
      <c r="I41" s="170">
        <v>0</v>
      </c>
      <c r="J41" s="168">
        <f>0</f>
        <v>0</v>
      </c>
      <c r="K41" s="35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73"/>
      <c r="D43" s="174" t="s">
        <v>48</v>
      </c>
      <c r="E43" s="175"/>
      <c r="F43" s="175"/>
      <c r="G43" s="176" t="s">
        <v>49</v>
      </c>
      <c r="H43" s="177" t="s">
        <v>50</v>
      </c>
      <c r="I43" s="175"/>
      <c r="J43" s="178">
        <f>SUM(J34:J41)</f>
        <v>0</v>
      </c>
      <c r="K43" s="179"/>
      <c r="L43" s="66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221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91" t="s">
        <v>222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1380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264" t="s">
        <v>1381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2016</v>
      </c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9" t="str">
        <f>E13</f>
        <v>SO-1.1.1.2.1 - Výmeniková stanica</v>
      </c>
      <c r="F91" s="37"/>
      <c r="G91" s="37"/>
      <c r="H91" s="37"/>
      <c r="I91" s="37"/>
      <c r="J91" s="37"/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18</v>
      </c>
      <c r="D93" s="37"/>
      <c r="E93" s="37"/>
      <c r="F93" s="24" t="str">
        <f>F16</f>
        <v>Svit</v>
      </c>
      <c r="G93" s="37"/>
      <c r="H93" s="37"/>
      <c r="I93" s="29" t="s">
        <v>20</v>
      </c>
      <c r="J93" s="82" t="str">
        <f>IF(J16="","",J16)</f>
        <v>20. 7. 2022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22</v>
      </c>
      <c r="D95" s="37"/>
      <c r="E95" s="37"/>
      <c r="F95" s="24" t="str">
        <f>E19</f>
        <v>Mesto Svit</v>
      </c>
      <c r="G95" s="37"/>
      <c r="H95" s="37"/>
      <c r="I95" s="29" t="s">
        <v>29</v>
      </c>
      <c r="J95" s="33" t="str">
        <f>E25</f>
        <v>Ing. arch. Martin Baloga, PhD. a kolektív EnviArch</v>
      </c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33</v>
      </c>
      <c r="J96" s="33" t="str">
        <f>E28</f>
        <v>Structures, s.r.o.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92" t="s">
        <v>224</v>
      </c>
      <c r="D98" s="193"/>
      <c r="E98" s="193"/>
      <c r="F98" s="193"/>
      <c r="G98" s="193"/>
      <c r="H98" s="193"/>
      <c r="I98" s="193"/>
      <c r="J98" s="194" t="s">
        <v>225</v>
      </c>
      <c r="K98" s="193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95" t="s">
        <v>226</v>
      </c>
      <c r="D100" s="37"/>
      <c r="E100" s="37"/>
      <c r="F100" s="37"/>
      <c r="G100" s="37"/>
      <c r="H100" s="37"/>
      <c r="I100" s="37"/>
      <c r="J100" s="113">
        <f>J133</f>
        <v>0</v>
      </c>
      <c r="K100" s="37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227</v>
      </c>
    </row>
    <row r="101" s="9" customFormat="1" ht="24.96" customHeight="1">
      <c r="A101" s="9"/>
      <c r="B101" s="196"/>
      <c r="C101" s="197"/>
      <c r="D101" s="198" t="s">
        <v>1386</v>
      </c>
      <c r="E101" s="199"/>
      <c r="F101" s="199"/>
      <c r="G101" s="199"/>
      <c r="H101" s="199"/>
      <c r="I101" s="199"/>
      <c r="J101" s="200">
        <f>J134</f>
        <v>0</v>
      </c>
      <c r="K101" s="197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202"/>
      <c r="C102" s="136"/>
      <c r="D102" s="203" t="s">
        <v>1387</v>
      </c>
      <c r="E102" s="204"/>
      <c r="F102" s="204"/>
      <c r="G102" s="204"/>
      <c r="H102" s="204"/>
      <c r="I102" s="204"/>
      <c r="J102" s="205">
        <f>J135</f>
        <v>0</v>
      </c>
      <c r="K102" s="136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2"/>
      <c r="C103" s="136"/>
      <c r="D103" s="203" t="s">
        <v>1389</v>
      </c>
      <c r="E103" s="204"/>
      <c r="F103" s="204"/>
      <c r="G103" s="204"/>
      <c r="H103" s="204"/>
      <c r="I103" s="204"/>
      <c r="J103" s="205">
        <f>J145</f>
        <v>0</v>
      </c>
      <c r="K103" s="136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202"/>
      <c r="C104" s="136"/>
      <c r="D104" s="203" t="s">
        <v>1392</v>
      </c>
      <c r="E104" s="204"/>
      <c r="F104" s="204"/>
      <c r="G104" s="204"/>
      <c r="H104" s="204"/>
      <c r="I104" s="204"/>
      <c r="J104" s="205">
        <f>J160</f>
        <v>0</v>
      </c>
      <c r="K104" s="136"/>
      <c r="L104" s="20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202"/>
      <c r="C105" s="136"/>
      <c r="D105" s="203" t="s">
        <v>1859</v>
      </c>
      <c r="E105" s="204"/>
      <c r="F105" s="204"/>
      <c r="G105" s="204"/>
      <c r="H105" s="204"/>
      <c r="I105" s="204"/>
      <c r="J105" s="205">
        <f>J183</f>
        <v>0</v>
      </c>
      <c r="K105" s="136"/>
      <c r="L105" s="20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202"/>
      <c r="C106" s="136"/>
      <c r="D106" s="203" t="s">
        <v>1393</v>
      </c>
      <c r="E106" s="204"/>
      <c r="F106" s="204"/>
      <c r="G106" s="204"/>
      <c r="H106" s="204"/>
      <c r="I106" s="204"/>
      <c r="J106" s="205">
        <f>J197</f>
        <v>0</v>
      </c>
      <c r="K106" s="136"/>
      <c r="L106" s="20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202"/>
      <c r="C107" s="136"/>
      <c r="D107" s="203" t="s">
        <v>2018</v>
      </c>
      <c r="E107" s="204"/>
      <c r="F107" s="204"/>
      <c r="G107" s="204"/>
      <c r="H107" s="204"/>
      <c r="I107" s="204"/>
      <c r="J107" s="205">
        <f>J238</f>
        <v>0</v>
      </c>
      <c r="K107" s="136"/>
      <c r="L107" s="20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202"/>
      <c r="C108" s="136"/>
      <c r="D108" s="203" t="s">
        <v>2019</v>
      </c>
      <c r="E108" s="204"/>
      <c r="F108" s="204"/>
      <c r="G108" s="204"/>
      <c r="H108" s="204"/>
      <c r="I108" s="204"/>
      <c r="J108" s="205">
        <f>J243</f>
        <v>0</v>
      </c>
      <c r="K108" s="136"/>
      <c r="L108" s="20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9" customFormat="1" ht="24.96" customHeight="1">
      <c r="A109" s="9"/>
      <c r="B109" s="196"/>
      <c r="C109" s="197"/>
      <c r="D109" s="198" t="s">
        <v>1394</v>
      </c>
      <c r="E109" s="199"/>
      <c r="F109" s="199"/>
      <c r="G109" s="199"/>
      <c r="H109" s="199"/>
      <c r="I109" s="199"/>
      <c r="J109" s="200">
        <f>J245</f>
        <v>0</v>
      </c>
      <c r="K109" s="197"/>
      <c r="L109" s="201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="2" customFormat="1" ht="21.84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6.96" customHeight="1">
      <c r="A111" s="35"/>
      <c r="B111" s="69"/>
      <c r="C111" s="70"/>
      <c r="D111" s="70"/>
      <c r="E111" s="70"/>
      <c r="F111" s="70"/>
      <c r="G111" s="70"/>
      <c r="H111" s="70"/>
      <c r="I111" s="70"/>
      <c r="J111" s="70"/>
      <c r="K111" s="70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5" s="2" customFormat="1" ht="6.96" customHeight="1">
      <c r="A115" s="35"/>
      <c r="B115" s="71"/>
      <c r="C115" s="72"/>
      <c r="D115" s="72"/>
      <c r="E115" s="72"/>
      <c r="F115" s="72"/>
      <c r="G115" s="72"/>
      <c r="H115" s="72"/>
      <c r="I115" s="72"/>
      <c r="J115" s="72"/>
      <c r="K115" s="72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24.96" customHeight="1">
      <c r="A116" s="35"/>
      <c r="B116" s="36"/>
      <c r="C116" s="20" t="s">
        <v>250</v>
      </c>
      <c r="D116" s="37"/>
      <c r="E116" s="37"/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6.96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2" customHeight="1">
      <c r="A118" s="35"/>
      <c r="B118" s="36"/>
      <c r="C118" s="29" t="s">
        <v>14</v>
      </c>
      <c r="D118" s="37"/>
      <c r="E118" s="37"/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6.5" customHeight="1">
      <c r="A119" s="35"/>
      <c r="B119" s="36"/>
      <c r="C119" s="37"/>
      <c r="D119" s="37"/>
      <c r="E119" s="191" t="str">
        <f>E7</f>
        <v>Materská škola Svit - ZMNENA</v>
      </c>
      <c r="F119" s="29"/>
      <c r="G119" s="29"/>
      <c r="H119" s="29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1" customFormat="1" ht="12" customHeight="1">
      <c r="B120" s="18"/>
      <c r="C120" s="29" t="s">
        <v>221</v>
      </c>
      <c r="D120" s="19"/>
      <c r="E120" s="19"/>
      <c r="F120" s="19"/>
      <c r="G120" s="19"/>
      <c r="H120" s="19"/>
      <c r="I120" s="19"/>
      <c r="J120" s="19"/>
      <c r="K120" s="19"/>
      <c r="L120" s="17"/>
    </row>
    <row r="121" s="1" customFormat="1" ht="16.5" customHeight="1">
      <c r="B121" s="18"/>
      <c r="C121" s="19"/>
      <c r="D121" s="19"/>
      <c r="E121" s="191" t="s">
        <v>222</v>
      </c>
      <c r="F121" s="19"/>
      <c r="G121" s="19"/>
      <c r="H121" s="19"/>
      <c r="I121" s="19"/>
      <c r="J121" s="19"/>
      <c r="K121" s="19"/>
      <c r="L121" s="17"/>
    </row>
    <row r="122" s="1" customFormat="1" ht="12" customHeight="1">
      <c r="B122" s="18"/>
      <c r="C122" s="29" t="s">
        <v>1380</v>
      </c>
      <c r="D122" s="19"/>
      <c r="E122" s="19"/>
      <c r="F122" s="19"/>
      <c r="G122" s="19"/>
      <c r="H122" s="19"/>
      <c r="I122" s="19"/>
      <c r="J122" s="19"/>
      <c r="K122" s="19"/>
      <c r="L122" s="17"/>
    </row>
    <row r="123" s="2" customFormat="1" ht="16.5" customHeight="1">
      <c r="A123" s="35"/>
      <c r="B123" s="36"/>
      <c r="C123" s="37"/>
      <c r="D123" s="37"/>
      <c r="E123" s="264" t="s">
        <v>1381</v>
      </c>
      <c r="F123" s="37"/>
      <c r="G123" s="37"/>
      <c r="H123" s="37"/>
      <c r="I123" s="37"/>
      <c r="J123" s="37"/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2" customHeight="1">
      <c r="A124" s="35"/>
      <c r="B124" s="36"/>
      <c r="C124" s="29" t="s">
        <v>2016</v>
      </c>
      <c r="D124" s="37"/>
      <c r="E124" s="37"/>
      <c r="F124" s="37"/>
      <c r="G124" s="37"/>
      <c r="H124" s="37"/>
      <c r="I124" s="37"/>
      <c r="J124" s="37"/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6.5" customHeight="1">
      <c r="A125" s="35"/>
      <c r="B125" s="36"/>
      <c r="C125" s="37"/>
      <c r="D125" s="37"/>
      <c r="E125" s="79" t="str">
        <f>E13</f>
        <v>SO-1.1.1.2.1 - Výmeniková stanica</v>
      </c>
      <c r="F125" s="37"/>
      <c r="G125" s="37"/>
      <c r="H125" s="37"/>
      <c r="I125" s="37"/>
      <c r="J125" s="37"/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2" customFormat="1" ht="6.96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66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="2" customFormat="1" ht="12" customHeight="1">
      <c r="A127" s="35"/>
      <c r="B127" s="36"/>
      <c r="C127" s="29" t="s">
        <v>18</v>
      </c>
      <c r="D127" s="37"/>
      <c r="E127" s="37"/>
      <c r="F127" s="24" t="str">
        <f>F16</f>
        <v>Svit</v>
      </c>
      <c r="G127" s="37"/>
      <c r="H127" s="37"/>
      <c r="I127" s="29" t="s">
        <v>20</v>
      </c>
      <c r="J127" s="82" t="str">
        <f>IF(J16="","",J16)</f>
        <v>20. 7. 2022</v>
      </c>
      <c r="K127" s="37"/>
      <c r="L127" s="66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="2" customFormat="1" ht="6.96" customHeight="1">
      <c r="A128" s="35"/>
      <c r="B128" s="36"/>
      <c r="C128" s="37"/>
      <c r="D128" s="37"/>
      <c r="E128" s="37"/>
      <c r="F128" s="37"/>
      <c r="G128" s="37"/>
      <c r="H128" s="37"/>
      <c r="I128" s="37"/>
      <c r="J128" s="37"/>
      <c r="K128" s="37"/>
      <c r="L128" s="66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="2" customFormat="1" ht="40.05" customHeight="1">
      <c r="A129" s="35"/>
      <c r="B129" s="36"/>
      <c r="C129" s="29" t="s">
        <v>22</v>
      </c>
      <c r="D129" s="37"/>
      <c r="E129" s="37"/>
      <c r="F129" s="24" t="str">
        <f>E19</f>
        <v>Mesto Svit</v>
      </c>
      <c r="G129" s="37"/>
      <c r="H129" s="37"/>
      <c r="I129" s="29" t="s">
        <v>29</v>
      </c>
      <c r="J129" s="33" t="str">
        <f>E25</f>
        <v>Ing. arch. Martin Baloga, PhD. a kolektív EnviArch</v>
      </c>
      <c r="K129" s="37"/>
      <c r="L129" s="66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="2" customFormat="1" ht="15.15" customHeight="1">
      <c r="A130" s="35"/>
      <c r="B130" s="36"/>
      <c r="C130" s="29" t="s">
        <v>27</v>
      </c>
      <c r="D130" s="37"/>
      <c r="E130" s="37"/>
      <c r="F130" s="24" t="str">
        <f>IF(E22="","",E22)</f>
        <v>Vyplň údaj</v>
      </c>
      <c r="G130" s="37"/>
      <c r="H130" s="37"/>
      <c r="I130" s="29" t="s">
        <v>33</v>
      </c>
      <c r="J130" s="33" t="str">
        <f>E28</f>
        <v>Structures, s.r.o.</v>
      </c>
      <c r="K130" s="37"/>
      <c r="L130" s="66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="2" customFormat="1" ht="10.32" customHeight="1">
      <c r="A131" s="35"/>
      <c r="B131" s="36"/>
      <c r="C131" s="37"/>
      <c r="D131" s="37"/>
      <c r="E131" s="37"/>
      <c r="F131" s="37"/>
      <c r="G131" s="37"/>
      <c r="H131" s="37"/>
      <c r="I131" s="37"/>
      <c r="J131" s="37"/>
      <c r="K131" s="37"/>
      <c r="L131" s="66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="11" customFormat="1" ht="29.28" customHeight="1">
      <c r="A132" s="207"/>
      <c r="B132" s="208"/>
      <c r="C132" s="209" t="s">
        <v>251</v>
      </c>
      <c r="D132" s="210" t="s">
        <v>63</v>
      </c>
      <c r="E132" s="210" t="s">
        <v>59</v>
      </c>
      <c r="F132" s="210" t="s">
        <v>60</v>
      </c>
      <c r="G132" s="210" t="s">
        <v>252</v>
      </c>
      <c r="H132" s="210" t="s">
        <v>253</v>
      </c>
      <c r="I132" s="210" t="s">
        <v>254</v>
      </c>
      <c r="J132" s="211" t="s">
        <v>225</v>
      </c>
      <c r="K132" s="212" t="s">
        <v>255</v>
      </c>
      <c r="L132" s="213"/>
      <c r="M132" s="103" t="s">
        <v>1</v>
      </c>
      <c r="N132" s="104" t="s">
        <v>42</v>
      </c>
      <c r="O132" s="104" t="s">
        <v>256</v>
      </c>
      <c r="P132" s="104" t="s">
        <v>257</v>
      </c>
      <c r="Q132" s="104" t="s">
        <v>258</v>
      </c>
      <c r="R132" s="104" t="s">
        <v>259</v>
      </c>
      <c r="S132" s="104" t="s">
        <v>260</v>
      </c>
      <c r="T132" s="105" t="s">
        <v>261</v>
      </c>
      <c r="U132" s="207"/>
      <c r="V132" s="207"/>
      <c r="W132" s="207"/>
      <c r="X132" s="207"/>
      <c r="Y132" s="207"/>
      <c r="Z132" s="207"/>
      <c r="AA132" s="207"/>
      <c r="AB132" s="207"/>
      <c r="AC132" s="207"/>
      <c r="AD132" s="207"/>
      <c r="AE132" s="207"/>
    </row>
    <row r="133" s="2" customFormat="1" ht="22.8" customHeight="1">
      <c r="A133" s="35"/>
      <c r="B133" s="36"/>
      <c r="C133" s="110" t="s">
        <v>226</v>
      </c>
      <c r="D133" s="37"/>
      <c r="E133" s="37"/>
      <c r="F133" s="37"/>
      <c r="G133" s="37"/>
      <c r="H133" s="37"/>
      <c r="I133" s="37"/>
      <c r="J133" s="214">
        <f>BK133</f>
        <v>0</v>
      </c>
      <c r="K133" s="37"/>
      <c r="L133" s="41"/>
      <c r="M133" s="106"/>
      <c r="N133" s="215"/>
      <c r="O133" s="107"/>
      <c r="P133" s="216">
        <f>P134+P245</f>
        <v>0</v>
      </c>
      <c r="Q133" s="107"/>
      <c r="R133" s="216">
        <f>R134+R245</f>
        <v>1.0190874999999995</v>
      </c>
      <c r="S133" s="107"/>
      <c r="T133" s="217">
        <f>T134+T245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4" t="s">
        <v>77</v>
      </c>
      <c r="AU133" s="14" t="s">
        <v>227</v>
      </c>
      <c r="BK133" s="218">
        <f>BK134+BK245</f>
        <v>0</v>
      </c>
    </row>
    <row r="134" s="12" customFormat="1" ht="25.92" customHeight="1">
      <c r="A134" s="12"/>
      <c r="B134" s="219"/>
      <c r="C134" s="220"/>
      <c r="D134" s="221" t="s">
        <v>77</v>
      </c>
      <c r="E134" s="222" t="s">
        <v>706</v>
      </c>
      <c r="F134" s="222" t="s">
        <v>1403</v>
      </c>
      <c r="G134" s="220"/>
      <c r="H134" s="220"/>
      <c r="I134" s="223"/>
      <c r="J134" s="224">
        <f>BK134</f>
        <v>0</v>
      </c>
      <c r="K134" s="220"/>
      <c r="L134" s="225"/>
      <c r="M134" s="226"/>
      <c r="N134" s="227"/>
      <c r="O134" s="227"/>
      <c r="P134" s="228">
        <f>P135+P145+P160+P183+P197+P238+P243</f>
        <v>0</v>
      </c>
      <c r="Q134" s="227"/>
      <c r="R134" s="228">
        <f>R135+R145+R160+R183+R197+R238+R243</f>
        <v>1.0190874999999995</v>
      </c>
      <c r="S134" s="227"/>
      <c r="T134" s="229">
        <f>T135+T145+T160+T183+T197+T238+T243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30" t="s">
        <v>89</v>
      </c>
      <c r="AT134" s="231" t="s">
        <v>77</v>
      </c>
      <c r="AU134" s="231" t="s">
        <v>78</v>
      </c>
      <c r="AY134" s="230" t="s">
        <v>263</v>
      </c>
      <c r="BK134" s="232">
        <f>BK135+BK145+BK160+BK183+BK197+BK238+BK243</f>
        <v>0</v>
      </c>
    </row>
    <row r="135" s="12" customFormat="1" ht="22.8" customHeight="1">
      <c r="A135" s="12"/>
      <c r="B135" s="219"/>
      <c r="C135" s="220"/>
      <c r="D135" s="221" t="s">
        <v>77</v>
      </c>
      <c r="E135" s="247" t="s">
        <v>804</v>
      </c>
      <c r="F135" s="247" t="s">
        <v>1404</v>
      </c>
      <c r="G135" s="220"/>
      <c r="H135" s="220"/>
      <c r="I135" s="223"/>
      <c r="J135" s="248">
        <f>BK135</f>
        <v>0</v>
      </c>
      <c r="K135" s="220"/>
      <c r="L135" s="225"/>
      <c r="M135" s="226"/>
      <c r="N135" s="227"/>
      <c r="O135" s="227"/>
      <c r="P135" s="228">
        <f>SUM(P136:P144)</f>
        <v>0</v>
      </c>
      <c r="Q135" s="227"/>
      <c r="R135" s="228">
        <f>SUM(R136:R144)</f>
        <v>0.022227500000000004</v>
      </c>
      <c r="S135" s="227"/>
      <c r="T135" s="229">
        <f>SUM(T136:T144)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30" t="s">
        <v>89</v>
      </c>
      <c r="AT135" s="231" t="s">
        <v>77</v>
      </c>
      <c r="AU135" s="231" t="s">
        <v>85</v>
      </c>
      <c r="AY135" s="230" t="s">
        <v>263</v>
      </c>
      <c r="BK135" s="232">
        <f>SUM(BK136:BK144)</f>
        <v>0</v>
      </c>
    </row>
    <row r="136" s="2" customFormat="1" ht="24.15" customHeight="1">
      <c r="A136" s="35"/>
      <c r="B136" s="36"/>
      <c r="C136" s="233" t="s">
        <v>85</v>
      </c>
      <c r="D136" s="233" t="s">
        <v>264</v>
      </c>
      <c r="E136" s="234" t="s">
        <v>2020</v>
      </c>
      <c r="F136" s="235" t="s">
        <v>2021</v>
      </c>
      <c r="G136" s="236" t="s">
        <v>569</v>
      </c>
      <c r="H136" s="237">
        <v>14</v>
      </c>
      <c r="I136" s="238"/>
      <c r="J136" s="237">
        <f>ROUND(I136*H136,3)</f>
        <v>0</v>
      </c>
      <c r="K136" s="239"/>
      <c r="L136" s="41"/>
      <c r="M136" s="240" t="s">
        <v>1</v>
      </c>
      <c r="N136" s="241" t="s">
        <v>44</v>
      </c>
      <c r="O136" s="94"/>
      <c r="P136" s="242">
        <f>O136*H136</f>
        <v>0</v>
      </c>
      <c r="Q136" s="242">
        <v>0.00022000000000000001</v>
      </c>
      <c r="R136" s="242">
        <f>Q136*H136</f>
        <v>0.0030800000000000003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327</v>
      </c>
      <c r="AT136" s="244" t="s">
        <v>264</v>
      </c>
      <c r="AU136" s="244" t="s">
        <v>89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327</v>
      </c>
      <c r="BM136" s="244" t="s">
        <v>2022</v>
      </c>
    </row>
    <row r="137" s="2" customFormat="1" ht="24.15" customHeight="1">
      <c r="A137" s="35"/>
      <c r="B137" s="36"/>
      <c r="C137" s="249" t="s">
        <v>89</v>
      </c>
      <c r="D137" s="249" t="s">
        <v>612</v>
      </c>
      <c r="E137" s="250" t="s">
        <v>2023</v>
      </c>
      <c r="F137" s="251" t="s">
        <v>2024</v>
      </c>
      <c r="G137" s="252" t="s">
        <v>569</v>
      </c>
      <c r="H137" s="253">
        <v>14.699999999999999</v>
      </c>
      <c r="I137" s="254"/>
      <c r="J137" s="253">
        <f>ROUND(I137*H137,3)</f>
        <v>0</v>
      </c>
      <c r="K137" s="255"/>
      <c r="L137" s="256"/>
      <c r="M137" s="257" t="s">
        <v>1</v>
      </c>
      <c r="N137" s="258" t="s">
        <v>44</v>
      </c>
      <c r="O137" s="94"/>
      <c r="P137" s="242">
        <f>O137*H137</f>
        <v>0</v>
      </c>
      <c r="Q137" s="242">
        <v>0.00098979591836734692</v>
      </c>
      <c r="R137" s="242">
        <f>Q137*H137</f>
        <v>0.014549999999999999</v>
      </c>
      <c r="S137" s="242">
        <v>0</v>
      </c>
      <c r="T137" s="24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4" t="s">
        <v>717</v>
      </c>
      <c r="AT137" s="244" t="s">
        <v>612</v>
      </c>
      <c r="AU137" s="244" t="s">
        <v>89</v>
      </c>
      <c r="AY137" s="14" t="s">
        <v>263</v>
      </c>
      <c r="BE137" s="245">
        <f>IF(N137="základná",J137,0)</f>
        <v>0</v>
      </c>
      <c r="BF137" s="245">
        <f>IF(N137="znížená",J137,0)</f>
        <v>0</v>
      </c>
      <c r="BG137" s="245">
        <f>IF(N137="zákl. prenesená",J137,0)</f>
        <v>0</v>
      </c>
      <c r="BH137" s="245">
        <f>IF(N137="zníž. prenesená",J137,0)</f>
        <v>0</v>
      </c>
      <c r="BI137" s="245">
        <f>IF(N137="nulová",J137,0)</f>
        <v>0</v>
      </c>
      <c r="BJ137" s="14" t="s">
        <v>89</v>
      </c>
      <c r="BK137" s="246">
        <f>ROUND(I137*H137,3)</f>
        <v>0</v>
      </c>
      <c r="BL137" s="14" t="s">
        <v>327</v>
      </c>
      <c r="BM137" s="244" t="s">
        <v>2025</v>
      </c>
    </row>
    <row r="138" s="2" customFormat="1" ht="21.75" customHeight="1">
      <c r="A138" s="35"/>
      <c r="B138" s="36"/>
      <c r="C138" s="233" t="s">
        <v>96</v>
      </c>
      <c r="D138" s="233" t="s">
        <v>264</v>
      </c>
      <c r="E138" s="234" t="s">
        <v>1861</v>
      </c>
      <c r="F138" s="235" t="s">
        <v>1862</v>
      </c>
      <c r="G138" s="236" t="s">
        <v>569</v>
      </c>
      <c r="H138" s="237">
        <v>6</v>
      </c>
      <c r="I138" s="238"/>
      <c r="J138" s="237">
        <f>ROUND(I138*H138,3)</f>
        <v>0</v>
      </c>
      <c r="K138" s="239"/>
      <c r="L138" s="41"/>
      <c r="M138" s="240" t="s">
        <v>1</v>
      </c>
      <c r="N138" s="241" t="s">
        <v>44</v>
      </c>
      <c r="O138" s="94"/>
      <c r="P138" s="242">
        <f>O138*H138</f>
        <v>0</v>
      </c>
      <c r="Q138" s="242">
        <v>4.0000000000000003E-05</v>
      </c>
      <c r="R138" s="242">
        <f>Q138*H138</f>
        <v>0.00024000000000000003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327</v>
      </c>
      <c r="AT138" s="244" t="s">
        <v>264</v>
      </c>
      <c r="AU138" s="244" t="s">
        <v>89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327</v>
      </c>
      <c r="BM138" s="244" t="s">
        <v>2026</v>
      </c>
    </row>
    <row r="139" s="2" customFormat="1" ht="16.5" customHeight="1">
      <c r="A139" s="35"/>
      <c r="B139" s="36"/>
      <c r="C139" s="249" t="s">
        <v>101</v>
      </c>
      <c r="D139" s="249" t="s">
        <v>612</v>
      </c>
      <c r="E139" s="250" t="s">
        <v>2027</v>
      </c>
      <c r="F139" s="251" t="s">
        <v>2028</v>
      </c>
      <c r="G139" s="252" t="s">
        <v>569</v>
      </c>
      <c r="H139" s="253">
        <v>6.2999999999999998</v>
      </c>
      <c r="I139" s="254"/>
      <c r="J139" s="253">
        <f>ROUND(I139*H139,3)</f>
        <v>0</v>
      </c>
      <c r="K139" s="255"/>
      <c r="L139" s="256"/>
      <c r="M139" s="257" t="s">
        <v>1</v>
      </c>
      <c r="N139" s="258" t="s">
        <v>44</v>
      </c>
      <c r="O139" s="94"/>
      <c r="P139" s="242">
        <f>O139*H139</f>
        <v>0</v>
      </c>
      <c r="Q139" s="242">
        <v>3.9682539682539703E-05</v>
      </c>
      <c r="R139" s="242">
        <f>Q139*H139</f>
        <v>0.00025000000000000011</v>
      </c>
      <c r="S139" s="242">
        <v>0</v>
      </c>
      <c r="T139" s="24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4" t="s">
        <v>717</v>
      </c>
      <c r="AT139" s="244" t="s">
        <v>612</v>
      </c>
      <c r="AU139" s="244" t="s">
        <v>89</v>
      </c>
      <c r="AY139" s="14" t="s">
        <v>263</v>
      </c>
      <c r="BE139" s="245">
        <f>IF(N139="základná",J139,0)</f>
        <v>0</v>
      </c>
      <c r="BF139" s="245">
        <f>IF(N139="znížená",J139,0)</f>
        <v>0</v>
      </c>
      <c r="BG139" s="245">
        <f>IF(N139="zákl. prenesená",J139,0)</f>
        <v>0</v>
      </c>
      <c r="BH139" s="245">
        <f>IF(N139="zníž. prenesená",J139,0)</f>
        <v>0</v>
      </c>
      <c r="BI139" s="245">
        <f>IF(N139="nulová",J139,0)</f>
        <v>0</v>
      </c>
      <c r="BJ139" s="14" t="s">
        <v>89</v>
      </c>
      <c r="BK139" s="246">
        <f>ROUND(I139*H139,3)</f>
        <v>0</v>
      </c>
      <c r="BL139" s="14" t="s">
        <v>327</v>
      </c>
      <c r="BM139" s="244" t="s">
        <v>2029</v>
      </c>
    </row>
    <row r="140" s="2" customFormat="1" ht="16.5" customHeight="1">
      <c r="A140" s="35"/>
      <c r="B140" s="36"/>
      <c r="C140" s="233" t="s">
        <v>278</v>
      </c>
      <c r="D140" s="233" t="s">
        <v>264</v>
      </c>
      <c r="E140" s="234" t="s">
        <v>1867</v>
      </c>
      <c r="F140" s="235" t="s">
        <v>1868</v>
      </c>
      <c r="G140" s="236" t="s">
        <v>569</v>
      </c>
      <c r="H140" s="237">
        <v>24</v>
      </c>
      <c r="I140" s="238"/>
      <c r="J140" s="237">
        <f>ROUND(I140*H140,3)</f>
        <v>0</v>
      </c>
      <c r="K140" s="239"/>
      <c r="L140" s="41"/>
      <c r="M140" s="240" t="s">
        <v>1</v>
      </c>
      <c r="N140" s="241" t="s">
        <v>44</v>
      </c>
      <c r="O140" s="94"/>
      <c r="P140" s="242">
        <f>O140*H140</f>
        <v>0</v>
      </c>
      <c r="Q140" s="242">
        <v>4.0000000000000003E-05</v>
      </c>
      <c r="R140" s="242">
        <f>Q140*H140</f>
        <v>0.00096000000000000013</v>
      </c>
      <c r="S140" s="242">
        <v>0</v>
      </c>
      <c r="T140" s="24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4" t="s">
        <v>327</v>
      </c>
      <c r="AT140" s="244" t="s">
        <v>264</v>
      </c>
      <c r="AU140" s="244" t="s">
        <v>89</v>
      </c>
      <c r="AY140" s="14" t="s">
        <v>263</v>
      </c>
      <c r="BE140" s="245">
        <f>IF(N140="základná",J140,0)</f>
        <v>0</v>
      </c>
      <c r="BF140" s="245">
        <f>IF(N140="znížená",J140,0)</f>
        <v>0</v>
      </c>
      <c r="BG140" s="245">
        <f>IF(N140="zákl. prenesená",J140,0)</f>
        <v>0</v>
      </c>
      <c r="BH140" s="245">
        <f>IF(N140="zníž. prenesená",J140,0)</f>
        <v>0</v>
      </c>
      <c r="BI140" s="245">
        <f>IF(N140="nulová",J140,0)</f>
        <v>0</v>
      </c>
      <c r="BJ140" s="14" t="s">
        <v>89</v>
      </c>
      <c r="BK140" s="246">
        <f>ROUND(I140*H140,3)</f>
        <v>0</v>
      </c>
      <c r="BL140" s="14" t="s">
        <v>327</v>
      </c>
      <c r="BM140" s="244" t="s">
        <v>2030</v>
      </c>
    </row>
    <row r="141" s="2" customFormat="1" ht="16.5" customHeight="1">
      <c r="A141" s="35"/>
      <c r="B141" s="36"/>
      <c r="C141" s="249" t="s">
        <v>282</v>
      </c>
      <c r="D141" s="249" t="s">
        <v>612</v>
      </c>
      <c r="E141" s="250" t="s">
        <v>1870</v>
      </c>
      <c r="F141" s="251" t="s">
        <v>1871</v>
      </c>
      <c r="G141" s="252" t="s">
        <v>569</v>
      </c>
      <c r="H141" s="253">
        <v>12.6</v>
      </c>
      <c r="I141" s="254"/>
      <c r="J141" s="253">
        <f>ROUND(I141*H141,3)</f>
        <v>0</v>
      </c>
      <c r="K141" s="255"/>
      <c r="L141" s="256"/>
      <c r="M141" s="257" t="s">
        <v>1</v>
      </c>
      <c r="N141" s="258" t="s">
        <v>44</v>
      </c>
      <c r="O141" s="94"/>
      <c r="P141" s="242">
        <f>O141*H141</f>
        <v>0</v>
      </c>
      <c r="Q141" s="242">
        <v>0.00017003968253968301</v>
      </c>
      <c r="R141" s="242">
        <f>Q141*H141</f>
        <v>0.0021425000000000059</v>
      </c>
      <c r="S141" s="242">
        <v>0</v>
      </c>
      <c r="T141" s="24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4" t="s">
        <v>717</v>
      </c>
      <c r="AT141" s="244" t="s">
        <v>612</v>
      </c>
      <c r="AU141" s="244" t="s">
        <v>89</v>
      </c>
      <c r="AY141" s="14" t="s">
        <v>263</v>
      </c>
      <c r="BE141" s="245">
        <f>IF(N141="základná",J141,0)</f>
        <v>0</v>
      </c>
      <c r="BF141" s="245">
        <f>IF(N141="znížená",J141,0)</f>
        <v>0</v>
      </c>
      <c r="BG141" s="245">
        <f>IF(N141="zákl. prenesená",J141,0)</f>
        <v>0</v>
      </c>
      <c r="BH141" s="245">
        <f>IF(N141="zníž. prenesená",J141,0)</f>
        <v>0</v>
      </c>
      <c r="BI141" s="245">
        <f>IF(N141="nulová",J141,0)</f>
        <v>0</v>
      </c>
      <c r="BJ141" s="14" t="s">
        <v>89</v>
      </c>
      <c r="BK141" s="246">
        <f>ROUND(I141*H141,3)</f>
        <v>0</v>
      </c>
      <c r="BL141" s="14" t="s">
        <v>327</v>
      </c>
      <c r="BM141" s="244" t="s">
        <v>2031</v>
      </c>
    </row>
    <row r="142" s="2" customFormat="1" ht="16.5" customHeight="1">
      <c r="A142" s="35"/>
      <c r="B142" s="36"/>
      <c r="C142" s="249" t="s">
        <v>286</v>
      </c>
      <c r="D142" s="249" t="s">
        <v>612</v>
      </c>
      <c r="E142" s="250" t="s">
        <v>1873</v>
      </c>
      <c r="F142" s="251" t="s">
        <v>1874</v>
      </c>
      <c r="G142" s="252" t="s">
        <v>569</v>
      </c>
      <c r="H142" s="253">
        <v>12.6</v>
      </c>
      <c r="I142" s="254"/>
      <c r="J142" s="253">
        <f>ROUND(I142*H142,3)</f>
        <v>0</v>
      </c>
      <c r="K142" s="255"/>
      <c r="L142" s="256"/>
      <c r="M142" s="257" t="s">
        <v>1</v>
      </c>
      <c r="N142" s="258" t="s">
        <v>44</v>
      </c>
      <c r="O142" s="94"/>
      <c r="P142" s="242">
        <f>O142*H142</f>
        <v>0</v>
      </c>
      <c r="Q142" s="242">
        <v>7.9761904761904798E-05</v>
      </c>
      <c r="R142" s="242">
        <f>Q142*H142</f>
        <v>0.0010050000000000005</v>
      </c>
      <c r="S142" s="242">
        <v>0</v>
      </c>
      <c r="T142" s="24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4" t="s">
        <v>717</v>
      </c>
      <c r="AT142" s="244" t="s">
        <v>612</v>
      </c>
      <c r="AU142" s="244" t="s">
        <v>89</v>
      </c>
      <c r="AY142" s="14" t="s">
        <v>263</v>
      </c>
      <c r="BE142" s="245">
        <f>IF(N142="základná",J142,0)</f>
        <v>0</v>
      </c>
      <c r="BF142" s="245">
        <f>IF(N142="znížená",J142,0)</f>
        <v>0</v>
      </c>
      <c r="BG142" s="245">
        <f>IF(N142="zákl. prenesená",J142,0)</f>
        <v>0</v>
      </c>
      <c r="BH142" s="245">
        <f>IF(N142="zníž. prenesená",J142,0)</f>
        <v>0</v>
      </c>
      <c r="BI142" s="245">
        <f>IF(N142="nulová",J142,0)</f>
        <v>0</v>
      </c>
      <c r="BJ142" s="14" t="s">
        <v>89</v>
      </c>
      <c r="BK142" s="246">
        <f>ROUND(I142*H142,3)</f>
        <v>0</v>
      </c>
      <c r="BL142" s="14" t="s">
        <v>327</v>
      </c>
      <c r="BM142" s="244" t="s">
        <v>2032</v>
      </c>
    </row>
    <row r="143" s="2" customFormat="1" ht="24.15" customHeight="1">
      <c r="A143" s="35"/>
      <c r="B143" s="36"/>
      <c r="C143" s="233" t="s">
        <v>290</v>
      </c>
      <c r="D143" s="233" t="s">
        <v>264</v>
      </c>
      <c r="E143" s="234" t="s">
        <v>1876</v>
      </c>
      <c r="F143" s="235" t="s">
        <v>1877</v>
      </c>
      <c r="G143" s="236" t="s">
        <v>1445</v>
      </c>
      <c r="H143" s="238"/>
      <c r="I143" s="238"/>
      <c r="J143" s="237">
        <f>ROUND(I143*H143,3)</f>
        <v>0</v>
      </c>
      <c r="K143" s="239"/>
      <c r="L143" s="41"/>
      <c r="M143" s="240" t="s">
        <v>1</v>
      </c>
      <c r="N143" s="241" t="s">
        <v>44</v>
      </c>
      <c r="O143" s="94"/>
      <c r="P143" s="242">
        <f>O143*H143</f>
        <v>0</v>
      </c>
      <c r="Q143" s="242">
        <v>0</v>
      </c>
      <c r="R143" s="242">
        <f>Q143*H143</f>
        <v>0</v>
      </c>
      <c r="S143" s="242">
        <v>0</v>
      </c>
      <c r="T143" s="24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4" t="s">
        <v>327</v>
      </c>
      <c r="AT143" s="244" t="s">
        <v>264</v>
      </c>
      <c r="AU143" s="244" t="s">
        <v>89</v>
      </c>
      <c r="AY143" s="14" t="s">
        <v>263</v>
      </c>
      <c r="BE143" s="245">
        <f>IF(N143="základná",J143,0)</f>
        <v>0</v>
      </c>
      <c r="BF143" s="245">
        <f>IF(N143="znížená",J143,0)</f>
        <v>0</v>
      </c>
      <c r="BG143" s="245">
        <f>IF(N143="zákl. prenesená",J143,0)</f>
        <v>0</v>
      </c>
      <c r="BH143" s="245">
        <f>IF(N143="zníž. prenesená",J143,0)</f>
        <v>0</v>
      </c>
      <c r="BI143" s="245">
        <f>IF(N143="nulová",J143,0)</f>
        <v>0</v>
      </c>
      <c r="BJ143" s="14" t="s">
        <v>89</v>
      </c>
      <c r="BK143" s="246">
        <f>ROUND(I143*H143,3)</f>
        <v>0</v>
      </c>
      <c r="BL143" s="14" t="s">
        <v>327</v>
      </c>
      <c r="BM143" s="244" t="s">
        <v>2033</v>
      </c>
    </row>
    <row r="144" s="2" customFormat="1" ht="24.15" customHeight="1">
      <c r="A144" s="35"/>
      <c r="B144" s="36"/>
      <c r="C144" s="233" t="s">
        <v>294</v>
      </c>
      <c r="D144" s="233" t="s">
        <v>264</v>
      </c>
      <c r="E144" s="234" t="s">
        <v>1879</v>
      </c>
      <c r="F144" s="235" t="s">
        <v>1880</v>
      </c>
      <c r="G144" s="236" t="s">
        <v>1445</v>
      </c>
      <c r="H144" s="238"/>
      <c r="I144" s="238"/>
      <c r="J144" s="237">
        <f>ROUND(I144*H144,3)</f>
        <v>0</v>
      </c>
      <c r="K144" s="239"/>
      <c r="L144" s="41"/>
      <c r="M144" s="240" t="s">
        <v>1</v>
      </c>
      <c r="N144" s="241" t="s">
        <v>44</v>
      </c>
      <c r="O144" s="94"/>
      <c r="P144" s="242">
        <f>O144*H144</f>
        <v>0</v>
      </c>
      <c r="Q144" s="242">
        <v>0</v>
      </c>
      <c r="R144" s="242">
        <f>Q144*H144</f>
        <v>0</v>
      </c>
      <c r="S144" s="242">
        <v>0</v>
      </c>
      <c r="T144" s="24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4" t="s">
        <v>327</v>
      </c>
      <c r="AT144" s="244" t="s">
        <v>264</v>
      </c>
      <c r="AU144" s="244" t="s">
        <v>89</v>
      </c>
      <c r="AY144" s="14" t="s">
        <v>263</v>
      </c>
      <c r="BE144" s="245">
        <f>IF(N144="základná",J144,0)</f>
        <v>0</v>
      </c>
      <c r="BF144" s="245">
        <f>IF(N144="znížená",J144,0)</f>
        <v>0</v>
      </c>
      <c r="BG144" s="245">
        <f>IF(N144="zákl. prenesená",J144,0)</f>
        <v>0</v>
      </c>
      <c r="BH144" s="245">
        <f>IF(N144="zníž. prenesená",J144,0)</f>
        <v>0</v>
      </c>
      <c r="BI144" s="245">
        <f>IF(N144="nulová",J144,0)</f>
        <v>0</v>
      </c>
      <c r="BJ144" s="14" t="s">
        <v>89</v>
      </c>
      <c r="BK144" s="246">
        <f>ROUND(I144*H144,3)</f>
        <v>0</v>
      </c>
      <c r="BL144" s="14" t="s">
        <v>327</v>
      </c>
      <c r="BM144" s="244" t="s">
        <v>2034</v>
      </c>
    </row>
    <row r="145" s="12" customFormat="1" ht="22.8" customHeight="1">
      <c r="A145" s="12"/>
      <c r="B145" s="219"/>
      <c r="C145" s="220"/>
      <c r="D145" s="221" t="s">
        <v>77</v>
      </c>
      <c r="E145" s="247" t="s">
        <v>1547</v>
      </c>
      <c r="F145" s="247" t="s">
        <v>1548</v>
      </c>
      <c r="G145" s="220"/>
      <c r="H145" s="220"/>
      <c r="I145" s="223"/>
      <c r="J145" s="248">
        <f>BK145</f>
        <v>0</v>
      </c>
      <c r="K145" s="220"/>
      <c r="L145" s="225"/>
      <c r="M145" s="226"/>
      <c r="N145" s="227"/>
      <c r="O145" s="227"/>
      <c r="P145" s="228">
        <f>SUM(P146:P159)</f>
        <v>0</v>
      </c>
      <c r="Q145" s="227"/>
      <c r="R145" s="228">
        <f>SUM(R146:R159)</f>
        <v>0.27310999999999952</v>
      </c>
      <c r="S145" s="227"/>
      <c r="T145" s="229">
        <f>SUM(T146:T159)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30" t="s">
        <v>89</v>
      </c>
      <c r="AT145" s="231" t="s">
        <v>77</v>
      </c>
      <c r="AU145" s="231" t="s">
        <v>85</v>
      </c>
      <c r="AY145" s="230" t="s">
        <v>263</v>
      </c>
      <c r="BK145" s="232">
        <f>SUM(BK146:BK159)</f>
        <v>0</v>
      </c>
    </row>
    <row r="146" s="2" customFormat="1" ht="33" customHeight="1">
      <c r="A146" s="35"/>
      <c r="B146" s="36"/>
      <c r="C146" s="233" t="s">
        <v>298</v>
      </c>
      <c r="D146" s="233" t="s">
        <v>264</v>
      </c>
      <c r="E146" s="234" t="s">
        <v>2035</v>
      </c>
      <c r="F146" s="235" t="s">
        <v>2036</v>
      </c>
      <c r="G146" s="236" t="s">
        <v>569</v>
      </c>
      <c r="H146" s="237">
        <v>6</v>
      </c>
      <c r="I146" s="238"/>
      <c r="J146" s="237">
        <f>ROUND(I146*H146,3)</f>
        <v>0</v>
      </c>
      <c r="K146" s="239"/>
      <c r="L146" s="41"/>
      <c r="M146" s="240" t="s">
        <v>1</v>
      </c>
      <c r="N146" s="241" t="s">
        <v>44</v>
      </c>
      <c r="O146" s="94"/>
      <c r="P146" s="242">
        <f>O146*H146</f>
        <v>0</v>
      </c>
      <c r="Q146" s="242">
        <v>0.0120133333333333</v>
      </c>
      <c r="R146" s="242">
        <f>Q146*H146</f>
        <v>0.072079999999999797</v>
      </c>
      <c r="S146" s="242">
        <v>0</v>
      </c>
      <c r="T146" s="24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4" t="s">
        <v>327</v>
      </c>
      <c r="AT146" s="244" t="s">
        <v>264</v>
      </c>
      <c r="AU146" s="244" t="s">
        <v>89</v>
      </c>
      <c r="AY146" s="14" t="s">
        <v>263</v>
      </c>
      <c r="BE146" s="245">
        <f>IF(N146="základná",J146,0)</f>
        <v>0</v>
      </c>
      <c r="BF146" s="245">
        <f>IF(N146="znížená",J146,0)</f>
        <v>0</v>
      </c>
      <c r="BG146" s="245">
        <f>IF(N146="zákl. prenesená",J146,0)</f>
        <v>0</v>
      </c>
      <c r="BH146" s="245">
        <f>IF(N146="zníž. prenesená",J146,0)</f>
        <v>0</v>
      </c>
      <c r="BI146" s="245">
        <f>IF(N146="nulová",J146,0)</f>
        <v>0</v>
      </c>
      <c r="BJ146" s="14" t="s">
        <v>89</v>
      </c>
      <c r="BK146" s="246">
        <f>ROUND(I146*H146,3)</f>
        <v>0</v>
      </c>
      <c r="BL146" s="14" t="s">
        <v>327</v>
      </c>
      <c r="BM146" s="244" t="s">
        <v>2037</v>
      </c>
    </row>
    <row r="147" s="2" customFormat="1" ht="33" customHeight="1">
      <c r="A147" s="35"/>
      <c r="B147" s="36"/>
      <c r="C147" s="233" t="s">
        <v>302</v>
      </c>
      <c r="D147" s="233" t="s">
        <v>264</v>
      </c>
      <c r="E147" s="234" t="s">
        <v>2038</v>
      </c>
      <c r="F147" s="235" t="s">
        <v>2039</v>
      </c>
      <c r="G147" s="236" t="s">
        <v>569</v>
      </c>
      <c r="H147" s="237">
        <v>12</v>
      </c>
      <c r="I147" s="238"/>
      <c r="J147" s="237">
        <f>ROUND(I147*H147,3)</f>
        <v>0</v>
      </c>
      <c r="K147" s="239"/>
      <c r="L147" s="41"/>
      <c r="M147" s="240" t="s">
        <v>1</v>
      </c>
      <c r="N147" s="241" t="s">
        <v>44</v>
      </c>
      <c r="O147" s="94"/>
      <c r="P147" s="242">
        <f>O147*H147</f>
        <v>0</v>
      </c>
      <c r="Q147" s="242">
        <v>0.012765833333333299</v>
      </c>
      <c r="R147" s="242">
        <f>Q147*H147</f>
        <v>0.1531899999999996</v>
      </c>
      <c r="S147" s="242">
        <v>0</v>
      </c>
      <c r="T147" s="24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4" t="s">
        <v>327</v>
      </c>
      <c r="AT147" s="244" t="s">
        <v>264</v>
      </c>
      <c r="AU147" s="244" t="s">
        <v>89</v>
      </c>
      <c r="AY147" s="14" t="s">
        <v>263</v>
      </c>
      <c r="BE147" s="245">
        <f>IF(N147="základná",J147,0)</f>
        <v>0</v>
      </c>
      <c r="BF147" s="245">
        <f>IF(N147="znížená",J147,0)</f>
        <v>0</v>
      </c>
      <c r="BG147" s="245">
        <f>IF(N147="zákl. prenesená",J147,0)</f>
        <v>0</v>
      </c>
      <c r="BH147" s="245">
        <f>IF(N147="zníž. prenesená",J147,0)</f>
        <v>0</v>
      </c>
      <c r="BI147" s="245">
        <f>IF(N147="nulová",J147,0)</f>
        <v>0</v>
      </c>
      <c r="BJ147" s="14" t="s">
        <v>89</v>
      </c>
      <c r="BK147" s="246">
        <f>ROUND(I147*H147,3)</f>
        <v>0</v>
      </c>
      <c r="BL147" s="14" t="s">
        <v>327</v>
      </c>
      <c r="BM147" s="244" t="s">
        <v>2040</v>
      </c>
    </row>
    <row r="148" s="2" customFormat="1" ht="24.15" customHeight="1">
      <c r="A148" s="35"/>
      <c r="B148" s="36"/>
      <c r="C148" s="233" t="s">
        <v>306</v>
      </c>
      <c r="D148" s="233" t="s">
        <v>264</v>
      </c>
      <c r="E148" s="234" t="s">
        <v>2041</v>
      </c>
      <c r="F148" s="235" t="s">
        <v>2042</v>
      </c>
      <c r="G148" s="236" t="s">
        <v>2043</v>
      </c>
      <c r="H148" s="237">
        <v>1</v>
      </c>
      <c r="I148" s="238"/>
      <c r="J148" s="237">
        <f>ROUND(I148*H148,3)</f>
        <v>0</v>
      </c>
      <c r="K148" s="239"/>
      <c r="L148" s="41"/>
      <c r="M148" s="240" t="s">
        <v>1</v>
      </c>
      <c r="N148" s="241" t="s">
        <v>44</v>
      </c>
      <c r="O148" s="94"/>
      <c r="P148" s="242">
        <f>O148*H148</f>
        <v>0</v>
      </c>
      <c r="Q148" s="242">
        <v>0.0071399999999999996</v>
      </c>
      <c r="R148" s="242">
        <f>Q148*H148</f>
        <v>0.0071399999999999996</v>
      </c>
      <c r="S148" s="242">
        <v>0</v>
      </c>
      <c r="T148" s="24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4" t="s">
        <v>327</v>
      </c>
      <c r="AT148" s="244" t="s">
        <v>264</v>
      </c>
      <c r="AU148" s="244" t="s">
        <v>89</v>
      </c>
      <c r="AY148" s="14" t="s">
        <v>263</v>
      </c>
      <c r="BE148" s="245">
        <f>IF(N148="základná",J148,0)</f>
        <v>0</v>
      </c>
      <c r="BF148" s="245">
        <f>IF(N148="znížená",J148,0)</f>
        <v>0</v>
      </c>
      <c r="BG148" s="245">
        <f>IF(N148="zákl. prenesená",J148,0)</f>
        <v>0</v>
      </c>
      <c r="BH148" s="245">
        <f>IF(N148="zníž. prenesená",J148,0)</f>
        <v>0</v>
      </c>
      <c r="BI148" s="245">
        <f>IF(N148="nulová",J148,0)</f>
        <v>0</v>
      </c>
      <c r="BJ148" s="14" t="s">
        <v>89</v>
      </c>
      <c r="BK148" s="246">
        <f>ROUND(I148*H148,3)</f>
        <v>0</v>
      </c>
      <c r="BL148" s="14" t="s">
        <v>327</v>
      </c>
      <c r="BM148" s="244" t="s">
        <v>2044</v>
      </c>
    </row>
    <row r="149" s="2" customFormat="1" ht="24.15" customHeight="1">
      <c r="A149" s="35"/>
      <c r="B149" s="36"/>
      <c r="C149" s="233" t="s">
        <v>310</v>
      </c>
      <c r="D149" s="233" t="s">
        <v>264</v>
      </c>
      <c r="E149" s="234" t="s">
        <v>2045</v>
      </c>
      <c r="F149" s="235" t="s">
        <v>2046</v>
      </c>
      <c r="G149" s="236" t="s">
        <v>2043</v>
      </c>
      <c r="H149" s="237">
        <v>3</v>
      </c>
      <c r="I149" s="238"/>
      <c r="J149" s="237">
        <f>ROUND(I149*H149,3)</f>
        <v>0</v>
      </c>
      <c r="K149" s="239"/>
      <c r="L149" s="41"/>
      <c r="M149" s="240" t="s">
        <v>1</v>
      </c>
      <c r="N149" s="241" t="s">
        <v>44</v>
      </c>
      <c r="O149" s="94"/>
      <c r="P149" s="242">
        <f>O149*H149</f>
        <v>0</v>
      </c>
      <c r="Q149" s="242">
        <v>0.0098799999999999999</v>
      </c>
      <c r="R149" s="242">
        <f>Q149*H149</f>
        <v>0.02964</v>
      </c>
      <c r="S149" s="242">
        <v>0</v>
      </c>
      <c r="T149" s="24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4" t="s">
        <v>327</v>
      </c>
      <c r="AT149" s="244" t="s">
        <v>264</v>
      </c>
      <c r="AU149" s="244" t="s">
        <v>89</v>
      </c>
      <c r="AY149" s="14" t="s">
        <v>263</v>
      </c>
      <c r="BE149" s="245">
        <f>IF(N149="základná",J149,0)</f>
        <v>0</v>
      </c>
      <c r="BF149" s="245">
        <f>IF(N149="znížená",J149,0)</f>
        <v>0</v>
      </c>
      <c r="BG149" s="245">
        <f>IF(N149="zákl. prenesená",J149,0)</f>
        <v>0</v>
      </c>
      <c r="BH149" s="245">
        <f>IF(N149="zníž. prenesená",J149,0)</f>
        <v>0</v>
      </c>
      <c r="BI149" s="245">
        <f>IF(N149="nulová",J149,0)</f>
        <v>0</v>
      </c>
      <c r="BJ149" s="14" t="s">
        <v>89</v>
      </c>
      <c r="BK149" s="246">
        <f>ROUND(I149*H149,3)</f>
        <v>0</v>
      </c>
      <c r="BL149" s="14" t="s">
        <v>327</v>
      </c>
      <c r="BM149" s="244" t="s">
        <v>2047</v>
      </c>
    </row>
    <row r="150" s="2" customFormat="1" ht="24.15" customHeight="1">
      <c r="A150" s="35"/>
      <c r="B150" s="36"/>
      <c r="C150" s="233" t="s">
        <v>315</v>
      </c>
      <c r="D150" s="233" t="s">
        <v>264</v>
      </c>
      <c r="E150" s="234" t="s">
        <v>2048</v>
      </c>
      <c r="F150" s="235" t="s">
        <v>2049</v>
      </c>
      <c r="G150" s="236" t="s">
        <v>410</v>
      </c>
      <c r="H150" s="237">
        <v>1</v>
      </c>
      <c r="I150" s="238"/>
      <c r="J150" s="237">
        <f>ROUND(I150*H150,3)</f>
        <v>0</v>
      </c>
      <c r="K150" s="239"/>
      <c r="L150" s="41"/>
      <c r="M150" s="240" t="s">
        <v>1</v>
      </c>
      <c r="N150" s="241" t="s">
        <v>44</v>
      </c>
      <c r="O150" s="94"/>
      <c r="P150" s="242">
        <f>O150*H150</f>
        <v>0</v>
      </c>
      <c r="Q150" s="242">
        <v>0.00191</v>
      </c>
      <c r="R150" s="242">
        <f>Q150*H150</f>
        <v>0.00191</v>
      </c>
      <c r="S150" s="242">
        <v>0</v>
      </c>
      <c r="T150" s="24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4" t="s">
        <v>327</v>
      </c>
      <c r="AT150" s="244" t="s">
        <v>264</v>
      </c>
      <c r="AU150" s="244" t="s">
        <v>89</v>
      </c>
      <c r="AY150" s="14" t="s">
        <v>263</v>
      </c>
      <c r="BE150" s="245">
        <f>IF(N150="základná",J150,0)</f>
        <v>0</v>
      </c>
      <c r="BF150" s="245">
        <f>IF(N150="znížená",J150,0)</f>
        <v>0</v>
      </c>
      <c r="BG150" s="245">
        <f>IF(N150="zákl. prenesená",J150,0)</f>
        <v>0</v>
      </c>
      <c r="BH150" s="245">
        <f>IF(N150="zníž. prenesená",J150,0)</f>
        <v>0</v>
      </c>
      <c r="BI150" s="245">
        <f>IF(N150="nulová",J150,0)</f>
        <v>0</v>
      </c>
      <c r="BJ150" s="14" t="s">
        <v>89</v>
      </c>
      <c r="BK150" s="246">
        <f>ROUND(I150*H150,3)</f>
        <v>0</v>
      </c>
      <c r="BL150" s="14" t="s">
        <v>327</v>
      </c>
      <c r="BM150" s="244" t="s">
        <v>2050</v>
      </c>
    </row>
    <row r="151" s="2" customFormat="1" ht="21.75" customHeight="1">
      <c r="A151" s="35"/>
      <c r="B151" s="36"/>
      <c r="C151" s="249" t="s">
        <v>319</v>
      </c>
      <c r="D151" s="249" t="s">
        <v>612</v>
      </c>
      <c r="E151" s="250" t="s">
        <v>2051</v>
      </c>
      <c r="F151" s="251" t="s">
        <v>2052</v>
      </c>
      <c r="G151" s="252" t="s">
        <v>410</v>
      </c>
      <c r="H151" s="253">
        <v>1</v>
      </c>
      <c r="I151" s="254"/>
      <c r="J151" s="253">
        <f>ROUND(I151*H151,3)</f>
        <v>0</v>
      </c>
      <c r="K151" s="255"/>
      <c r="L151" s="256"/>
      <c r="M151" s="257" t="s">
        <v>1</v>
      </c>
      <c r="N151" s="258" t="s">
        <v>44</v>
      </c>
      <c r="O151" s="94"/>
      <c r="P151" s="242">
        <f>O151*H151</f>
        <v>0</v>
      </c>
      <c r="Q151" s="242">
        <v>0.00059999999999999995</v>
      </c>
      <c r="R151" s="242">
        <f>Q151*H151</f>
        <v>0.00059999999999999995</v>
      </c>
      <c r="S151" s="242">
        <v>0</v>
      </c>
      <c r="T151" s="24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4" t="s">
        <v>717</v>
      </c>
      <c r="AT151" s="244" t="s">
        <v>612</v>
      </c>
      <c r="AU151" s="244" t="s">
        <v>89</v>
      </c>
      <c r="AY151" s="14" t="s">
        <v>263</v>
      </c>
      <c r="BE151" s="245">
        <f>IF(N151="základná",J151,0)</f>
        <v>0</v>
      </c>
      <c r="BF151" s="245">
        <f>IF(N151="znížená",J151,0)</f>
        <v>0</v>
      </c>
      <c r="BG151" s="245">
        <f>IF(N151="zákl. prenesená",J151,0)</f>
        <v>0</v>
      </c>
      <c r="BH151" s="245">
        <f>IF(N151="zníž. prenesená",J151,0)</f>
        <v>0</v>
      </c>
      <c r="BI151" s="245">
        <f>IF(N151="nulová",J151,0)</f>
        <v>0</v>
      </c>
      <c r="BJ151" s="14" t="s">
        <v>89</v>
      </c>
      <c r="BK151" s="246">
        <f>ROUND(I151*H151,3)</f>
        <v>0</v>
      </c>
      <c r="BL151" s="14" t="s">
        <v>327</v>
      </c>
      <c r="BM151" s="244" t="s">
        <v>2053</v>
      </c>
    </row>
    <row r="152" s="2" customFormat="1" ht="16.5" customHeight="1">
      <c r="A152" s="35"/>
      <c r="B152" s="36"/>
      <c r="C152" s="249" t="s">
        <v>327</v>
      </c>
      <c r="D152" s="249" t="s">
        <v>612</v>
      </c>
      <c r="E152" s="250" t="s">
        <v>2054</v>
      </c>
      <c r="F152" s="251" t="s">
        <v>2055</v>
      </c>
      <c r="G152" s="252" t="s">
        <v>410</v>
      </c>
      <c r="H152" s="253">
        <v>1</v>
      </c>
      <c r="I152" s="254"/>
      <c r="J152" s="253">
        <f>ROUND(I152*H152,3)</f>
        <v>0</v>
      </c>
      <c r="K152" s="255"/>
      <c r="L152" s="256"/>
      <c r="M152" s="257" t="s">
        <v>1</v>
      </c>
      <c r="N152" s="258" t="s">
        <v>44</v>
      </c>
      <c r="O152" s="94"/>
      <c r="P152" s="242">
        <f>O152*H152</f>
        <v>0</v>
      </c>
      <c r="Q152" s="242">
        <v>0.00040000000000000002</v>
      </c>
      <c r="R152" s="242">
        <f>Q152*H152</f>
        <v>0.00040000000000000002</v>
      </c>
      <c r="S152" s="242">
        <v>0</v>
      </c>
      <c r="T152" s="24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4" t="s">
        <v>717</v>
      </c>
      <c r="AT152" s="244" t="s">
        <v>612</v>
      </c>
      <c r="AU152" s="244" t="s">
        <v>89</v>
      </c>
      <c r="AY152" s="14" t="s">
        <v>263</v>
      </c>
      <c r="BE152" s="245">
        <f>IF(N152="základná",J152,0)</f>
        <v>0</v>
      </c>
      <c r="BF152" s="245">
        <f>IF(N152="znížená",J152,0)</f>
        <v>0</v>
      </c>
      <c r="BG152" s="245">
        <f>IF(N152="zákl. prenesená",J152,0)</f>
        <v>0</v>
      </c>
      <c r="BH152" s="245">
        <f>IF(N152="zníž. prenesená",J152,0)</f>
        <v>0</v>
      </c>
      <c r="BI152" s="245">
        <f>IF(N152="nulová",J152,0)</f>
        <v>0</v>
      </c>
      <c r="BJ152" s="14" t="s">
        <v>89</v>
      </c>
      <c r="BK152" s="246">
        <f>ROUND(I152*H152,3)</f>
        <v>0</v>
      </c>
      <c r="BL152" s="14" t="s">
        <v>327</v>
      </c>
      <c r="BM152" s="244" t="s">
        <v>2056</v>
      </c>
    </row>
    <row r="153" s="2" customFormat="1" ht="24.15" customHeight="1">
      <c r="A153" s="35"/>
      <c r="B153" s="36"/>
      <c r="C153" s="233" t="s">
        <v>331</v>
      </c>
      <c r="D153" s="233" t="s">
        <v>264</v>
      </c>
      <c r="E153" s="234" t="s">
        <v>2057</v>
      </c>
      <c r="F153" s="235" t="s">
        <v>2058</v>
      </c>
      <c r="G153" s="236" t="s">
        <v>410</v>
      </c>
      <c r="H153" s="237">
        <v>1</v>
      </c>
      <c r="I153" s="238"/>
      <c r="J153" s="237">
        <f>ROUND(I153*H153,3)</f>
        <v>0</v>
      </c>
      <c r="K153" s="239"/>
      <c r="L153" s="41"/>
      <c r="M153" s="240" t="s">
        <v>1</v>
      </c>
      <c r="N153" s="241" t="s">
        <v>44</v>
      </c>
      <c r="O153" s="94"/>
      <c r="P153" s="242">
        <f>O153*H153</f>
        <v>0</v>
      </c>
      <c r="Q153" s="242">
        <v>0.0035500000000000002</v>
      </c>
      <c r="R153" s="242">
        <f>Q153*H153</f>
        <v>0.0035500000000000002</v>
      </c>
      <c r="S153" s="242">
        <v>0</v>
      </c>
      <c r="T153" s="24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4" t="s">
        <v>327</v>
      </c>
      <c r="AT153" s="244" t="s">
        <v>264</v>
      </c>
      <c r="AU153" s="244" t="s">
        <v>89</v>
      </c>
      <c r="AY153" s="14" t="s">
        <v>263</v>
      </c>
      <c r="BE153" s="245">
        <f>IF(N153="základná",J153,0)</f>
        <v>0</v>
      </c>
      <c r="BF153" s="245">
        <f>IF(N153="znížená",J153,0)</f>
        <v>0</v>
      </c>
      <c r="BG153" s="245">
        <f>IF(N153="zákl. prenesená",J153,0)</f>
        <v>0</v>
      </c>
      <c r="BH153" s="245">
        <f>IF(N153="zníž. prenesená",J153,0)</f>
        <v>0</v>
      </c>
      <c r="BI153" s="245">
        <f>IF(N153="nulová",J153,0)</f>
        <v>0</v>
      </c>
      <c r="BJ153" s="14" t="s">
        <v>89</v>
      </c>
      <c r="BK153" s="246">
        <f>ROUND(I153*H153,3)</f>
        <v>0</v>
      </c>
      <c r="BL153" s="14" t="s">
        <v>327</v>
      </c>
      <c r="BM153" s="244" t="s">
        <v>2059</v>
      </c>
    </row>
    <row r="154" s="2" customFormat="1" ht="21.75" customHeight="1">
      <c r="A154" s="35"/>
      <c r="B154" s="36"/>
      <c r="C154" s="249" t="s">
        <v>1455</v>
      </c>
      <c r="D154" s="249" t="s">
        <v>612</v>
      </c>
      <c r="E154" s="250" t="s">
        <v>2060</v>
      </c>
      <c r="F154" s="251" t="s">
        <v>2061</v>
      </c>
      <c r="G154" s="252" t="s">
        <v>410</v>
      </c>
      <c r="H154" s="253">
        <v>1</v>
      </c>
      <c r="I154" s="254"/>
      <c r="J154" s="253">
        <f>ROUND(I154*H154,3)</f>
        <v>0</v>
      </c>
      <c r="K154" s="255"/>
      <c r="L154" s="256"/>
      <c r="M154" s="257" t="s">
        <v>1</v>
      </c>
      <c r="N154" s="258" t="s">
        <v>44</v>
      </c>
      <c r="O154" s="94"/>
      <c r="P154" s="242">
        <f>O154*H154</f>
        <v>0</v>
      </c>
      <c r="Q154" s="242">
        <v>0.00058</v>
      </c>
      <c r="R154" s="242">
        <f>Q154*H154</f>
        <v>0.00058</v>
      </c>
      <c r="S154" s="242">
        <v>0</v>
      </c>
      <c r="T154" s="243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4" t="s">
        <v>717</v>
      </c>
      <c r="AT154" s="244" t="s">
        <v>612</v>
      </c>
      <c r="AU154" s="244" t="s">
        <v>89</v>
      </c>
      <c r="AY154" s="14" t="s">
        <v>263</v>
      </c>
      <c r="BE154" s="245">
        <f>IF(N154="základná",J154,0)</f>
        <v>0</v>
      </c>
      <c r="BF154" s="245">
        <f>IF(N154="znížená",J154,0)</f>
        <v>0</v>
      </c>
      <c r="BG154" s="245">
        <f>IF(N154="zákl. prenesená",J154,0)</f>
        <v>0</v>
      </c>
      <c r="BH154" s="245">
        <f>IF(N154="zníž. prenesená",J154,0)</f>
        <v>0</v>
      </c>
      <c r="BI154" s="245">
        <f>IF(N154="nulová",J154,0)</f>
        <v>0</v>
      </c>
      <c r="BJ154" s="14" t="s">
        <v>89</v>
      </c>
      <c r="BK154" s="246">
        <f>ROUND(I154*H154,3)</f>
        <v>0</v>
      </c>
      <c r="BL154" s="14" t="s">
        <v>327</v>
      </c>
      <c r="BM154" s="244" t="s">
        <v>2062</v>
      </c>
    </row>
    <row r="155" s="2" customFormat="1" ht="16.5" customHeight="1">
      <c r="A155" s="35"/>
      <c r="B155" s="36"/>
      <c r="C155" s="249" t="s">
        <v>339</v>
      </c>
      <c r="D155" s="249" t="s">
        <v>612</v>
      </c>
      <c r="E155" s="250" t="s">
        <v>2063</v>
      </c>
      <c r="F155" s="251" t="s">
        <v>2064</v>
      </c>
      <c r="G155" s="252" t="s">
        <v>410</v>
      </c>
      <c r="H155" s="253">
        <v>1</v>
      </c>
      <c r="I155" s="254"/>
      <c r="J155" s="253">
        <f>ROUND(I155*H155,3)</f>
        <v>0</v>
      </c>
      <c r="K155" s="255"/>
      <c r="L155" s="256"/>
      <c r="M155" s="257" t="s">
        <v>1</v>
      </c>
      <c r="N155" s="258" t="s">
        <v>44</v>
      </c>
      <c r="O155" s="94"/>
      <c r="P155" s="242">
        <f>O155*H155</f>
        <v>0</v>
      </c>
      <c r="Q155" s="242">
        <v>0.00059999999999999995</v>
      </c>
      <c r="R155" s="242">
        <f>Q155*H155</f>
        <v>0.00059999999999999995</v>
      </c>
      <c r="S155" s="242">
        <v>0</v>
      </c>
      <c r="T155" s="243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4" t="s">
        <v>717</v>
      </c>
      <c r="AT155" s="244" t="s">
        <v>612</v>
      </c>
      <c r="AU155" s="244" t="s">
        <v>89</v>
      </c>
      <c r="AY155" s="14" t="s">
        <v>263</v>
      </c>
      <c r="BE155" s="245">
        <f>IF(N155="základná",J155,0)</f>
        <v>0</v>
      </c>
      <c r="BF155" s="245">
        <f>IF(N155="znížená",J155,0)</f>
        <v>0</v>
      </c>
      <c r="BG155" s="245">
        <f>IF(N155="zákl. prenesená",J155,0)</f>
        <v>0</v>
      </c>
      <c r="BH155" s="245">
        <f>IF(N155="zníž. prenesená",J155,0)</f>
        <v>0</v>
      </c>
      <c r="BI155" s="245">
        <f>IF(N155="nulová",J155,0)</f>
        <v>0</v>
      </c>
      <c r="BJ155" s="14" t="s">
        <v>89</v>
      </c>
      <c r="BK155" s="246">
        <f>ROUND(I155*H155,3)</f>
        <v>0</v>
      </c>
      <c r="BL155" s="14" t="s">
        <v>327</v>
      </c>
      <c r="BM155" s="244" t="s">
        <v>2065</v>
      </c>
    </row>
    <row r="156" s="2" customFormat="1" ht="24.15" customHeight="1">
      <c r="A156" s="35"/>
      <c r="B156" s="36"/>
      <c r="C156" s="233" t="s">
        <v>7</v>
      </c>
      <c r="D156" s="233" t="s">
        <v>264</v>
      </c>
      <c r="E156" s="234" t="s">
        <v>2066</v>
      </c>
      <c r="F156" s="235" t="s">
        <v>2067</v>
      </c>
      <c r="G156" s="236" t="s">
        <v>569</v>
      </c>
      <c r="H156" s="237">
        <v>18</v>
      </c>
      <c r="I156" s="238"/>
      <c r="J156" s="237">
        <f>ROUND(I156*H156,3)</f>
        <v>0</v>
      </c>
      <c r="K156" s="239"/>
      <c r="L156" s="41"/>
      <c r="M156" s="240" t="s">
        <v>1</v>
      </c>
      <c r="N156" s="241" t="s">
        <v>44</v>
      </c>
      <c r="O156" s="94"/>
      <c r="P156" s="242">
        <f>O156*H156</f>
        <v>0</v>
      </c>
      <c r="Q156" s="242">
        <v>0.00018000000000000001</v>
      </c>
      <c r="R156" s="242">
        <f>Q156*H156</f>
        <v>0.0032400000000000003</v>
      </c>
      <c r="S156" s="242">
        <v>0</v>
      </c>
      <c r="T156" s="243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4" t="s">
        <v>327</v>
      </c>
      <c r="AT156" s="244" t="s">
        <v>264</v>
      </c>
      <c r="AU156" s="244" t="s">
        <v>89</v>
      </c>
      <c r="AY156" s="14" t="s">
        <v>263</v>
      </c>
      <c r="BE156" s="245">
        <f>IF(N156="základná",J156,0)</f>
        <v>0</v>
      </c>
      <c r="BF156" s="245">
        <f>IF(N156="znížená",J156,0)</f>
        <v>0</v>
      </c>
      <c r="BG156" s="245">
        <f>IF(N156="zákl. prenesená",J156,0)</f>
        <v>0</v>
      </c>
      <c r="BH156" s="245">
        <f>IF(N156="zníž. prenesená",J156,0)</f>
        <v>0</v>
      </c>
      <c r="BI156" s="245">
        <f>IF(N156="nulová",J156,0)</f>
        <v>0</v>
      </c>
      <c r="BJ156" s="14" t="s">
        <v>89</v>
      </c>
      <c r="BK156" s="246">
        <f>ROUND(I156*H156,3)</f>
        <v>0</v>
      </c>
      <c r="BL156" s="14" t="s">
        <v>327</v>
      </c>
      <c r="BM156" s="244" t="s">
        <v>2068</v>
      </c>
    </row>
    <row r="157" s="2" customFormat="1" ht="24.15" customHeight="1">
      <c r="A157" s="35"/>
      <c r="B157" s="36"/>
      <c r="C157" s="233" t="s">
        <v>350</v>
      </c>
      <c r="D157" s="233" t="s">
        <v>264</v>
      </c>
      <c r="E157" s="234" t="s">
        <v>2069</v>
      </c>
      <c r="F157" s="235" t="s">
        <v>1674</v>
      </c>
      <c r="G157" s="236" t="s">
        <v>569</v>
      </c>
      <c r="H157" s="237">
        <v>18</v>
      </c>
      <c r="I157" s="238"/>
      <c r="J157" s="237">
        <f>ROUND(I157*H157,3)</f>
        <v>0</v>
      </c>
      <c r="K157" s="239"/>
      <c r="L157" s="41"/>
      <c r="M157" s="240" t="s">
        <v>1</v>
      </c>
      <c r="N157" s="241" t="s">
        <v>44</v>
      </c>
      <c r="O157" s="94"/>
      <c r="P157" s="242">
        <f>O157*H157</f>
        <v>0</v>
      </c>
      <c r="Q157" s="242">
        <v>1.0000000000000001E-05</v>
      </c>
      <c r="R157" s="242">
        <f>Q157*H157</f>
        <v>0.00018000000000000001</v>
      </c>
      <c r="S157" s="242">
        <v>0</v>
      </c>
      <c r="T157" s="24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4" t="s">
        <v>327</v>
      </c>
      <c r="AT157" s="244" t="s">
        <v>264</v>
      </c>
      <c r="AU157" s="244" t="s">
        <v>89</v>
      </c>
      <c r="AY157" s="14" t="s">
        <v>263</v>
      </c>
      <c r="BE157" s="245">
        <f>IF(N157="základná",J157,0)</f>
        <v>0</v>
      </c>
      <c r="BF157" s="245">
        <f>IF(N157="znížená",J157,0)</f>
        <v>0</v>
      </c>
      <c r="BG157" s="245">
        <f>IF(N157="zákl. prenesená",J157,0)</f>
        <v>0</v>
      </c>
      <c r="BH157" s="245">
        <f>IF(N157="zníž. prenesená",J157,0)</f>
        <v>0</v>
      </c>
      <c r="BI157" s="245">
        <f>IF(N157="nulová",J157,0)</f>
        <v>0</v>
      </c>
      <c r="BJ157" s="14" t="s">
        <v>89</v>
      </c>
      <c r="BK157" s="246">
        <f>ROUND(I157*H157,3)</f>
        <v>0</v>
      </c>
      <c r="BL157" s="14" t="s">
        <v>327</v>
      </c>
      <c r="BM157" s="244" t="s">
        <v>2070</v>
      </c>
    </row>
    <row r="158" s="2" customFormat="1" ht="24.15" customHeight="1">
      <c r="A158" s="35"/>
      <c r="B158" s="36"/>
      <c r="C158" s="233" t="s">
        <v>1468</v>
      </c>
      <c r="D158" s="233" t="s">
        <v>264</v>
      </c>
      <c r="E158" s="234" t="s">
        <v>2071</v>
      </c>
      <c r="F158" s="235" t="s">
        <v>2072</v>
      </c>
      <c r="G158" s="236" t="s">
        <v>1445</v>
      </c>
      <c r="H158" s="238"/>
      <c r="I158" s="238"/>
      <c r="J158" s="237">
        <f>ROUND(I158*H158,3)</f>
        <v>0</v>
      </c>
      <c r="K158" s="239"/>
      <c r="L158" s="41"/>
      <c r="M158" s="240" t="s">
        <v>1</v>
      </c>
      <c r="N158" s="241" t="s">
        <v>44</v>
      </c>
      <c r="O158" s="94"/>
      <c r="P158" s="242">
        <f>O158*H158</f>
        <v>0</v>
      </c>
      <c r="Q158" s="242">
        <v>0</v>
      </c>
      <c r="R158" s="242">
        <f>Q158*H158</f>
        <v>0</v>
      </c>
      <c r="S158" s="242">
        <v>0</v>
      </c>
      <c r="T158" s="243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4" t="s">
        <v>327</v>
      </c>
      <c r="AT158" s="244" t="s">
        <v>264</v>
      </c>
      <c r="AU158" s="244" t="s">
        <v>89</v>
      </c>
      <c r="AY158" s="14" t="s">
        <v>263</v>
      </c>
      <c r="BE158" s="245">
        <f>IF(N158="základná",J158,0)</f>
        <v>0</v>
      </c>
      <c r="BF158" s="245">
        <f>IF(N158="znížená",J158,0)</f>
        <v>0</v>
      </c>
      <c r="BG158" s="245">
        <f>IF(N158="zákl. prenesená",J158,0)</f>
        <v>0</v>
      </c>
      <c r="BH158" s="245">
        <f>IF(N158="zníž. prenesená",J158,0)</f>
        <v>0</v>
      </c>
      <c r="BI158" s="245">
        <f>IF(N158="nulová",J158,0)</f>
        <v>0</v>
      </c>
      <c r="BJ158" s="14" t="s">
        <v>89</v>
      </c>
      <c r="BK158" s="246">
        <f>ROUND(I158*H158,3)</f>
        <v>0</v>
      </c>
      <c r="BL158" s="14" t="s">
        <v>327</v>
      </c>
      <c r="BM158" s="244" t="s">
        <v>2073</v>
      </c>
    </row>
    <row r="159" s="2" customFormat="1" ht="24.15" customHeight="1">
      <c r="A159" s="35"/>
      <c r="B159" s="36"/>
      <c r="C159" s="233" t="s">
        <v>1472</v>
      </c>
      <c r="D159" s="233" t="s">
        <v>264</v>
      </c>
      <c r="E159" s="234" t="s">
        <v>2074</v>
      </c>
      <c r="F159" s="235" t="s">
        <v>2075</v>
      </c>
      <c r="G159" s="236" t="s">
        <v>1445</v>
      </c>
      <c r="H159" s="238"/>
      <c r="I159" s="238"/>
      <c r="J159" s="237">
        <f>ROUND(I159*H159,3)</f>
        <v>0</v>
      </c>
      <c r="K159" s="239"/>
      <c r="L159" s="41"/>
      <c r="M159" s="240" t="s">
        <v>1</v>
      </c>
      <c r="N159" s="241" t="s">
        <v>44</v>
      </c>
      <c r="O159" s="94"/>
      <c r="P159" s="242">
        <f>O159*H159</f>
        <v>0</v>
      </c>
      <c r="Q159" s="242">
        <v>0</v>
      </c>
      <c r="R159" s="242">
        <f>Q159*H159</f>
        <v>0</v>
      </c>
      <c r="S159" s="242">
        <v>0</v>
      </c>
      <c r="T159" s="243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4" t="s">
        <v>327</v>
      </c>
      <c r="AT159" s="244" t="s">
        <v>264</v>
      </c>
      <c r="AU159" s="244" t="s">
        <v>89</v>
      </c>
      <c r="AY159" s="14" t="s">
        <v>263</v>
      </c>
      <c r="BE159" s="245">
        <f>IF(N159="základná",J159,0)</f>
        <v>0</v>
      </c>
      <c r="BF159" s="245">
        <f>IF(N159="znížená",J159,0)</f>
        <v>0</v>
      </c>
      <c r="BG159" s="245">
        <f>IF(N159="zákl. prenesená",J159,0)</f>
        <v>0</v>
      </c>
      <c r="BH159" s="245">
        <f>IF(N159="zníž. prenesená",J159,0)</f>
        <v>0</v>
      </c>
      <c r="BI159" s="245">
        <f>IF(N159="nulová",J159,0)</f>
        <v>0</v>
      </c>
      <c r="BJ159" s="14" t="s">
        <v>89</v>
      </c>
      <c r="BK159" s="246">
        <f>ROUND(I159*H159,3)</f>
        <v>0</v>
      </c>
      <c r="BL159" s="14" t="s">
        <v>327</v>
      </c>
      <c r="BM159" s="244" t="s">
        <v>2076</v>
      </c>
    </row>
    <row r="160" s="12" customFormat="1" ht="22.8" customHeight="1">
      <c r="A160" s="12"/>
      <c r="B160" s="219"/>
      <c r="C160" s="220"/>
      <c r="D160" s="221" t="s">
        <v>77</v>
      </c>
      <c r="E160" s="247" t="s">
        <v>1810</v>
      </c>
      <c r="F160" s="247" t="s">
        <v>1811</v>
      </c>
      <c r="G160" s="220"/>
      <c r="H160" s="220"/>
      <c r="I160" s="223"/>
      <c r="J160" s="248">
        <f>BK160</f>
        <v>0</v>
      </c>
      <c r="K160" s="220"/>
      <c r="L160" s="225"/>
      <c r="M160" s="226"/>
      <c r="N160" s="227"/>
      <c r="O160" s="227"/>
      <c r="P160" s="228">
        <f>SUM(P161:P182)</f>
        <v>0</v>
      </c>
      <c r="Q160" s="227"/>
      <c r="R160" s="228">
        <f>SUM(R161:R182)</f>
        <v>0.26228000000000001</v>
      </c>
      <c r="S160" s="227"/>
      <c r="T160" s="229">
        <f>SUM(T161:T182)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30" t="s">
        <v>89</v>
      </c>
      <c r="AT160" s="231" t="s">
        <v>77</v>
      </c>
      <c r="AU160" s="231" t="s">
        <v>85</v>
      </c>
      <c r="AY160" s="230" t="s">
        <v>263</v>
      </c>
      <c r="BK160" s="232">
        <f>SUM(BK161:BK182)</f>
        <v>0</v>
      </c>
    </row>
    <row r="161" s="2" customFormat="1" ht="16.5" customHeight="1">
      <c r="A161" s="35"/>
      <c r="B161" s="36"/>
      <c r="C161" s="233" t="s">
        <v>366</v>
      </c>
      <c r="D161" s="233" t="s">
        <v>264</v>
      </c>
      <c r="E161" s="234" t="s">
        <v>2077</v>
      </c>
      <c r="F161" s="235" t="s">
        <v>1813</v>
      </c>
      <c r="G161" s="236" t="s">
        <v>2043</v>
      </c>
      <c r="H161" s="237">
        <v>15</v>
      </c>
      <c r="I161" s="238"/>
      <c r="J161" s="237">
        <f>ROUND(I161*H161,3)</f>
        <v>0</v>
      </c>
      <c r="K161" s="239"/>
      <c r="L161" s="41"/>
      <c r="M161" s="240" t="s">
        <v>1</v>
      </c>
      <c r="N161" s="241" t="s">
        <v>44</v>
      </c>
      <c r="O161" s="94"/>
      <c r="P161" s="242">
        <f>O161*H161</f>
        <v>0</v>
      </c>
      <c r="Q161" s="242">
        <v>0.0011199999999999999</v>
      </c>
      <c r="R161" s="242">
        <f>Q161*H161</f>
        <v>0.016799999999999999</v>
      </c>
      <c r="S161" s="242">
        <v>0</v>
      </c>
      <c r="T161" s="243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4" t="s">
        <v>327</v>
      </c>
      <c r="AT161" s="244" t="s">
        <v>264</v>
      </c>
      <c r="AU161" s="244" t="s">
        <v>89</v>
      </c>
      <c r="AY161" s="14" t="s">
        <v>263</v>
      </c>
      <c r="BE161" s="245">
        <f>IF(N161="základná",J161,0)</f>
        <v>0</v>
      </c>
      <c r="BF161" s="245">
        <f>IF(N161="znížená",J161,0)</f>
        <v>0</v>
      </c>
      <c r="BG161" s="245">
        <f>IF(N161="zákl. prenesená",J161,0)</f>
        <v>0</v>
      </c>
      <c r="BH161" s="245">
        <f>IF(N161="zníž. prenesená",J161,0)</f>
        <v>0</v>
      </c>
      <c r="BI161" s="245">
        <f>IF(N161="nulová",J161,0)</f>
        <v>0</v>
      </c>
      <c r="BJ161" s="14" t="s">
        <v>89</v>
      </c>
      <c r="BK161" s="246">
        <f>ROUND(I161*H161,3)</f>
        <v>0</v>
      </c>
      <c r="BL161" s="14" t="s">
        <v>327</v>
      </c>
      <c r="BM161" s="244" t="s">
        <v>2078</v>
      </c>
    </row>
    <row r="162" s="2" customFormat="1" ht="16.5" customHeight="1">
      <c r="A162" s="35"/>
      <c r="B162" s="36"/>
      <c r="C162" s="249" t="s">
        <v>370</v>
      </c>
      <c r="D162" s="249" t="s">
        <v>612</v>
      </c>
      <c r="E162" s="250" t="s">
        <v>2079</v>
      </c>
      <c r="F162" s="251" t="s">
        <v>2080</v>
      </c>
      <c r="G162" s="252" t="s">
        <v>410</v>
      </c>
      <c r="H162" s="253">
        <v>15</v>
      </c>
      <c r="I162" s="254"/>
      <c r="J162" s="253">
        <f>ROUND(I162*H162,3)</f>
        <v>0</v>
      </c>
      <c r="K162" s="255"/>
      <c r="L162" s="256"/>
      <c r="M162" s="257" t="s">
        <v>1</v>
      </c>
      <c r="N162" s="258" t="s">
        <v>44</v>
      </c>
      <c r="O162" s="94"/>
      <c r="P162" s="242">
        <f>O162*H162</f>
        <v>0</v>
      </c>
      <c r="Q162" s="242">
        <v>0.00020000000000000001</v>
      </c>
      <c r="R162" s="242">
        <f>Q162*H162</f>
        <v>0.0030000000000000001</v>
      </c>
      <c r="S162" s="242">
        <v>0</v>
      </c>
      <c r="T162" s="243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4" t="s">
        <v>717</v>
      </c>
      <c r="AT162" s="244" t="s">
        <v>612</v>
      </c>
      <c r="AU162" s="244" t="s">
        <v>89</v>
      </c>
      <c r="AY162" s="14" t="s">
        <v>263</v>
      </c>
      <c r="BE162" s="245">
        <f>IF(N162="základná",J162,0)</f>
        <v>0</v>
      </c>
      <c r="BF162" s="245">
        <f>IF(N162="znížená",J162,0)</f>
        <v>0</v>
      </c>
      <c r="BG162" s="245">
        <f>IF(N162="zákl. prenesená",J162,0)</f>
        <v>0</v>
      </c>
      <c r="BH162" s="245">
        <f>IF(N162="zníž. prenesená",J162,0)</f>
        <v>0</v>
      </c>
      <c r="BI162" s="245">
        <f>IF(N162="nulová",J162,0)</f>
        <v>0</v>
      </c>
      <c r="BJ162" s="14" t="s">
        <v>89</v>
      </c>
      <c r="BK162" s="246">
        <f>ROUND(I162*H162,3)</f>
        <v>0</v>
      </c>
      <c r="BL162" s="14" t="s">
        <v>327</v>
      </c>
      <c r="BM162" s="244" t="s">
        <v>2081</v>
      </c>
    </row>
    <row r="163" s="2" customFormat="1" ht="16.5" customHeight="1">
      <c r="A163" s="35"/>
      <c r="B163" s="36"/>
      <c r="C163" s="233" t="s">
        <v>403</v>
      </c>
      <c r="D163" s="233" t="s">
        <v>264</v>
      </c>
      <c r="E163" s="234" t="s">
        <v>2082</v>
      </c>
      <c r="F163" s="235" t="s">
        <v>2083</v>
      </c>
      <c r="G163" s="236" t="s">
        <v>2043</v>
      </c>
      <c r="H163" s="237">
        <v>1</v>
      </c>
      <c r="I163" s="238"/>
      <c r="J163" s="237">
        <f>ROUND(I163*H163,3)</f>
        <v>0</v>
      </c>
      <c r="K163" s="239"/>
      <c r="L163" s="41"/>
      <c r="M163" s="240" t="s">
        <v>1</v>
      </c>
      <c r="N163" s="241" t="s">
        <v>44</v>
      </c>
      <c r="O163" s="94"/>
      <c r="P163" s="242">
        <f>O163*H163</f>
        <v>0</v>
      </c>
      <c r="Q163" s="242">
        <v>0.00462</v>
      </c>
      <c r="R163" s="242">
        <f>Q163*H163</f>
        <v>0.00462</v>
      </c>
      <c r="S163" s="242">
        <v>0</v>
      </c>
      <c r="T163" s="243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4" t="s">
        <v>327</v>
      </c>
      <c r="AT163" s="244" t="s">
        <v>264</v>
      </c>
      <c r="AU163" s="244" t="s">
        <v>89</v>
      </c>
      <c r="AY163" s="14" t="s">
        <v>263</v>
      </c>
      <c r="BE163" s="245">
        <f>IF(N163="základná",J163,0)</f>
        <v>0</v>
      </c>
      <c r="BF163" s="245">
        <f>IF(N163="znížená",J163,0)</f>
        <v>0</v>
      </c>
      <c r="BG163" s="245">
        <f>IF(N163="zákl. prenesená",J163,0)</f>
        <v>0</v>
      </c>
      <c r="BH163" s="245">
        <f>IF(N163="zníž. prenesená",J163,0)</f>
        <v>0</v>
      </c>
      <c r="BI163" s="245">
        <f>IF(N163="nulová",J163,0)</f>
        <v>0</v>
      </c>
      <c r="BJ163" s="14" t="s">
        <v>89</v>
      </c>
      <c r="BK163" s="246">
        <f>ROUND(I163*H163,3)</f>
        <v>0</v>
      </c>
      <c r="BL163" s="14" t="s">
        <v>327</v>
      </c>
      <c r="BM163" s="244" t="s">
        <v>2084</v>
      </c>
    </row>
    <row r="164" s="2" customFormat="1" ht="33" customHeight="1">
      <c r="A164" s="35"/>
      <c r="B164" s="36"/>
      <c r="C164" s="249" t="s">
        <v>1496</v>
      </c>
      <c r="D164" s="249" t="s">
        <v>612</v>
      </c>
      <c r="E164" s="250" t="s">
        <v>2085</v>
      </c>
      <c r="F164" s="251" t="s">
        <v>2086</v>
      </c>
      <c r="G164" s="252" t="s">
        <v>410</v>
      </c>
      <c r="H164" s="253">
        <v>1</v>
      </c>
      <c r="I164" s="254"/>
      <c r="J164" s="253">
        <f>ROUND(I164*H164,3)</f>
        <v>0</v>
      </c>
      <c r="K164" s="255"/>
      <c r="L164" s="256"/>
      <c r="M164" s="257" t="s">
        <v>1</v>
      </c>
      <c r="N164" s="258" t="s">
        <v>44</v>
      </c>
      <c r="O164" s="94"/>
      <c r="P164" s="242">
        <f>O164*H164</f>
        <v>0</v>
      </c>
      <c r="Q164" s="242">
        <v>0.032989999999999998</v>
      </c>
      <c r="R164" s="242">
        <f>Q164*H164</f>
        <v>0.032989999999999998</v>
      </c>
      <c r="S164" s="242">
        <v>0</v>
      </c>
      <c r="T164" s="243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4" t="s">
        <v>717</v>
      </c>
      <c r="AT164" s="244" t="s">
        <v>612</v>
      </c>
      <c r="AU164" s="244" t="s">
        <v>89</v>
      </c>
      <c r="AY164" s="14" t="s">
        <v>263</v>
      </c>
      <c r="BE164" s="245">
        <f>IF(N164="základná",J164,0)</f>
        <v>0</v>
      </c>
      <c r="BF164" s="245">
        <f>IF(N164="znížená",J164,0)</f>
        <v>0</v>
      </c>
      <c r="BG164" s="245">
        <f>IF(N164="zákl. prenesená",J164,0)</f>
        <v>0</v>
      </c>
      <c r="BH164" s="245">
        <f>IF(N164="zníž. prenesená",J164,0)</f>
        <v>0</v>
      </c>
      <c r="BI164" s="245">
        <f>IF(N164="nulová",J164,0)</f>
        <v>0</v>
      </c>
      <c r="BJ164" s="14" t="s">
        <v>89</v>
      </c>
      <c r="BK164" s="246">
        <f>ROUND(I164*H164,3)</f>
        <v>0</v>
      </c>
      <c r="BL164" s="14" t="s">
        <v>327</v>
      </c>
      <c r="BM164" s="244" t="s">
        <v>2087</v>
      </c>
    </row>
    <row r="165" s="2" customFormat="1" ht="16.5" customHeight="1">
      <c r="A165" s="35"/>
      <c r="B165" s="36"/>
      <c r="C165" s="233" t="s">
        <v>1486</v>
      </c>
      <c r="D165" s="233" t="s">
        <v>264</v>
      </c>
      <c r="E165" s="234" t="s">
        <v>2088</v>
      </c>
      <c r="F165" s="235" t="s">
        <v>2089</v>
      </c>
      <c r="G165" s="236" t="s">
        <v>2043</v>
      </c>
      <c r="H165" s="237">
        <v>1</v>
      </c>
      <c r="I165" s="238"/>
      <c r="J165" s="237">
        <f>ROUND(I165*H165,3)</f>
        <v>0</v>
      </c>
      <c r="K165" s="239"/>
      <c r="L165" s="41"/>
      <c r="M165" s="240" t="s">
        <v>1</v>
      </c>
      <c r="N165" s="241" t="s">
        <v>44</v>
      </c>
      <c r="O165" s="94"/>
      <c r="P165" s="242">
        <f>O165*H165</f>
        <v>0</v>
      </c>
      <c r="Q165" s="242">
        <v>0.01346</v>
      </c>
      <c r="R165" s="242">
        <f>Q165*H165</f>
        <v>0.01346</v>
      </c>
      <c r="S165" s="242">
        <v>0</v>
      </c>
      <c r="T165" s="243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4" t="s">
        <v>327</v>
      </c>
      <c r="AT165" s="244" t="s">
        <v>264</v>
      </c>
      <c r="AU165" s="244" t="s">
        <v>89</v>
      </c>
      <c r="AY165" s="14" t="s">
        <v>263</v>
      </c>
      <c r="BE165" s="245">
        <f>IF(N165="základná",J165,0)</f>
        <v>0</v>
      </c>
      <c r="BF165" s="245">
        <f>IF(N165="znížená",J165,0)</f>
        <v>0</v>
      </c>
      <c r="BG165" s="245">
        <f>IF(N165="zákl. prenesená",J165,0)</f>
        <v>0</v>
      </c>
      <c r="BH165" s="245">
        <f>IF(N165="zníž. prenesená",J165,0)</f>
        <v>0</v>
      </c>
      <c r="BI165" s="245">
        <f>IF(N165="nulová",J165,0)</f>
        <v>0</v>
      </c>
      <c r="BJ165" s="14" t="s">
        <v>89</v>
      </c>
      <c r="BK165" s="246">
        <f>ROUND(I165*H165,3)</f>
        <v>0</v>
      </c>
      <c r="BL165" s="14" t="s">
        <v>327</v>
      </c>
      <c r="BM165" s="244" t="s">
        <v>2090</v>
      </c>
    </row>
    <row r="166" s="2" customFormat="1" ht="24.15" customHeight="1">
      <c r="A166" s="35"/>
      <c r="B166" s="36"/>
      <c r="C166" s="249" t="s">
        <v>390</v>
      </c>
      <c r="D166" s="249" t="s">
        <v>612</v>
      </c>
      <c r="E166" s="250" t="s">
        <v>2091</v>
      </c>
      <c r="F166" s="251" t="s">
        <v>2092</v>
      </c>
      <c r="G166" s="252" t="s">
        <v>410</v>
      </c>
      <c r="H166" s="253">
        <v>1</v>
      </c>
      <c r="I166" s="254"/>
      <c r="J166" s="253">
        <f>ROUND(I166*H166,3)</f>
        <v>0</v>
      </c>
      <c r="K166" s="255"/>
      <c r="L166" s="256"/>
      <c r="M166" s="257" t="s">
        <v>1</v>
      </c>
      <c r="N166" s="258" t="s">
        <v>44</v>
      </c>
      <c r="O166" s="94"/>
      <c r="P166" s="242">
        <f>O166*H166</f>
        <v>0</v>
      </c>
      <c r="Q166" s="242">
        <v>0.030200000000000001</v>
      </c>
      <c r="R166" s="242">
        <f>Q166*H166</f>
        <v>0.030200000000000001</v>
      </c>
      <c r="S166" s="242">
        <v>0</v>
      </c>
      <c r="T166" s="243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4" t="s">
        <v>717</v>
      </c>
      <c r="AT166" s="244" t="s">
        <v>612</v>
      </c>
      <c r="AU166" s="244" t="s">
        <v>89</v>
      </c>
      <c r="AY166" s="14" t="s">
        <v>263</v>
      </c>
      <c r="BE166" s="245">
        <f>IF(N166="základná",J166,0)</f>
        <v>0</v>
      </c>
      <c r="BF166" s="245">
        <f>IF(N166="znížená",J166,0)</f>
        <v>0</v>
      </c>
      <c r="BG166" s="245">
        <f>IF(N166="zákl. prenesená",J166,0)</f>
        <v>0</v>
      </c>
      <c r="BH166" s="245">
        <f>IF(N166="zníž. prenesená",J166,0)</f>
        <v>0</v>
      </c>
      <c r="BI166" s="245">
        <f>IF(N166="nulová",J166,0)</f>
        <v>0</v>
      </c>
      <c r="BJ166" s="14" t="s">
        <v>89</v>
      </c>
      <c r="BK166" s="246">
        <f>ROUND(I166*H166,3)</f>
        <v>0</v>
      </c>
      <c r="BL166" s="14" t="s">
        <v>327</v>
      </c>
      <c r="BM166" s="244" t="s">
        <v>2093</v>
      </c>
    </row>
    <row r="167" s="2" customFormat="1" ht="16.5" customHeight="1">
      <c r="A167" s="35"/>
      <c r="B167" s="36"/>
      <c r="C167" s="233" t="s">
        <v>374</v>
      </c>
      <c r="D167" s="233" t="s">
        <v>264</v>
      </c>
      <c r="E167" s="234" t="s">
        <v>2094</v>
      </c>
      <c r="F167" s="235" t="s">
        <v>2095</v>
      </c>
      <c r="G167" s="236" t="s">
        <v>2043</v>
      </c>
      <c r="H167" s="237">
        <v>1</v>
      </c>
      <c r="I167" s="238"/>
      <c r="J167" s="237">
        <f>ROUND(I167*H167,3)</f>
        <v>0</v>
      </c>
      <c r="K167" s="239"/>
      <c r="L167" s="41"/>
      <c r="M167" s="240" t="s">
        <v>1</v>
      </c>
      <c r="N167" s="241" t="s">
        <v>44</v>
      </c>
      <c r="O167" s="94"/>
      <c r="P167" s="242">
        <f>O167*H167</f>
        <v>0</v>
      </c>
      <c r="Q167" s="242">
        <v>0.044019999999999997</v>
      </c>
      <c r="R167" s="242">
        <f>Q167*H167</f>
        <v>0.044019999999999997</v>
      </c>
      <c r="S167" s="242">
        <v>0</v>
      </c>
      <c r="T167" s="243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4" t="s">
        <v>327</v>
      </c>
      <c r="AT167" s="244" t="s">
        <v>264</v>
      </c>
      <c r="AU167" s="244" t="s">
        <v>89</v>
      </c>
      <c r="AY167" s="14" t="s">
        <v>263</v>
      </c>
      <c r="BE167" s="245">
        <f>IF(N167="základná",J167,0)</f>
        <v>0</v>
      </c>
      <c r="BF167" s="245">
        <f>IF(N167="znížená",J167,0)</f>
        <v>0</v>
      </c>
      <c r="BG167" s="245">
        <f>IF(N167="zákl. prenesená",J167,0)</f>
        <v>0</v>
      </c>
      <c r="BH167" s="245">
        <f>IF(N167="zníž. prenesená",J167,0)</f>
        <v>0</v>
      </c>
      <c r="BI167" s="245">
        <f>IF(N167="nulová",J167,0)</f>
        <v>0</v>
      </c>
      <c r="BJ167" s="14" t="s">
        <v>89</v>
      </c>
      <c r="BK167" s="246">
        <f>ROUND(I167*H167,3)</f>
        <v>0</v>
      </c>
      <c r="BL167" s="14" t="s">
        <v>327</v>
      </c>
      <c r="BM167" s="244" t="s">
        <v>2096</v>
      </c>
    </row>
    <row r="168" s="2" customFormat="1" ht="24.15" customHeight="1">
      <c r="A168" s="35"/>
      <c r="B168" s="36"/>
      <c r="C168" s="249" t="s">
        <v>1482</v>
      </c>
      <c r="D168" s="249" t="s">
        <v>612</v>
      </c>
      <c r="E168" s="250" t="s">
        <v>2097</v>
      </c>
      <c r="F168" s="251" t="s">
        <v>2098</v>
      </c>
      <c r="G168" s="252" t="s">
        <v>410</v>
      </c>
      <c r="H168" s="253">
        <v>1</v>
      </c>
      <c r="I168" s="254"/>
      <c r="J168" s="253">
        <f>ROUND(I168*H168,3)</f>
        <v>0</v>
      </c>
      <c r="K168" s="255"/>
      <c r="L168" s="256"/>
      <c r="M168" s="257" t="s">
        <v>1</v>
      </c>
      <c r="N168" s="258" t="s">
        <v>44</v>
      </c>
      <c r="O168" s="94"/>
      <c r="P168" s="242">
        <f>O168*H168</f>
        <v>0</v>
      </c>
      <c r="Q168" s="242">
        <v>0.030200000000000001</v>
      </c>
      <c r="R168" s="242">
        <f>Q168*H168</f>
        <v>0.030200000000000001</v>
      </c>
      <c r="S168" s="242">
        <v>0</v>
      </c>
      <c r="T168" s="243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4" t="s">
        <v>717</v>
      </c>
      <c r="AT168" s="244" t="s">
        <v>612</v>
      </c>
      <c r="AU168" s="244" t="s">
        <v>89</v>
      </c>
      <c r="AY168" s="14" t="s">
        <v>263</v>
      </c>
      <c r="BE168" s="245">
        <f>IF(N168="základná",J168,0)</f>
        <v>0</v>
      </c>
      <c r="BF168" s="245">
        <f>IF(N168="znížená",J168,0)</f>
        <v>0</v>
      </c>
      <c r="BG168" s="245">
        <f>IF(N168="zákl. prenesená",J168,0)</f>
        <v>0</v>
      </c>
      <c r="BH168" s="245">
        <f>IF(N168="zníž. prenesená",J168,0)</f>
        <v>0</v>
      </c>
      <c r="BI168" s="245">
        <f>IF(N168="nulová",J168,0)</f>
        <v>0</v>
      </c>
      <c r="BJ168" s="14" t="s">
        <v>89</v>
      </c>
      <c r="BK168" s="246">
        <f>ROUND(I168*H168,3)</f>
        <v>0</v>
      </c>
      <c r="BL168" s="14" t="s">
        <v>327</v>
      </c>
      <c r="BM168" s="244" t="s">
        <v>2099</v>
      </c>
    </row>
    <row r="169" s="2" customFormat="1" ht="24.15" customHeight="1">
      <c r="A169" s="35"/>
      <c r="B169" s="36"/>
      <c r="C169" s="233" t="s">
        <v>717</v>
      </c>
      <c r="D169" s="233" t="s">
        <v>264</v>
      </c>
      <c r="E169" s="234" t="s">
        <v>2100</v>
      </c>
      <c r="F169" s="235" t="s">
        <v>2101</v>
      </c>
      <c r="G169" s="236" t="s">
        <v>2043</v>
      </c>
      <c r="H169" s="237">
        <v>1</v>
      </c>
      <c r="I169" s="238"/>
      <c r="J169" s="237">
        <f>ROUND(I169*H169,3)</f>
        <v>0</v>
      </c>
      <c r="K169" s="239"/>
      <c r="L169" s="41"/>
      <c r="M169" s="240" t="s">
        <v>1</v>
      </c>
      <c r="N169" s="241" t="s">
        <v>44</v>
      </c>
      <c r="O169" s="94"/>
      <c r="P169" s="242">
        <f>O169*H169</f>
        <v>0</v>
      </c>
      <c r="Q169" s="242">
        <v>0.016119999999999999</v>
      </c>
      <c r="R169" s="242">
        <f>Q169*H169</f>
        <v>0.016119999999999999</v>
      </c>
      <c r="S169" s="242">
        <v>0</v>
      </c>
      <c r="T169" s="243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4" t="s">
        <v>327</v>
      </c>
      <c r="AT169" s="244" t="s">
        <v>264</v>
      </c>
      <c r="AU169" s="244" t="s">
        <v>89</v>
      </c>
      <c r="AY169" s="14" t="s">
        <v>263</v>
      </c>
      <c r="BE169" s="245">
        <f>IF(N169="základná",J169,0)</f>
        <v>0</v>
      </c>
      <c r="BF169" s="245">
        <f>IF(N169="znížená",J169,0)</f>
        <v>0</v>
      </c>
      <c r="BG169" s="245">
        <f>IF(N169="zákl. prenesená",J169,0)</f>
        <v>0</v>
      </c>
      <c r="BH169" s="245">
        <f>IF(N169="zníž. prenesená",J169,0)</f>
        <v>0</v>
      </c>
      <c r="BI169" s="245">
        <f>IF(N169="nulová",J169,0)</f>
        <v>0</v>
      </c>
      <c r="BJ169" s="14" t="s">
        <v>89</v>
      </c>
      <c r="BK169" s="246">
        <f>ROUND(I169*H169,3)</f>
        <v>0</v>
      </c>
      <c r="BL169" s="14" t="s">
        <v>327</v>
      </c>
      <c r="BM169" s="244" t="s">
        <v>2102</v>
      </c>
    </row>
    <row r="170" s="2" customFormat="1" ht="24.15" customHeight="1">
      <c r="A170" s="35"/>
      <c r="B170" s="36"/>
      <c r="C170" s="249" t="s">
        <v>407</v>
      </c>
      <c r="D170" s="249" t="s">
        <v>612</v>
      </c>
      <c r="E170" s="250" t="s">
        <v>2103</v>
      </c>
      <c r="F170" s="251" t="s">
        <v>2104</v>
      </c>
      <c r="G170" s="252" t="s">
        <v>410</v>
      </c>
      <c r="H170" s="253">
        <v>1</v>
      </c>
      <c r="I170" s="254"/>
      <c r="J170" s="253">
        <f>ROUND(I170*H170,3)</f>
        <v>0</v>
      </c>
      <c r="K170" s="255"/>
      <c r="L170" s="256"/>
      <c r="M170" s="257" t="s">
        <v>1</v>
      </c>
      <c r="N170" s="258" t="s">
        <v>44</v>
      </c>
      <c r="O170" s="94"/>
      <c r="P170" s="242">
        <f>O170*H170</f>
        <v>0</v>
      </c>
      <c r="Q170" s="242">
        <v>0.0286</v>
      </c>
      <c r="R170" s="242">
        <f>Q170*H170</f>
        <v>0.0286</v>
      </c>
      <c r="S170" s="242">
        <v>0</v>
      </c>
      <c r="T170" s="243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4" t="s">
        <v>717</v>
      </c>
      <c r="AT170" s="244" t="s">
        <v>612</v>
      </c>
      <c r="AU170" s="244" t="s">
        <v>89</v>
      </c>
      <c r="AY170" s="14" t="s">
        <v>263</v>
      </c>
      <c r="BE170" s="245">
        <f>IF(N170="základná",J170,0)</f>
        <v>0</v>
      </c>
      <c r="BF170" s="245">
        <f>IF(N170="znížená",J170,0)</f>
        <v>0</v>
      </c>
      <c r="BG170" s="245">
        <f>IF(N170="zákl. prenesená",J170,0)</f>
        <v>0</v>
      </c>
      <c r="BH170" s="245">
        <f>IF(N170="zníž. prenesená",J170,0)</f>
        <v>0</v>
      </c>
      <c r="BI170" s="245">
        <f>IF(N170="nulová",J170,0)</f>
        <v>0</v>
      </c>
      <c r="BJ170" s="14" t="s">
        <v>89</v>
      </c>
      <c r="BK170" s="246">
        <f>ROUND(I170*H170,3)</f>
        <v>0</v>
      </c>
      <c r="BL170" s="14" t="s">
        <v>327</v>
      </c>
      <c r="BM170" s="244" t="s">
        <v>2105</v>
      </c>
    </row>
    <row r="171" s="2" customFormat="1" ht="24.15" customHeight="1">
      <c r="A171" s="35"/>
      <c r="B171" s="36"/>
      <c r="C171" s="249" t="s">
        <v>1506</v>
      </c>
      <c r="D171" s="249" t="s">
        <v>612</v>
      </c>
      <c r="E171" s="250" t="s">
        <v>2106</v>
      </c>
      <c r="F171" s="251" t="s">
        <v>2107</v>
      </c>
      <c r="G171" s="252" t="s">
        <v>410</v>
      </c>
      <c r="H171" s="253">
        <v>1</v>
      </c>
      <c r="I171" s="254"/>
      <c r="J171" s="253">
        <f>ROUND(I171*H171,3)</f>
        <v>0</v>
      </c>
      <c r="K171" s="255"/>
      <c r="L171" s="256"/>
      <c r="M171" s="257" t="s">
        <v>1</v>
      </c>
      <c r="N171" s="258" t="s">
        <v>44</v>
      </c>
      <c r="O171" s="94"/>
      <c r="P171" s="242">
        <f>O171*H171</f>
        <v>0</v>
      </c>
      <c r="Q171" s="242">
        <v>0.00109</v>
      </c>
      <c r="R171" s="242">
        <f>Q171*H171</f>
        <v>0.00109</v>
      </c>
      <c r="S171" s="242">
        <v>0</v>
      </c>
      <c r="T171" s="243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4" t="s">
        <v>717</v>
      </c>
      <c r="AT171" s="244" t="s">
        <v>612</v>
      </c>
      <c r="AU171" s="244" t="s">
        <v>89</v>
      </c>
      <c r="AY171" s="14" t="s">
        <v>263</v>
      </c>
      <c r="BE171" s="245">
        <f>IF(N171="základná",J171,0)</f>
        <v>0</v>
      </c>
      <c r="BF171" s="245">
        <f>IF(N171="znížená",J171,0)</f>
        <v>0</v>
      </c>
      <c r="BG171" s="245">
        <f>IF(N171="zákl. prenesená",J171,0)</f>
        <v>0</v>
      </c>
      <c r="BH171" s="245">
        <f>IF(N171="zníž. prenesená",J171,0)</f>
        <v>0</v>
      </c>
      <c r="BI171" s="245">
        <f>IF(N171="nulová",J171,0)</f>
        <v>0</v>
      </c>
      <c r="BJ171" s="14" t="s">
        <v>89</v>
      </c>
      <c r="BK171" s="246">
        <f>ROUND(I171*H171,3)</f>
        <v>0</v>
      </c>
      <c r="BL171" s="14" t="s">
        <v>327</v>
      </c>
      <c r="BM171" s="244" t="s">
        <v>2108</v>
      </c>
    </row>
    <row r="172" s="2" customFormat="1" ht="24.15" customHeight="1">
      <c r="A172" s="35"/>
      <c r="B172" s="36"/>
      <c r="C172" s="233" t="s">
        <v>416</v>
      </c>
      <c r="D172" s="233" t="s">
        <v>264</v>
      </c>
      <c r="E172" s="234" t="s">
        <v>2109</v>
      </c>
      <c r="F172" s="235" t="s">
        <v>2110</v>
      </c>
      <c r="G172" s="236" t="s">
        <v>2043</v>
      </c>
      <c r="H172" s="237">
        <v>1</v>
      </c>
      <c r="I172" s="238"/>
      <c r="J172" s="237">
        <f>ROUND(I172*H172,3)</f>
        <v>0</v>
      </c>
      <c r="K172" s="239"/>
      <c r="L172" s="41"/>
      <c r="M172" s="240" t="s">
        <v>1</v>
      </c>
      <c r="N172" s="241" t="s">
        <v>44</v>
      </c>
      <c r="O172" s="94"/>
      <c r="P172" s="242">
        <f>O172*H172</f>
        <v>0</v>
      </c>
      <c r="Q172" s="242">
        <v>0.014319999999999999</v>
      </c>
      <c r="R172" s="242">
        <f>Q172*H172</f>
        <v>0.014319999999999999</v>
      </c>
      <c r="S172" s="242">
        <v>0</v>
      </c>
      <c r="T172" s="243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44" t="s">
        <v>327</v>
      </c>
      <c r="AT172" s="244" t="s">
        <v>264</v>
      </c>
      <c r="AU172" s="244" t="s">
        <v>89</v>
      </c>
      <c r="AY172" s="14" t="s">
        <v>263</v>
      </c>
      <c r="BE172" s="245">
        <f>IF(N172="základná",J172,0)</f>
        <v>0</v>
      </c>
      <c r="BF172" s="245">
        <f>IF(N172="znížená",J172,0)</f>
        <v>0</v>
      </c>
      <c r="BG172" s="245">
        <f>IF(N172="zákl. prenesená",J172,0)</f>
        <v>0</v>
      </c>
      <c r="BH172" s="245">
        <f>IF(N172="zníž. prenesená",J172,0)</f>
        <v>0</v>
      </c>
      <c r="BI172" s="245">
        <f>IF(N172="nulová",J172,0)</f>
        <v>0</v>
      </c>
      <c r="BJ172" s="14" t="s">
        <v>89</v>
      </c>
      <c r="BK172" s="246">
        <f>ROUND(I172*H172,3)</f>
        <v>0</v>
      </c>
      <c r="BL172" s="14" t="s">
        <v>327</v>
      </c>
      <c r="BM172" s="244" t="s">
        <v>2111</v>
      </c>
    </row>
    <row r="173" s="2" customFormat="1" ht="24.15" customHeight="1">
      <c r="A173" s="35"/>
      <c r="B173" s="36"/>
      <c r="C173" s="249" t="s">
        <v>420</v>
      </c>
      <c r="D173" s="249" t="s">
        <v>612</v>
      </c>
      <c r="E173" s="250" t="s">
        <v>2112</v>
      </c>
      <c r="F173" s="251" t="s">
        <v>2113</v>
      </c>
      <c r="G173" s="252" t="s">
        <v>410</v>
      </c>
      <c r="H173" s="253">
        <v>1</v>
      </c>
      <c r="I173" s="254"/>
      <c r="J173" s="253">
        <f>ROUND(I173*H173,3)</f>
        <v>0</v>
      </c>
      <c r="K173" s="255"/>
      <c r="L173" s="256"/>
      <c r="M173" s="257" t="s">
        <v>1</v>
      </c>
      <c r="N173" s="258" t="s">
        <v>44</v>
      </c>
      <c r="O173" s="94"/>
      <c r="P173" s="242">
        <f>O173*H173</f>
        <v>0</v>
      </c>
      <c r="Q173" s="242">
        <v>0.0045999999999999999</v>
      </c>
      <c r="R173" s="242">
        <f>Q173*H173</f>
        <v>0.0045999999999999999</v>
      </c>
      <c r="S173" s="242">
        <v>0</v>
      </c>
      <c r="T173" s="243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44" t="s">
        <v>717</v>
      </c>
      <c r="AT173" s="244" t="s">
        <v>612</v>
      </c>
      <c r="AU173" s="244" t="s">
        <v>89</v>
      </c>
      <c r="AY173" s="14" t="s">
        <v>263</v>
      </c>
      <c r="BE173" s="245">
        <f>IF(N173="základná",J173,0)</f>
        <v>0</v>
      </c>
      <c r="BF173" s="245">
        <f>IF(N173="znížená",J173,0)</f>
        <v>0</v>
      </c>
      <c r="BG173" s="245">
        <f>IF(N173="zákl. prenesená",J173,0)</f>
        <v>0</v>
      </c>
      <c r="BH173" s="245">
        <f>IF(N173="zníž. prenesená",J173,0)</f>
        <v>0</v>
      </c>
      <c r="BI173" s="245">
        <f>IF(N173="nulová",J173,0)</f>
        <v>0</v>
      </c>
      <c r="BJ173" s="14" t="s">
        <v>89</v>
      </c>
      <c r="BK173" s="246">
        <f>ROUND(I173*H173,3)</f>
        <v>0</v>
      </c>
      <c r="BL173" s="14" t="s">
        <v>327</v>
      </c>
      <c r="BM173" s="244" t="s">
        <v>2114</v>
      </c>
    </row>
    <row r="174" s="2" customFormat="1" ht="24.15" customHeight="1">
      <c r="A174" s="35"/>
      <c r="B174" s="36"/>
      <c r="C174" s="249" t="s">
        <v>424</v>
      </c>
      <c r="D174" s="249" t="s">
        <v>612</v>
      </c>
      <c r="E174" s="250" t="s">
        <v>2115</v>
      </c>
      <c r="F174" s="251" t="s">
        <v>2116</v>
      </c>
      <c r="G174" s="252" t="s">
        <v>410</v>
      </c>
      <c r="H174" s="253">
        <v>1</v>
      </c>
      <c r="I174" s="254"/>
      <c r="J174" s="253">
        <f>ROUND(I174*H174,3)</f>
        <v>0</v>
      </c>
      <c r="K174" s="255"/>
      <c r="L174" s="256"/>
      <c r="M174" s="257" t="s">
        <v>1</v>
      </c>
      <c r="N174" s="258" t="s">
        <v>44</v>
      </c>
      <c r="O174" s="94"/>
      <c r="P174" s="242">
        <f>O174*H174</f>
        <v>0</v>
      </c>
      <c r="Q174" s="242">
        <v>0.00091</v>
      </c>
      <c r="R174" s="242">
        <f>Q174*H174</f>
        <v>0.00091</v>
      </c>
      <c r="S174" s="242">
        <v>0</v>
      </c>
      <c r="T174" s="243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44" t="s">
        <v>717</v>
      </c>
      <c r="AT174" s="244" t="s">
        <v>612</v>
      </c>
      <c r="AU174" s="244" t="s">
        <v>89</v>
      </c>
      <c r="AY174" s="14" t="s">
        <v>263</v>
      </c>
      <c r="BE174" s="245">
        <f>IF(N174="základná",J174,0)</f>
        <v>0</v>
      </c>
      <c r="BF174" s="245">
        <f>IF(N174="znížená",J174,0)</f>
        <v>0</v>
      </c>
      <c r="BG174" s="245">
        <f>IF(N174="zákl. prenesená",J174,0)</f>
        <v>0</v>
      </c>
      <c r="BH174" s="245">
        <f>IF(N174="zníž. prenesená",J174,0)</f>
        <v>0</v>
      </c>
      <c r="BI174" s="245">
        <f>IF(N174="nulová",J174,0)</f>
        <v>0</v>
      </c>
      <c r="BJ174" s="14" t="s">
        <v>89</v>
      </c>
      <c r="BK174" s="246">
        <f>ROUND(I174*H174,3)</f>
        <v>0</v>
      </c>
      <c r="BL174" s="14" t="s">
        <v>327</v>
      </c>
      <c r="BM174" s="244" t="s">
        <v>2117</v>
      </c>
    </row>
    <row r="175" s="2" customFormat="1" ht="24.15" customHeight="1">
      <c r="A175" s="35"/>
      <c r="B175" s="36"/>
      <c r="C175" s="233" t="s">
        <v>1519</v>
      </c>
      <c r="D175" s="233" t="s">
        <v>264</v>
      </c>
      <c r="E175" s="234" t="s">
        <v>2118</v>
      </c>
      <c r="F175" s="235" t="s">
        <v>2119</v>
      </c>
      <c r="G175" s="236" t="s">
        <v>2043</v>
      </c>
      <c r="H175" s="237">
        <v>1</v>
      </c>
      <c r="I175" s="238"/>
      <c r="J175" s="237">
        <f>ROUND(I175*H175,3)</f>
        <v>0</v>
      </c>
      <c r="K175" s="239"/>
      <c r="L175" s="41"/>
      <c r="M175" s="240" t="s">
        <v>1</v>
      </c>
      <c r="N175" s="241" t="s">
        <v>44</v>
      </c>
      <c r="O175" s="94"/>
      <c r="P175" s="242">
        <f>O175*H175</f>
        <v>0</v>
      </c>
      <c r="Q175" s="242">
        <v>0.00013999999999999999</v>
      </c>
      <c r="R175" s="242">
        <f>Q175*H175</f>
        <v>0.00013999999999999999</v>
      </c>
      <c r="S175" s="242">
        <v>0</v>
      </c>
      <c r="T175" s="243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44" t="s">
        <v>327</v>
      </c>
      <c r="AT175" s="244" t="s">
        <v>264</v>
      </c>
      <c r="AU175" s="244" t="s">
        <v>89</v>
      </c>
      <c r="AY175" s="14" t="s">
        <v>263</v>
      </c>
      <c r="BE175" s="245">
        <f>IF(N175="základná",J175,0)</f>
        <v>0</v>
      </c>
      <c r="BF175" s="245">
        <f>IF(N175="znížená",J175,0)</f>
        <v>0</v>
      </c>
      <c r="BG175" s="245">
        <f>IF(N175="zákl. prenesená",J175,0)</f>
        <v>0</v>
      </c>
      <c r="BH175" s="245">
        <f>IF(N175="zníž. prenesená",J175,0)</f>
        <v>0</v>
      </c>
      <c r="BI175" s="245">
        <f>IF(N175="nulová",J175,0)</f>
        <v>0</v>
      </c>
      <c r="BJ175" s="14" t="s">
        <v>89</v>
      </c>
      <c r="BK175" s="246">
        <f>ROUND(I175*H175,3)</f>
        <v>0</v>
      </c>
      <c r="BL175" s="14" t="s">
        <v>327</v>
      </c>
      <c r="BM175" s="244" t="s">
        <v>2120</v>
      </c>
    </row>
    <row r="176" s="2" customFormat="1" ht="24.15" customHeight="1">
      <c r="A176" s="35"/>
      <c r="B176" s="36"/>
      <c r="C176" s="249" t="s">
        <v>432</v>
      </c>
      <c r="D176" s="249" t="s">
        <v>612</v>
      </c>
      <c r="E176" s="250" t="s">
        <v>2121</v>
      </c>
      <c r="F176" s="251" t="s">
        <v>2122</v>
      </c>
      <c r="G176" s="252" t="s">
        <v>410</v>
      </c>
      <c r="H176" s="253">
        <v>1</v>
      </c>
      <c r="I176" s="254"/>
      <c r="J176" s="253">
        <f>ROUND(I176*H176,3)</f>
        <v>0</v>
      </c>
      <c r="K176" s="255"/>
      <c r="L176" s="256"/>
      <c r="M176" s="257" t="s">
        <v>1</v>
      </c>
      <c r="N176" s="258" t="s">
        <v>44</v>
      </c>
      <c r="O176" s="94"/>
      <c r="P176" s="242">
        <f>O176*H176</f>
        <v>0</v>
      </c>
      <c r="Q176" s="242">
        <v>0.0030000000000000001</v>
      </c>
      <c r="R176" s="242">
        <f>Q176*H176</f>
        <v>0.0030000000000000001</v>
      </c>
      <c r="S176" s="242">
        <v>0</v>
      </c>
      <c r="T176" s="243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44" t="s">
        <v>717</v>
      </c>
      <c r="AT176" s="244" t="s">
        <v>612</v>
      </c>
      <c r="AU176" s="244" t="s">
        <v>89</v>
      </c>
      <c r="AY176" s="14" t="s">
        <v>263</v>
      </c>
      <c r="BE176" s="245">
        <f>IF(N176="základná",J176,0)</f>
        <v>0</v>
      </c>
      <c r="BF176" s="245">
        <f>IF(N176="znížená",J176,0)</f>
        <v>0</v>
      </c>
      <c r="BG176" s="245">
        <f>IF(N176="zákl. prenesená",J176,0)</f>
        <v>0</v>
      </c>
      <c r="BH176" s="245">
        <f>IF(N176="zníž. prenesená",J176,0)</f>
        <v>0</v>
      </c>
      <c r="BI176" s="245">
        <f>IF(N176="nulová",J176,0)</f>
        <v>0</v>
      </c>
      <c r="BJ176" s="14" t="s">
        <v>89</v>
      </c>
      <c r="BK176" s="246">
        <f>ROUND(I176*H176,3)</f>
        <v>0</v>
      </c>
      <c r="BL176" s="14" t="s">
        <v>327</v>
      </c>
      <c r="BM176" s="244" t="s">
        <v>2123</v>
      </c>
    </row>
    <row r="177" s="2" customFormat="1" ht="21.75" customHeight="1">
      <c r="A177" s="35"/>
      <c r="B177" s="36"/>
      <c r="C177" s="249" t="s">
        <v>436</v>
      </c>
      <c r="D177" s="249" t="s">
        <v>612</v>
      </c>
      <c r="E177" s="250" t="s">
        <v>2124</v>
      </c>
      <c r="F177" s="251" t="s">
        <v>2125</v>
      </c>
      <c r="G177" s="252" t="s">
        <v>1592</v>
      </c>
      <c r="H177" s="253">
        <v>1</v>
      </c>
      <c r="I177" s="254"/>
      <c r="J177" s="253">
        <f>ROUND(I177*H177,3)</f>
        <v>0</v>
      </c>
      <c r="K177" s="255"/>
      <c r="L177" s="256"/>
      <c r="M177" s="257" t="s">
        <v>1</v>
      </c>
      <c r="N177" s="258" t="s">
        <v>44</v>
      </c>
      <c r="O177" s="94"/>
      <c r="P177" s="242">
        <f>O177*H177</f>
        <v>0</v>
      </c>
      <c r="Q177" s="242">
        <v>0.00059999999999999995</v>
      </c>
      <c r="R177" s="242">
        <f>Q177*H177</f>
        <v>0.00059999999999999995</v>
      </c>
      <c r="S177" s="242">
        <v>0</v>
      </c>
      <c r="T177" s="243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44" t="s">
        <v>717</v>
      </c>
      <c r="AT177" s="244" t="s">
        <v>612</v>
      </c>
      <c r="AU177" s="244" t="s">
        <v>89</v>
      </c>
      <c r="AY177" s="14" t="s">
        <v>263</v>
      </c>
      <c r="BE177" s="245">
        <f>IF(N177="základná",J177,0)</f>
        <v>0</v>
      </c>
      <c r="BF177" s="245">
        <f>IF(N177="znížená",J177,0)</f>
        <v>0</v>
      </c>
      <c r="BG177" s="245">
        <f>IF(N177="zákl. prenesená",J177,0)</f>
        <v>0</v>
      </c>
      <c r="BH177" s="245">
        <f>IF(N177="zníž. prenesená",J177,0)</f>
        <v>0</v>
      </c>
      <c r="BI177" s="245">
        <f>IF(N177="nulová",J177,0)</f>
        <v>0</v>
      </c>
      <c r="BJ177" s="14" t="s">
        <v>89</v>
      </c>
      <c r="BK177" s="246">
        <f>ROUND(I177*H177,3)</f>
        <v>0</v>
      </c>
      <c r="BL177" s="14" t="s">
        <v>327</v>
      </c>
      <c r="BM177" s="244" t="s">
        <v>2126</v>
      </c>
    </row>
    <row r="178" s="2" customFormat="1" ht="24.15" customHeight="1">
      <c r="A178" s="35"/>
      <c r="B178" s="36"/>
      <c r="C178" s="233" t="s">
        <v>440</v>
      </c>
      <c r="D178" s="233" t="s">
        <v>264</v>
      </c>
      <c r="E178" s="234" t="s">
        <v>2127</v>
      </c>
      <c r="F178" s="235" t="s">
        <v>2128</v>
      </c>
      <c r="G178" s="236" t="s">
        <v>2043</v>
      </c>
      <c r="H178" s="237">
        <v>1</v>
      </c>
      <c r="I178" s="238"/>
      <c r="J178" s="237">
        <f>ROUND(I178*H178,3)</f>
        <v>0</v>
      </c>
      <c r="K178" s="239"/>
      <c r="L178" s="41"/>
      <c r="M178" s="240" t="s">
        <v>1</v>
      </c>
      <c r="N178" s="241" t="s">
        <v>44</v>
      </c>
      <c r="O178" s="94"/>
      <c r="P178" s="242">
        <f>O178*H178</f>
        <v>0</v>
      </c>
      <c r="Q178" s="242">
        <v>0.00080999999999999996</v>
      </c>
      <c r="R178" s="242">
        <f>Q178*H178</f>
        <v>0.00080999999999999996</v>
      </c>
      <c r="S178" s="242">
        <v>0</v>
      </c>
      <c r="T178" s="243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44" t="s">
        <v>327</v>
      </c>
      <c r="AT178" s="244" t="s">
        <v>264</v>
      </c>
      <c r="AU178" s="244" t="s">
        <v>89</v>
      </c>
      <c r="AY178" s="14" t="s">
        <v>263</v>
      </c>
      <c r="BE178" s="245">
        <f>IF(N178="základná",J178,0)</f>
        <v>0</v>
      </c>
      <c r="BF178" s="245">
        <f>IF(N178="znížená",J178,0)</f>
        <v>0</v>
      </c>
      <c r="BG178" s="245">
        <f>IF(N178="zákl. prenesená",J178,0)</f>
        <v>0</v>
      </c>
      <c r="BH178" s="245">
        <f>IF(N178="zníž. prenesená",J178,0)</f>
        <v>0</v>
      </c>
      <c r="BI178" s="245">
        <f>IF(N178="nulová",J178,0)</f>
        <v>0</v>
      </c>
      <c r="BJ178" s="14" t="s">
        <v>89</v>
      </c>
      <c r="BK178" s="246">
        <f>ROUND(I178*H178,3)</f>
        <v>0</v>
      </c>
      <c r="BL178" s="14" t="s">
        <v>327</v>
      </c>
      <c r="BM178" s="244" t="s">
        <v>2129</v>
      </c>
    </row>
    <row r="179" s="2" customFormat="1" ht="24.15" customHeight="1">
      <c r="A179" s="35"/>
      <c r="B179" s="36"/>
      <c r="C179" s="249" t="s">
        <v>444</v>
      </c>
      <c r="D179" s="249" t="s">
        <v>612</v>
      </c>
      <c r="E179" s="250" t="s">
        <v>2130</v>
      </c>
      <c r="F179" s="251" t="s">
        <v>2131</v>
      </c>
      <c r="G179" s="252" t="s">
        <v>410</v>
      </c>
      <c r="H179" s="253">
        <v>1</v>
      </c>
      <c r="I179" s="254"/>
      <c r="J179" s="253">
        <f>ROUND(I179*H179,3)</f>
        <v>0</v>
      </c>
      <c r="K179" s="255"/>
      <c r="L179" s="256"/>
      <c r="M179" s="257" t="s">
        <v>1</v>
      </c>
      <c r="N179" s="258" t="s">
        <v>44</v>
      </c>
      <c r="O179" s="94"/>
      <c r="P179" s="242">
        <f>O179*H179</f>
        <v>0</v>
      </c>
      <c r="Q179" s="242">
        <v>0.016</v>
      </c>
      <c r="R179" s="242">
        <f>Q179*H179</f>
        <v>0.016</v>
      </c>
      <c r="S179" s="242">
        <v>0</v>
      </c>
      <c r="T179" s="243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44" t="s">
        <v>717</v>
      </c>
      <c r="AT179" s="244" t="s">
        <v>612</v>
      </c>
      <c r="AU179" s="244" t="s">
        <v>89</v>
      </c>
      <c r="AY179" s="14" t="s">
        <v>263</v>
      </c>
      <c r="BE179" s="245">
        <f>IF(N179="základná",J179,0)</f>
        <v>0</v>
      </c>
      <c r="BF179" s="245">
        <f>IF(N179="znížená",J179,0)</f>
        <v>0</v>
      </c>
      <c r="BG179" s="245">
        <f>IF(N179="zákl. prenesená",J179,0)</f>
        <v>0</v>
      </c>
      <c r="BH179" s="245">
        <f>IF(N179="zníž. prenesená",J179,0)</f>
        <v>0</v>
      </c>
      <c r="BI179" s="245">
        <f>IF(N179="nulová",J179,0)</f>
        <v>0</v>
      </c>
      <c r="BJ179" s="14" t="s">
        <v>89</v>
      </c>
      <c r="BK179" s="246">
        <f>ROUND(I179*H179,3)</f>
        <v>0</v>
      </c>
      <c r="BL179" s="14" t="s">
        <v>327</v>
      </c>
      <c r="BM179" s="244" t="s">
        <v>2132</v>
      </c>
    </row>
    <row r="180" s="2" customFormat="1" ht="21.75" customHeight="1">
      <c r="A180" s="35"/>
      <c r="B180" s="36"/>
      <c r="C180" s="249" t="s">
        <v>456</v>
      </c>
      <c r="D180" s="249" t="s">
        <v>612</v>
      </c>
      <c r="E180" s="250" t="s">
        <v>2133</v>
      </c>
      <c r="F180" s="251" t="s">
        <v>2134</v>
      </c>
      <c r="G180" s="252" t="s">
        <v>1592</v>
      </c>
      <c r="H180" s="253">
        <v>1</v>
      </c>
      <c r="I180" s="254"/>
      <c r="J180" s="253">
        <f>ROUND(I180*H180,3)</f>
        <v>0</v>
      </c>
      <c r="K180" s="255"/>
      <c r="L180" s="256"/>
      <c r="M180" s="257" t="s">
        <v>1</v>
      </c>
      <c r="N180" s="258" t="s">
        <v>44</v>
      </c>
      <c r="O180" s="94"/>
      <c r="P180" s="242">
        <f>O180*H180</f>
        <v>0</v>
      </c>
      <c r="Q180" s="242">
        <v>0.00080000000000000004</v>
      </c>
      <c r="R180" s="242">
        <f>Q180*H180</f>
        <v>0.00080000000000000004</v>
      </c>
      <c r="S180" s="242">
        <v>0</v>
      </c>
      <c r="T180" s="243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44" t="s">
        <v>717</v>
      </c>
      <c r="AT180" s="244" t="s">
        <v>612</v>
      </c>
      <c r="AU180" s="244" t="s">
        <v>89</v>
      </c>
      <c r="AY180" s="14" t="s">
        <v>263</v>
      </c>
      <c r="BE180" s="245">
        <f>IF(N180="základná",J180,0)</f>
        <v>0</v>
      </c>
      <c r="BF180" s="245">
        <f>IF(N180="znížená",J180,0)</f>
        <v>0</v>
      </c>
      <c r="BG180" s="245">
        <f>IF(N180="zákl. prenesená",J180,0)</f>
        <v>0</v>
      </c>
      <c r="BH180" s="245">
        <f>IF(N180="zníž. prenesená",J180,0)</f>
        <v>0</v>
      </c>
      <c r="BI180" s="245">
        <f>IF(N180="nulová",J180,0)</f>
        <v>0</v>
      </c>
      <c r="BJ180" s="14" t="s">
        <v>89</v>
      </c>
      <c r="BK180" s="246">
        <f>ROUND(I180*H180,3)</f>
        <v>0</v>
      </c>
      <c r="BL180" s="14" t="s">
        <v>327</v>
      </c>
      <c r="BM180" s="244" t="s">
        <v>2135</v>
      </c>
    </row>
    <row r="181" s="2" customFormat="1" ht="21.75" customHeight="1">
      <c r="A181" s="35"/>
      <c r="B181" s="36"/>
      <c r="C181" s="233" t="s">
        <v>460</v>
      </c>
      <c r="D181" s="233" t="s">
        <v>264</v>
      </c>
      <c r="E181" s="234" t="s">
        <v>2136</v>
      </c>
      <c r="F181" s="235" t="s">
        <v>2137</v>
      </c>
      <c r="G181" s="236" t="s">
        <v>1445</v>
      </c>
      <c r="H181" s="238"/>
      <c r="I181" s="238"/>
      <c r="J181" s="237">
        <f>ROUND(I181*H181,3)</f>
        <v>0</v>
      </c>
      <c r="K181" s="239"/>
      <c r="L181" s="41"/>
      <c r="M181" s="240" t="s">
        <v>1</v>
      </c>
      <c r="N181" s="241" t="s">
        <v>44</v>
      </c>
      <c r="O181" s="94"/>
      <c r="P181" s="242">
        <f>O181*H181</f>
        <v>0</v>
      </c>
      <c r="Q181" s="242">
        <v>0</v>
      </c>
      <c r="R181" s="242">
        <f>Q181*H181</f>
        <v>0</v>
      </c>
      <c r="S181" s="242">
        <v>0</v>
      </c>
      <c r="T181" s="243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44" t="s">
        <v>327</v>
      </c>
      <c r="AT181" s="244" t="s">
        <v>264</v>
      </c>
      <c r="AU181" s="244" t="s">
        <v>89</v>
      </c>
      <c r="AY181" s="14" t="s">
        <v>263</v>
      </c>
      <c r="BE181" s="245">
        <f>IF(N181="základná",J181,0)</f>
        <v>0</v>
      </c>
      <c r="BF181" s="245">
        <f>IF(N181="znížená",J181,0)</f>
        <v>0</v>
      </c>
      <c r="BG181" s="245">
        <f>IF(N181="zákl. prenesená",J181,0)</f>
        <v>0</v>
      </c>
      <c r="BH181" s="245">
        <f>IF(N181="zníž. prenesená",J181,0)</f>
        <v>0</v>
      </c>
      <c r="BI181" s="245">
        <f>IF(N181="nulová",J181,0)</f>
        <v>0</v>
      </c>
      <c r="BJ181" s="14" t="s">
        <v>89</v>
      </c>
      <c r="BK181" s="246">
        <f>ROUND(I181*H181,3)</f>
        <v>0</v>
      </c>
      <c r="BL181" s="14" t="s">
        <v>327</v>
      </c>
      <c r="BM181" s="244" t="s">
        <v>2138</v>
      </c>
    </row>
    <row r="182" s="2" customFormat="1" ht="24.15" customHeight="1">
      <c r="A182" s="35"/>
      <c r="B182" s="36"/>
      <c r="C182" s="233" t="s">
        <v>464</v>
      </c>
      <c r="D182" s="233" t="s">
        <v>264</v>
      </c>
      <c r="E182" s="234" t="s">
        <v>2139</v>
      </c>
      <c r="F182" s="235" t="s">
        <v>2140</v>
      </c>
      <c r="G182" s="236" t="s">
        <v>1445</v>
      </c>
      <c r="H182" s="238"/>
      <c r="I182" s="238"/>
      <c r="J182" s="237">
        <f>ROUND(I182*H182,3)</f>
        <v>0</v>
      </c>
      <c r="K182" s="239"/>
      <c r="L182" s="41"/>
      <c r="M182" s="240" t="s">
        <v>1</v>
      </c>
      <c r="N182" s="241" t="s">
        <v>44</v>
      </c>
      <c r="O182" s="94"/>
      <c r="P182" s="242">
        <f>O182*H182</f>
        <v>0</v>
      </c>
      <c r="Q182" s="242">
        <v>0</v>
      </c>
      <c r="R182" s="242">
        <f>Q182*H182</f>
        <v>0</v>
      </c>
      <c r="S182" s="242">
        <v>0</v>
      </c>
      <c r="T182" s="243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44" t="s">
        <v>327</v>
      </c>
      <c r="AT182" s="244" t="s">
        <v>264</v>
      </c>
      <c r="AU182" s="244" t="s">
        <v>89</v>
      </c>
      <c r="AY182" s="14" t="s">
        <v>263</v>
      </c>
      <c r="BE182" s="245">
        <f>IF(N182="základná",J182,0)</f>
        <v>0</v>
      </c>
      <c r="BF182" s="245">
        <f>IF(N182="znížená",J182,0)</f>
        <v>0</v>
      </c>
      <c r="BG182" s="245">
        <f>IF(N182="zákl. prenesená",J182,0)</f>
        <v>0</v>
      </c>
      <c r="BH182" s="245">
        <f>IF(N182="zníž. prenesená",J182,0)</f>
        <v>0</v>
      </c>
      <c r="BI182" s="245">
        <f>IF(N182="nulová",J182,0)</f>
        <v>0</v>
      </c>
      <c r="BJ182" s="14" t="s">
        <v>89</v>
      </c>
      <c r="BK182" s="246">
        <f>ROUND(I182*H182,3)</f>
        <v>0</v>
      </c>
      <c r="BL182" s="14" t="s">
        <v>327</v>
      </c>
      <c r="BM182" s="244" t="s">
        <v>2141</v>
      </c>
    </row>
    <row r="183" s="12" customFormat="1" ht="22.8" customHeight="1">
      <c r="A183" s="12"/>
      <c r="B183" s="219"/>
      <c r="C183" s="220"/>
      <c r="D183" s="221" t="s">
        <v>77</v>
      </c>
      <c r="E183" s="247" t="s">
        <v>1882</v>
      </c>
      <c r="F183" s="247" t="s">
        <v>1883</v>
      </c>
      <c r="G183" s="220"/>
      <c r="H183" s="220"/>
      <c r="I183" s="223"/>
      <c r="J183" s="248">
        <f>BK183</f>
        <v>0</v>
      </c>
      <c r="K183" s="220"/>
      <c r="L183" s="225"/>
      <c r="M183" s="226"/>
      <c r="N183" s="227"/>
      <c r="O183" s="227"/>
      <c r="P183" s="228">
        <f>SUM(P184:P196)</f>
        <v>0</v>
      </c>
      <c r="Q183" s="227"/>
      <c r="R183" s="228">
        <f>SUM(R184:R196)</f>
        <v>0.29667999999999994</v>
      </c>
      <c r="S183" s="227"/>
      <c r="T183" s="229">
        <f>SUM(T184:T196)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30" t="s">
        <v>89</v>
      </c>
      <c r="AT183" s="231" t="s">
        <v>77</v>
      </c>
      <c r="AU183" s="231" t="s">
        <v>85</v>
      </c>
      <c r="AY183" s="230" t="s">
        <v>263</v>
      </c>
      <c r="BK183" s="232">
        <f>SUM(BK184:BK196)</f>
        <v>0</v>
      </c>
    </row>
    <row r="184" s="2" customFormat="1" ht="24.15" customHeight="1">
      <c r="A184" s="35"/>
      <c r="B184" s="36"/>
      <c r="C184" s="233" t="s">
        <v>468</v>
      </c>
      <c r="D184" s="233" t="s">
        <v>264</v>
      </c>
      <c r="E184" s="234" t="s">
        <v>2142</v>
      </c>
      <c r="F184" s="235" t="s">
        <v>2143</v>
      </c>
      <c r="G184" s="236" t="s">
        <v>569</v>
      </c>
      <c r="H184" s="237">
        <v>6</v>
      </c>
      <c r="I184" s="238"/>
      <c r="J184" s="237">
        <f>ROUND(I184*H184,3)</f>
        <v>0</v>
      </c>
      <c r="K184" s="239"/>
      <c r="L184" s="41"/>
      <c r="M184" s="240" t="s">
        <v>1</v>
      </c>
      <c r="N184" s="241" t="s">
        <v>44</v>
      </c>
      <c r="O184" s="94"/>
      <c r="P184" s="242">
        <f>O184*H184</f>
        <v>0</v>
      </c>
      <c r="Q184" s="242">
        <v>0.0057600000000000004</v>
      </c>
      <c r="R184" s="242">
        <f>Q184*H184</f>
        <v>0.03456</v>
      </c>
      <c r="S184" s="242">
        <v>0</v>
      </c>
      <c r="T184" s="243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44" t="s">
        <v>327</v>
      </c>
      <c r="AT184" s="244" t="s">
        <v>264</v>
      </c>
      <c r="AU184" s="244" t="s">
        <v>89</v>
      </c>
      <c r="AY184" s="14" t="s">
        <v>263</v>
      </c>
      <c r="BE184" s="245">
        <f>IF(N184="základná",J184,0)</f>
        <v>0</v>
      </c>
      <c r="BF184" s="245">
        <f>IF(N184="znížená",J184,0)</f>
        <v>0</v>
      </c>
      <c r="BG184" s="245">
        <f>IF(N184="zákl. prenesená",J184,0)</f>
        <v>0</v>
      </c>
      <c r="BH184" s="245">
        <f>IF(N184="zníž. prenesená",J184,0)</f>
        <v>0</v>
      </c>
      <c r="BI184" s="245">
        <f>IF(N184="nulová",J184,0)</f>
        <v>0</v>
      </c>
      <c r="BJ184" s="14" t="s">
        <v>89</v>
      </c>
      <c r="BK184" s="246">
        <f>ROUND(I184*H184,3)</f>
        <v>0</v>
      </c>
      <c r="BL184" s="14" t="s">
        <v>327</v>
      </c>
      <c r="BM184" s="244" t="s">
        <v>2144</v>
      </c>
    </row>
    <row r="185" s="2" customFormat="1" ht="24.15" customHeight="1">
      <c r="A185" s="35"/>
      <c r="B185" s="36"/>
      <c r="C185" s="233" t="s">
        <v>472</v>
      </c>
      <c r="D185" s="233" t="s">
        <v>264</v>
      </c>
      <c r="E185" s="234" t="s">
        <v>2145</v>
      </c>
      <c r="F185" s="235" t="s">
        <v>2146</v>
      </c>
      <c r="G185" s="236" t="s">
        <v>569</v>
      </c>
      <c r="H185" s="237">
        <v>3</v>
      </c>
      <c r="I185" s="238"/>
      <c r="J185" s="237">
        <f>ROUND(I185*H185,3)</f>
        <v>0</v>
      </c>
      <c r="K185" s="239"/>
      <c r="L185" s="41"/>
      <c r="M185" s="240" t="s">
        <v>1</v>
      </c>
      <c r="N185" s="241" t="s">
        <v>44</v>
      </c>
      <c r="O185" s="94"/>
      <c r="P185" s="242">
        <f>O185*H185</f>
        <v>0</v>
      </c>
      <c r="Q185" s="242">
        <v>0.0066299999999999996</v>
      </c>
      <c r="R185" s="242">
        <f>Q185*H185</f>
        <v>0.019889999999999998</v>
      </c>
      <c r="S185" s="242">
        <v>0</v>
      </c>
      <c r="T185" s="243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44" t="s">
        <v>327</v>
      </c>
      <c r="AT185" s="244" t="s">
        <v>264</v>
      </c>
      <c r="AU185" s="244" t="s">
        <v>89</v>
      </c>
      <c r="AY185" s="14" t="s">
        <v>263</v>
      </c>
      <c r="BE185" s="245">
        <f>IF(N185="základná",J185,0)</f>
        <v>0</v>
      </c>
      <c r="BF185" s="245">
        <f>IF(N185="znížená",J185,0)</f>
        <v>0</v>
      </c>
      <c r="BG185" s="245">
        <f>IF(N185="zákl. prenesená",J185,0)</f>
        <v>0</v>
      </c>
      <c r="BH185" s="245">
        <f>IF(N185="zníž. prenesená",J185,0)</f>
        <v>0</v>
      </c>
      <c r="BI185" s="245">
        <f>IF(N185="nulová",J185,0)</f>
        <v>0</v>
      </c>
      <c r="BJ185" s="14" t="s">
        <v>89</v>
      </c>
      <c r="BK185" s="246">
        <f>ROUND(I185*H185,3)</f>
        <v>0</v>
      </c>
      <c r="BL185" s="14" t="s">
        <v>327</v>
      </c>
      <c r="BM185" s="244" t="s">
        <v>2147</v>
      </c>
    </row>
    <row r="186" s="2" customFormat="1" ht="24.15" customHeight="1">
      <c r="A186" s="35"/>
      <c r="B186" s="36"/>
      <c r="C186" s="233" t="s">
        <v>480</v>
      </c>
      <c r="D186" s="233" t="s">
        <v>264</v>
      </c>
      <c r="E186" s="234" t="s">
        <v>2148</v>
      </c>
      <c r="F186" s="235" t="s">
        <v>2149</v>
      </c>
      <c r="G186" s="236" t="s">
        <v>569</v>
      </c>
      <c r="H186" s="237">
        <v>14</v>
      </c>
      <c r="I186" s="238"/>
      <c r="J186" s="237">
        <f>ROUND(I186*H186,3)</f>
        <v>0</v>
      </c>
      <c r="K186" s="239"/>
      <c r="L186" s="41"/>
      <c r="M186" s="240" t="s">
        <v>1</v>
      </c>
      <c r="N186" s="241" t="s">
        <v>44</v>
      </c>
      <c r="O186" s="94"/>
      <c r="P186" s="242">
        <f>O186*H186</f>
        <v>0</v>
      </c>
      <c r="Q186" s="242">
        <v>0.0081899999999999994</v>
      </c>
      <c r="R186" s="242">
        <f>Q186*H186</f>
        <v>0.11465999999999998</v>
      </c>
      <c r="S186" s="242">
        <v>0</v>
      </c>
      <c r="T186" s="243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44" t="s">
        <v>327</v>
      </c>
      <c r="AT186" s="244" t="s">
        <v>264</v>
      </c>
      <c r="AU186" s="244" t="s">
        <v>89</v>
      </c>
      <c r="AY186" s="14" t="s">
        <v>263</v>
      </c>
      <c r="BE186" s="245">
        <f>IF(N186="základná",J186,0)</f>
        <v>0</v>
      </c>
      <c r="BF186" s="245">
        <f>IF(N186="znížená",J186,0)</f>
        <v>0</v>
      </c>
      <c r="BG186" s="245">
        <f>IF(N186="zákl. prenesená",J186,0)</f>
        <v>0</v>
      </c>
      <c r="BH186" s="245">
        <f>IF(N186="zníž. prenesená",J186,0)</f>
        <v>0</v>
      </c>
      <c r="BI186" s="245">
        <f>IF(N186="nulová",J186,0)</f>
        <v>0</v>
      </c>
      <c r="BJ186" s="14" t="s">
        <v>89</v>
      </c>
      <c r="BK186" s="246">
        <f>ROUND(I186*H186,3)</f>
        <v>0</v>
      </c>
      <c r="BL186" s="14" t="s">
        <v>327</v>
      </c>
      <c r="BM186" s="244" t="s">
        <v>2150</v>
      </c>
    </row>
    <row r="187" s="2" customFormat="1" ht="24.15" customHeight="1">
      <c r="A187" s="35"/>
      <c r="B187" s="36"/>
      <c r="C187" s="233" t="s">
        <v>484</v>
      </c>
      <c r="D187" s="233" t="s">
        <v>264</v>
      </c>
      <c r="E187" s="234" t="s">
        <v>2151</v>
      </c>
      <c r="F187" s="235" t="s">
        <v>2152</v>
      </c>
      <c r="G187" s="236" t="s">
        <v>569</v>
      </c>
      <c r="H187" s="237">
        <v>12</v>
      </c>
      <c r="I187" s="238"/>
      <c r="J187" s="237">
        <f>ROUND(I187*H187,3)</f>
        <v>0</v>
      </c>
      <c r="K187" s="239"/>
      <c r="L187" s="41"/>
      <c r="M187" s="240" t="s">
        <v>1</v>
      </c>
      <c r="N187" s="241" t="s">
        <v>44</v>
      </c>
      <c r="O187" s="94"/>
      <c r="P187" s="242">
        <f>O187*H187</f>
        <v>0</v>
      </c>
      <c r="Q187" s="242">
        <v>0.0099358333333333295</v>
      </c>
      <c r="R187" s="242">
        <f>Q187*H187</f>
        <v>0.11922999999999995</v>
      </c>
      <c r="S187" s="242">
        <v>0</v>
      </c>
      <c r="T187" s="243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44" t="s">
        <v>327</v>
      </c>
      <c r="AT187" s="244" t="s">
        <v>264</v>
      </c>
      <c r="AU187" s="244" t="s">
        <v>89</v>
      </c>
      <c r="AY187" s="14" t="s">
        <v>263</v>
      </c>
      <c r="BE187" s="245">
        <f>IF(N187="základná",J187,0)</f>
        <v>0</v>
      </c>
      <c r="BF187" s="245">
        <f>IF(N187="znížená",J187,0)</f>
        <v>0</v>
      </c>
      <c r="BG187" s="245">
        <f>IF(N187="zákl. prenesená",J187,0)</f>
        <v>0</v>
      </c>
      <c r="BH187" s="245">
        <f>IF(N187="zníž. prenesená",J187,0)</f>
        <v>0</v>
      </c>
      <c r="BI187" s="245">
        <f>IF(N187="nulová",J187,0)</f>
        <v>0</v>
      </c>
      <c r="BJ187" s="14" t="s">
        <v>89</v>
      </c>
      <c r="BK187" s="246">
        <f>ROUND(I187*H187,3)</f>
        <v>0</v>
      </c>
      <c r="BL187" s="14" t="s">
        <v>327</v>
      </c>
      <c r="BM187" s="244" t="s">
        <v>2153</v>
      </c>
    </row>
    <row r="188" s="2" customFormat="1" ht="33" customHeight="1">
      <c r="A188" s="35"/>
      <c r="B188" s="36"/>
      <c r="C188" s="233" t="s">
        <v>488</v>
      </c>
      <c r="D188" s="233" t="s">
        <v>264</v>
      </c>
      <c r="E188" s="234" t="s">
        <v>2154</v>
      </c>
      <c r="F188" s="235" t="s">
        <v>1885</v>
      </c>
      <c r="G188" s="236" t="s">
        <v>410</v>
      </c>
      <c r="H188" s="237">
        <v>1</v>
      </c>
      <c r="I188" s="238"/>
      <c r="J188" s="237">
        <f>ROUND(I188*H188,3)</f>
        <v>0</v>
      </c>
      <c r="K188" s="239"/>
      <c r="L188" s="41"/>
      <c r="M188" s="240" t="s">
        <v>1</v>
      </c>
      <c r="N188" s="241" t="s">
        <v>44</v>
      </c>
      <c r="O188" s="94"/>
      <c r="P188" s="242">
        <f>O188*H188</f>
        <v>0</v>
      </c>
      <c r="Q188" s="242">
        <v>0</v>
      </c>
      <c r="R188" s="242">
        <f>Q188*H188</f>
        <v>0</v>
      </c>
      <c r="S188" s="242">
        <v>0</v>
      </c>
      <c r="T188" s="243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44" t="s">
        <v>327</v>
      </c>
      <c r="AT188" s="244" t="s">
        <v>264</v>
      </c>
      <c r="AU188" s="244" t="s">
        <v>89</v>
      </c>
      <c r="AY188" s="14" t="s">
        <v>263</v>
      </c>
      <c r="BE188" s="245">
        <f>IF(N188="základná",J188,0)</f>
        <v>0</v>
      </c>
      <c r="BF188" s="245">
        <f>IF(N188="znížená",J188,0)</f>
        <v>0</v>
      </c>
      <c r="BG188" s="245">
        <f>IF(N188="zákl. prenesená",J188,0)</f>
        <v>0</v>
      </c>
      <c r="BH188" s="245">
        <f>IF(N188="zníž. prenesená",J188,0)</f>
        <v>0</v>
      </c>
      <c r="BI188" s="245">
        <f>IF(N188="nulová",J188,0)</f>
        <v>0</v>
      </c>
      <c r="BJ188" s="14" t="s">
        <v>89</v>
      </c>
      <c r="BK188" s="246">
        <f>ROUND(I188*H188,3)</f>
        <v>0</v>
      </c>
      <c r="BL188" s="14" t="s">
        <v>327</v>
      </c>
      <c r="BM188" s="244" t="s">
        <v>2155</v>
      </c>
    </row>
    <row r="189" s="2" customFormat="1" ht="33" customHeight="1">
      <c r="A189" s="35"/>
      <c r="B189" s="36"/>
      <c r="C189" s="233" t="s">
        <v>1561</v>
      </c>
      <c r="D189" s="233" t="s">
        <v>264</v>
      </c>
      <c r="E189" s="234" t="s">
        <v>2156</v>
      </c>
      <c r="F189" s="235" t="s">
        <v>2157</v>
      </c>
      <c r="G189" s="236" t="s">
        <v>410</v>
      </c>
      <c r="H189" s="237">
        <v>2</v>
      </c>
      <c r="I189" s="238"/>
      <c r="J189" s="237">
        <f>ROUND(I189*H189,3)</f>
        <v>0</v>
      </c>
      <c r="K189" s="239"/>
      <c r="L189" s="41"/>
      <c r="M189" s="240" t="s">
        <v>1</v>
      </c>
      <c r="N189" s="241" t="s">
        <v>44</v>
      </c>
      <c r="O189" s="94"/>
      <c r="P189" s="242">
        <f>O189*H189</f>
        <v>0</v>
      </c>
      <c r="Q189" s="242">
        <v>0</v>
      </c>
      <c r="R189" s="242">
        <f>Q189*H189</f>
        <v>0</v>
      </c>
      <c r="S189" s="242">
        <v>0</v>
      </c>
      <c r="T189" s="243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44" t="s">
        <v>327</v>
      </c>
      <c r="AT189" s="244" t="s">
        <v>264</v>
      </c>
      <c r="AU189" s="244" t="s">
        <v>89</v>
      </c>
      <c r="AY189" s="14" t="s">
        <v>263</v>
      </c>
      <c r="BE189" s="245">
        <f>IF(N189="základná",J189,0)</f>
        <v>0</v>
      </c>
      <c r="BF189" s="245">
        <f>IF(N189="znížená",J189,0)</f>
        <v>0</v>
      </c>
      <c r="BG189" s="245">
        <f>IF(N189="zákl. prenesená",J189,0)</f>
        <v>0</v>
      </c>
      <c r="BH189" s="245">
        <f>IF(N189="zníž. prenesená",J189,0)</f>
        <v>0</v>
      </c>
      <c r="BI189" s="245">
        <f>IF(N189="nulová",J189,0)</f>
        <v>0</v>
      </c>
      <c r="BJ189" s="14" t="s">
        <v>89</v>
      </c>
      <c r="BK189" s="246">
        <f>ROUND(I189*H189,3)</f>
        <v>0</v>
      </c>
      <c r="BL189" s="14" t="s">
        <v>327</v>
      </c>
      <c r="BM189" s="244" t="s">
        <v>2158</v>
      </c>
    </row>
    <row r="190" s="2" customFormat="1" ht="33" customHeight="1">
      <c r="A190" s="35"/>
      <c r="B190" s="36"/>
      <c r="C190" s="233" t="s">
        <v>1565</v>
      </c>
      <c r="D190" s="233" t="s">
        <v>264</v>
      </c>
      <c r="E190" s="234" t="s">
        <v>2159</v>
      </c>
      <c r="F190" s="235" t="s">
        <v>2160</v>
      </c>
      <c r="G190" s="236" t="s">
        <v>410</v>
      </c>
      <c r="H190" s="237">
        <v>2</v>
      </c>
      <c r="I190" s="238"/>
      <c r="J190" s="237">
        <f>ROUND(I190*H190,3)</f>
        <v>0</v>
      </c>
      <c r="K190" s="239"/>
      <c r="L190" s="41"/>
      <c r="M190" s="240" t="s">
        <v>1</v>
      </c>
      <c r="N190" s="241" t="s">
        <v>44</v>
      </c>
      <c r="O190" s="94"/>
      <c r="P190" s="242">
        <f>O190*H190</f>
        <v>0</v>
      </c>
      <c r="Q190" s="242">
        <v>0</v>
      </c>
      <c r="R190" s="242">
        <f>Q190*H190</f>
        <v>0</v>
      </c>
      <c r="S190" s="242">
        <v>0</v>
      </c>
      <c r="T190" s="243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44" t="s">
        <v>327</v>
      </c>
      <c r="AT190" s="244" t="s">
        <v>264</v>
      </c>
      <c r="AU190" s="244" t="s">
        <v>89</v>
      </c>
      <c r="AY190" s="14" t="s">
        <v>263</v>
      </c>
      <c r="BE190" s="245">
        <f>IF(N190="základná",J190,0)</f>
        <v>0</v>
      </c>
      <c r="BF190" s="245">
        <f>IF(N190="znížená",J190,0)</f>
        <v>0</v>
      </c>
      <c r="BG190" s="245">
        <f>IF(N190="zákl. prenesená",J190,0)</f>
        <v>0</v>
      </c>
      <c r="BH190" s="245">
        <f>IF(N190="zníž. prenesená",J190,0)</f>
        <v>0</v>
      </c>
      <c r="BI190" s="245">
        <f>IF(N190="nulová",J190,0)</f>
        <v>0</v>
      </c>
      <c r="BJ190" s="14" t="s">
        <v>89</v>
      </c>
      <c r="BK190" s="246">
        <f>ROUND(I190*H190,3)</f>
        <v>0</v>
      </c>
      <c r="BL190" s="14" t="s">
        <v>327</v>
      </c>
      <c r="BM190" s="244" t="s">
        <v>2161</v>
      </c>
    </row>
    <row r="191" s="2" customFormat="1" ht="24.15" customHeight="1">
      <c r="A191" s="35"/>
      <c r="B191" s="36"/>
      <c r="C191" s="233" t="s">
        <v>493</v>
      </c>
      <c r="D191" s="233" t="s">
        <v>264</v>
      </c>
      <c r="E191" s="234" t="s">
        <v>2162</v>
      </c>
      <c r="F191" s="235" t="s">
        <v>2163</v>
      </c>
      <c r="G191" s="236" t="s">
        <v>410</v>
      </c>
      <c r="H191" s="237">
        <v>2</v>
      </c>
      <c r="I191" s="238"/>
      <c r="J191" s="237">
        <f>ROUND(I191*H191,3)</f>
        <v>0</v>
      </c>
      <c r="K191" s="239"/>
      <c r="L191" s="41"/>
      <c r="M191" s="240" t="s">
        <v>1</v>
      </c>
      <c r="N191" s="241" t="s">
        <v>44</v>
      </c>
      <c r="O191" s="94"/>
      <c r="P191" s="242">
        <f>O191*H191</f>
        <v>0</v>
      </c>
      <c r="Q191" s="242">
        <v>0.00115</v>
      </c>
      <c r="R191" s="242">
        <f>Q191*H191</f>
        <v>0.0023</v>
      </c>
      <c r="S191" s="242">
        <v>0</v>
      </c>
      <c r="T191" s="243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44" t="s">
        <v>327</v>
      </c>
      <c r="AT191" s="244" t="s">
        <v>264</v>
      </c>
      <c r="AU191" s="244" t="s">
        <v>89</v>
      </c>
      <c r="AY191" s="14" t="s">
        <v>263</v>
      </c>
      <c r="BE191" s="245">
        <f>IF(N191="základná",J191,0)</f>
        <v>0</v>
      </c>
      <c r="BF191" s="245">
        <f>IF(N191="znížená",J191,0)</f>
        <v>0</v>
      </c>
      <c r="BG191" s="245">
        <f>IF(N191="zákl. prenesená",J191,0)</f>
        <v>0</v>
      </c>
      <c r="BH191" s="245">
        <f>IF(N191="zníž. prenesená",J191,0)</f>
        <v>0</v>
      </c>
      <c r="BI191" s="245">
        <f>IF(N191="nulová",J191,0)</f>
        <v>0</v>
      </c>
      <c r="BJ191" s="14" t="s">
        <v>89</v>
      </c>
      <c r="BK191" s="246">
        <f>ROUND(I191*H191,3)</f>
        <v>0</v>
      </c>
      <c r="BL191" s="14" t="s">
        <v>327</v>
      </c>
      <c r="BM191" s="244" t="s">
        <v>2164</v>
      </c>
    </row>
    <row r="192" s="2" customFormat="1" ht="24.15" customHeight="1">
      <c r="A192" s="35"/>
      <c r="B192" s="36"/>
      <c r="C192" s="233" t="s">
        <v>501</v>
      </c>
      <c r="D192" s="233" t="s">
        <v>264</v>
      </c>
      <c r="E192" s="234" t="s">
        <v>2165</v>
      </c>
      <c r="F192" s="235" t="s">
        <v>2166</v>
      </c>
      <c r="G192" s="236" t="s">
        <v>410</v>
      </c>
      <c r="H192" s="237">
        <v>2</v>
      </c>
      <c r="I192" s="238"/>
      <c r="J192" s="237">
        <f>ROUND(I192*H192,3)</f>
        <v>0</v>
      </c>
      <c r="K192" s="239"/>
      <c r="L192" s="41"/>
      <c r="M192" s="240" t="s">
        <v>1</v>
      </c>
      <c r="N192" s="241" t="s">
        <v>44</v>
      </c>
      <c r="O192" s="94"/>
      <c r="P192" s="242">
        <f>O192*H192</f>
        <v>0</v>
      </c>
      <c r="Q192" s="242">
        <v>0.0015100000000000001</v>
      </c>
      <c r="R192" s="242">
        <f>Q192*H192</f>
        <v>0.0030200000000000001</v>
      </c>
      <c r="S192" s="242">
        <v>0</v>
      </c>
      <c r="T192" s="243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44" t="s">
        <v>327</v>
      </c>
      <c r="AT192" s="244" t="s">
        <v>264</v>
      </c>
      <c r="AU192" s="244" t="s">
        <v>89</v>
      </c>
      <c r="AY192" s="14" t="s">
        <v>263</v>
      </c>
      <c r="BE192" s="245">
        <f>IF(N192="základná",J192,0)</f>
        <v>0</v>
      </c>
      <c r="BF192" s="245">
        <f>IF(N192="znížená",J192,0)</f>
        <v>0</v>
      </c>
      <c r="BG192" s="245">
        <f>IF(N192="zákl. prenesená",J192,0)</f>
        <v>0</v>
      </c>
      <c r="BH192" s="245">
        <f>IF(N192="zníž. prenesená",J192,0)</f>
        <v>0</v>
      </c>
      <c r="BI192" s="245">
        <f>IF(N192="nulová",J192,0)</f>
        <v>0</v>
      </c>
      <c r="BJ192" s="14" t="s">
        <v>89</v>
      </c>
      <c r="BK192" s="246">
        <f>ROUND(I192*H192,3)</f>
        <v>0</v>
      </c>
      <c r="BL192" s="14" t="s">
        <v>327</v>
      </c>
      <c r="BM192" s="244" t="s">
        <v>2167</v>
      </c>
    </row>
    <row r="193" s="2" customFormat="1" ht="24.15" customHeight="1">
      <c r="A193" s="35"/>
      <c r="B193" s="36"/>
      <c r="C193" s="233" t="s">
        <v>505</v>
      </c>
      <c r="D193" s="233" t="s">
        <v>264</v>
      </c>
      <c r="E193" s="234" t="s">
        <v>2168</v>
      </c>
      <c r="F193" s="235" t="s">
        <v>2169</v>
      </c>
      <c r="G193" s="236" t="s">
        <v>410</v>
      </c>
      <c r="H193" s="237">
        <v>2</v>
      </c>
      <c r="I193" s="238"/>
      <c r="J193" s="237">
        <f>ROUND(I193*H193,3)</f>
        <v>0</v>
      </c>
      <c r="K193" s="239"/>
      <c r="L193" s="41"/>
      <c r="M193" s="240" t="s">
        <v>1</v>
      </c>
      <c r="N193" s="241" t="s">
        <v>44</v>
      </c>
      <c r="O193" s="94"/>
      <c r="P193" s="242">
        <f>O193*H193</f>
        <v>0</v>
      </c>
      <c r="Q193" s="242">
        <v>0.0015100000000000001</v>
      </c>
      <c r="R193" s="242">
        <f>Q193*H193</f>
        <v>0.0030200000000000001</v>
      </c>
      <c r="S193" s="242">
        <v>0</v>
      </c>
      <c r="T193" s="243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44" t="s">
        <v>327</v>
      </c>
      <c r="AT193" s="244" t="s">
        <v>264</v>
      </c>
      <c r="AU193" s="244" t="s">
        <v>89</v>
      </c>
      <c r="AY193" s="14" t="s">
        <v>263</v>
      </c>
      <c r="BE193" s="245">
        <f>IF(N193="základná",J193,0)</f>
        <v>0</v>
      </c>
      <c r="BF193" s="245">
        <f>IF(N193="znížená",J193,0)</f>
        <v>0</v>
      </c>
      <c r="BG193" s="245">
        <f>IF(N193="zákl. prenesená",J193,0)</f>
        <v>0</v>
      </c>
      <c r="BH193" s="245">
        <f>IF(N193="zníž. prenesená",J193,0)</f>
        <v>0</v>
      </c>
      <c r="BI193" s="245">
        <f>IF(N193="nulová",J193,0)</f>
        <v>0</v>
      </c>
      <c r="BJ193" s="14" t="s">
        <v>89</v>
      </c>
      <c r="BK193" s="246">
        <f>ROUND(I193*H193,3)</f>
        <v>0</v>
      </c>
      <c r="BL193" s="14" t="s">
        <v>327</v>
      </c>
      <c r="BM193" s="244" t="s">
        <v>2170</v>
      </c>
    </row>
    <row r="194" s="2" customFormat="1" ht="21.75" customHeight="1">
      <c r="A194" s="35"/>
      <c r="B194" s="36"/>
      <c r="C194" s="233" t="s">
        <v>509</v>
      </c>
      <c r="D194" s="233" t="s">
        <v>264</v>
      </c>
      <c r="E194" s="234" t="s">
        <v>1896</v>
      </c>
      <c r="F194" s="235" t="s">
        <v>1897</v>
      </c>
      <c r="G194" s="236" t="s">
        <v>569</v>
      </c>
      <c r="H194" s="237">
        <v>35</v>
      </c>
      <c r="I194" s="238"/>
      <c r="J194" s="237">
        <f>ROUND(I194*H194,3)</f>
        <v>0</v>
      </c>
      <c r="K194" s="239"/>
      <c r="L194" s="41"/>
      <c r="M194" s="240" t="s">
        <v>1</v>
      </c>
      <c r="N194" s="241" t="s">
        <v>44</v>
      </c>
      <c r="O194" s="94"/>
      <c r="P194" s="242">
        <f>O194*H194</f>
        <v>0</v>
      </c>
      <c r="Q194" s="242">
        <v>0</v>
      </c>
      <c r="R194" s="242">
        <f>Q194*H194</f>
        <v>0</v>
      </c>
      <c r="S194" s="242">
        <v>0</v>
      </c>
      <c r="T194" s="243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44" t="s">
        <v>327</v>
      </c>
      <c r="AT194" s="244" t="s">
        <v>264</v>
      </c>
      <c r="AU194" s="244" t="s">
        <v>89</v>
      </c>
      <c r="AY194" s="14" t="s">
        <v>263</v>
      </c>
      <c r="BE194" s="245">
        <f>IF(N194="základná",J194,0)</f>
        <v>0</v>
      </c>
      <c r="BF194" s="245">
        <f>IF(N194="znížená",J194,0)</f>
        <v>0</v>
      </c>
      <c r="BG194" s="245">
        <f>IF(N194="zákl. prenesená",J194,0)</f>
        <v>0</v>
      </c>
      <c r="BH194" s="245">
        <f>IF(N194="zníž. prenesená",J194,0)</f>
        <v>0</v>
      </c>
      <c r="BI194" s="245">
        <f>IF(N194="nulová",J194,0)</f>
        <v>0</v>
      </c>
      <c r="BJ194" s="14" t="s">
        <v>89</v>
      </c>
      <c r="BK194" s="246">
        <f>ROUND(I194*H194,3)</f>
        <v>0</v>
      </c>
      <c r="BL194" s="14" t="s">
        <v>327</v>
      </c>
      <c r="BM194" s="244" t="s">
        <v>2171</v>
      </c>
    </row>
    <row r="195" s="2" customFormat="1" ht="24.15" customHeight="1">
      <c r="A195" s="35"/>
      <c r="B195" s="36"/>
      <c r="C195" s="233" t="s">
        <v>513</v>
      </c>
      <c r="D195" s="233" t="s">
        <v>264</v>
      </c>
      <c r="E195" s="234" t="s">
        <v>1902</v>
      </c>
      <c r="F195" s="235" t="s">
        <v>1903</v>
      </c>
      <c r="G195" s="236" t="s">
        <v>1445</v>
      </c>
      <c r="H195" s="238"/>
      <c r="I195" s="238"/>
      <c r="J195" s="237">
        <f>ROUND(I195*H195,3)</f>
        <v>0</v>
      </c>
      <c r="K195" s="239"/>
      <c r="L195" s="41"/>
      <c r="M195" s="240" t="s">
        <v>1</v>
      </c>
      <c r="N195" s="241" t="s">
        <v>44</v>
      </c>
      <c r="O195" s="94"/>
      <c r="P195" s="242">
        <f>O195*H195</f>
        <v>0</v>
      </c>
      <c r="Q195" s="242">
        <v>0</v>
      </c>
      <c r="R195" s="242">
        <f>Q195*H195</f>
        <v>0</v>
      </c>
      <c r="S195" s="242">
        <v>0</v>
      </c>
      <c r="T195" s="243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44" t="s">
        <v>327</v>
      </c>
      <c r="AT195" s="244" t="s">
        <v>264</v>
      </c>
      <c r="AU195" s="244" t="s">
        <v>89</v>
      </c>
      <c r="AY195" s="14" t="s">
        <v>263</v>
      </c>
      <c r="BE195" s="245">
        <f>IF(N195="základná",J195,0)</f>
        <v>0</v>
      </c>
      <c r="BF195" s="245">
        <f>IF(N195="znížená",J195,0)</f>
        <v>0</v>
      </c>
      <c r="BG195" s="245">
        <f>IF(N195="zákl. prenesená",J195,0)</f>
        <v>0</v>
      </c>
      <c r="BH195" s="245">
        <f>IF(N195="zníž. prenesená",J195,0)</f>
        <v>0</v>
      </c>
      <c r="BI195" s="245">
        <f>IF(N195="nulová",J195,0)</f>
        <v>0</v>
      </c>
      <c r="BJ195" s="14" t="s">
        <v>89</v>
      </c>
      <c r="BK195" s="246">
        <f>ROUND(I195*H195,3)</f>
        <v>0</v>
      </c>
      <c r="BL195" s="14" t="s">
        <v>327</v>
      </c>
      <c r="BM195" s="244" t="s">
        <v>2172</v>
      </c>
    </row>
    <row r="196" s="2" customFormat="1" ht="24.15" customHeight="1">
      <c r="A196" s="35"/>
      <c r="B196" s="36"/>
      <c r="C196" s="233" t="s">
        <v>517</v>
      </c>
      <c r="D196" s="233" t="s">
        <v>264</v>
      </c>
      <c r="E196" s="234" t="s">
        <v>1905</v>
      </c>
      <c r="F196" s="235" t="s">
        <v>1906</v>
      </c>
      <c r="G196" s="236" t="s">
        <v>1445</v>
      </c>
      <c r="H196" s="238"/>
      <c r="I196" s="238"/>
      <c r="J196" s="237">
        <f>ROUND(I196*H196,3)</f>
        <v>0</v>
      </c>
      <c r="K196" s="239"/>
      <c r="L196" s="41"/>
      <c r="M196" s="240" t="s">
        <v>1</v>
      </c>
      <c r="N196" s="241" t="s">
        <v>44</v>
      </c>
      <c r="O196" s="94"/>
      <c r="P196" s="242">
        <f>O196*H196</f>
        <v>0</v>
      </c>
      <c r="Q196" s="242">
        <v>0</v>
      </c>
      <c r="R196" s="242">
        <f>Q196*H196</f>
        <v>0</v>
      </c>
      <c r="S196" s="242">
        <v>0</v>
      </c>
      <c r="T196" s="243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44" t="s">
        <v>327</v>
      </c>
      <c r="AT196" s="244" t="s">
        <v>264</v>
      </c>
      <c r="AU196" s="244" t="s">
        <v>89</v>
      </c>
      <c r="AY196" s="14" t="s">
        <v>263</v>
      </c>
      <c r="BE196" s="245">
        <f>IF(N196="základná",J196,0)</f>
        <v>0</v>
      </c>
      <c r="BF196" s="245">
        <f>IF(N196="znížená",J196,0)</f>
        <v>0</v>
      </c>
      <c r="BG196" s="245">
        <f>IF(N196="zákl. prenesená",J196,0)</f>
        <v>0</v>
      </c>
      <c r="BH196" s="245">
        <f>IF(N196="zníž. prenesená",J196,0)</f>
        <v>0</v>
      </c>
      <c r="BI196" s="245">
        <f>IF(N196="nulová",J196,0)</f>
        <v>0</v>
      </c>
      <c r="BJ196" s="14" t="s">
        <v>89</v>
      </c>
      <c r="BK196" s="246">
        <f>ROUND(I196*H196,3)</f>
        <v>0</v>
      </c>
      <c r="BL196" s="14" t="s">
        <v>327</v>
      </c>
      <c r="BM196" s="244" t="s">
        <v>2173</v>
      </c>
    </row>
    <row r="197" s="12" customFormat="1" ht="22.8" customHeight="1">
      <c r="A197" s="12"/>
      <c r="B197" s="219"/>
      <c r="C197" s="220"/>
      <c r="D197" s="221" t="s">
        <v>77</v>
      </c>
      <c r="E197" s="247" t="s">
        <v>1821</v>
      </c>
      <c r="F197" s="247" t="s">
        <v>1822</v>
      </c>
      <c r="G197" s="220"/>
      <c r="H197" s="220"/>
      <c r="I197" s="223"/>
      <c r="J197" s="248">
        <f>BK197</f>
        <v>0</v>
      </c>
      <c r="K197" s="220"/>
      <c r="L197" s="225"/>
      <c r="M197" s="226"/>
      <c r="N197" s="227"/>
      <c r="O197" s="227"/>
      <c r="P197" s="228">
        <f>SUM(P198:P237)</f>
        <v>0</v>
      </c>
      <c r="Q197" s="227"/>
      <c r="R197" s="228">
        <f>SUM(R198:R237)</f>
        <v>0.079890000000000003</v>
      </c>
      <c r="S197" s="227"/>
      <c r="T197" s="229">
        <f>SUM(T198:T237)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30" t="s">
        <v>89</v>
      </c>
      <c r="AT197" s="231" t="s">
        <v>77</v>
      </c>
      <c r="AU197" s="231" t="s">
        <v>85</v>
      </c>
      <c r="AY197" s="230" t="s">
        <v>263</v>
      </c>
      <c r="BK197" s="232">
        <f>SUM(BK198:BK237)</f>
        <v>0</v>
      </c>
    </row>
    <row r="198" s="2" customFormat="1" ht="24.15" customHeight="1">
      <c r="A198" s="35"/>
      <c r="B198" s="36"/>
      <c r="C198" s="233" t="s">
        <v>521</v>
      </c>
      <c r="D198" s="233" t="s">
        <v>264</v>
      </c>
      <c r="E198" s="234" t="s">
        <v>2174</v>
      </c>
      <c r="F198" s="235" t="s">
        <v>2175</v>
      </c>
      <c r="G198" s="236" t="s">
        <v>1665</v>
      </c>
      <c r="H198" s="237">
        <v>5</v>
      </c>
      <c r="I198" s="238"/>
      <c r="J198" s="237">
        <f>ROUND(I198*H198,3)</f>
        <v>0</v>
      </c>
      <c r="K198" s="239"/>
      <c r="L198" s="41"/>
      <c r="M198" s="240" t="s">
        <v>1</v>
      </c>
      <c r="N198" s="241" t="s">
        <v>44</v>
      </c>
      <c r="O198" s="94"/>
      <c r="P198" s="242">
        <f>O198*H198</f>
        <v>0</v>
      </c>
      <c r="Q198" s="242">
        <v>0.0053499999999999997</v>
      </c>
      <c r="R198" s="242">
        <f>Q198*H198</f>
        <v>0.026749999999999999</v>
      </c>
      <c r="S198" s="242">
        <v>0</v>
      </c>
      <c r="T198" s="243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44" t="s">
        <v>327</v>
      </c>
      <c r="AT198" s="244" t="s">
        <v>264</v>
      </c>
      <c r="AU198" s="244" t="s">
        <v>89</v>
      </c>
      <c r="AY198" s="14" t="s">
        <v>263</v>
      </c>
      <c r="BE198" s="245">
        <f>IF(N198="základná",J198,0)</f>
        <v>0</v>
      </c>
      <c r="BF198" s="245">
        <f>IF(N198="znížená",J198,0)</f>
        <v>0</v>
      </c>
      <c r="BG198" s="245">
        <f>IF(N198="zákl. prenesená",J198,0)</f>
        <v>0</v>
      </c>
      <c r="BH198" s="245">
        <f>IF(N198="zníž. prenesená",J198,0)</f>
        <v>0</v>
      </c>
      <c r="BI198" s="245">
        <f>IF(N198="nulová",J198,0)</f>
        <v>0</v>
      </c>
      <c r="BJ198" s="14" t="s">
        <v>89</v>
      </c>
      <c r="BK198" s="246">
        <f>ROUND(I198*H198,3)</f>
        <v>0</v>
      </c>
      <c r="BL198" s="14" t="s">
        <v>327</v>
      </c>
      <c r="BM198" s="244" t="s">
        <v>2176</v>
      </c>
    </row>
    <row r="199" s="2" customFormat="1" ht="21.75" customHeight="1">
      <c r="A199" s="35"/>
      <c r="B199" s="36"/>
      <c r="C199" s="249" t="s">
        <v>525</v>
      </c>
      <c r="D199" s="249" t="s">
        <v>612</v>
      </c>
      <c r="E199" s="250" t="s">
        <v>2177</v>
      </c>
      <c r="F199" s="251" t="s">
        <v>2178</v>
      </c>
      <c r="G199" s="252" t="s">
        <v>410</v>
      </c>
      <c r="H199" s="253">
        <v>2</v>
      </c>
      <c r="I199" s="254"/>
      <c r="J199" s="253">
        <f>ROUND(I199*H199,3)</f>
        <v>0</v>
      </c>
      <c r="K199" s="255"/>
      <c r="L199" s="256"/>
      <c r="M199" s="257" t="s">
        <v>1</v>
      </c>
      <c r="N199" s="258" t="s">
        <v>44</v>
      </c>
      <c r="O199" s="94"/>
      <c r="P199" s="242">
        <f>O199*H199</f>
        <v>0</v>
      </c>
      <c r="Q199" s="242">
        <v>0.010455000000000001</v>
      </c>
      <c r="R199" s="242">
        <f>Q199*H199</f>
        <v>0.020910000000000002</v>
      </c>
      <c r="S199" s="242">
        <v>0</v>
      </c>
      <c r="T199" s="243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44" t="s">
        <v>717</v>
      </c>
      <c r="AT199" s="244" t="s">
        <v>612</v>
      </c>
      <c r="AU199" s="244" t="s">
        <v>89</v>
      </c>
      <c r="AY199" s="14" t="s">
        <v>263</v>
      </c>
      <c r="BE199" s="245">
        <f>IF(N199="základná",J199,0)</f>
        <v>0</v>
      </c>
      <c r="BF199" s="245">
        <f>IF(N199="znížená",J199,0)</f>
        <v>0</v>
      </c>
      <c r="BG199" s="245">
        <f>IF(N199="zákl. prenesená",J199,0)</f>
        <v>0</v>
      </c>
      <c r="BH199" s="245">
        <f>IF(N199="zníž. prenesená",J199,0)</f>
        <v>0</v>
      </c>
      <c r="BI199" s="245">
        <f>IF(N199="nulová",J199,0)</f>
        <v>0</v>
      </c>
      <c r="BJ199" s="14" t="s">
        <v>89</v>
      </c>
      <c r="BK199" s="246">
        <f>ROUND(I199*H199,3)</f>
        <v>0</v>
      </c>
      <c r="BL199" s="14" t="s">
        <v>327</v>
      </c>
      <c r="BM199" s="244" t="s">
        <v>2179</v>
      </c>
    </row>
    <row r="200" s="2" customFormat="1" ht="33" customHeight="1">
      <c r="A200" s="35"/>
      <c r="B200" s="36"/>
      <c r="C200" s="249" t="s">
        <v>529</v>
      </c>
      <c r="D200" s="249" t="s">
        <v>612</v>
      </c>
      <c r="E200" s="250" t="s">
        <v>2180</v>
      </c>
      <c r="F200" s="251" t="s">
        <v>2181</v>
      </c>
      <c r="G200" s="252" t="s">
        <v>410</v>
      </c>
      <c r="H200" s="253">
        <v>1</v>
      </c>
      <c r="I200" s="254"/>
      <c r="J200" s="253">
        <f>ROUND(I200*H200,3)</f>
        <v>0</v>
      </c>
      <c r="K200" s="255"/>
      <c r="L200" s="256"/>
      <c r="M200" s="257" t="s">
        <v>1</v>
      </c>
      <c r="N200" s="258" t="s">
        <v>44</v>
      </c>
      <c r="O200" s="94"/>
      <c r="P200" s="242">
        <f>O200*H200</f>
        <v>0</v>
      </c>
      <c r="Q200" s="242">
        <v>0.0026700000000000001</v>
      </c>
      <c r="R200" s="242">
        <f>Q200*H200</f>
        <v>0.0026700000000000001</v>
      </c>
      <c r="S200" s="242">
        <v>0</v>
      </c>
      <c r="T200" s="243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44" t="s">
        <v>717</v>
      </c>
      <c r="AT200" s="244" t="s">
        <v>612</v>
      </c>
      <c r="AU200" s="244" t="s">
        <v>89</v>
      </c>
      <c r="AY200" s="14" t="s">
        <v>263</v>
      </c>
      <c r="BE200" s="245">
        <f>IF(N200="základná",J200,0)</f>
        <v>0</v>
      </c>
      <c r="BF200" s="245">
        <f>IF(N200="znížená",J200,0)</f>
        <v>0</v>
      </c>
      <c r="BG200" s="245">
        <f>IF(N200="zákl. prenesená",J200,0)</f>
        <v>0</v>
      </c>
      <c r="BH200" s="245">
        <f>IF(N200="zníž. prenesená",J200,0)</f>
        <v>0</v>
      </c>
      <c r="BI200" s="245">
        <f>IF(N200="nulová",J200,0)</f>
        <v>0</v>
      </c>
      <c r="BJ200" s="14" t="s">
        <v>89</v>
      </c>
      <c r="BK200" s="246">
        <f>ROUND(I200*H200,3)</f>
        <v>0</v>
      </c>
      <c r="BL200" s="14" t="s">
        <v>327</v>
      </c>
      <c r="BM200" s="244" t="s">
        <v>2182</v>
      </c>
    </row>
    <row r="201" s="2" customFormat="1" ht="21.75" customHeight="1">
      <c r="A201" s="35"/>
      <c r="B201" s="36"/>
      <c r="C201" s="249" t="s">
        <v>533</v>
      </c>
      <c r="D201" s="249" t="s">
        <v>612</v>
      </c>
      <c r="E201" s="250" t="s">
        <v>2183</v>
      </c>
      <c r="F201" s="251" t="s">
        <v>2184</v>
      </c>
      <c r="G201" s="252" t="s">
        <v>410</v>
      </c>
      <c r="H201" s="253">
        <v>1</v>
      </c>
      <c r="I201" s="254"/>
      <c r="J201" s="253">
        <f>ROUND(I201*H201,3)</f>
        <v>0</v>
      </c>
      <c r="K201" s="255"/>
      <c r="L201" s="256"/>
      <c r="M201" s="257" t="s">
        <v>1</v>
      </c>
      <c r="N201" s="258" t="s">
        <v>44</v>
      </c>
      <c r="O201" s="94"/>
      <c r="P201" s="242">
        <f>O201*H201</f>
        <v>0</v>
      </c>
      <c r="Q201" s="242">
        <v>0.0066</v>
      </c>
      <c r="R201" s="242">
        <f>Q201*H201</f>
        <v>0.0066</v>
      </c>
      <c r="S201" s="242">
        <v>0</v>
      </c>
      <c r="T201" s="243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44" t="s">
        <v>717</v>
      </c>
      <c r="AT201" s="244" t="s">
        <v>612</v>
      </c>
      <c r="AU201" s="244" t="s">
        <v>89</v>
      </c>
      <c r="AY201" s="14" t="s">
        <v>263</v>
      </c>
      <c r="BE201" s="245">
        <f>IF(N201="základná",J201,0)</f>
        <v>0</v>
      </c>
      <c r="BF201" s="245">
        <f>IF(N201="znížená",J201,0)</f>
        <v>0</v>
      </c>
      <c r="BG201" s="245">
        <f>IF(N201="zákl. prenesená",J201,0)</f>
        <v>0</v>
      </c>
      <c r="BH201" s="245">
        <f>IF(N201="zníž. prenesená",J201,0)</f>
        <v>0</v>
      </c>
      <c r="BI201" s="245">
        <f>IF(N201="nulová",J201,0)</f>
        <v>0</v>
      </c>
      <c r="BJ201" s="14" t="s">
        <v>89</v>
      </c>
      <c r="BK201" s="246">
        <f>ROUND(I201*H201,3)</f>
        <v>0</v>
      </c>
      <c r="BL201" s="14" t="s">
        <v>327</v>
      </c>
      <c r="BM201" s="244" t="s">
        <v>2185</v>
      </c>
    </row>
    <row r="202" s="2" customFormat="1" ht="37.8" customHeight="1">
      <c r="A202" s="35"/>
      <c r="B202" s="36"/>
      <c r="C202" s="249" t="s">
        <v>537</v>
      </c>
      <c r="D202" s="249" t="s">
        <v>612</v>
      </c>
      <c r="E202" s="250" t="s">
        <v>2186</v>
      </c>
      <c r="F202" s="251" t="s">
        <v>2187</v>
      </c>
      <c r="G202" s="252" t="s">
        <v>410</v>
      </c>
      <c r="H202" s="253">
        <v>1</v>
      </c>
      <c r="I202" s="254"/>
      <c r="J202" s="253">
        <f>ROUND(I202*H202,3)</f>
        <v>0</v>
      </c>
      <c r="K202" s="255"/>
      <c r="L202" s="256"/>
      <c r="M202" s="257" t="s">
        <v>1</v>
      </c>
      <c r="N202" s="258" t="s">
        <v>44</v>
      </c>
      <c r="O202" s="94"/>
      <c r="P202" s="242">
        <f>O202*H202</f>
        <v>0</v>
      </c>
      <c r="Q202" s="242">
        <v>0.00096000000000000002</v>
      </c>
      <c r="R202" s="242">
        <f>Q202*H202</f>
        <v>0.00096000000000000002</v>
      </c>
      <c r="S202" s="242">
        <v>0</v>
      </c>
      <c r="T202" s="243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44" t="s">
        <v>717</v>
      </c>
      <c r="AT202" s="244" t="s">
        <v>612</v>
      </c>
      <c r="AU202" s="244" t="s">
        <v>89</v>
      </c>
      <c r="AY202" s="14" t="s">
        <v>263</v>
      </c>
      <c r="BE202" s="245">
        <f>IF(N202="základná",J202,0)</f>
        <v>0</v>
      </c>
      <c r="BF202" s="245">
        <f>IF(N202="znížená",J202,0)</f>
        <v>0</v>
      </c>
      <c r="BG202" s="245">
        <f>IF(N202="zákl. prenesená",J202,0)</f>
        <v>0</v>
      </c>
      <c r="BH202" s="245">
        <f>IF(N202="zníž. prenesená",J202,0)</f>
        <v>0</v>
      </c>
      <c r="BI202" s="245">
        <f>IF(N202="nulová",J202,0)</f>
        <v>0</v>
      </c>
      <c r="BJ202" s="14" t="s">
        <v>89</v>
      </c>
      <c r="BK202" s="246">
        <f>ROUND(I202*H202,3)</f>
        <v>0</v>
      </c>
      <c r="BL202" s="14" t="s">
        <v>327</v>
      </c>
      <c r="BM202" s="244" t="s">
        <v>2188</v>
      </c>
    </row>
    <row r="203" s="2" customFormat="1" ht="16.5" customHeight="1">
      <c r="A203" s="35"/>
      <c r="B203" s="36"/>
      <c r="C203" s="233" t="s">
        <v>542</v>
      </c>
      <c r="D203" s="233" t="s">
        <v>264</v>
      </c>
      <c r="E203" s="234" t="s">
        <v>2189</v>
      </c>
      <c r="F203" s="235" t="s">
        <v>2190</v>
      </c>
      <c r="G203" s="236" t="s">
        <v>410</v>
      </c>
      <c r="H203" s="237">
        <v>8</v>
      </c>
      <c r="I203" s="238"/>
      <c r="J203" s="237">
        <f>ROUND(I203*H203,3)</f>
        <v>0</v>
      </c>
      <c r="K203" s="239"/>
      <c r="L203" s="41"/>
      <c r="M203" s="240" t="s">
        <v>1</v>
      </c>
      <c r="N203" s="241" t="s">
        <v>44</v>
      </c>
      <c r="O203" s="94"/>
      <c r="P203" s="242">
        <f>O203*H203</f>
        <v>0</v>
      </c>
      <c r="Q203" s="242">
        <v>3.0000000000000001E-05</v>
      </c>
      <c r="R203" s="242">
        <f>Q203*H203</f>
        <v>0.00024000000000000001</v>
      </c>
      <c r="S203" s="242">
        <v>0</v>
      </c>
      <c r="T203" s="243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44" t="s">
        <v>327</v>
      </c>
      <c r="AT203" s="244" t="s">
        <v>264</v>
      </c>
      <c r="AU203" s="244" t="s">
        <v>89</v>
      </c>
      <c r="AY203" s="14" t="s">
        <v>263</v>
      </c>
      <c r="BE203" s="245">
        <f>IF(N203="základná",J203,0)</f>
        <v>0</v>
      </c>
      <c r="BF203" s="245">
        <f>IF(N203="znížená",J203,0)</f>
        <v>0</v>
      </c>
      <c r="BG203" s="245">
        <f>IF(N203="zákl. prenesená",J203,0)</f>
        <v>0</v>
      </c>
      <c r="BH203" s="245">
        <f>IF(N203="zníž. prenesená",J203,0)</f>
        <v>0</v>
      </c>
      <c r="BI203" s="245">
        <f>IF(N203="nulová",J203,0)</f>
        <v>0</v>
      </c>
      <c r="BJ203" s="14" t="s">
        <v>89</v>
      </c>
      <c r="BK203" s="246">
        <f>ROUND(I203*H203,3)</f>
        <v>0</v>
      </c>
      <c r="BL203" s="14" t="s">
        <v>327</v>
      </c>
      <c r="BM203" s="244" t="s">
        <v>2191</v>
      </c>
    </row>
    <row r="204" s="2" customFormat="1" ht="24.15" customHeight="1">
      <c r="A204" s="35"/>
      <c r="B204" s="36"/>
      <c r="C204" s="249" t="s">
        <v>546</v>
      </c>
      <c r="D204" s="249" t="s">
        <v>612</v>
      </c>
      <c r="E204" s="250" t="s">
        <v>2192</v>
      </c>
      <c r="F204" s="251" t="s">
        <v>2193</v>
      </c>
      <c r="G204" s="252" t="s">
        <v>410</v>
      </c>
      <c r="H204" s="253">
        <v>4</v>
      </c>
      <c r="I204" s="254"/>
      <c r="J204" s="253">
        <f>ROUND(I204*H204,3)</f>
        <v>0</v>
      </c>
      <c r="K204" s="255"/>
      <c r="L204" s="256"/>
      <c r="M204" s="257" t="s">
        <v>1</v>
      </c>
      <c r="N204" s="258" t="s">
        <v>44</v>
      </c>
      <c r="O204" s="94"/>
      <c r="P204" s="242">
        <f>O204*H204</f>
        <v>0</v>
      </c>
      <c r="Q204" s="242">
        <v>0.00020000000000000001</v>
      </c>
      <c r="R204" s="242">
        <f>Q204*H204</f>
        <v>0.00080000000000000004</v>
      </c>
      <c r="S204" s="242">
        <v>0</v>
      </c>
      <c r="T204" s="243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44" t="s">
        <v>717</v>
      </c>
      <c r="AT204" s="244" t="s">
        <v>612</v>
      </c>
      <c r="AU204" s="244" t="s">
        <v>89</v>
      </c>
      <c r="AY204" s="14" t="s">
        <v>263</v>
      </c>
      <c r="BE204" s="245">
        <f>IF(N204="základná",J204,0)</f>
        <v>0</v>
      </c>
      <c r="BF204" s="245">
        <f>IF(N204="znížená",J204,0)</f>
        <v>0</v>
      </c>
      <c r="BG204" s="245">
        <f>IF(N204="zákl. prenesená",J204,0)</f>
        <v>0</v>
      </c>
      <c r="BH204" s="245">
        <f>IF(N204="zníž. prenesená",J204,0)</f>
        <v>0</v>
      </c>
      <c r="BI204" s="245">
        <f>IF(N204="nulová",J204,0)</f>
        <v>0</v>
      </c>
      <c r="BJ204" s="14" t="s">
        <v>89</v>
      </c>
      <c r="BK204" s="246">
        <f>ROUND(I204*H204,3)</f>
        <v>0</v>
      </c>
      <c r="BL204" s="14" t="s">
        <v>327</v>
      </c>
      <c r="BM204" s="244" t="s">
        <v>2194</v>
      </c>
    </row>
    <row r="205" s="2" customFormat="1" ht="21.75" customHeight="1">
      <c r="A205" s="35"/>
      <c r="B205" s="36"/>
      <c r="C205" s="249" t="s">
        <v>550</v>
      </c>
      <c r="D205" s="249" t="s">
        <v>612</v>
      </c>
      <c r="E205" s="250" t="s">
        <v>2195</v>
      </c>
      <c r="F205" s="251" t="s">
        <v>2196</v>
      </c>
      <c r="G205" s="252" t="s">
        <v>569</v>
      </c>
      <c r="H205" s="253">
        <v>2</v>
      </c>
      <c r="I205" s="254"/>
      <c r="J205" s="253">
        <f>ROUND(I205*H205,3)</f>
        <v>0</v>
      </c>
      <c r="K205" s="255"/>
      <c r="L205" s="256"/>
      <c r="M205" s="257" t="s">
        <v>1</v>
      </c>
      <c r="N205" s="258" t="s">
        <v>44</v>
      </c>
      <c r="O205" s="94"/>
      <c r="P205" s="242">
        <f>O205*H205</f>
        <v>0</v>
      </c>
      <c r="Q205" s="242">
        <v>0.00010000000000000001</v>
      </c>
      <c r="R205" s="242">
        <f>Q205*H205</f>
        <v>0.00020000000000000001</v>
      </c>
      <c r="S205" s="242">
        <v>0</v>
      </c>
      <c r="T205" s="243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44" t="s">
        <v>717</v>
      </c>
      <c r="AT205" s="244" t="s">
        <v>612</v>
      </c>
      <c r="AU205" s="244" t="s">
        <v>89</v>
      </c>
      <c r="AY205" s="14" t="s">
        <v>263</v>
      </c>
      <c r="BE205" s="245">
        <f>IF(N205="základná",J205,0)</f>
        <v>0</v>
      </c>
      <c r="BF205" s="245">
        <f>IF(N205="znížená",J205,0)</f>
        <v>0</v>
      </c>
      <c r="BG205" s="245">
        <f>IF(N205="zákl. prenesená",J205,0)</f>
        <v>0</v>
      </c>
      <c r="BH205" s="245">
        <f>IF(N205="zníž. prenesená",J205,0)</f>
        <v>0</v>
      </c>
      <c r="BI205" s="245">
        <f>IF(N205="nulová",J205,0)</f>
        <v>0</v>
      </c>
      <c r="BJ205" s="14" t="s">
        <v>89</v>
      </c>
      <c r="BK205" s="246">
        <f>ROUND(I205*H205,3)</f>
        <v>0</v>
      </c>
      <c r="BL205" s="14" t="s">
        <v>327</v>
      </c>
      <c r="BM205" s="244" t="s">
        <v>2197</v>
      </c>
    </row>
    <row r="206" s="2" customFormat="1" ht="21.75" customHeight="1">
      <c r="A206" s="35"/>
      <c r="B206" s="36"/>
      <c r="C206" s="249" t="s">
        <v>554</v>
      </c>
      <c r="D206" s="249" t="s">
        <v>612</v>
      </c>
      <c r="E206" s="250" t="s">
        <v>2198</v>
      </c>
      <c r="F206" s="251" t="s">
        <v>2199</v>
      </c>
      <c r="G206" s="252" t="s">
        <v>410</v>
      </c>
      <c r="H206" s="253">
        <v>2</v>
      </c>
      <c r="I206" s="254"/>
      <c r="J206" s="253">
        <f>ROUND(I206*H206,3)</f>
        <v>0</v>
      </c>
      <c r="K206" s="255"/>
      <c r="L206" s="256"/>
      <c r="M206" s="257" t="s">
        <v>1</v>
      </c>
      <c r="N206" s="258" t="s">
        <v>44</v>
      </c>
      <c r="O206" s="94"/>
      <c r="P206" s="242">
        <f>O206*H206</f>
        <v>0</v>
      </c>
      <c r="Q206" s="242">
        <v>0.00024000000000000001</v>
      </c>
      <c r="R206" s="242">
        <f>Q206*H206</f>
        <v>0.00048000000000000001</v>
      </c>
      <c r="S206" s="242">
        <v>0</v>
      </c>
      <c r="T206" s="243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44" t="s">
        <v>717</v>
      </c>
      <c r="AT206" s="244" t="s">
        <v>612</v>
      </c>
      <c r="AU206" s="244" t="s">
        <v>89</v>
      </c>
      <c r="AY206" s="14" t="s">
        <v>263</v>
      </c>
      <c r="BE206" s="245">
        <f>IF(N206="základná",J206,0)</f>
        <v>0</v>
      </c>
      <c r="BF206" s="245">
        <f>IF(N206="znížená",J206,0)</f>
        <v>0</v>
      </c>
      <c r="BG206" s="245">
        <f>IF(N206="zákl. prenesená",J206,0)</f>
        <v>0</v>
      </c>
      <c r="BH206" s="245">
        <f>IF(N206="zníž. prenesená",J206,0)</f>
        <v>0</v>
      </c>
      <c r="BI206" s="245">
        <f>IF(N206="nulová",J206,0)</f>
        <v>0</v>
      </c>
      <c r="BJ206" s="14" t="s">
        <v>89</v>
      </c>
      <c r="BK206" s="246">
        <f>ROUND(I206*H206,3)</f>
        <v>0</v>
      </c>
      <c r="BL206" s="14" t="s">
        <v>327</v>
      </c>
      <c r="BM206" s="244" t="s">
        <v>2200</v>
      </c>
    </row>
    <row r="207" s="2" customFormat="1" ht="16.5" customHeight="1">
      <c r="A207" s="35"/>
      <c r="B207" s="36"/>
      <c r="C207" s="233" t="s">
        <v>558</v>
      </c>
      <c r="D207" s="233" t="s">
        <v>264</v>
      </c>
      <c r="E207" s="234" t="s">
        <v>2201</v>
      </c>
      <c r="F207" s="235" t="s">
        <v>2202</v>
      </c>
      <c r="G207" s="236" t="s">
        <v>410</v>
      </c>
      <c r="H207" s="237">
        <v>7</v>
      </c>
      <c r="I207" s="238"/>
      <c r="J207" s="237">
        <f>ROUND(I207*H207,3)</f>
        <v>0</v>
      </c>
      <c r="K207" s="239"/>
      <c r="L207" s="41"/>
      <c r="M207" s="240" t="s">
        <v>1</v>
      </c>
      <c r="N207" s="241" t="s">
        <v>44</v>
      </c>
      <c r="O207" s="94"/>
      <c r="P207" s="242">
        <f>O207*H207</f>
        <v>0</v>
      </c>
      <c r="Q207" s="242">
        <v>2.0000000000000002E-05</v>
      </c>
      <c r="R207" s="242">
        <f>Q207*H207</f>
        <v>0.00014000000000000002</v>
      </c>
      <c r="S207" s="242">
        <v>0</v>
      </c>
      <c r="T207" s="243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44" t="s">
        <v>327</v>
      </c>
      <c r="AT207" s="244" t="s">
        <v>264</v>
      </c>
      <c r="AU207" s="244" t="s">
        <v>89</v>
      </c>
      <c r="AY207" s="14" t="s">
        <v>263</v>
      </c>
      <c r="BE207" s="245">
        <f>IF(N207="základná",J207,0)</f>
        <v>0</v>
      </c>
      <c r="BF207" s="245">
        <f>IF(N207="znížená",J207,0)</f>
        <v>0</v>
      </c>
      <c r="BG207" s="245">
        <f>IF(N207="zákl. prenesená",J207,0)</f>
        <v>0</v>
      </c>
      <c r="BH207" s="245">
        <f>IF(N207="zníž. prenesená",J207,0)</f>
        <v>0</v>
      </c>
      <c r="BI207" s="245">
        <f>IF(N207="nulová",J207,0)</f>
        <v>0</v>
      </c>
      <c r="BJ207" s="14" t="s">
        <v>89</v>
      </c>
      <c r="BK207" s="246">
        <f>ROUND(I207*H207,3)</f>
        <v>0</v>
      </c>
      <c r="BL207" s="14" t="s">
        <v>327</v>
      </c>
      <c r="BM207" s="244" t="s">
        <v>2203</v>
      </c>
    </row>
    <row r="208" s="2" customFormat="1" ht="16.5" customHeight="1">
      <c r="A208" s="35"/>
      <c r="B208" s="36"/>
      <c r="C208" s="249" t="s">
        <v>562</v>
      </c>
      <c r="D208" s="249" t="s">
        <v>612</v>
      </c>
      <c r="E208" s="250" t="s">
        <v>2204</v>
      </c>
      <c r="F208" s="251" t="s">
        <v>2205</v>
      </c>
      <c r="G208" s="252" t="s">
        <v>410</v>
      </c>
      <c r="H208" s="253">
        <v>5</v>
      </c>
      <c r="I208" s="254"/>
      <c r="J208" s="253">
        <f>ROUND(I208*H208,3)</f>
        <v>0</v>
      </c>
      <c r="K208" s="255"/>
      <c r="L208" s="256"/>
      <c r="M208" s="257" t="s">
        <v>1</v>
      </c>
      <c r="N208" s="258" t="s">
        <v>44</v>
      </c>
      <c r="O208" s="94"/>
      <c r="P208" s="242">
        <f>O208*H208</f>
        <v>0</v>
      </c>
      <c r="Q208" s="242">
        <v>0.00089999999999999998</v>
      </c>
      <c r="R208" s="242">
        <f>Q208*H208</f>
        <v>0.0044999999999999997</v>
      </c>
      <c r="S208" s="242">
        <v>0</v>
      </c>
      <c r="T208" s="243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44" t="s">
        <v>717</v>
      </c>
      <c r="AT208" s="244" t="s">
        <v>612</v>
      </c>
      <c r="AU208" s="244" t="s">
        <v>89</v>
      </c>
      <c r="AY208" s="14" t="s">
        <v>263</v>
      </c>
      <c r="BE208" s="245">
        <f>IF(N208="základná",J208,0)</f>
        <v>0</v>
      </c>
      <c r="BF208" s="245">
        <f>IF(N208="znížená",J208,0)</f>
        <v>0</v>
      </c>
      <c r="BG208" s="245">
        <f>IF(N208="zákl. prenesená",J208,0)</f>
        <v>0</v>
      </c>
      <c r="BH208" s="245">
        <f>IF(N208="zníž. prenesená",J208,0)</f>
        <v>0</v>
      </c>
      <c r="BI208" s="245">
        <f>IF(N208="nulová",J208,0)</f>
        <v>0</v>
      </c>
      <c r="BJ208" s="14" t="s">
        <v>89</v>
      </c>
      <c r="BK208" s="246">
        <f>ROUND(I208*H208,3)</f>
        <v>0</v>
      </c>
      <c r="BL208" s="14" t="s">
        <v>327</v>
      </c>
      <c r="BM208" s="244" t="s">
        <v>2206</v>
      </c>
    </row>
    <row r="209" s="2" customFormat="1" ht="16.5" customHeight="1">
      <c r="A209" s="35"/>
      <c r="B209" s="36"/>
      <c r="C209" s="249" t="s">
        <v>566</v>
      </c>
      <c r="D209" s="249" t="s">
        <v>612</v>
      </c>
      <c r="E209" s="250" t="s">
        <v>2207</v>
      </c>
      <c r="F209" s="251" t="s">
        <v>2208</v>
      </c>
      <c r="G209" s="252" t="s">
        <v>410</v>
      </c>
      <c r="H209" s="253">
        <v>1</v>
      </c>
      <c r="I209" s="254"/>
      <c r="J209" s="253">
        <f>ROUND(I209*H209,3)</f>
        <v>0</v>
      </c>
      <c r="K209" s="255"/>
      <c r="L209" s="256"/>
      <c r="M209" s="257" t="s">
        <v>1</v>
      </c>
      <c r="N209" s="258" t="s">
        <v>44</v>
      </c>
      <c r="O209" s="94"/>
      <c r="P209" s="242">
        <f>O209*H209</f>
        <v>0</v>
      </c>
      <c r="Q209" s="242">
        <v>0.00089999999999999998</v>
      </c>
      <c r="R209" s="242">
        <f>Q209*H209</f>
        <v>0.00089999999999999998</v>
      </c>
      <c r="S209" s="242">
        <v>0</v>
      </c>
      <c r="T209" s="243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44" t="s">
        <v>717</v>
      </c>
      <c r="AT209" s="244" t="s">
        <v>612</v>
      </c>
      <c r="AU209" s="244" t="s">
        <v>89</v>
      </c>
      <c r="AY209" s="14" t="s">
        <v>263</v>
      </c>
      <c r="BE209" s="245">
        <f>IF(N209="základná",J209,0)</f>
        <v>0</v>
      </c>
      <c r="BF209" s="245">
        <f>IF(N209="znížená",J209,0)</f>
        <v>0</v>
      </c>
      <c r="BG209" s="245">
        <f>IF(N209="zákl. prenesená",J209,0)</f>
        <v>0</v>
      </c>
      <c r="BH209" s="245">
        <f>IF(N209="zníž. prenesená",J209,0)</f>
        <v>0</v>
      </c>
      <c r="BI209" s="245">
        <f>IF(N209="nulová",J209,0)</f>
        <v>0</v>
      </c>
      <c r="BJ209" s="14" t="s">
        <v>89</v>
      </c>
      <c r="BK209" s="246">
        <f>ROUND(I209*H209,3)</f>
        <v>0</v>
      </c>
      <c r="BL209" s="14" t="s">
        <v>327</v>
      </c>
      <c r="BM209" s="244" t="s">
        <v>2209</v>
      </c>
    </row>
    <row r="210" s="2" customFormat="1" ht="24.15" customHeight="1">
      <c r="A210" s="35"/>
      <c r="B210" s="36"/>
      <c r="C210" s="249" t="s">
        <v>571</v>
      </c>
      <c r="D210" s="249" t="s">
        <v>612</v>
      </c>
      <c r="E210" s="250" t="s">
        <v>2210</v>
      </c>
      <c r="F210" s="251" t="s">
        <v>2211</v>
      </c>
      <c r="G210" s="252" t="s">
        <v>410</v>
      </c>
      <c r="H210" s="253">
        <v>1</v>
      </c>
      <c r="I210" s="254"/>
      <c r="J210" s="253">
        <f>ROUND(I210*H210,3)</f>
        <v>0</v>
      </c>
      <c r="K210" s="255"/>
      <c r="L210" s="256"/>
      <c r="M210" s="257" t="s">
        <v>1</v>
      </c>
      <c r="N210" s="258" t="s">
        <v>44</v>
      </c>
      <c r="O210" s="94"/>
      <c r="P210" s="242">
        <f>O210*H210</f>
        <v>0</v>
      </c>
      <c r="Q210" s="242">
        <v>0.0010499999999999999</v>
      </c>
      <c r="R210" s="242">
        <f>Q210*H210</f>
        <v>0.0010499999999999999</v>
      </c>
      <c r="S210" s="242">
        <v>0</v>
      </c>
      <c r="T210" s="243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44" t="s">
        <v>717</v>
      </c>
      <c r="AT210" s="244" t="s">
        <v>612</v>
      </c>
      <c r="AU210" s="244" t="s">
        <v>89</v>
      </c>
      <c r="AY210" s="14" t="s">
        <v>263</v>
      </c>
      <c r="BE210" s="245">
        <f>IF(N210="základná",J210,0)</f>
        <v>0</v>
      </c>
      <c r="BF210" s="245">
        <f>IF(N210="znížená",J210,0)</f>
        <v>0</v>
      </c>
      <c r="BG210" s="245">
        <f>IF(N210="zákl. prenesená",J210,0)</f>
        <v>0</v>
      </c>
      <c r="BH210" s="245">
        <f>IF(N210="zníž. prenesená",J210,0)</f>
        <v>0</v>
      </c>
      <c r="BI210" s="245">
        <f>IF(N210="nulová",J210,0)</f>
        <v>0</v>
      </c>
      <c r="BJ210" s="14" t="s">
        <v>89</v>
      </c>
      <c r="BK210" s="246">
        <f>ROUND(I210*H210,3)</f>
        <v>0</v>
      </c>
      <c r="BL210" s="14" t="s">
        <v>327</v>
      </c>
      <c r="BM210" s="244" t="s">
        <v>2212</v>
      </c>
    </row>
    <row r="211" s="2" customFormat="1" ht="16.5" customHeight="1">
      <c r="A211" s="35"/>
      <c r="B211" s="36"/>
      <c r="C211" s="233" t="s">
        <v>575</v>
      </c>
      <c r="D211" s="233" t="s">
        <v>264</v>
      </c>
      <c r="E211" s="234" t="s">
        <v>2213</v>
      </c>
      <c r="F211" s="235" t="s">
        <v>2214</v>
      </c>
      <c r="G211" s="236" t="s">
        <v>410</v>
      </c>
      <c r="H211" s="237">
        <v>4</v>
      </c>
      <c r="I211" s="238"/>
      <c r="J211" s="237">
        <f>ROUND(I211*H211,3)</f>
        <v>0</v>
      </c>
      <c r="K211" s="239"/>
      <c r="L211" s="41"/>
      <c r="M211" s="240" t="s">
        <v>1</v>
      </c>
      <c r="N211" s="241" t="s">
        <v>44</v>
      </c>
      <c r="O211" s="94"/>
      <c r="P211" s="242">
        <f>O211*H211</f>
        <v>0</v>
      </c>
      <c r="Q211" s="242">
        <v>2.0000000000000002E-05</v>
      </c>
      <c r="R211" s="242">
        <f>Q211*H211</f>
        <v>8.0000000000000007E-05</v>
      </c>
      <c r="S211" s="242">
        <v>0</v>
      </c>
      <c r="T211" s="243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44" t="s">
        <v>327</v>
      </c>
      <c r="AT211" s="244" t="s">
        <v>264</v>
      </c>
      <c r="AU211" s="244" t="s">
        <v>89</v>
      </c>
      <c r="AY211" s="14" t="s">
        <v>263</v>
      </c>
      <c r="BE211" s="245">
        <f>IF(N211="základná",J211,0)</f>
        <v>0</v>
      </c>
      <c r="BF211" s="245">
        <f>IF(N211="znížená",J211,0)</f>
        <v>0</v>
      </c>
      <c r="BG211" s="245">
        <f>IF(N211="zákl. prenesená",J211,0)</f>
        <v>0</v>
      </c>
      <c r="BH211" s="245">
        <f>IF(N211="zníž. prenesená",J211,0)</f>
        <v>0</v>
      </c>
      <c r="BI211" s="245">
        <f>IF(N211="nulová",J211,0)</f>
        <v>0</v>
      </c>
      <c r="BJ211" s="14" t="s">
        <v>89</v>
      </c>
      <c r="BK211" s="246">
        <f>ROUND(I211*H211,3)</f>
        <v>0</v>
      </c>
      <c r="BL211" s="14" t="s">
        <v>327</v>
      </c>
      <c r="BM211" s="244" t="s">
        <v>2215</v>
      </c>
    </row>
    <row r="212" s="2" customFormat="1" ht="16.5" customHeight="1">
      <c r="A212" s="35"/>
      <c r="B212" s="36"/>
      <c r="C212" s="249" t="s">
        <v>579</v>
      </c>
      <c r="D212" s="249" t="s">
        <v>612</v>
      </c>
      <c r="E212" s="250" t="s">
        <v>2216</v>
      </c>
      <c r="F212" s="251" t="s">
        <v>2217</v>
      </c>
      <c r="G212" s="252" t="s">
        <v>410</v>
      </c>
      <c r="H212" s="253">
        <v>2</v>
      </c>
      <c r="I212" s="254"/>
      <c r="J212" s="253">
        <f>ROUND(I212*H212,3)</f>
        <v>0</v>
      </c>
      <c r="K212" s="255"/>
      <c r="L212" s="256"/>
      <c r="M212" s="257" t="s">
        <v>1</v>
      </c>
      <c r="N212" s="258" t="s">
        <v>44</v>
      </c>
      <c r="O212" s="94"/>
      <c r="P212" s="242">
        <f>O212*H212</f>
        <v>0</v>
      </c>
      <c r="Q212" s="242">
        <v>0.00020000000000000001</v>
      </c>
      <c r="R212" s="242">
        <f>Q212*H212</f>
        <v>0.00040000000000000002</v>
      </c>
      <c r="S212" s="242">
        <v>0</v>
      </c>
      <c r="T212" s="243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44" t="s">
        <v>717</v>
      </c>
      <c r="AT212" s="244" t="s">
        <v>612</v>
      </c>
      <c r="AU212" s="244" t="s">
        <v>89</v>
      </c>
      <c r="AY212" s="14" t="s">
        <v>263</v>
      </c>
      <c r="BE212" s="245">
        <f>IF(N212="základná",J212,0)</f>
        <v>0</v>
      </c>
      <c r="BF212" s="245">
        <f>IF(N212="znížená",J212,0)</f>
        <v>0</v>
      </c>
      <c r="BG212" s="245">
        <f>IF(N212="zákl. prenesená",J212,0)</f>
        <v>0</v>
      </c>
      <c r="BH212" s="245">
        <f>IF(N212="zníž. prenesená",J212,0)</f>
        <v>0</v>
      </c>
      <c r="BI212" s="245">
        <f>IF(N212="nulová",J212,0)</f>
        <v>0</v>
      </c>
      <c r="BJ212" s="14" t="s">
        <v>89</v>
      </c>
      <c r="BK212" s="246">
        <f>ROUND(I212*H212,3)</f>
        <v>0</v>
      </c>
      <c r="BL212" s="14" t="s">
        <v>327</v>
      </c>
      <c r="BM212" s="244" t="s">
        <v>2218</v>
      </c>
    </row>
    <row r="213" s="2" customFormat="1" ht="16.5" customHeight="1">
      <c r="A213" s="35"/>
      <c r="B213" s="36"/>
      <c r="C213" s="249" t="s">
        <v>583</v>
      </c>
      <c r="D213" s="249" t="s">
        <v>612</v>
      </c>
      <c r="E213" s="250" t="s">
        <v>2219</v>
      </c>
      <c r="F213" s="251" t="s">
        <v>2220</v>
      </c>
      <c r="G213" s="252" t="s">
        <v>410</v>
      </c>
      <c r="H213" s="253">
        <v>2</v>
      </c>
      <c r="I213" s="254"/>
      <c r="J213" s="253">
        <f>ROUND(I213*H213,3)</f>
        <v>0</v>
      </c>
      <c r="K213" s="255"/>
      <c r="L213" s="256"/>
      <c r="M213" s="257" t="s">
        <v>1</v>
      </c>
      <c r="N213" s="258" t="s">
        <v>44</v>
      </c>
      <c r="O213" s="94"/>
      <c r="P213" s="242">
        <f>O213*H213</f>
        <v>0</v>
      </c>
      <c r="Q213" s="242">
        <v>0.000115</v>
      </c>
      <c r="R213" s="242">
        <f>Q213*H213</f>
        <v>0.00023000000000000001</v>
      </c>
      <c r="S213" s="242">
        <v>0</v>
      </c>
      <c r="T213" s="243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44" t="s">
        <v>717</v>
      </c>
      <c r="AT213" s="244" t="s">
        <v>612</v>
      </c>
      <c r="AU213" s="244" t="s">
        <v>89</v>
      </c>
      <c r="AY213" s="14" t="s">
        <v>263</v>
      </c>
      <c r="BE213" s="245">
        <f>IF(N213="základná",J213,0)</f>
        <v>0</v>
      </c>
      <c r="BF213" s="245">
        <f>IF(N213="znížená",J213,0)</f>
        <v>0</v>
      </c>
      <c r="BG213" s="245">
        <f>IF(N213="zákl. prenesená",J213,0)</f>
        <v>0</v>
      </c>
      <c r="BH213" s="245">
        <f>IF(N213="zníž. prenesená",J213,0)</f>
        <v>0</v>
      </c>
      <c r="BI213" s="245">
        <f>IF(N213="nulová",J213,0)</f>
        <v>0</v>
      </c>
      <c r="BJ213" s="14" t="s">
        <v>89</v>
      </c>
      <c r="BK213" s="246">
        <f>ROUND(I213*H213,3)</f>
        <v>0</v>
      </c>
      <c r="BL213" s="14" t="s">
        <v>327</v>
      </c>
      <c r="BM213" s="244" t="s">
        <v>2221</v>
      </c>
    </row>
    <row r="214" s="2" customFormat="1" ht="16.5" customHeight="1">
      <c r="A214" s="35"/>
      <c r="B214" s="36"/>
      <c r="C214" s="233" t="s">
        <v>587</v>
      </c>
      <c r="D214" s="233" t="s">
        <v>264</v>
      </c>
      <c r="E214" s="234" t="s">
        <v>2222</v>
      </c>
      <c r="F214" s="235" t="s">
        <v>2223</v>
      </c>
      <c r="G214" s="236" t="s">
        <v>410</v>
      </c>
      <c r="H214" s="237">
        <v>13</v>
      </c>
      <c r="I214" s="238"/>
      <c r="J214" s="237">
        <f>ROUND(I214*H214,3)</f>
        <v>0</v>
      </c>
      <c r="K214" s="239"/>
      <c r="L214" s="41"/>
      <c r="M214" s="240" t="s">
        <v>1</v>
      </c>
      <c r="N214" s="241" t="s">
        <v>44</v>
      </c>
      <c r="O214" s="94"/>
      <c r="P214" s="242">
        <f>O214*H214</f>
        <v>0</v>
      </c>
      <c r="Q214" s="242">
        <v>3.0000000000000001E-05</v>
      </c>
      <c r="R214" s="242">
        <f>Q214*H214</f>
        <v>0.00038999999999999999</v>
      </c>
      <c r="S214" s="242">
        <v>0</v>
      </c>
      <c r="T214" s="243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44" t="s">
        <v>327</v>
      </c>
      <c r="AT214" s="244" t="s">
        <v>264</v>
      </c>
      <c r="AU214" s="244" t="s">
        <v>89</v>
      </c>
      <c r="AY214" s="14" t="s">
        <v>263</v>
      </c>
      <c r="BE214" s="245">
        <f>IF(N214="základná",J214,0)</f>
        <v>0</v>
      </c>
      <c r="BF214" s="245">
        <f>IF(N214="znížená",J214,0)</f>
        <v>0</v>
      </c>
      <c r="BG214" s="245">
        <f>IF(N214="zákl. prenesená",J214,0)</f>
        <v>0</v>
      </c>
      <c r="BH214" s="245">
        <f>IF(N214="zníž. prenesená",J214,0)</f>
        <v>0</v>
      </c>
      <c r="BI214" s="245">
        <f>IF(N214="nulová",J214,0)</f>
        <v>0</v>
      </c>
      <c r="BJ214" s="14" t="s">
        <v>89</v>
      </c>
      <c r="BK214" s="246">
        <f>ROUND(I214*H214,3)</f>
        <v>0</v>
      </c>
      <c r="BL214" s="14" t="s">
        <v>327</v>
      </c>
      <c r="BM214" s="244" t="s">
        <v>2224</v>
      </c>
    </row>
    <row r="215" s="2" customFormat="1" ht="16.5" customHeight="1">
      <c r="A215" s="35"/>
      <c r="B215" s="36"/>
      <c r="C215" s="249" t="s">
        <v>591</v>
      </c>
      <c r="D215" s="249" t="s">
        <v>612</v>
      </c>
      <c r="E215" s="250" t="s">
        <v>2225</v>
      </c>
      <c r="F215" s="251" t="s">
        <v>2226</v>
      </c>
      <c r="G215" s="252" t="s">
        <v>410</v>
      </c>
      <c r="H215" s="253">
        <v>4</v>
      </c>
      <c r="I215" s="254"/>
      <c r="J215" s="253">
        <f>ROUND(I215*H215,3)</f>
        <v>0</v>
      </c>
      <c r="K215" s="255"/>
      <c r="L215" s="256"/>
      <c r="M215" s="257" t="s">
        <v>1</v>
      </c>
      <c r="N215" s="258" t="s">
        <v>44</v>
      </c>
      <c r="O215" s="94"/>
      <c r="P215" s="242">
        <f>O215*H215</f>
        <v>0</v>
      </c>
      <c r="Q215" s="242">
        <v>0.00020000000000000001</v>
      </c>
      <c r="R215" s="242">
        <f>Q215*H215</f>
        <v>0.00080000000000000004</v>
      </c>
      <c r="S215" s="242">
        <v>0</v>
      </c>
      <c r="T215" s="243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44" t="s">
        <v>717</v>
      </c>
      <c r="AT215" s="244" t="s">
        <v>612</v>
      </c>
      <c r="AU215" s="244" t="s">
        <v>89</v>
      </c>
      <c r="AY215" s="14" t="s">
        <v>263</v>
      </c>
      <c r="BE215" s="245">
        <f>IF(N215="základná",J215,0)</f>
        <v>0</v>
      </c>
      <c r="BF215" s="245">
        <f>IF(N215="znížená",J215,0)</f>
        <v>0</v>
      </c>
      <c r="BG215" s="245">
        <f>IF(N215="zákl. prenesená",J215,0)</f>
        <v>0</v>
      </c>
      <c r="BH215" s="245">
        <f>IF(N215="zníž. prenesená",J215,0)</f>
        <v>0</v>
      </c>
      <c r="BI215" s="245">
        <f>IF(N215="nulová",J215,0)</f>
        <v>0</v>
      </c>
      <c r="BJ215" s="14" t="s">
        <v>89</v>
      </c>
      <c r="BK215" s="246">
        <f>ROUND(I215*H215,3)</f>
        <v>0</v>
      </c>
      <c r="BL215" s="14" t="s">
        <v>327</v>
      </c>
      <c r="BM215" s="244" t="s">
        <v>2227</v>
      </c>
    </row>
    <row r="216" s="2" customFormat="1" ht="16.5" customHeight="1">
      <c r="A216" s="35"/>
      <c r="B216" s="36"/>
      <c r="C216" s="249" t="s">
        <v>595</v>
      </c>
      <c r="D216" s="249" t="s">
        <v>612</v>
      </c>
      <c r="E216" s="250" t="s">
        <v>2228</v>
      </c>
      <c r="F216" s="251" t="s">
        <v>2229</v>
      </c>
      <c r="G216" s="252" t="s">
        <v>410</v>
      </c>
      <c r="H216" s="253">
        <v>1</v>
      </c>
      <c r="I216" s="254"/>
      <c r="J216" s="253">
        <f>ROUND(I216*H216,3)</f>
        <v>0</v>
      </c>
      <c r="K216" s="255"/>
      <c r="L216" s="256"/>
      <c r="M216" s="257" t="s">
        <v>1</v>
      </c>
      <c r="N216" s="258" t="s">
        <v>44</v>
      </c>
      <c r="O216" s="94"/>
      <c r="P216" s="242">
        <f>O216*H216</f>
        <v>0</v>
      </c>
      <c r="Q216" s="242">
        <v>0.00029999999999999997</v>
      </c>
      <c r="R216" s="242">
        <f>Q216*H216</f>
        <v>0.00029999999999999997</v>
      </c>
      <c r="S216" s="242">
        <v>0</v>
      </c>
      <c r="T216" s="243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44" t="s">
        <v>717</v>
      </c>
      <c r="AT216" s="244" t="s">
        <v>612</v>
      </c>
      <c r="AU216" s="244" t="s">
        <v>89</v>
      </c>
      <c r="AY216" s="14" t="s">
        <v>263</v>
      </c>
      <c r="BE216" s="245">
        <f>IF(N216="základná",J216,0)</f>
        <v>0</v>
      </c>
      <c r="BF216" s="245">
        <f>IF(N216="znížená",J216,0)</f>
        <v>0</v>
      </c>
      <c r="BG216" s="245">
        <f>IF(N216="zákl. prenesená",J216,0)</f>
        <v>0</v>
      </c>
      <c r="BH216" s="245">
        <f>IF(N216="zníž. prenesená",J216,0)</f>
        <v>0</v>
      </c>
      <c r="BI216" s="245">
        <f>IF(N216="nulová",J216,0)</f>
        <v>0</v>
      </c>
      <c r="BJ216" s="14" t="s">
        <v>89</v>
      </c>
      <c r="BK216" s="246">
        <f>ROUND(I216*H216,3)</f>
        <v>0</v>
      </c>
      <c r="BL216" s="14" t="s">
        <v>327</v>
      </c>
      <c r="BM216" s="244" t="s">
        <v>2230</v>
      </c>
    </row>
    <row r="217" s="2" customFormat="1" ht="16.5" customHeight="1">
      <c r="A217" s="35"/>
      <c r="B217" s="36"/>
      <c r="C217" s="249" t="s">
        <v>599</v>
      </c>
      <c r="D217" s="249" t="s">
        <v>612</v>
      </c>
      <c r="E217" s="250" t="s">
        <v>2231</v>
      </c>
      <c r="F217" s="251" t="s">
        <v>2232</v>
      </c>
      <c r="G217" s="252" t="s">
        <v>410</v>
      </c>
      <c r="H217" s="253">
        <v>1</v>
      </c>
      <c r="I217" s="254"/>
      <c r="J217" s="253">
        <f>ROUND(I217*H217,3)</f>
        <v>0</v>
      </c>
      <c r="K217" s="255"/>
      <c r="L217" s="256"/>
      <c r="M217" s="257" t="s">
        <v>1</v>
      </c>
      <c r="N217" s="258" t="s">
        <v>44</v>
      </c>
      <c r="O217" s="94"/>
      <c r="P217" s="242">
        <f>O217*H217</f>
        <v>0</v>
      </c>
      <c r="Q217" s="242">
        <v>0.00010000000000000001</v>
      </c>
      <c r="R217" s="242">
        <f>Q217*H217</f>
        <v>0.00010000000000000001</v>
      </c>
      <c r="S217" s="242">
        <v>0</v>
      </c>
      <c r="T217" s="243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44" t="s">
        <v>717</v>
      </c>
      <c r="AT217" s="244" t="s">
        <v>612</v>
      </c>
      <c r="AU217" s="244" t="s">
        <v>89</v>
      </c>
      <c r="AY217" s="14" t="s">
        <v>263</v>
      </c>
      <c r="BE217" s="245">
        <f>IF(N217="základná",J217,0)</f>
        <v>0</v>
      </c>
      <c r="BF217" s="245">
        <f>IF(N217="znížená",J217,0)</f>
        <v>0</v>
      </c>
      <c r="BG217" s="245">
        <f>IF(N217="zákl. prenesená",J217,0)</f>
        <v>0</v>
      </c>
      <c r="BH217" s="245">
        <f>IF(N217="zníž. prenesená",J217,0)</f>
        <v>0</v>
      </c>
      <c r="BI217" s="245">
        <f>IF(N217="nulová",J217,0)</f>
        <v>0</v>
      </c>
      <c r="BJ217" s="14" t="s">
        <v>89</v>
      </c>
      <c r="BK217" s="246">
        <f>ROUND(I217*H217,3)</f>
        <v>0</v>
      </c>
      <c r="BL217" s="14" t="s">
        <v>327</v>
      </c>
      <c r="BM217" s="244" t="s">
        <v>2233</v>
      </c>
    </row>
    <row r="218" s="2" customFormat="1" ht="16.5" customHeight="1">
      <c r="A218" s="35"/>
      <c r="B218" s="36"/>
      <c r="C218" s="249" t="s">
        <v>607</v>
      </c>
      <c r="D218" s="249" t="s">
        <v>612</v>
      </c>
      <c r="E218" s="250" t="s">
        <v>2234</v>
      </c>
      <c r="F218" s="251" t="s">
        <v>2235</v>
      </c>
      <c r="G218" s="252" t="s">
        <v>410</v>
      </c>
      <c r="H218" s="253">
        <v>5</v>
      </c>
      <c r="I218" s="254"/>
      <c r="J218" s="253">
        <f>ROUND(I218*H218,3)</f>
        <v>0</v>
      </c>
      <c r="K218" s="255"/>
      <c r="L218" s="256"/>
      <c r="M218" s="257" t="s">
        <v>1</v>
      </c>
      <c r="N218" s="258" t="s">
        <v>44</v>
      </c>
      <c r="O218" s="94"/>
      <c r="P218" s="242">
        <f>O218*H218</f>
        <v>0</v>
      </c>
      <c r="Q218" s="242">
        <v>0.000176</v>
      </c>
      <c r="R218" s="242">
        <f>Q218*H218</f>
        <v>0.00087999999999999992</v>
      </c>
      <c r="S218" s="242">
        <v>0</v>
      </c>
      <c r="T218" s="243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44" t="s">
        <v>717</v>
      </c>
      <c r="AT218" s="244" t="s">
        <v>612</v>
      </c>
      <c r="AU218" s="244" t="s">
        <v>89</v>
      </c>
      <c r="AY218" s="14" t="s">
        <v>263</v>
      </c>
      <c r="BE218" s="245">
        <f>IF(N218="základná",J218,0)</f>
        <v>0</v>
      </c>
      <c r="BF218" s="245">
        <f>IF(N218="znížená",J218,0)</f>
        <v>0</v>
      </c>
      <c r="BG218" s="245">
        <f>IF(N218="zákl. prenesená",J218,0)</f>
        <v>0</v>
      </c>
      <c r="BH218" s="245">
        <f>IF(N218="zníž. prenesená",J218,0)</f>
        <v>0</v>
      </c>
      <c r="BI218" s="245">
        <f>IF(N218="nulová",J218,0)</f>
        <v>0</v>
      </c>
      <c r="BJ218" s="14" t="s">
        <v>89</v>
      </c>
      <c r="BK218" s="246">
        <f>ROUND(I218*H218,3)</f>
        <v>0</v>
      </c>
      <c r="BL218" s="14" t="s">
        <v>327</v>
      </c>
      <c r="BM218" s="244" t="s">
        <v>2236</v>
      </c>
    </row>
    <row r="219" s="2" customFormat="1" ht="16.5" customHeight="1">
      <c r="A219" s="35"/>
      <c r="B219" s="36"/>
      <c r="C219" s="249" t="s">
        <v>611</v>
      </c>
      <c r="D219" s="249" t="s">
        <v>612</v>
      </c>
      <c r="E219" s="250" t="s">
        <v>2237</v>
      </c>
      <c r="F219" s="251" t="s">
        <v>2238</v>
      </c>
      <c r="G219" s="252" t="s">
        <v>410</v>
      </c>
      <c r="H219" s="253">
        <v>2</v>
      </c>
      <c r="I219" s="254"/>
      <c r="J219" s="253">
        <f>ROUND(I219*H219,3)</f>
        <v>0</v>
      </c>
      <c r="K219" s="255"/>
      <c r="L219" s="256"/>
      <c r="M219" s="257" t="s">
        <v>1</v>
      </c>
      <c r="N219" s="258" t="s">
        <v>44</v>
      </c>
      <c r="O219" s="94"/>
      <c r="P219" s="242">
        <f>O219*H219</f>
        <v>0</v>
      </c>
      <c r="Q219" s="242">
        <v>0.00025999999999999998</v>
      </c>
      <c r="R219" s="242">
        <f>Q219*H219</f>
        <v>0.00051999999999999995</v>
      </c>
      <c r="S219" s="242">
        <v>0</v>
      </c>
      <c r="T219" s="243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44" t="s">
        <v>717</v>
      </c>
      <c r="AT219" s="244" t="s">
        <v>612</v>
      </c>
      <c r="AU219" s="244" t="s">
        <v>89</v>
      </c>
      <c r="AY219" s="14" t="s">
        <v>263</v>
      </c>
      <c r="BE219" s="245">
        <f>IF(N219="základná",J219,0)</f>
        <v>0</v>
      </c>
      <c r="BF219" s="245">
        <f>IF(N219="znížená",J219,0)</f>
        <v>0</v>
      </c>
      <c r="BG219" s="245">
        <f>IF(N219="zákl. prenesená",J219,0)</f>
        <v>0</v>
      </c>
      <c r="BH219" s="245">
        <f>IF(N219="zníž. prenesená",J219,0)</f>
        <v>0</v>
      </c>
      <c r="BI219" s="245">
        <f>IF(N219="nulová",J219,0)</f>
        <v>0</v>
      </c>
      <c r="BJ219" s="14" t="s">
        <v>89</v>
      </c>
      <c r="BK219" s="246">
        <f>ROUND(I219*H219,3)</f>
        <v>0</v>
      </c>
      <c r="BL219" s="14" t="s">
        <v>327</v>
      </c>
      <c r="BM219" s="244" t="s">
        <v>2239</v>
      </c>
    </row>
    <row r="220" s="2" customFormat="1" ht="16.5" customHeight="1">
      <c r="A220" s="35"/>
      <c r="B220" s="36"/>
      <c r="C220" s="233" t="s">
        <v>616</v>
      </c>
      <c r="D220" s="233" t="s">
        <v>264</v>
      </c>
      <c r="E220" s="234" t="s">
        <v>2240</v>
      </c>
      <c r="F220" s="235" t="s">
        <v>2241</v>
      </c>
      <c r="G220" s="236" t="s">
        <v>410</v>
      </c>
      <c r="H220" s="237">
        <v>2</v>
      </c>
      <c r="I220" s="238"/>
      <c r="J220" s="237">
        <f>ROUND(I220*H220,3)</f>
        <v>0</v>
      </c>
      <c r="K220" s="239"/>
      <c r="L220" s="41"/>
      <c r="M220" s="240" t="s">
        <v>1</v>
      </c>
      <c r="N220" s="241" t="s">
        <v>44</v>
      </c>
      <c r="O220" s="94"/>
      <c r="P220" s="242">
        <f>O220*H220</f>
        <v>0</v>
      </c>
      <c r="Q220" s="242">
        <v>3.0000000000000001E-05</v>
      </c>
      <c r="R220" s="242">
        <f>Q220*H220</f>
        <v>6.0000000000000002E-05</v>
      </c>
      <c r="S220" s="242">
        <v>0</v>
      </c>
      <c r="T220" s="243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44" t="s">
        <v>327</v>
      </c>
      <c r="AT220" s="244" t="s">
        <v>264</v>
      </c>
      <c r="AU220" s="244" t="s">
        <v>89</v>
      </c>
      <c r="AY220" s="14" t="s">
        <v>263</v>
      </c>
      <c r="BE220" s="245">
        <f>IF(N220="základná",J220,0)</f>
        <v>0</v>
      </c>
      <c r="BF220" s="245">
        <f>IF(N220="znížená",J220,0)</f>
        <v>0</v>
      </c>
      <c r="BG220" s="245">
        <f>IF(N220="zákl. prenesená",J220,0)</f>
        <v>0</v>
      </c>
      <c r="BH220" s="245">
        <f>IF(N220="zníž. prenesená",J220,0)</f>
        <v>0</v>
      </c>
      <c r="BI220" s="245">
        <f>IF(N220="nulová",J220,0)</f>
        <v>0</v>
      </c>
      <c r="BJ220" s="14" t="s">
        <v>89</v>
      </c>
      <c r="BK220" s="246">
        <f>ROUND(I220*H220,3)</f>
        <v>0</v>
      </c>
      <c r="BL220" s="14" t="s">
        <v>327</v>
      </c>
      <c r="BM220" s="244" t="s">
        <v>2242</v>
      </c>
    </row>
    <row r="221" s="2" customFormat="1" ht="16.5" customHeight="1">
      <c r="A221" s="35"/>
      <c r="B221" s="36"/>
      <c r="C221" s="249" t="s">
        <v>620</v>
      </c>
      <c r="D221" s="249" t="s">
        <v>612</v>
      </c>
      <c r="E221" s="250" t="s">
        <v>2243</v>
      </c>
      <c r="F221" s="251" t="s">
        <v>2244</v>
      </c>
      <c r="G221" s="252" t="s">
        <v>410</v>
      </c>
      <c r="H221" s="253">
        <v>2</v>
      </c>
      <c r="I221" s="254"/>
      <c r="J221" s="253">
        <f>ROUND(I221*H221,3)</f>
        <v>0</v>
      </c>
      <c r="K221" s="255"/>
      <c r="L221" s="256"/>
      <c r="M221" s="257" t="s">
        <v>1</v>
      </c>
      <c r="N221" s="258" t="s">
        <v>44</v>
      </c>
      <c r="O221" s="94"/>
      <c r="P221" s="242">
        <f>O221*H221</f>
        <v>0</v>
      </c>
      <c r="Q221" s="242">
        <v>0.00026499999999999999</v>
      </c>
      <c r="R221" s="242">
        <f>Q221*H221</f>
        <v>0.00052999999999999998</v>
      </c>
      <c r="S221" s="242">
        <v>0</v>
      </c>
      <c r="T221" s="243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44" t="s">
        <v>717</v>
      </c>
      <c r="AT221" s="244" t="s">
        <v>612</v>
      </c>
      <c r="AU221" s="244" t="s">
        <v>89</v>
      </c>
      <c r="AY221" s="14" t="s">
        <v>263</v>
      </c>
      <c r="BE221" s="245">
        <f>IF(N221="základná",J221,0)</f>
        <v>0</v>
      </c>
      <c r="BF221" s="245">
        <f>IF(N221="znížená",J221,0)</f>
        <v>0</v>
      </c>
      <c r="BG221" s="245">
        <f>IF(N221="zákl. prenesená",J221,0)</f>
        <v>0</v>
      </c>
      <c r="BH221" s="245">
        <f>IF(N221="zníž. prenesená",J221,0)</f>
        <v>0</v>
      </c>
      <c r="BI221" s="245">
        <f>IF(N221="nulová",J221,0)</f>
        <v>0</v>
      </c>
      <c r="BJ221" s="14" t="s">
        <v>89</v>
      </c>
      <c r="BK221" s="246">
        <f>ROUND(I221*H221,3)</f>
        <v>0</v>
      </c>
      <c r="BL221" s="14" t="s">
        <v>327</v>
      </c>
      <c r="BM221" s="244" t="s">
        <v>2245</v>
      </c>
    </row>
    <row r="222" s="2" customFormat="1" ht="16.5" customHeight="1">
      <c r="A222" s="35"/>
      <c r="B222" s="36"/>
      <c r="C222" s="233" t="s">
        <v>624</v>
      </c>
      <c r="D222" s="233" t="s">
        <v>264</v>
      </c>
      <c r="E222" s="234" t="s">
        <v>2246</v>
      </c>
      <c r="F222" s="235" t="s">
        <v>2247</v>
      </c>
      <c r="G222" s="236" t="s">
        <v>410</v>
      </c>
      <c r="H222" s="237">
        <v>4</v>
      </c>
      <c r="I222" s="238"/>
      <c r="J222" s="237">
        <f>ROUND(I222*H222,3)</f>
        <v>0</v>
      </c>
      <c r="K222" s="239"/>
      <c r="L222" s="41"/>
      <c r="M222" s="240" t="s">
        <v>1</v>
      </c>
      <c r="N222" s="241" t="s">
        <v>44</v>
      </c>
      <c r="O222" s="94"/>
      <c r="P222" s="242">
        <f>O222*H222</f>
        <v>0</v>
      </c>
      <c r="Q222" s="242">
        <v>3.0000000000000001E-05</v>
      </c>
      <c r="R222" s="242">
        <f>Q222*H222</f>
        <v>0.00012</v>
      </c>
      <c r="S222" s="242">
        <v>0</v>
      </c>
      <c r="T222" s="243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44" t="s">
        <v>327</v>
      </c>
      <c r="AT222" s="244" t="s">
        <v>264</v>
      </c>
      <c r="AU222" s="244" t="s">
        <v>89</v>
      </c>
      <c r="AY222" s="14" t="s">
        <v>263</v>
      </c>
      <c r="BE222" s="245">
        <f>IF(N222="základná",J222,0)</f>
        <v>0</v>
      </c>
      <c r="BF222" s="245">
        <f>IF(N222="znížená",J222,0)</f>
        <v>0</v>
      </c>
      <c r="BG222" s="245">
        <f>IF(N222="zákl. prenesená",J222,0)</f>
        <v>0</v>
      </c>
      <c r="BH222" s="245">
        <f>IF(N222="zníž. prenesená",J222,0)</f>
        <v>0</v>
      </c>
      <c r="BI222" s="245">
        <f>IF(N222="nulová",J222,0)</f>
        <v>0</v>
      </c>
      <c r="BJ222" s="14" t="s">
        <v>89</v>
      </c>
      <c r="BK222" s="246">
        <f>ROUND(I222*H222,3)</f>
        <v>0</v>
      </c>
      <c r="BL222" s="14" t="s">
        <v>327</v>
      </c>
      <c r="BM222" s="244" t="s">
        <v>2248</v>
      </c>
    </row>
    <row r="223" s="2" customFormat="1" ht="16.5" customHeight="1">
      <c r="A223" s="35"/>
      <c r="B223" s="36"/>
      <c r="C223" s="249" t="s">
        <v>628</v>
      </c>
      <c r="D223" s="249" t="s">
        <v>612</v>
      </c>
      <c r="E223" s="250" t="s">
        <v>2249</v>
      </c>
      <c r="F223" s="251" t="s">
        <v>2250</v>
      </c>
      <c r="G223" s="252" t="s">
        <v>410</v>
      </c>
      <c r="H223" s="253">
        <v>2</v>
      </c>
      <c r="I223" s="254"/>
      <c r="J223" s="253">
        <f>ROUND(I223*H223,3)</f>
        <v>0</v>
      </c>
      <c r="K223" s="255"/>
      <c r="L223" s="256"/>
      <c r="M223" s="257" t="s">
        <v>1</v>
      </c>
      <c r="N223" s="258" t="s">
        <v>44</v>
      </c>
      <c r="O223" s="94"/>
      <c r="P223" s="242">
        <f>O223*H223</f>
        <v>0</v>
      </c>
      <c r="Q223" s="242">
        <v>0.00040000000000000002</v>
      </c>
      <c r="R223" s="242">
        <f>Q223*H223</f>
        <v>0.00080000000000000004</v>
      </c>
      <c r="S223" s="242">
        <v>0</v>
      </c>
      <c r="T223" s="243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44" t="s">
        <v>717</v>
      </c>
      <c r="AT223" s="244" t="s">
        <v>612</v>
      </c>
      <c r="AU223" s="244" t="s">
        <v>89</v>
      </c>
      <c r="AY223" s="14" t="s">
        <v>263</v>
      </c>
      <c r="BE223" s="245">
        <f>IF(N223="základná",J223,0)</f>
        <v>0</v>
      </c>
      <c r="BF223" s="245">
        <f>IF(N223="znížená",J223,0)</f>
        <v>0</v>
      </c>
      <c r="BG223" s="245">
        <f>IF(N223="zákl. prenesená",J223,0)</f>
        <v>0</v>
      </c>
      <c r="BH223" s="245">
        <f>IF(N223="zníž. prenesená",J223,0)</f>
        <v>0</v>
      </c>
      <c r="BI223" s="245">
        <f>IF(N223="nulová",J223,0)</f>
        <v>0</v>
      </c>
      <c r="BJ223" s="14" t="s">
        <v>89</v>
      </c>
      <c r="BK223" s="246">
        <f>ROUND(I223*H223,3)</f>
        <v>0</v>
      </c>
      <c r="BL223" s="14" t="s">
        <v>327</v>
      </c>
      <c r="BM223" s="244" t="s">
        <v>2251</v>
      </c>
    </row>
    <row r="224" s="2" customFormat="1" ht="16.5" customHeight="1">
      <c r="A224" s="35"/>
      <c r="B224" s="36"/>
      <c r="C224" s="249" t="s">
        <v>632</v>
      </c>
      <c r="D224" s="249" t="s">
        <v>612</v>
      </c>
      <c r="E224" s="250" t="s">
        <v>2252</v>
      </c>
      <c r="F224" s="251" t="s">
        <v>2253</v>
      </c>
      <c r="G224" s="252" t="s">
        <v>410</v>
      </c>
      <c r="H224" s="253">
        <v>1</v>
      </c>
      <c r="I224" s="254"/>
      <c r="J224" s="253">
        <f>ROUND(I224*H224,3)</f>
        <v>0</v>
      </c>
      <c r="K224" s="255"/>
      <c r="L224" s="256"/>
      <c r="M224" s="257" t="s">
        <v>1</v>
      </c>
      <c r="N224" s="258" t="s">
        <v>44</v>
      </c>
      <c r="O224" s="94"/>
      <c r="P224" s="242">
        <f>O224*H224</f>
        <v>0</v>
      </c>
      <c r="Q224" s="242">
        <v>0.00040000000000000002</v>
      </c>
      <c r="R224" s="242">
        <f>Q224*H224</f>
        <v>0.00040000000000000002</v>
      </c>
      <c r="S224" s="242">
        <v>0</v>
      </c>
      <c r="T224" s="243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44" t="s">
        <v>717</v>
      </c>
      <c r="AT224" s="244" t="s">
        <v>612</v>
      </c>
      <c r="AU224" s="244" t="s">
        <v>89</v>
      </c>
      <c r="AY224" s="14" t="s">
        <v>263</v>
      </c>
      <c r="BE224" s="245">
        <f>IF(N224="základná",J224,0)</f>
        <v>0</v>
      </c>
      <c r="BF224" s="245">
        <f>IF(N224="znížená",J224,0)</f>
        <v>0</v>
      </c>
      <c r="BG224" s="245">
        <f>IF(N224="zákl. prenesená",J224,0)</f>
        <v>0</v>
      </c>
      <c r="BH224" s="245">
        <f>IF(N224="zníž. prenesená",J224,0)</f>
        <v>0</v>
      </c>
      <c r="BI224" s="245">
        <f>IF(N224="nulová",J224,0)</f>
        <v>0</v>
      </c>
      <c r="BJ224" s="14" t="s">
        <v>89</v>
      </c>
      <c r="BK224" s="246">
        <f>ROUND(I224*H224,3)</f>
        <v>0</v>
      </c>
      <c r="BL224" s="14" t="s">
        <v>327</v>
      </c>
      <c r="BM224" s="244" t="s">
        <v>2254</v>
      </c>
    </row>
    <row r="225" s="2" customFormat="1" ht="16.5" customHeight="1">
      <c r="A225" s="35"/>
      <c r="B225" s="36"/>
      <c r="C225" s="249" t="s">
        <v>636</v>
      </c>
      <c r="D225" s="249" t="s">
        <v>612</v>
      </c>
      <c r="E225" s="250" t="s">
        <v>2255</v>
      </c>
      <c r="F225" s="251" t="s">
        <v>2256</v>
      </c>
      <c r="G225" s="252" t="s">
        <v>410</v>
      </c>
      <c r="H225" s="253">
        <v>1</v>
      </c>
      <c r="I225" s="254"/>
      <c r="J225" s="253">
        <f>ROUND(I225*H225,3)</f>
        <v>0</v>
      </c>
      <c r="K225" s="255"/>
      <c r="L225" s="256"/>
      <c r="M225" s="257" t="s">
        <v>1</v>
      </c>
      <c r="N225" s="258" t="s">
        <v>44</v>
      </c>
      <c r="O225" s="94"/>
      <c r="P225" s="242">
        <f>O225*H225</f>
        <v>0</v>
      </c>
      <c r="Q225" s="242">
        <v>0.00020000000000000001</v>
      </c>
      <c r="R225" s="242">
        <f>Q225*H225</f>
        <v>0.00020000000000000001</v>
      </c>
      <c r="S225" s="242">
        <v>0</v>
      </c>
      <c r="T225" s="243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44" t="s">
        <v>717</v>
      </c>
      <c r="AT225" s="244" t="s">
        <v>612</v>
      </c>
      <c r="AU225" s="244" t="s">
        <v>89</v>
      </c>
      <c r="AY225" s="14" t="s">
        <v>263</v>
      </c>
      <c r="BE225" s="245">
        <f>IF(N225="základná",J225,0)</f>
        <v>0</v>
      </c>
      <c r="BF225" s="245">
        <f>IF(N225="znížená",J225,0)</f>
        <v>0</v>
      </c>
      <c r="BG225" s="245">
        <f>IF(N225="zákl. prenesená",J225,0)</f>
        <v>0</v>
      </c>
      <c r="BH225" s="245">
        <f>IF(N225="zníž. prenesená",J225,0)</f>
        <v>0</v>
      </c>
      <c r="BI225" s="245">
        <f>IF(N225="nulová",J225,0)</f>
        <v>0</v>
      </c>
      <c r="BJ225" s="14" t="s">
        <v>89</v>
      </c>
      <c r="BK225" s="246">
        <f>ROUND(I225*H225,3)</f>
        <v>0</v>
      </c>
      <c r="BL225" s="14" t="s">
        <v>327</v>
      </c>
      <c r="BM225" s="244" t="s">
        <v>2257</v>
      </c>
    </row>
    <row r="226" s="2" customFormat="1" ht="24.15" customHeight="1">
      <c r="A226" s="35"/>
      <c r="B226" s="36"/>
      <c r="C226" s="233" t="s">
        <v>640</v>
      </c>
      <c r="D226" s="233" t="s">
        <v>264</v>
      </c>
      <c r="E226" s="234" t="s">
        <v>2258</v>
      </c>
      <c r="F226" s="235" t="s">
        <v>2259</v>
      </c>
      <c r="G226" s="236" t="s">
        <v>410</v>
      </c>
      <c r="H226" s="237">
        <v>4</v>
      </c>
      <c r="I226" s="238"/>
      <c r="J226" s="237">
        <f>ROUND(I226*H226,3)</f>
        <v>0</v>
      </c>
      <c r="K226" s="239"/>
      <c r="L226" s="41"/>
      <c r="M226" s="240" t="s">
        <v>1</v>
      </c>
      <c r="N226" s="241" t="s">
        <v>44</v>
      </c>
      <c r="O226" s="94"/>
      <c r="P226" s="242">
        <f>O226*H226</f>
        <v>0</v>
      </c>
      <c r="Q226" s="242">
        <v>0.00027</v>
      </c>
      <c r="R226" s="242">
        <f>Q226*H226</f>
        <v>0.00108</v>
      </c>
      <c r="S226" s="242">
        <v>0</v>
      </c>
      <c r="T226" s="243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44" t="s">
        <v>327</v>
      </c>
      <c r="AT226" s="244" t="s">
        <v>264</v>
      </c>
      <c r="AU226" s="244" t="s">
        <v>89</v>
      </c>
      <c r="AY226" s="14" t="s">
        <v>263</v>
      </c>
      <c r="BE226" s="245">
        <f>IF(N226="základná",J226,0)</f>
        <v>0</v>
      </c>
      <c r="BF226" s="245">
        <f>IF(N226="znížená",J226,0)</f>
        <v>0</v>
      </c>
      <c r="BG226" s="245">
        <f>IF(N226="zákl. prenesená",J226,0)</f>
        <v>0</v>
      </c>
      <c r="BH226" s="245">
        <f>IF(N226="zníž. prenesená",J226,0)</f>
        <v>0</v>
      </c>
      <c r="BI226" s="245">
        <f>IF(N226="nulová",J226,0)</f>
        <v>0</v>
      </c>
      <c r="BJ226" s="14" t="s">
        <v>89</v>
      </c>
      <c r="BK226" s="246">
        <f>ROUND(I226*H226,3)</f>
        <v>0</v>
      </c>
      <c r="BL226" s="14" t="s">
        <v>327</v>
      </c>
      <c r="BM226" s="244" t="s">
        <v>2260</v>
      </c>
    </row>
    <row r="227" s="2" customFormat="1" ht="24.15" customHeight="1">
      <c r="A227" s="35"/>
      <c r="B227" s="36"/>
      <c r="C227" s="249" t="s">
        <v>644</v>
      </c>
      <c r="D227" s="249" t="s">
        <v>612</v>
      </c>
      <c r="E227" s="250" t="s">
        <v>2261</v>
      </c>
      <c r="F227" s="251" t="s">
        <v>2262</v>
      </c>
      <c r="G227" s="252" t="s">
        <v>410</v>
      </c>
      <c r="H227" s="253">
        <v>2</v>
      </c>
      <c r="I227" s="254"/>
      <c r="J227" s="253">
        <f>ROUND(I227*H227,3)</f>
        <v>0</v>
      </c>
      <c r="K227" s="255"/>
      <c r="L227" s="256"/>
      <c r="M227" s="257" t="s">
        <v>1</v>
      </c>
      <c r="N227" s="258" t="s">
        <v>44</v>
      </c>
      <c r="O227" s="94"/>
      <c r="P227" s="242">
        <f>O227*H227</f>
        <v>0</v>
      </c>
      <c r="Q227" s="242">
        <v>0.00032000000000000003</v>
      </c>
      <c r="R227" s="242">
        <f>Q227*H227</f>
        <v>0.00064000000000000005</v>
      </c>
      <c r="S227" s="242">
        <v>0</v>
      </c>
      <c r="T227" s="243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44" t="s">
        <v>717</v>
      </c>
      <c r="AT227" s="244" t="s">
        <v>612</v>
      </c>
      <c r="AU227" s="244" t="s">
        <v>89</v>
      </c>
      <c r="AY227" s="14" t="s">
        <v>263</v>
      </c>
      <c r="BE227" s="245">
        <f>IF(N227="základná",J227,0)</f>
        <v>0</v>
      </c>
      <c r="BF227" s="245">
        <f>IF(N227="znížená",J227,0)</f>
        <v>0</v>
      </c>
      <c r="BG227" s="245">
        <f>IF(N227="zákl. prenesená",J227,0)</f>
        <v>0</v>
      </c>
      <c r="BH227" s="245">
        <f>IF(N227="zníž. prenesená",J227,0)</f>
        <v>0</v>
      </c>
      <c r="BI227" s="245">
        <f>IF(N227="nulová",J227,0)</f>
        <v>0</v>
      </c>
      <c r="BJ227" s="14" t="s">
        <v>89</v>
      </c>
      <c r="BK227" s="246">
        <f>ROUND(I227*H227,3)</f>
        <v>0</v>
      </c>
      <c r="BL227" s="14" t="s">
        <v>327</v>
      </c>
      <c r="BM227" s="244" t="s">
        <v>2263</v>
      </c>
    </row>
    <row r="228" s="2" customFormat="1" ht="24.15" customHeight="1">
      <c r="A228" s="35"/>
      <c r="B228" s="36"/>
      <c r="C228" s="249" t="s">
        <v>649</v>
      </c>
      <c r="D228" s="249" t="s">
        <v>612</v>
      </c>
      <c r="E228" s="250" t="s">
        <v>2264</v>
      </c>
      <c r="F228" s="251" t="s">
        <v>2265</v>
      </c>
      <c r="G228" s="252" t="s">
        <v>410</v>
      </c>
      <c r="H228" s="253">
        <v>2</v>
      </c>
      <c r="I228" s="254"/>
      <c r="J228" s="253">
        <f>ROUND(I228*H228,3)</f>
        <v>0</v>
      </c>
      <c r="K228" s="255"/>
      <c r="L228" s="256"/>
      <c r="M228" s="257" t="s">
        <v>1</v>
      </c>
      <c r="N228" s="258" t="s">
        <v>44</v>
      </c>
      <c r="O228" s="94"/>
      <c r="P228" s="242">
        <f>O228*H228</f>
        <v>0</v>
      </c>
      <c r="Q228" s="242">
        <v>0.00032000000000000003</v>
      </c>
      <c r="R228" s="242">
        <f>Q228*H228</f>
        <v>0.00064000000000000005</v>
      </c>
      <c r="S228" s="242">
        <v>0</v>
      </c>
      <c r="T228" s="243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44" t="s">
        <v>717</v>
      </c>
      <c r="AT228" s="244" t="s">
        <v>612</v>
      </c>
      <c r="AU228" s="244" t="s">
        <v>89</v>
      </c>
      <c r="AY228" s="14" t="s">
        <v>263</v>
      </c>
      <c r="BE228" s="245">
        <f>IF(N228="základná",J228,0)</f>
        <v>0</v>
      </c>
      <c r="BF228" s="245">
        <f>IF(N228="znížená",J228,0)</f>
        <v>0</v>
      </c>
      <c r="BG228" s="245">
        <f>IF(N228="zákl. prenesená",J228,0)</f>
        <v>0</v>
      </c>
      <c r="BH228" s="245">
        <f>IF(N228="zníž. prenesená",J228,0)</f>
        <v>0</v>
      </c>
      <c r="BI228" s="245">
        <f>IF(N228="nulová",J228,0)</f>
        <v>0</v>
      </c>
      <c r="BJ228" s="14" t="s">
        <v>89</v>
      </c>
      <c r="BK228" s="246">
        <f>ROUND(I228*H228,3)</f>
        <v>0</v>
      </c>
      <c r="BL228" s="14" t="s">
        <v>327</v>
      </c>
      <c r="BM228" s="244" t="s">
        <v>2266</v>
      </c>
    </row>
    <row r="229" s="2" customFormat="1" ht="16.5" customHeight="1">
      <c r="A229" s="35"/>
      <c r="B229" s="36"/>
      <c r="C229" s="233" t="s">
        <v>653</v>
      </c>
      <c r="D229" s="233" t="s">
        <v>264</v>
      </c>
      <c r="E229" s="234" t="s">
        <v>2267</v>
      </c>
      <c r="F229" s="235" t="s">
        <v>2268</v>
      </c>
      <c r="G229" s="236" t="s">
        <v>410</v>
      </c>
      <c r="H229" s="237">
        <v>3</v>
      </c>
      <c r="I229" s="238"/>
      <c r="J229" s="237">
        <f>ROUND(I229*H229,3)</f>
        <v>0</v>
      </c>
      <c r="K229" s="239"/>
      <c r="L229" s="41"/>
      <c r="M229" s="240" t="s">
        <v>1</v>
      </c>
      <c r="N229" s="241" t="s">
        <v>44</v>
      </c>
      <c r="O229" s="94"/>
      <c r="P229" s="242">
        <f>O229*H229</f>
        <v>0</v>
      </c>
      <c r="Q229" s="242">
        <v>2.0000000000000002E-05</v>
      </c>
      <c r="R229" s="242">
        <f>Q229*H229</f>
        <v>6.0000000000000008E-05</v>
      </c>
      <c r="S229" s="242">
        <v>0</v>
      </c>
      <c r="T229" s="243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44" t="s">
        <v>327</v>
      </c>
      <c r="AT229" s="244" t="s">
        <v>264</v>
      </c>
      <c r="AU229" s="244" t="s">
        <v>89</v>
      </c>
      <c r="AY229" s="14" t="s">
        <v>263</v>
      </c>
      <c r="BE229" s="245">
        <f>IF(N229="základná",J229,0)</f>
        <v>0</v>
      </c>
      <c r="BF229" s="245">
        <f>IF(N229="znížená",J229,0)</f>
        <v>0</v>
      </c>
      <c r="BG229" s="245">
        <f>IF(N229="zákl. prenesená",J229,0)</f>
        <v>0</v>
      </c>
      <c r="BH229" s="245">
        <f>IF(N229="zníž. prenesená",J229,0)</f>
        <v>0</v>
      </c>
      <c r="BI229" s="245">
        <f>IF(N229="nulová",J229,0)</f>
        <v>0</v>
      </c>
      <c r="BJ229" s="14" t="s">
        <v>89</v>
      </c>
      <c r="BK229" s="246">
        <f>ROUND(I229*H229,3)</f>
        <v>0</v>
      </c>
      <c r="BL229" s="14" t="s">
        <v>327</v>
      </c>
      <c r="BM229" s="244" t="s">
        <v>2269</v>
      </c>
    </row>
    <row r="230" s="2" customFormat="1" ht="16.5" customHeight="1">
      <c r="A230" s="35"/>
      <c r="B230" s="36"/>
      <c r="C230" s="249" t="s">
        <v>657</v>
      </c>
      <c r="D230" s="249" t="s">
        <v>612</v>
      </c>
      <c r="E230" s="250" t="s">
        <v>2270</v>
      </c>
      <c r="F230" s="251" t="s">
        <v>2271</v>
      </c>
      <c r="G230" s="252" t="s">
        <v>410</v>
      </c>
      <c r="H230" s="253">
        <v>1</v>
      </c>
      <c r="I230" s="254"/>
      <c r="J230" s="253">
        <f>ROUND(I230*H230,3)</f>
        <v>0</v>
      </c>
      <c r="K230" s="255"/>
      <c r="L230" s="256"/>
      <c r="M230" s="257" t="s">
        <v>1</v>
      </c>
      <c r="N230" s="258" t="s">
        <v>44</v>
      </c>
      <c r="O230" s="94"/>
      <c r="P230" s="242">
        <f>O230*H230</f>
        <v>0</v>
      </c>
      <c r="Q230" s="242">
        <v>0.00050000000000000001</v>
      </c>
      <c r="R230" s="242">
        <f>Q230*H230</f>
        <v>0.00050000000000000001</v>
      </c>
      <c r="S230" s="242">
        <v>0</v>
      </c>
      <c r="T230" s="243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44" t="s">
        <v>717</v>
      </c>
      <c r="AT230" s="244" t="s">
        <v>612</v>
      </c>
      <c r="AU230" s="244" t="s">
        <v>89</v>
      </c>
      <c r="AY230" s="14" t="s">
        <v>263</v>
      </c>
      <c r="BE230" s="245">
        <f>IF(N230="základná",J230,0)</f>
        <v>0</v>
      </c>
      <c r="BF230" s="245">
        <f>IF(N230="znížená",J230,0)</f>
        <v>0</v>
      </c>
      <c r="BG230" s="245">
        <f>IF(N230="zákl. prenesená",J230,0)</f>
        <v>0</v>
      </c>
      <c r="BH230" s="245">
        <f>IF(N230="zníž. prenesená",J230,0)</f>
        <v>0</v>
      </c>
      <c r="BI230" s="245">
        <f>IF(N230="nulová",J230,0)</f>
        <v>0</v>
      </c>
      <c r="BJ230" s="14" t="s">
        <v>89</v>
      </c>
      <c r="BK230" s="246">
        <f>ROUND(I230*H230,3)</f>
        <v>0</v>
      </c>
      <c r="BL230" s="14" t="s">
        <v>327</v>
      </c>
      <c r="BM230" s="244" t="s">
        <v>2272</v>
      </c>
    </row>
    <row r="231" s="2" customFormat="1" ht="16.5" customHeight="1">
      <c r="A231" s="35"/>
      <c r="B231" s="36"/>
      <c r="C231" s="249" t="s">
        <v>661</v>
      </c>
      <c r="D231" s="249" t="s">
        <v>612</v>
      </c>
      <c r="E231" s="250" t="s">
        <v>2273</v>
      </c>
      <c r="F231" s="251" t="s">
        <v>2274</v>
      </c>
      <c r="G231" s="252" t="s">
        <v>410</v>
      </c>
      <c r="H231" s="253">
        <v>1</v>
      </c>
      <c r="I231" s="254"/>
      <c r="J231" s="253">
        <f>ROUND(I231*H231,3)</f>
        <v>0</v>
      </c>
      <c r="K231" s="255"/>
      <c r="L231" s="256"/>
      <c r="M231" s="257" t="s">
        <v>1</v>
      </c>
      <c r="N231" s="258" t="s">
        <v>44</v>
      </c>
      <c r="O231" s="94"/>
      <c r="P231" s="242">
        <f>O231*H231</f>
        <v>0</v>
      </c>
      <c r="Q231" s="242">
        <v>0.00050000000000000001</v>
      </c>
      <c r="R231" s="242">
        <f>Q231*H231</f>
        <v>0.00050000000000000001</v>
      </c>
      <c r="S231" s="242">
        <v>0</v>
      </c>
      <c r="T231" s="243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44" t="s">
        <v>717</v>
      </c>
      <c r="AT231" s="244" t="s">
        <v>612</v>
      </c>
      <c r="AU231" s="244" t="s">
        <v>89</v>
      </c>
      <c r="AY231" s="14" t="s">
        <v>263</v>
      </c>
      <c r="BE231" s="245">
        <f>IF(N231="základná",J231,0)</f>
        <v>0</v>
      </c>
      <c r="BF231" s="245">
        <f>IF(N231="znížená",J231,0)</f>
        <v>0</v>
      </c>
      <c r="BG231" s="245">
        <f>IF(N231="zákl. prenesená",J231,0)</f>
        <v>0</v>
      </c>
      <c r="BH231" s="245">
        <f>IF(N231="zníž. prenesená",J231,0)</f>
        <v>0</v>
      </c>
      <c r="BI231" s="245">
        <f>IF(N231="nulová",J231,0)</f>
        <v>0</v>
      </c>
      <c r="BJ231" s="14" t="s">
        <v>89</v>
      </c>
      <c r="BK231" s="246">
        <f>ROUND(I231*H231,3)</f>
        <v>0</v>
      </c>
      <c r="BL231" s="14" t="s">
        <v>327</v>
      </c>
      <c r="BM231" s="244" t="s">
        <v>2275</v>
      </c>
    </row>
    <row r="232" s="2" customFormat="1" ht="16.5" customHeight="1">
      <c r="A232" s="35"/>
      <c r="B232" s="36"/>
      <c r="C232" s="249" t="s">
        <v>665</v>
      </c>
      <c r="D232" s="249" t="s">
        <v>612</v>
      </c>
      <c r="E232" s="250" t="s">
        <v>2276</v>
      </c>
      <c r="F232" s="251" t="s">
        <v>2277</v>
      </c>
      <c r="G232" s="252" t="s">
        <v>410</v>
      </c>
      <c r="H232" s="253">
        <v>1</v>
      </c>
      <c r="I232" s="254"/>
      <c r="J232" s="253">
        <f>ROUND(I232*H232,3)</f>
        <v>0</v>
      </c>
      <c r="K232" s="255"/>
      <c r="L232" s="256"/>
      <c r="M232" s="257" t="s">
        <v>1</v>
      </c>
      <c r="N232" s="258" t="s">
        <v>44</v>
      </c>
      <c r="O232" s="94"/>
      <c r="P232" s="242">
        <f>O232*H232</f>
        <v>0</v>
      </c>
      <c r="Q232" s="242">
        <v>0.00050000000000000001</v>
      </c>
      <c r="R232" s="242">
        <f>Q232*H232</f>
        <v>0.00050000000000000001</v>
      </c>
      <c r="S232" s="242">
        <v>0</v>
      </c>
      <c r="T232" s="243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44" t="s">
        <v>717</v>
      </c>
      <c r="AT232" s="244" t="s">
        <v>612</v>
      </c>
      <c r="AU232" s="244" t="s">
        <v>89</v>
      </c>
      <c r="AY232" s="14" t="s">
        <v>263</v>
      </c>
      <c r="BE232" s="245">
        <f>IF(N232="základná",J232,0)</f>
        <v>0</v>
      </c>
      <c r="BF232" s="245">
        <f>IF(N232="znížená",J232,0)</f>
        <v>0</v>
      </c>
      <c r="BG232" s="245">
        <f>IF(N232="zákl. prenesená",J232,0)</f>
        <v>0</v>
      </c>
      <c r="BH232" s="245">
        <f>IF(N232="zníž. prenesená",J232,0)</f>
        <v>0</v>
      </c>
      <c r="BI232" s="245">
        <f>IF(N232="nulová",J232,0)</f>
        <v>0</v>
      </c>
      <c r="BJ232" s="14" t="s">
        <v>89</v>
      </c>
      <c r="BK232" s="246">
        <f>ROUND(I232*H232,3)</f>
        <v>0</v>
      </c>
      <c r="BL232" s="14" t="s">
        <v>327</v>
      </c>
      <c r="BM232" s="244" t="s">
        <v>2278</v>
      </c>
    </row>
    <row r="233" s="2" customFormat="1" ht="16.5" customHeight="1">
      <c r="A233" s="35"/>
      <c r="B233" s="36"/>
      <c r="C233" s="249" t="s">
        <v>669</v>
      </c>
      <c r="D233" s="249" t="s">
        <v>612</v>
      </c>
      <c r="E233" s="250" t="s">
        <v>2279</v>
      </c>
      <c r="F233" s="251" t="s">
        <v>2280</v>
      </c>
      <c r="G233" s="252" t="s">
        <v>410</v>
      </c>
      <c r="H233" s="253">
        <v>3</v>
      </c>
      <c r="I233" s="254"/>
      <c r="J233" s="253">
        <f>ROUND(I233*H233,3)</f>
        <v>0</v>
      </c>
      <c r="K233" s="255"/>
      <c r="L233" s="256"/>
      <c r="M233" s="257" t="s">
        <v>1</v>
      </c>
      <c r="N233" s="258" t="s">
        <v>44</v>
      </c>
      <c r="O233" s="94"/>
      <c r="P233" s="242">
        <f>O233*H233</f>
        <v>0</v>
      </c>
      <c r="Q233" s="242">
        <v>0.00050000000000000001</v>
      </c>
      <c r="R233" s="242">
        <f>Q233*H233</f>
        <v>0.0015</v>
      </c>
      <c r="S233" s="242">
        <v>0</v>
      </c>
      <c r="T233" s="243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44" t="s">
        <v>717</v>
      </c>
      <c r="AT233" s="244" t="s">
        <v>612</v>
      </c>
      <c r="AU233" s="244" t="s">
        <v>89</v>
      </c>
      <c r="AY233" s="14" t="s">
        <v>263</v>
      </c>
      <c r="BE233" s="245">
        <f>IF(N233="základná",J233,0)</f>
        <v>0</v>
      </c>
      <c r="BF233" s="245">
        <f>IF(N233="znížená",J233,0)</f>
        <v>0</v>
      </c>
      <c r="BG233" s="245">
        <f>IF(N233="zákl. prenesená",J233,0)</f>
        <v>0</v>
      </c>
      <c r="BH233" s="245">
        <f>IF(N233="zníž. prenesená",J233,0)</f>
        <v>0</v>
      </c>
      <c r="BI233" s="245">
        <f>IF(N233="nulová",J233,0)</f>
        <v>0</v>
      </c>
      <c r="BJ233" s="14" t="s">
        <v>89</v>
      </c>
      <c r="BK233" s="246">
        <f>ROUND(I233*H233,3)</f>
        <v>0</v>
      </c>
      <c r="BL233" s="14" t="s">
        <v>327</v>
      </c>
      <c r="BM233" s="244" t="s">
        <v>2281</v>
      </c>
    </row>
    <row r="234" s="2" customFormat="1" ht="16.5" customHeight="1">
      <c r="A234" s="35"/>
      <c r="B234" s="36"/>
      <c r="C234" s="249" t="s">
        <v>673</v>
      </c>
      <c r="D234" s="249" t="s">
        <v>612</v>
      </c>
      <c r="E234" s="250" t="s">
        <v>2282</v>
      </c>
      <c r="F234" s="251" t="s">
        <v>2283</v>
      </c>
      <c r="G234" s="252" t="s">
        <v>410</v>
      </c>
      <c r="H234" s="253">
        <v>3</v>
      </c>
      <c r="I234" s="254"/>
      <c r="J234" s="253">
        <f>ROUND(I234*H234,3)</f>
        <v>0</v>
      </c>
      <c r="K234" s="255"/>
      <c r="L234" s="256"/>
      <c r="M234" s="257" t="s">
        <v>1</v>
      </c>
      <c r="N234" s="258" t="s">
        <v>44</v>
      </c>
      <c r="O234" s="94"/>
      <c r="P234" s="242">
        <f>O234*H234</f>
        <v>0</v>
      </c>
      <c r="Q234" s="242">
        <v>0.00050000000000000001</v>
      </c>
      <c r="R234" s="242">
        <f>Q234*H234</f>
        <v>0.0015</v>
      </c>
      <c r="S234" s="242">
        <v>0</v>
      </c>
      <c r="T234" s="243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44" t="s">
        <v>717</v>
      </c>
      <c r="AT234" s="244" t="s">
        <v>612</v>
      </c>
      <c r="AU234" s="244" t="s">
        <v>89</v>
      </c>
      <c r="AY234" s="14" t="s">
        <v>263</v>
      </c>
      <c r="BE234" s="245">
        <f>IF(N234="základná",J234,0)</f>
        <v>0</v>
      </c>
      <c r="BF234" s="245">
        <f>IF(N234="znížená",J234,0)</f>
        <v>0</v>
      </c>
      <c r="BG234" s="245">
        <f>IF(N234="zákl. prenesená",J234,0)</f>
        <v>0</v>
      </c>
      <c r="BH234" s="245">
        <f>IF(N234="zníž. prenesená",J234,0)</f>
        <v>0</v>
      </c>
      <c r="BI234" s="245">
        <f>IF(N234="nulová",J234,0)</f>
        <v>0</v>
      </c>
      <c r="BJ234" s="14" t="s">
        <v>89</v>
      </c>
      <c r="BK234" s="246">
        <f>ROUND(I234*H234,3)</f>
        <v>0</v>
      </c>
      <c r="BL234" s="14" t="s">
        <v>327</v>
      </c>
      <c r="BM234" s="244" t="s">
        <v>2284</v>
      </c>
    </row>
    <row r="235" s="2" customFormat="1" ht="24.15" customHeight="1">
      <c r="A235" s="35"/>
      <c r="B235" s="36"/>
      <c r="C235" s="233" t="s">
        <v>677</v>
      </c>
      <c r="D235" s="233" t="s">
        <v>264</v>
      </c>
      <c r="E235" s="234" t="s">
        <v>2285</v>
      </c>
      <c r="F235" s="235" t="s">
        <v>2286</v>
      </c>
      <c r="G235" s="236" t="s">
        <v>410</v>
      </c>
      <c r="H235" s="237">
        <v>4</v>
      </c>
      <c r="I235" s="238"/>
      <c r="J235" s="237">
        <f>ROUND(I235*H235,3)</f>
        <v>0</v>
      </c>
      <c r="K235" s="239"/>
      <c r="L235" s="41"/>
      <c r="M235" s="240" t="s">
        <v>1</v>
      </c>
      <c r="N235" s="241" t="s">
        <v>44</v>
      </c>
      <c r="O235" s="94"/>
      <c r="P235" s="242">
        <f>O235*H235</f>
        <v>0</v>
      </c>
      <c r="Q235" s="242">
        <v>0.00024000000000000001</v>
      </c>
      <c r="R235" s="242">
        <f>Q235*H235</f>
        <v>0.00096000000000000002</v>
      </c>
      <c r="S235" s="242">
        <v>0</v>
      </c>
      <c r="T235" s="243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44" t="s">
        <v>327</v>
      </c>
      <c r="AT235" s="244" t="s">
        <v>264</v>
      </c>
      <c r="AU235" s="244" t="s">
        <v>89</v>
      </c>
      <c r="AY235" s="14" t="s">
        <v>263</v>
      </c>
      <c r="BE235" s="245">
        <f>IF(N235="základná",J235,0)</f>
        <v>0</v>
      </c>
      <c r="BF235" s="245">
        <f>IF(N235="znížená",J235,0)</f>
        <v>0</v>
      </c>
      <c r="BG235" s="245">
        <f>IF(N235="zákl. prenesená",J235,0)</f>
        <v>0</v>
      </c>
      <c r="BH235" s="245">
        <f>IF(N235="zníž. prenesená",J235,0)</f>
        <v>0</v>
      </c>
      <c r="BI235" s="245">
        <f>IF(N235="nulová",J235,0)</f>
        <v>0</v>
      </c>
      <c r="BJ235" s="14" t="s">
        <v>89</v>
      </c>
      <c r="BK235" s="246">
        <f>ROUND(I235*H235,3)</f>
        <v>0</v>
      </c>
      <c r="BL235" s="14" t="s">
        <v>327</v>
      </c>
      <c r="BM235" s="244" t="s">
        <v>2287</v>
      </c>
    </row>
    <row r="236" s="2" customFormat="1" ht="21.75" customHeight="1">
      <c r="A236" s="35"/>
      <c r="B236" s="36"/>
      <c r="C236" s="233" t="s">
        <v>681</v>
      </c>
      <c r="D236" s="233" t="s">
        <v>264</v>
      </c>
      <c r="E236" s="234" t="s">
        <v>2288</v>
      </c>
      <c r="F236" s="235" t="s">
        <v>2289</v>
      </c>
      <c r="G236" s="236" t="s">
        <v>1445</v>
      </c>
      <c r="H236" s="238"/>
      <c r="I236" s="238"/>
      <c r="J236" s="237">
        <f>ROUND(I236*H236,3)</f>
        <v>0</v>
      </c>
      <c r="K236" s="239"/>
      <c r="L236" s="41"/>
      <c r="M236" s="240" t="s">
        <v>1</v>
      </c>
      <c r="N236" s="241" t="s">
        <v>44</v>
      </c>
      <c r="O236" s="94"/>
      <c r="P236" s="242">
        <f>O236*H236</f>
        <v>0</v>
      </c>
      <c r="Q236" s="242">
        <v>0</v>
      </c>
      <c r="R236" s="242">
        <f>Q236*H236</f>
        <v>0</v>
      </c>
      <c r="S236" s="242">
        <v>0</v>
      </c>
      <c r="T236" s="243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44" t="s">
        <v>327</v>
      </c>
      <c r="AT236" s="244" t="s">
        <v>264</v>
      </c>
      <c r="AU236" s="244" t="s">
        <v>89</v>
      </c>
      <c r="AY236" s="14" t="s">
        <v>263</v>
      </c>
      <c r="BE236" s="245">
        <f>IF(N236="základná",J236,0)</f>
        <v>0</v>
      </c>
      <c r="BF236" s="245">
        <f>IF(N236="znížená",J236,0)</f>
        <v>0</v>
      </c>
      <c r="BG236" s="245">
        <f>IF(N236="zákl. prenesená",J236,0)</f>
        <v>0</v>
      </c>
      <c r="BH236" s="245">
        <f>IF(N236="zníž. prenesená",J236,0)</f>
        <v>0</v>
      </c>
      <c r="BI236" s="245">
        <f>IF(N236="nulová",J236,0)</f>
        <v>0</v>
      </c>
      <c r="BJ236" s="14" t="s">
        <v>89</v>
      </c>
      <c r="BK236" s="246">
        <f>ROUND(I236*H236,3)</f>
        <v>0</v>
      </c>
      <c r="BL236" s="14" t="s">
        <v>327</v>
      </c>
      <c r="BM236" s="244" t="s">
        <v>2290</v>
      </c>
    </row>
    <row r="237" s="2" customFormat="1" ht="24.15" customHeight="1">
      <c r="A237" s="35"/>
      <c r="B237" s="36"/>
      <c r="C237" s="233" t="s">
        <v>685</v>
      </c>
      <c r="D237" s="233" t="s">
        <v>264</v>
      </c>
      <c r="E237" s="234" t="s">
        <v>2291</v>
      </c>
      <c r="F237" s="235" t="s">
        <v>2292</v>
      </c>
      <c r="G237" s="236" t="s">
        <v>1445</v>
      </c>
      <c r="H237" s="238"/>
      <c r="I237" s="238"/>
      <c r="J237" s="237">
        <f>ROUND(I237*H237,3)</f>
        <v>0</v>
      </c>
      <c r="K237" s="239"/>
      <c r="L237" s="41"/>
      <c r="M237" s="240" t="s">
        <v>1</v>
      </c>
      <c r="N237" s="241" t="s">
        <v>44</v>
      </c>
      <c r="O237" s="94"/>
      <c r="P237" s="242">
        <f>O237*H237</f>
        <v>0</v>
      </c>
      <c r="Q237" s="242">
        <v>0</v>
      </c>
      <c r="R237" s="242">
        <f>Q237*H237</f>
        <v>0</v>
      </c>
      <c r="S237" s="242">
        <v>0</v>
      </c>
      <c r="T237" s="243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44" t="s">
        <v>327</v>
      </c>
      <c r="AT237" s="244" t="s">
        <v>264</v>
      </c>
      <c r="AU237" s="244" t="s">
        <v>89</v>
      </c>
      <c r="AY237" s="14" t="s">
        <v>263</v>
      </c>
      <c r="BE237" s="245">
        <f>IF(N237="základná",J237,0)</f>
        <v>0</v>
      </c>
      <c r="BF237" s="245">
        <f>IF(N237="znížená",J237,0)</f>
        <v>0</v>
      </c>
      <c r="BG237" s="245">
        <f>IF(N237="zákl. prenesená",J237,0)</f>
        <v>0</v>
      </c>
      <c r="BH237" s="245">
        <f>IF(N237="zníž. prenesená",J237,0)</f>
        <v>0</v>
      </c>
      <c r="BI237" s="245">
        <f>IF(N237="nulová",J237,0)</f>
        <v>0</v>
      </c>
      <c r="BJ237" s="14" t="s">
        <v>89</v>
      </c>
      <c r="BK237" s="246">
        <f>ROUND(I237*H237,3)</f>
        <v>0</v>
      </c>
      <c r="BL237" s="14" t="s">
        <v>327</v>
      </c>
      <c r="BM237" s="244" t="s">
        <v>2293</v>
      </c>
    </row>
    <row r="238" s="12" customFormat="1" ht="22.8" customHeight="1">
      <c r="A238" s="12"/>
      <c r="B238" s="219"/>
      <c r="C238" s="220"/>
      <c r="D238" s="221" t="s">
        <v>77</v>
      </c>
      <c r="E238" s="247" t="s">
        <v>1110</v>
      </c>
      <c r="F238" s="247" t="s">
        <v>2294</v>
      </c>
      <c r="G238" s="220"/>
      <c r="H238" s="220"/>
      <c r="I238" s="223"/>
      <c r="J238" s="248">
        <f>BK238</f>
        <v>0</v>
      </c>
      <c r="K238" s="220"/>
      <c r="L238" s="225"/>
      <c r="M238" s="226"/>
      <c r="N238" s="227"/>
      <c r="O238" s="227"/>
      <c r="P238" s="228">
        <f>SUM(P239:P242)</f>
        <v>0</v>
      </c>
      <c r="Q238" s="227"/>
      <c r="R238" s="228">
        <f>SUM(R239:R242)</f>
        <v>0.081750000000000003</v>
      </c>
      <c r="S238" s="227"/>
      <c r="T238" s="229">
        <f>SUM(T239:T242)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30" t="s">
        <v>89</v>
      </c>
      <c r="AT238" s="231" t="s">
        <v>77</v>
      </c>
      <c r="AU238" s="231" t="s">
        <v>85</v>
      </c>
      <c r="AY238" s="230" t="s">
        <v>263</v>
      </c>
      <c r="BK238" s="232">
        <f>SUM(BK239:BK242)</f>
        <v>0</v>
      </c>
    </row>
    <row r="239" s="2" customFormat="1" ht="24.15" customHeight="1">
      <c r="A239" s="35"/>
      <c r="B239" s="36"/>
      <c r="C239" s="233" t="s">
        <v>689</v>
      </c>
      <c r="D239" s="233" t="s">
        <v>264</v>
      </c>
      <c r="E239" s="234" t="s">
        <v>2295</v>
      </c>
      <c r="F239" s="235" t="s">
        <v>2296</v>
      </c>
      <c r="G239" s="236" t="s">
        <v>746</v>
      </c>
      <c r="H239" s="237">
        <v>75</v>
      </c>
      <c r="I239" s="238"/>
      <c r="J239" s="237">
        <f>ROUND(I239*H239,3)</f>
        <v>0</v>
      </c>
      <c r="K239" s="239"/>
      <c r="L239" s="41"/>
      <c r="M239" s="240" t="s">
        <v>1</v>
      </c>
      <c r="N239" s="241" t="s">
        <v>44</v>
      </c>
      <c r="O239" s="94"/>
      <c r="P239" s="242">
        <f>O239*H239</f>
        <v>0</v>
      </c>
      <c r="Q239" s="242">
        <v>9.0000000000000006E-05</v>
      </c>
      <c r="R239" s="242">
        <f>Q239*H239</f>
        <v>0.0067500000000000008</v>
      </c>
      <c r="S239" s="242">
        <v>0</v>
      </c>
      <c r="T239" s="243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44" t="s">
        <v>327</v>
      </c>
      <c r="AT239" s="244" t="s">
        <v>264</v>
      </c>
      <c r="AU239" s="244" t="s">
        <v>89</v>
      </c>
      <c r="AY239" s="14" t="s">
        <v>263</v>
      </c>
      <c r="BE239" s="245">
        <f>IF(N239="základná",J239,0)</f>
        <v>0</v>
      </c>
      <c r="BF239" s="245">
        <f>IF(N239="znížená",J239,0)</f>
        <v>0</v>
      </c>
      <c r="BG239" s="245">
        <f>IF(N239="zákl. prenesená",J239,0)</f>
        <v>0</v>
      </c>
      <c r="BH239" s="245">
        <f>IF(N239="zníž. prenesená",J239,0)</f>
        <v>0</v>
      </c>
      <c r="BI239" s="245">
        <f>IF(N239="nulová",J239,0)</f>
        <v>0</v>
      </c>
      <c r="BJ239" s="14" t="s">
        <v>89</v>
      </c>
      <c r="BK239" s="246">
        <f>ROUND(I239*H239,3)</f>
        <v>0</v>
      </c>
      <c r="BL239" s="14" t="s">
        <v>327</v>
      </c>
      <c r="BM239" s="244" t="s">
        <v>2297</v>
      </c>
    </row>
    <row r="240" s="2" customFormat="1" ht="16.5" customHeight="1">
      <c r="A240" s="35"/>
      <c r="B240" s="36"/>
      <c r="C240" s="249" t="s">
        <v>693</v>
      </c>
      <c r="D240" s="249" t="s">
        <v>612</v>
      </c>
      <c r="E240" s="250" t="s">
        <v>2298</v>
      </c>
      <c r="F240" s="251" t="s">
        <v>2299</v>
      </c>
      <c r="G240" s="252" t="s">
        <v>313</v>
      </c>
      <c r="H240" s="253">
        <v>0.074999999999999997</v>
      </c>
      <c r="I240" s="254"/>
      <c r="J240" s="253">
        <f>ROUND(I240*H240,3)</f>
        <v>0</v>
      </c>
      <c r="K240" s="255"/>
      <c r="L240" s="256"/>
      <c r="M240" s="257" t="s">
        <v>1</v>
      </c>
      <c r="N240" s="258" t="s">
        <v>44</v>
      </c>
      <c r="O240" s="94"/>
      <c r="P240" s="242">
        <f>O240*H240</f>
        <v>0</v>
      </c>
      <c r="Q240" s="242">
        <v>1</v>
      </c>
      <c r="R240" s="242">
        <f>Q240*H240</f>
        <v>0.074999999999999997</v>
      </c>
      <c r="S240" s="242">
        <v>0</v>
      </c>
      <c r="T240" s="243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44" t="s">
        <v>717</v>
      </c>
      <c r="AT240" s="244" t="s">
        <v>612</v>
      </c>
      <c r="AU240" s="244" t="s">
        <v>89</v>
      </c>
      <c r="AY240" s="14" t="s">
        <v>263</v>
      </c>
      <c r="BE240" s="245">
        <f>IF(N240="základná",J240,0)</f>
        <v>0</v>
      </c>
      <c r="BF240" s="245">
        <f>IF(N240="znížená",J240,0)</f>
        <v>0</v>
      </c>
      <c r="BG240" s="245">
        <f>IF(N240="zákl. prenesená",J240,0)</f>
        <v>0</v>
      </c>
      <c r="BH240" s="245">
        <f>IF(N240="zníž. prenesená",J240,0)</f>
        <v>0</v>
      </c>
      <c r="BI240" s="245">
        <f>IF(N240="nulová",J240,0)</f>
        <v>0</v>
      </c>
      <c r="BJ240" s="14" t="s">
        <v>89</v>
      </c>
      <c r="BK240" s="246">
        <f>ROUND(I240*H240,3)</f>
        <v>0</v>
      </c>
      <c r="BL240" s="14" t="s">
        <v>327</v>
      </c>
      <c r="BM240" s="244" t="s">
        <v>2300</v>
      </c>
    </row>
    <row r="241" s="2" customFormat="1" ht="24.15" customHeight="1">
      <c r="A241" s="35"/>
      <c r="B241" s="36"/>
      <c r="C241" s="233" t="s">
        <v>697</v>
      </c>
      <c r="D241" s="233" t="s">
        <v>264</v>
      </c>
      <c r="E241" s="234" t="s">
        <v>2301</v>
      </c>
      <c r="F241" s="235" t="s">
        <v>2302</v>
      </c>
      <c r="G241" s="236" t="s">
        <v>1445</v>
      </c>
      <c r="H241" s="238"/>
      <c r="I241" s="238"/>
      <c r="J241" s="237">
        <f>ROUND(I241*H241,3)</f>
        <v>0</v>
      </c>
      <c r="K241" s="239"/>
      <c r="L241" s="41"/>
      <c r="M241" s="240" t="s">
        <v>1</v>
      </c>
      <c r="N241" s="241" t="s">
        <v>44</v>
      </c>
      <c r="O241" s="94"/>
      <c r="P241" s="242">
        <f>O241*H241</f>
        <v>0</v>
      </c>
      <c r="Q241" s="242">
        <v>0</v>
      </c>
      <c r="R241" s="242">
        <f>Q241*H241</f>
        <v>0</v>
      </c>
      <c r="S241" s="242">
        <v>0</v>
      </c>
      <c r="T241" s="243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44" t="s">
        <v>327</v>
      </c>
      <c r="AT241" s="244" t="s">
        <v>264</v>
      </c>
      <c r="AU241" s="244" t="s">
        <v>89</v>
      </c>
      <c r="AY241" s="14" t="s">
        <v>263</v>
      </c>
      <c r="BE241" s="245">
        <f>IF(N241="základná",J241,0)</f>
        <v>0</v>
      </c>
      <c r="BF241" s="245">
        <f>IF(N241="znížená",J241,0)</f>
        <v>0</v>
      </c>
      <c r="BG241" s="245">
        <f>IF(N241="zákl. prenesená",J241,0)</f>
        <v>0</v>
      </c>
      <c r="BH241" s="245">
        <f>IF(N241="zníž. prenesená",J241,0)</f>
        <v>0</v>
      </c>
      <c r="BI241" s="245">
        <f>IF(N241="nulová",J241,0)</f>
        <v>0</v>
      </c>
      <c r="BJ241" s="14" t="s">
        <v>89</v>
      </c>
      <c r="BK241" s="246">
        <f>ROUND(I241*H241,3)</f>
        <v>0</v>
      </c>
      <c r="BL241" s="14" t="s">
        <v>327</v>
      </c>
      <c r="BM241" s="244" t="s">
        <v>2303</v>
      </c>
    </row>
    <row r="242" s="2" customFormat="1" ht="24.15" customHeight="1">
      <c r="A242" s="35"/>
      <c r="B242" s="36"/>
      <c r="C242" s="233" t="s">
        <v>702</v>
      </c>
      <c r="D242" s="233" t="s">
        <v>264</v>
      </c>
      <c r="E242" s="234" t="s">
        <v>2304</v>
      </c>
      <c r="F242" s="235" t="s">
        <v>2305</v>
      </c>
      <c r="G242" s="236" t="s">
        <v>1445</v>
      </c>
      <c r="H242" s="238"/>
      <c r="I242" s="238"/>
      <c r="J242" s="237">
        <f>ROUND(I242*H242,3)</f>
        <v>0</v>
      </c>
      <c r="K242" s="239"/>
      <c r="L242" s="41"/>
      <c r="M242" s="240" t="s">
        <v>1</v>
      </c>
      <c r="N242" s="241" t="s">
        <v>44</v>
      </c>
      <c r="O242" s="94"/>
      <c r="P242" s="242">
        <f>O242*H242</f>
        <v>0</v>
      </c>
      <c r="Q242" s="242">
        <v>0</v>
      </c>
      <c r="R242" s="242">
        <f>Q242*H242</f>
        <v>0</v>
      </c>
      <c r="S242" s="242">
        <v>0</v>
      </c>
      <c r="T242" s="243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44" t="s">
        <v>327</v>
      </c>
      <c r="AT242" s="244" t="s">
        <v>264</v>
      </c>
      <c r="AU242" s="244" t="s">
        <v>89</v>
      </c>
      <c r="AY242" s="14" t="s">
        <v>263</v>
      </c>
      <c r="BE242" s="245">
        <f>IF(N242="základná",J242,0)</f>
        <v>0</v>
      </c>
      <c r="BF242" s="245">
        <f>IF(N242="znížená",J242,0)</f>
        <v>0</v>
      </c>
      <c r="BG242" s="245">
        <f>IF(N242="zákl. prenesená",J242,0)</f>
        <v>0</v>
      </c>
      <c r="BH242" s="245">
        <f>IF(N242="zníž. prenesená",J242,0)</f>
        <v>0</v>
      </c>
      <c r="BI242" s="245">
        <f>IF(N242="nulová",J242,0)</f>
        <v>0</v>
      </c>
      <c r="BJ242" s="14" t="s">
        <v>89</v>
      </c>
      <c r="BK242" s="246">
        <f>ROUND(I242*H242,3)</f>
        <v>0</v>
      </c>
      <c r="BL242" s="14" t="s">
        <v>327</v>
      </c>
      <c r="BM242" s="244" t="s">
        <v>2306</v>
      </c>
    </row>
    <row r="243" s="12" customFormat="1" ht="22.8" customHeight="1">
      <c r="A243" s="12"/>
      <c r="B243" s="219"/>
      <c r="C243" s="220"/>
      <c r="D243" s="221" t="s">
        <v>77</v>
      </c>
      <c r="E243" s="247" t="s">
        <v>1364</v>
      </c>
      <c r="F243" s="247" t="s">
        <v>2307</v>
      </c>
      <c r="G243" s="220"/>
      <c r="H243" s="220"/>
      <c r="I243" s="223"/>
      <c r="J243" s="248">
        <f>BK243</f>
        <v>0</v>
      </c>
      <c r="K243" s="220"/>
      <c r="L243" s="225"/>
      <c r="M243" s="226"/>
      <c r="N243" s="227"/>
      <c r="O243" s="227"/>
      <c r="P243" s="228">
        <f>P244</f>
        <v>0</v>
      </c>
      <c r="Q243" s="227"/>
      <c r="R243" s="228">
        <f>R244</f>
        <v>0.00315</v>
      </c>
      <c r="S243" s="227"/>
      <c r="T243" s="229">
        <f>T244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30" t="s">
        <v>89</v>
      </c>
      <c r="AT243" s="231" t="s">
        <v>77</v>
      </c>
      <c r="AU243" s="231" t="s">
        <v>85</v>
      </c>
      <c r="AY243" s="230" t="s">
        <v>263</v>
      </c>
      <c r="BK243" s="232">
        <f>BK244</f>
        <v>0</v>
      </c>
    </row>
    <row r="244" s="2" customFormat="1" ht="24.15" customHeight="1">
      <c r="A244" s="35"/>
      <c r="B244" s="36"/>
      <c r="C244" s="233" t="s">
        <v>710</v>
      </c>
      <c r="D244" s="233" t="s">
        <v>264</v>
      </c>
      <c r="E244" s="234" t="s">
        <v>2308</v>
      </c>
      <c r="F244" s="235" t="s">
        <v>2309</v>
      </c>
      <c r="G244" s="236" t="s">
        <v>569</v>
      </c>
      <c r="H244" s="237">
        <v>35</v>
      </c>
      <c r="I244" s="238"/>
      <c r="J244" s="237">
        <f>ROUND(I244*H244,3)</f>
        <v>0</v>
      </c>
      <c r="K244" s="239"/>
      <c r="L244" s="41"/>
      <c r="M244" s="240" t="s">
        <v>1</v>
      </c>
      <c r="N244" s="241" t="s">
        <v>44</v>
      </c>
      <c r="O244" s="94"/>
      <c r="P244" s="242">
        <f>O244*H244</f>
        <v>0</v>
      </c>
      <c r="Q244" s="242">
        <v>9.0000000000000006E-05</v>
      </c>
      <c r="R244" s="242">
        <f>Q244*H244</f>
        <v>0.00315</v>
      </c>
      <c r="S244" s="242">
        <v>0</v>
      </c>
      <c r="T244" s="243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44" t="s">
        <v>327</v>
      </c>
      <c r="AT244" s="244" t="s">
        <v>264</v>
      </c>
      <c r="AU244" s="244" t="s">
        <v>89</v>
      </c>
      <c r="AY244" s="14" t="s">
        <v>263</v>
      </c>
      <c r="BE244" s="245">
        <f>IF(N244="základná",J244,0)</f>
        <v>0</v>
      </c>
      <c r="BF244" s="245">
        <f>IF(N244="znížená",J244,0)</f>
        <v>0</v>
      </c>
      <c r="BG244" s="245">
        <f>IF(N244="zákl. prenesená",J244,0)</f>
        <v>0</v>
      </c>
      <c r="BH244" s="245">
        <f>IF(N244="zníž. prenesená",J244,0)</f>
        <v>0</v>
      </c>
      <c r="BI244" s="245">
        <f>IF(N244="nulová",J244,0)</f>
        <v>0</v>
      </c>
      <c r="BJ244" s="14" t="s">
        <v>89</v>
      </c>
      <c r="BK244" s="246">
        <f>ROUND(I244*H244,3)</f>
        <v>0</v>
      </c>
      <c r="BL244" s="14" t="s">
        <v>327</v>
      </c>
      <c r="BM244" s="244" t="s">
        <v>2310</v>
      </c>
    </row>
    <row r="245" s="12" customFormat="1" ht="25.92" customHeight="1">
      <c r="A245" s="12"/>
      <c r="B245" s="219"/>
      <c r="C245" s="220"/>
      <c r="D245" s="221" t="s">
        <v>77</v>
      </c>
      <c r="E245" s="222" t="s">
        <v>1848</v>
      </c>
      <c r="F245" s="222" t="s">
        <v>1849</v>
      </c>
      <c r="G245" s="220"/>
      <c r="H245" s="220"/>
      <c r="I245" s="223"/>
      <c r="J245" s="224">
        <f>BK245</f>
        <v>0</v>
      </c>
      <c r="K245" s="220"/>
      <c r="L245" s="225"/>
      <c r="M245" s="226"/>
      <c r="N245" s="227"/>
      <c r="O245" s="227"/>
      <c r="P245" s="228">
        <f>SUM(P246:P250)</f>
        <v>0</v>
      </c>
      <c r="Q245" s="227"/>
      <c r="R245" s="228">
        <f>SUM(R246:R250)</f>
        <v>0</v>
      </c>
      <c r="S245" s="227"/>
      <c r="T245" s="229">
        <f>SUM(T246:T250)</f>
        <v>0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230" t="s">
        <v>101</v>
      </c>
      <c r="AT245" s="231" t="s">
        <v>77</v>
      </c>
      <c r="AU245" s="231" t="s">
        <v>78</v>
      </c>
      <c r="AY245" s="230" t="s">
        <v>263</v>
      </c>
      <c r="BK245" s="232">
        <f>SUM(BK246:BK250)</f>
        <v>0</v>
      </c>
    </row>
    <row r="246" s="2" customFormat="1" ht="16.5" customHeight="1">
      <c r="A246" s="35"/>
      <c r="B246" s="36"/>
      <c r="C246" s="233" t="s">
        <v>714</v>
      </c>
      <c r="D246" s="233" t="s">
        <v>264</v>
      </c>
      <c r="E246" s="234" t="s">
        <v>2010</v>
      </c>
      <c r="F246" s="235" t="s">
        <v>2011</v>
      </c>
      <c r="G246" s="236" t="s">
        <v>1852</v>
      </c>
      <c r="H246" s="237">
        <v>72</v>
      </c>
      <c r="I246" s="238"/>
      <c r="J246" s="237">
        <f>ROUND(I246*H246,3)</f>
        <v>0</v>
      </c>
      <c r="K246" s="239"/>
      <c r="L246" s="41"/>
      <c r="M246" s="240" t="s">
        <v>1</v>
      </c>
      <c r="N246" s="241" t="s">
        <v>44</v>
      </c>
      <c r="O246" s="94"/>
      <c r="P246" s="242">
        <f>O246*H246</f>
        <v>0</v>
      </c>
      <c r="Q246" s="242">
        <v>0</v>
      </c>
      <c r="R246" s="242">
        <f>Q246*H246</f>
        <v>0</v>
      </c>
      <c r="S246" s="242">
        <v>0</v>
      </c>
      <c r="T246" s="243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44" t="s">
        <v>1853</v>
      </c>
      <c r="AT246" s="244" t="s">
        <v>264</v>
      </c>
      <c r="AU246" s="244" t="s">
        <v>85</v>
      </c>
      <c r="AY246" s="14" t="s">
        <v>263</v>
      </c>
      <c r="BE246" s="245">
        <f>IF(N246="základná",J246,0)</f>
        <v>0</v>
      </c>
      <c r="BF246" s="245">
        <f>IF(N246="znížená",J246,0)</f>
        <v>0</v>
      </c>
      <c r="BG246" s="245">
        <f>IF(N246="zákl. prenesená",J246,0)</f>
        <v>0</v>
      </c>
      <c r="BH246" s="245">
        <f>IF(N246="zníž. prenesená",J246,0)</f>
        <v>0</v>
      </c>
      <c r="BI246" s="245">
        <f>IF(N246="nulová",J246,0)</f>
        <v>0</v>
      </c>
      <c r="BJ246" s="14" t="s">
        <v>89</v>
      </c>
      <c r="BK246" s="246">
        <f>ROUND(I246*H246,3)</f>
        <v>0</v>
      </c>
      <c r="BL246" s="14" t="s">
        <v>1853</v>
      </c>
      <c r="BM246" s="244" t="s">
        <v>2311</v>
      </c>
    </row>
    <row r="247" s="2" customFormat="1" ht="16.5" customHeight="1">
      <c r="A247" s="35"/>
      <c r="B247" s="36"/>
      <c r="C247" s="233" t="s">
        <v>719</v>
      </c>
      <c r="D247" s="233" t="s">
        <v>264</v>
      </c>
      <c r="E247" s="234" t="s">
        <v>2013</v>
      </c>
      <c r="F247" s="235" t="s">
        <v>2014</v>
      </c>
      <c r="G247" s="236" t="s">
        <v>1852</v>
      </c>
      <c r="H247" s="237">
        <v>14</v>
      </c>
      <c r="I247" s="238"/>
      <c r="J247" s="237">
        <f>ROUND(I247*H247,3)</f>
        <v>0</v>
      </c>
      <c r="K247" s="239"/>
      <c r="L247" s="41"/>
      <c r="M247" s="240" t="s">
        <v>1</v>
      </c>
      <c r="N247" s="241" t="s">
        <v>44</v>
      </c>
      <c r="O247" s="94"/>
      <c r="P247" s="242">
        <f>O247*H247</f>
        <v>0</v>
      </c>
      <c r="Q247" s="242">
        <v>0</v>
      </c>
      <c r="R247" s="242">
        <f>Q247*H247</f>
        <v>0</v>
      </c>
      <c r="S247" s="242">
        <v>0</v>
      </c>
      <c r="T247" s="243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44" t="s">
        <v>1853</v>
      </c>
      <c r="AT247" s="244" t="s">
        <v>264</v>
      </c>
      <c r="AU247" s="244" t="s">
        <v>85</v>
      </c>
      <c r="AY247" s="14" t="s">
        <v>263</v>
      </c>
      <c r="BE247" s="245">
        <f>IF(N247="základná",J247,0)</f>
        <v>0</v>
      </c>
      <c r="BF247" s="245">
        <f>IF(N247="znížená",J247,0)</f>
        <v>0</v>
      </c>
      <c r="BG247" s="245">
        <f>IF(N247="zákl. prenesená",J247,0)</f>
        <v>0</v>
      </c>
      <c r="BH247" s="245">
        <f>IF(N247="zníž. prenesená",J247,0)</f>
        <v>0</v>
      </c>
      <c r="BI247" s="245">
        <f>IF(N247="nulová",J247,0)</f>
        <v>0</v>
      </c>
      <c r="BJ247" s="14" t="s">
        <v>89</v>
      </c>
      <c r="BK247" s="246">
        <f>ROUND(I247*H247,3)</f>
        <v>0</v>
      </c>
      <c r="BL247" s="14" t="s">
        <v>1853</v>
      </c>
      <c r="BM247" s="244" t="s">
        <v>2312</v>
      </c>
    </row>
    <row r="248" s="2" customFormat="1" ht="16.5" customHeight="1">
      <c r="A248" s="35"/>
      <c r="B248" s="36"/>
      <c r="C248" s="233" t="s">
        <v>723</v>
      </c>
      <c r="D248" s="233" t="s">
        <v>264</v>
      </c>
      <c r="E248" s="234" t="s">
        <v>2313</v>
      </c>
      <c r="F248" s="235" t="s">
        <v>2314</v>
      </c>
      <c r="G248" s="236" t="s">
        <v>1852</v>
      </c>
      <c r="H248" s="237">
        <v>10</v>
      </c>
      <c r="I248" s="238"/>
      <c r="J248" s="237">
        <f>ROUND(I248*H248,3)</f>
        <v>0</v>
      </c>
      <c r="K248" s="239"/>
      <c r="L248" s="41"/>
      <c r="M248" s="240" t="s">
        <v>1</v>
      </c>
      <c r="N248" s="241" t="s">
        <v>44</v>
      </c>
      <c r="O248" s="94"/>
      <c r="P248" s="242">
        <f>O248*H248</f>
        <v>0</v>
      </c>
      <c r="Q248" s="242">
        <v>0</v>
      </c>
      <c r="R248" s="242">
        <f>Q248*H248</f>
        <v>0</v>
      </c>
      <c r="S248" s="242">
        <v>0</v>
      </c>
      <c r="T248" s="243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44" t="s">
        <v>1853</v>
      </c>
      <c r="AT248" s="244" t="s">
        <v>264</v>
      </c>
      <c r="AU248" s="244" t="s">
        <v>85</v>
      </c>
      <c r="AY248" s="14" t="s">
        <v>263</v>
      </c>
      <c r="BE248" s="245">
        <f>IF(N248="základná",J248,0)</f>
        <v>0</v>
      </c>
      <c r="BF248" s="245">
        <f>IF(N248="znížená",J248,0)</f>
        <v>0</v>
      </c>
      <c r="BG248" s="245">
        <f>IF(N248="zákl. prenesená",J248,0)</f>
        <v>0</v>
      </c>
      <c r="BH248" s="245">
        <f>IF(N248="zníž. prenesená",J248,0)</f>
        <v>0</v>
      </c>
      <c r="BI248" s="245">
        <f>IF(N248="nulová",J248,0)</f>
        <v>0</v>
      </c>
      <c r="BJ248" s="14" t="s">
        <v>89</v>
      </c>
      <c r="BK248" s="246">
        <f>ROUND(I248*H248,3)</f>
        <v>0</v>
      </c>
      <c r="BL248" s="14" t="s">
        <v>1853</v>
      </c>
      <c r="BM248" s="244" t="s">
        <v>2315</v>
      </c>
    </row>
    <row r="249" s="2" customFormat="1" ht="16.5" customHeight="1">
      <c r="A249" s="35"/>
      <c r="B249" s="36"/>
      <c r="C249" s="233" t="s">
        <v>725</v>
      </c>
      <c r="D249" s="233" t="s">
        <v>264</v>
      </c>
      <c r="E249" s="234" t="s">
        <v>2316</v>
      </c>
      <c r="F249" s="235" t="s">
        <v>2317</v>
      </c>
      <c r="G249" s="236" t="s">
        <v>2043</v>
      </c>
      <c r="H249" s="237">
        <v>1</v>
      </c>
      <c r="I249" s="238"/>
      <c r="J249" s="237">
        <f>ROUND(I249*H249,3)</f>
        <v>0</v>
      </c>
      <c r="K249" s="239"/>
      <c r="L249" s="41"/>
      <c r="M249" s="240" t="s">
        <v>1</v>
      </c>
      <c r="N249" s="241" t="s">
        <v>44</v>
      </c>
      <c r="O249" s="94"/>
      <c r="P249" s="242">
        <f>O249*H249</f>
        <v>0</v>
      </c>
      <c r="Q249" s="242">
        <v>0</v>
      </c>
      <c r="R249" s="242">
        <f>Q249*H249</f>
        <v>0</v>
      </c>
      <c r="S249" s="242">
        <v>0</v>
      </c>
      <c r="T249" s="243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44" t="s">
        <v>1853</v>
      </c>
      <c r="AT249" s="244" t="s">
        <v>264</v>
      </c>
      <c r="AU249" s="244" t="s">
        <v>85</v>
      </c>
      <c r="AY249" s="14" t="s">
        <v>263</v>
      </c>
      <c r="BE249" s="245">
        <f>IF(N249="základná",J249,0)</f>
        <v>0</v>
      </c>
      <c r="BF249" s="245">
        <f>IF(N249="znížená",J249,0)</f>
        <v>0</v>
      </c>
      <c r="BG249" s="245">
        <f>IF(N249="zákl. prenesená",J249,0)</f>
        <v>0</v>
      </c>
      <c r="BH249" s="245">
        <f>IF(N249="zníž. prenesená",J249,0)</f>
        <v>0</v>
      </c>
      <c r="BI249" s="245">
        <f>IF(N249="nulová",J249,0)</f>
        <v>0</v>
      </c>
      <c r="BJ249" s="14" t="s">
        <v>89</v>
      </c>
      <c r="BK249" s="246">
        <f>ROUND(I249*H249,3)</f>
        <v>0</v>
      </c>
      <c r="BL249" s="14" t="s">
        <v>1853</v>
      </c>
      <c r="BM249" s="244" t="s">
        <v>2318</v>
      </c>
    </row>
    <row r="250" s="2" customFormat="1" ht="16.5" customHeight="1">
      <c r="A250" s="35"/>
      <c r="B250" s="36"/>
      <c r="C250" s="233" t="s">
        <v>729</v>
      </c>
      <c r="D250" s="233" t="s">
        <v>264</v>
      </c>
      <c r="E250" s="234" t="s">
        <v>2319</v>
      </c>
      <c r="F250" s="235" t="s">
        <v>2320</v>
      </c>
      <c r="G250" s="236" t="s">
        <v>2043</v>
      </c>
      <c r="H250" s="237">
        <v>2</v>
      </c>
      <c r="I250" s="238"/>
      <c r="J250" s="237">
        <f>ROUND(I250*H250,3)</f>
        <v>0</v>
      </c>
      <c r="K250" s="239"/>
      <c r="L250" s="41"/>
      <c r="M250" s="259" t="s">
        <v>1</v>
      </c>
      <c r="N250" s="260" t="s">
        <v>44</v>
      </c>
      <c r="O250" s="261"/>
      <c r="P250" s="262">
        <f>O250*H250</f>
        <v>0</v>
      </c>
      <c r="Q250" s="262">
        <v>0</v>
      </c>
      <c r="R250" s="262">
        <f>Q250*H250</f>
        <v>0</v>
      </c>
      <c r="S250" s="262">
        <v>0</v>
      </c>
      <c r="T250" s="263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44" t="s">
        <v>1853</v>
      </c>
      <c r="AT250" s="244" t="s">
        <v>264</v>
      </c>
      <c r="AU250" s="244" t="s">
        <v>85</v>
      </c>
      <c r="AY250" s="14" t="s">
        <v>263</v>
      </c>
      <c r="BE250" s="245">
        <f>IF(N250="základná",J250,0)</f>
        <v>0</v>
      </c>
      <c r="BF250" s="245">
        <f>IF(N250="znížená",J250,0)</f>
        <v>0</v>
      </c>
      <c r="BG250" s="245">
        <f>IF(N250="zákl. prenesená",J250,0)</f>
        <v>0</v>
      </c>
      <c r="BH250" s="245">
        <f>IF(N250="zníž. prenesená",J250,0)</f>
        <v>0</v>
      </c>
      <c r="BI250" s="245">
        <f>IF(N250="nulová",J250,0)</f>
        <v>0</v>
      </c>
      <c r="BJ250" s="14" t="s">
        <v>89</v>
      </c>
      <c r="BK250" s="246">
        <f>ROUND(I250*H250,3)</f>
        <v>0</v>
      </c>
      <c r="BL250" s="14" t="s">
        <v>1853</v>
      </c>
      <c r="BM250" s="244" t="s">
        <v>2321</v>
      </c>
    </row>
    <row r="251" s="2" customFormat="1" ht="6.96" customHeight="1">
      <c r="A251" s="35"/>
      <c r="B251" s="69"/>
      <c r="C251" s="70"/>
      <c r="D251" s="70"/>
      <c r="E251" s="70"/>
      <c r="F251" s="70"/>
      <c r="G251" s="70"/>
      <c r="H251" s="70"/>
      <c r="I251" s="70"/>
      <c r="J251" s="70"/>
      <c r="K251" s="70"/>
      <c r="L251" s="41"/>
      <c r="M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</row>
  </sheetData>
  <sheetProtection sheet="1" autoFilter="0" formatColumns="0" formatRows="0" objects="1" scenarios="1" spinCount="100000" saltValue="Itxab3BR3raq2Popdfr7TGvjjbHkG1W3Ftwo29A1aeTL9xYHC6Svcm8m0WShUn8++OGbpl+zN6bzljQnepvPUw==" hashValue="bGj5mOoUekGwOx974hOV3lmE89M5dgxCTIY0y2yMIn6b4qh334cLbiCpdKnG0CdmgNnh9xJlfBwBa9CmBTzAmw==" algorithmName="SHA-512" password="CC35"/>
  <autoFilter ref="C132:K250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9:H119"/>
    <mergeCell ref="E123:H123"/>
    <mergeCell ref="E121:H121"/>
    <mergeCell ref="E125:H12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107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>
      <c r="B8" s="17"/>
      <c r="D8" s="154" t="s">
        <v>221</v>
      </c>
      <c r="L8" s="17"/>
    </row>
    <row r="9" s="1" customFormat="1" ht="16.5" customHeight="1">
      <c r="B9" s="17"/>
      <c r="E9" s="155" t="s">
        <v>222</v>
      </c>
      <c r="F9" s="1"/>
      <c r="G9" s="1"/>
      <c r="H9" s="1"/>
      <c r="L9" s="17"/>
    </row>
    <row r="10" s="1" customFormat="1" ht="12" customHeight="1">
      <c r="B10" s="17"/>
      <c r="D10" s="154" t="s">
        <v>1380</v>
      </c>
      <c r="L10" s="17"/>
    </row>
    <row r="11" s="2" customFormat="1" ht="16.5" customHeight="1">
      <c r="A11" s="35"/>
      <c r="B11" s="41"/>
      <c r="C11" s="35"/>
      <c r="D11" s="35"/>
      <c r="E11" s="166" t="s">
        <v>1381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2016</v>
      </c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6" t="s">
        <v>2322</v>
      </c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54" t="s">
        <v>16</v>
      </c>
      <c r="E15" s="35"/>
      <c r="F15" s="144" t="s">
        <v>1</v>
      </c>
      <c r="G15" s="35"/>
      <c r="H15" s="35"/>
      <c r="I15" s="154" t="s">
        <v>17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4" t="s">
        <v>18</v>
      </c>
      <c r="E16" s="35"/>
      <c r="F16" s="144" t="s">
        <v>19</v>
      </c>
      <c r="G16" s="35"/>
      <c r="H16" s="35"/>
      <c r="I16" s="154" t="s">
        <v>20</v>
      </c>
      <c r="J16" s="157" t="str">
        <f>'Rekapitulácia stavby'!AN8</f>
        <v>20. 7. 2022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54" t="s">
        <v>22</v>
      </c>
      <c r="E18" s="35"/>
      <c r="F18" s="35"/>
      <c r="G18" s="35"/>
      <c r="H18" s="35"/>
      <c r="I18" s="154" t="s">
        <v>23</v>
      </c>
      <c r="J18" s="144" t="s">
        <v>24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44" t="s">
        <v>25</v>
      </c>
      <c r="F19" s="35"/>
      <c r="G19" s="35"/>
      <c r="H19" s="35"/>
      <c r="I19" s="154" t="s">
        <v>26</v>
      </c>
      <c r="J19" s="144" t="s">
        <v>1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54" t="s">
        <v>27</v>
      </c>
      <c r="E21" s="35"/>
      <c r="F21" s="35"/>
      <c r="G21" s="35"/>
      <c r="H21" s="35"/>
      <c r="I21" s="154" t="s">
        <v>23</v>
      </c>
      <c r="J21" s="30" t="str">
        <f>'Rekapitulácia stavby'!AN13</f>
        <v>Vyplň údaj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'Rekapitulácia stavby'!E14</f>
        <v>Vyplň údaj</v>
      </c>
      <c r="F22" s="144"/>
      <c r="G22" s="144"/>
      <c r="H22" s="144"/>
      <c r="I22" s="154" t="s">
        <v>26</v>
      </c>
      <c r="J22" s="30" t="str">
        <f>'Rekapitulácia stavby'!AN14</f>
        <v>Vyplň údaj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54" t="s">
        <v>29</v>
      </c>
      <c r="E24" s="35"/>
      <c r="F24" s="35"/>
      <c r="G24" s="35"/>
      <c r="H24" s="35"/>
      <c r="I24" s="154" t="s">
        <v>23</v>
      </c>
      <c r="J24" s="144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44" t="s">
        <v>30</v>
      </c>
      <c r="F25" s="35"/>
      <c r="G25" s="35"/>
      <c r="H25" s="35"/>
      <c r="I25" s="154" t="s">
        <v>26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54" t="s">
        <v>33</v>
      </c>
      <c r="E27" s="35"/>
      <c r="F27" s="35"/>
      <c r="G27" s="35"/>
      <c r="H27" s="35"/>
      <c r="I27" s="154" t="s">
        <v>23</v>
      </c>
      <c r="J27" s="144" t="s">
        <v>34</v>
      </c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44" t="s">
        <v>35</v>
      </c>
      <c r="F28" s="35"/>
      <c r="G28" s="35"/>
      <c r="H28" s="35"/>
      <c r="I28" s="154" t="s">
        <v>26</v>
      </c>
      <c r="J28" s="144" t="s">
        <v>36</v>
      </c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54" t="s">
        <v>37</v>
      </c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8"/>
      <c r="B31" s="159"/>
      <c r="C31" s="158"/>
      <c r="D31" s="158"/>
      <c r="E31" s="160" t="s">
        <v>1</v>
      </c>
      <c r="F31" s="160"/>
      <c r="G31" s="160"/>
      <c r="H31" s="160"/>
      <c r="I31" s="158"/>
      <c r="J31" s="158"/>
      <c r="K31" s="158"/>
      <c r="L31" s="161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2"/>
      <c r="E33" s="162"/>
      <c r="F33" s="162"/>
      <c r="G33" s="162"/>
      <c r="H33" s="162"/>
      <c r="I33" s="162"/>
      <c r="J33" s="162"/>
      <c r="K33" s="162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63" t="s">
        <v>38</v>
      </c>
      <c r="E34" s="35"/>
      <c r="F34" s="35"/>
      <c r="G34" s="35"/>
      <c r="H34" s="35"/>
      <c r="I34" s="35"/>
      <c r="J34" s="164">
        <f>ROUND(J133,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62"/>
      <c r="E35" s="162"/>
      <c r="F35" s="162"/>
      <c r="G35" s="162"/>
      <c r="H35" s="162"/>
      <c r="I35" s="162"/>
      <c r="J35" s="162"/>
      <c r="K35" s="162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5" t="s">
        <v>40</v>
      </c>
      <c r="G36" s="35"/>
      <c r="H36" s="35"/>
      <c r="I36" s="165" t="s">
        <v>39</v>
      </c>
      <c r="J36" s="165" t="s">
        <v>41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6" t="s">
        <v>42</v>
      </c>
      <c r="E37" s="167" t="s">
        <v>43</v>
      </c>
      <c r="F37" s="168">
        <f>ROUND((SUM(BE133:BE193)),  2)</f>
        <v>0</v>
      </c>
      <c r="G37" s="169"/>
      <c r="H37" s="169"/>
      <c r="I37" s="170">
        <v>0.20000000000000001</v>
      </c>
      <c r="J37" s="168">
        <f>ROUND(((SUM(BE133:BE193))*I37),  2)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67" t="s">
        <v>44</v>
      </c>
      <c r="F38" s="168">
        <f>ROUND((SUM(BF133:BF193)),  2)</f>
        <v>0</v>
      </c>
      <c r="G38" s="169"/>
      <c r="H38" s="169"/>
      <c r="I38" s="170">
        <v>0.20000000000000001</v>
      </c>
      <c r="J38" s="168">
        <f>ROUND(((SUM(BF133:BF193))*I38),  2)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54" t="s">
        <v>45</v>
      </c>
      <c r="F39" s="171">
        <f>ROUND((SUM(BG133:BG193)),  2)</f>
        <v>0</v>
      </c>
      <c r="G39" s="35"/>
      <c r="H39" s="35"/>
      <c r="I39" s="172">
        <v>0.20000000000000001</v>
      </c>
      <c r="J39" s="171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54" t="s">
        <v>46</v>
      </c>
      <c r="F40" s="171">
        <f>ROUND((SUM(BH133:BH193)),  2)</f>
        <v>0</v>
      </c>
      <c r="G40" s="35"/>
      <c r="H40" s="35"/>
      <c r="I40" s="172">
        <v>0.20000000000000001</v>
      </c>
      <c r="J40" s="171">
        <f>0</f>
        <v>0</v>
      </c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67" t="s">
        <v>47</v>
      </c>
      <c r="F41" s="168">
        <f>ROUND((SUM(BI133:BI193)),  2)</f>
        <v>0</v>
      </c>
      <c r="G41" s="169"/>
      <c r="H41" s="169"/>
      <c r="I41" s="170">
        <v>0</v>
      </c>
      <c r="J41" s="168">
        <f>0</f>
        <v>0</v>
      </c>
      <c r="K41" s="35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73"/>
      <c r="D43" s="174" t="s">
        <v>48</v>
      </c>
      <c r="E43" s="175"/>
      <c r="F43" s="175"/>
      <c r="G43" s="176" t="s">
        <v>49</v>
      </c>
      <c r="H43" s="177" t="s">
        <v>50</v>
      </c>
      <c r="I43" s="175"/>
      <c r="J43" s="178">
        <f>SUM(J34:J41)</f>
        <v>0</v>
      </c>
      <c r="K43" s="179"/>
      <c r="L43" s="66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221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91" t="s">
        <v>222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1380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264" t="s">
        <v>1381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2016</v>
      </c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9" t="str">
        <f>E13</f>
        <v>SO-1.1.1.2.2 - Prípojka tepla</v>
      </c>
      <c r="F91" s="37"/>
      <c r="G91" s="37"/>
      <c r="H91" s="37"/>
      <c r="I91" s="37"/>
      <c r="J91" s="37"/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18</v>
      </c>
      <c r="D93" s="37"/>
      <c r="E93" s="37"/>
      <c r="F93" s="24" t="str">
        <f>F16</f>
        <v>Svit</v>
      </c>
      <c r="G93" s="37"/>
      <c r="H93" s="37"/>
      <c r="I93" s="29" t="s">
        <v>20</v>
      </c>
      <c r="J93" s="82" t="str">
        <f>IF(J16="","",J16)</f>
        <v>20. 7. 2022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22</v>
      </c>
      <c r="D95" s="37"/>
      <c r="E95" s="37"/>
      <c r="F95" s="24" t="str">
        <f>E19</f>
        <v>Mesto Svit</v>
      </c>
      <c r="G95" s="37"/>
      <c r="H95" s="37"/>
      <c r="I95" s="29" t="s">
        <v>29</v>
      </c>
      <c r="J95" s="33" t="str">
        <f>E25</f>
        <v>Ing. arch. Martin Baloga, PhD. a kolektív EnviArch</v>
      </c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33</v>
      </c>
      <c r="J96" s="33" t="str">
        <f>E28</f>
        <v>Structures, s.r.o.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92" t="s">
        <v>224</v>
      </c>
      <c r="D98" s="193"/>
      <c r="E98" s="193"/>
      <c r="F98" s="193"/>
      <c r="G98" s="193"/>
      <c r="H98" s="193"/>
      <c r="I98" s="193"/>
      <c r="J98" s="194" t="s">
        <v>225</v>
      </c>
      <c r="K98" s="193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95" t="s">
        <v>226</v>
      </c>
      <c r="D100" s="37"/>
      <c r="E100" s="37"/>
      <c r="F100" s="37"/>
      <c r="G100" s="37"/>
      <c r="H100" s="37"/>
      <c r="I100" s="37"/>
      <c r="J100" s="113">
        <f>J133</f>
        <v>0</v>
      </c>
      <c r="K100" s="37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227</v>
      </c>
    </row>
    <row r="101" s="9" customFormat="1" ht="24.96" customHeight="1">
      <c r="A101" s="9"/>
      <c r="B101" s="196"/>
      <c r="C101" s="197"/>
      <c r="D101" s="198" t="s">
        <v>1384</v>
      </c>
      <c r="E101" s="199"/>
      <c r="F101" s="199"/>
      <c r="G101" s="199"/>
      <c r="H101" s="199"/>
      <c r="I101" s="199"/>
      <c r="J101" s="200">
        <f>J134</f>
        <v>0</v>
      </c>
      <c r="K101" s="197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202"/>
      <c r="C102" s="136"/>
      <c r="D102" s="203" t="s">
        <v>2323</v>
      </c>
      <c r="E102" s="204"/>
      <c r="F102" s="204"/>
      <c r="G102" s="204"/>
      <c r="H102" s="204"/>
      <c r="I102" s="204"/>
      <c r="J102" s="205">
        <f>J135</f>
        <v>0</v>
      </c>
      <c r="K102" s="136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2"/>
      <c r="C103" s="136"/>
      <c r="D103" s="203" t="s">
        <v>2324</v>
      </c>
      <c r="E103" s="204"/>
      <c r="F103" s="204"/>
      <c r="G103" s="204"/>
      <c r="H103" s="204"/>
      <c r="I103" s="204"/>
      <c r="J103" s="205">
        <f>J151</f>
        <v>0</v>
      </c>
      <c r="K103" s="136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202"/>
      <c r="C104" s="136"/>
      <c r="D104" s="203" t="s">
        <v>2325</v>
      </c>
      <c r="E104" s="204"/>
      <c r="F104" s="204"/>
      <c r="G104" s="204"/>
      <c r="H104" s="204"/>
      <c r="I104" s="204"/>
      <c r="J104" s="205">
        <f>J153</f>
        <v>0</v>
      </c>
      <c r="K104" s="136"/>
      <c r="L104" s="20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202"/>
      <c r="C105" s="136"/>
      <c r="D105" s="203" t="s">
        <v>2326</v>
      </c>
      <c r="E105" s="204"/>
      <c r="F105" s="204"/>
      <c r="G105" s="204"/>
      <c r="H105" s="204"/>
      <c r="I105" s="204"/>
      <c r="J105" s="205">
        <f>J173</f>
        <v>0</v>
      </c>
      <c r="K105" s="136"/>
      <c r="L105" s="20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9" customFormat="1" ht="24.96" customHeight="1">
      <c r="A106" s="9"/>
      <c r="B106" s="196"/>
      <c r="C106" s="197"/>
      <c r="D106" s="198" t="s">
        <v>2327</v>
      </c>
      <c r="E106" s="199"/>
      <c r="F106" s="199"/>
      <c r="G106" s="199"/>
      <c r="H106" s="199"/>
      <c r="I106" s="199"/>
      <c r="J106" s="200">
        <f>J175</f>
        <v>0</v>
      </c>
      <c r="K106" s="197"/>
      <c r="L106" s="201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="10" customFormat="1" ht="19.92" customHeight="1">
      <c r="A107" s="10"/>
      <c r="B107" s="202"/>
      <c r="C107" s="136"/>
      <c r="D107" s="203" t="s">
        <v>2328</v>
      </c>
      <c r="E107" s="204"/>
      <c r="F107" s="204"/>
      <c r="G107" s="204"/>
      <c r="H107" s="204"/>
      <c r="I107" s="204"/>
      <c r="J107" s="205">
        <f>J176</f>
        <v>0</v>
      </c>
      <c r="K107" s="136"/>
      <c r="L107" s="20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202"/>
      <c r="C108" s="136"/>
      <c r="D108" s="203" t="s">
        <v>2329</v>
      </c>
      <c r="E108" s="204"/>
      <c r="F108" s="204"/>
      <c r="G108" s="204"/>
      <c r="H108" s="204"/>
      <c r="I108" s="204"/>
      <c r="J108" s="205">
        <f>J187</f>
        <v>0</v>
      </c>
      <c r="K108" s="136"/>
      <c r="L108" s="20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9" customFormat="1" ht="24.96" customHeight="1">
      <c r="A109" s="9"/>
      <c r="B109" s="196"/>
      <c r="C109" s="197"/>
      <c r="D109" s="198" t="s">
        <v>1394</v>
      </c>
      <c r="E109" s="199"/>
      <c r="F109" s="199"/>
      <c r="G109" s="199"/>
      <c r="H109" s="199"/>
      <c r="I109" s="199"/>
      <c r="J109" s="200">
        <f>J191</f>
        <v>0</v>
      </c>
      <c r="K109" s="197"/>
      <c r="L109" s="201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="2" customFormat="1" ht="21.84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6.96" customHeight="1">
      <c r="A111" s="35"/>
      <c r="B111" s="69"/>
      <c r="C111" s="70"/>
      <c r="D111" s="70"/>
      <c r="E111" s="70"/>
      <c r="F111" s="70"/>
      <c r="G111" s="70"/>
      <c r="H111" s="70"/>
      <c r="I111" s="70"/>
      <c r="J111" s="70"/>
      <c r="K111" s="70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5" s="2" customFormat="1" ht="6.96" customHeight="1">
      <c r="A115" s="35"/>
      <c r="B115" s="71"/>
      <c r="C115" s="72"/>
      <c r="D115" s="72"/>
      <c r="E115" s="72"/>
      <c r="F115" s="72"/>
      <c r="G115" s="72"/>
      <c r="H115" s="72"/>
      <c r="I115" s="72"/>
      <c r="J115" s="72"/>
      <c r="K115" s="72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24.96" customHeight="1">
      <c r="A116" s="35"/>
      <c r="B116" s="36"/>
      <c r="C116" s="20" t="s">
        <v>250</v>
      </c>
      <c r="D116" s="37"/>
      <c r="E116" s="37"/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6.96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2" customHeight="1">
      <c r="A118" s="35"/>
      <c r="B118" s="36"/>
      <c r="C118" s="29" t="s">
        <v>14</v>
      </c>
      <c r="D118" s="37"/>
      <c r="E118" s="37"/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6.5" customHeight="1">
      <c r="A119" s="35"/>
      <c r="B119" s="36"/>
      <c r="C119" s="37"/>
      <c r="D119" s="37"/>
      <c r="E119" s="191" t="str">
        <f>E7</f>
        <v>Materská škola Svit - ZMNENA</v>
      </c>
      <c r="F119" s="29"/>
      <c r="G119" s="29"/>
      <c r="H119" s="29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1" customFormat="1" ht="12" customHeight="1">
      <c r="B120" s="18"/>
      <c r="C120" s="29" t="s">
        <v>221</v>
      </c>
      <c r="D120" s="19"/>
      <c r="E120" s="19"/>
      <c r="F120" s="19"/>
      <c r="G120" s="19"/>
      <c r="H120" s="19"/>
      <c r="I120" s="19"/>
      <c r="J120" s="19"/>
      <c r="K120" s="19"/>
      <c r="L120" s="17"/>
    </row>
    <row r="121" s="1" customFormat="1" ht="16.5" customHeight="1">
      <c r="B121" s="18"/>
      <c r="C121" s="19"/>
      <c r="D121" s="19"/>
      <c r="E121" s="191" t="s">
        <v>222</v>
      </c>
      <c r="F121" s="19"/>
      <c r="G121" s="19"/>
      <c r="H121" s="19"/>
      <c r="I121" s="19"/>
      <c r="J121" s="19"/>
      <c r="K121" s="19"/>
      <c r="L121" s="17"/>
    </row>
    <row r="122" s="1" customFormat="1" ht="12" customHeight="1">
      <c r="B122" s="18"/>
      <c r="C122" s="29" t="s">
        <v>1380</v>
      </c>
      <c r="D122" s="19"/>
      <c r="E122" s="19"/>
      <c r="F122" s="19"/>
      <c r="G122" s="19"/>
      <c r="H122" s="19"/>
      <c r="I122" s="19"/>
      <c r="J122" s="19"/>
      <c r="K122" s="19"/>
      <c r="L122" s="17"/>
    </row>
    <row r="123" s="2" customFormat="1" ht="16.5" customHeight="1">
      <c r="A123" s="35"/>
      <c r="B123" s="36"/>
      <c r="C123" s="37"/>
      <c r="D123" s="37"/>
      <c r="E123" s="264" t="s">
        <v>1381</v>
      </c>
      <c r="F123" s="37"/>
      <c r="G123" s="37"/>
      <c r="H123" s="37"/>
      <c r="I123" s="37"/>
      <c r="J123" s="37"/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2" customHeight="1">
      <c r="A124" s="35"/>
      <c r="B124" s="36"/>
      <c r="C124" s="29" t="s">
        <v>2016</v>
      </c>
      <c r="D124" s="37"/>
      <c r="E124" s="37"/>
      <c r="F124" s="37"/>
      <c r="G124" s="37"/>
      <c r="H124" s="37"/>
      <c r="I124" s="37"/>
      <c r="J124" s="37"/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6.5" customHeight="1">
      <c r="A125" s="35"/>
      <c r="B125" s="36"/>
      <c r="C125" s="37"/>
      <c r="D125" s="37"/>
      <c r="E125" s="79" t="str">
        <f>E13</f>
        <v>SO-1.1.1.2.2 - Prípojka tepla</v>
      </c>
      <c r="F125" s="37"/>
      <c r="G125" s="37"/>
      <c r="H125" s="37"/>
      <c r="I125" s="37"/>
      <c r="J125" s="37"/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2" customFormat="1" ht="6.96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66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="2" customFormat="1" ht="12" customHeight="1">
      <c r="A127" s="35"/>
      <c r="B127" s="36"/>
      <c r="C127" s="29" t="s">
        <v>18</v>
      </c>
      <c r="D127" s="37"/>
      <c r="E127" s="37"/>
      <c r="F127" s="24" t="str">
        <f>F16</f>
        <v>Svit</v>
      </c>
      <c r="G127" s="37"/>
      <c r="H127" s="37"/>
      <c r="I127" s="29" t="s">
        <v>20</v>
      </c>
      <c r="J127" s="82" t="str">
        <f>IF(J16="","",J16)</f>
        <v>20. 7. 2022</v>
      </c>
      <c r="K127" s="37"/>
      <c r="L127" s="66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="2" customFormat="1" ht="6.96" customHeight="1">
      <c r="A128" s="35"/>
      <c r="B128" s="36"/>
      <c r="C128" s="37"/>
      <c r="D128" s="37"/>
      <c r="E128" s="37"/>
      <c r="F128" s="37"/>
      <c r="G128" s="37"/>
      <c r="H128" s="37"/>
      <c r="I128" s="37"/>
      <c r="J128" s="37"/>
      <c r="K128" s="37"/>
      <c r="L128" s="66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="2" customFormat="1" ht="40.05" customHeight="1">
      <c r="A129" s="35"/>
      <c r="B129" s="36"/>
      <c r="C129" s="29" t="s">
        <v>22</v>
      </c>
      <c r="D129" s="37"/>
      <c r="E129" s="37"/>
      <c r="F129" s="24" t="str">
        <f>E19</f>
        <v>Mesto Svit</v>
      </c>
      <c r="G129" s="37"/>
      <c r="H129" s="37"/>
      <c r="I129" s="29" t="s">
        <v>29</v>
      </c>
      <c r="J129" s="33" t="str">
        <f>E25</f>
        <v>Ing. arch. Martin Baloga, PhD. a kolektív EnviArch</v>
      </c>
      <c r="K129" s="37"/>
      <c r="L129" s="66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="2" customFormat="1" ht="15.15" customHeight="1">
      <c r="A130" s="35"/>
      <c r="B130" s="36"/>
      <c r="C130" s="29" t="s">
        <v>27</v>
      </c>
      <c r="D130" s="37"/>
      <c r="E130" s="37"/>
      <c r="F130" s="24" t="str">
        <f>IF(E22="","",E22)</f>
        <v>Vyplň údaj</v>
      </c>
      <c r="G130" s="37"/>
      <c r="H130" s="37"/>
      <c r="I130" s="29" t="s">
        <v>33</v>
      </c>
      <c r="J130" s="33" t="str">
        <f>E28</f>
        <v>Structures, s.r.o.</v>
      </c>
      <c r="K130" s="37"/>
      <c r="L130" s="66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="2" customFormat="1" ht="10.32" customHeight="1">
      <c r="A131" s="35"/>
      <c r="B131" s="36"/>
      <c r="C131" s="37"/>
      <c r="D131" s="37"/>
      <c r="E131" s="37"/>
      <c r="F131" s="37"/>
      <c r="G131" s="37"/>
      <c r="H131" s="37"/>
      <c r="I131" s="37"/>
      <c r="J131" s="37"/>
      <c r="K131" s="37"/>
      <c r="L131" s="66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="11" customFormat="1" ht="29.28" customHeight="1">
      <c r="A132" s="207"/>
      <c r="B132" s="208"/>
      <c r="C132" s="209" t="s">
        <v>251</v>
      </c>
      <c r="D132" s="210" t="s">
        <v>63</v>
      </c>
      <c r="E132" s="210" t="s">
        <v>59</v>
      </c>
      <c r="F132" s="210" t="s">
        <v>60</v>
      </c>
      <c r="G132" s="210" t="s">
        <v>252</v>
      </c>
      <c r="H132" s="210" t="s">
        <v>253</v>
      </c>
      <c r="I132" s="210" t="s">
        <v>254</v>
      </c>
      <c r="J132" s="211" t="s">
        <v>225</v>
      </c>
      <c r="K132" s="212" t="s">
        <v>255</v>
      </c>
      <c r="L132" s="213"/>
      <c r="M132" s="103" t="s">
        <v>1</v>
      </c>
      <c r="N132" s="104" t="s">
        <v>42</v>
      </c>
      <c r="O132" s="104" t="s">
        <v>256</v>
      </c>
      <c r="P132" s="104" t="s">
        <v>257</v>
      </c>
      <c r="Q132" s="104" t="s">
        <v>258</v>
      </c>
      <c r="R132" s="104" t="s">
        <v>259</v>
      </c>
      <c r="S132" s="104" t="s">
        <v>260</v>
      </c>
      <c r="T132" s="105" t="s">
        <v>261</v>
      </c>
      <c r="U132" s="207"/>
      <c r="V132" s="207"/>
      <c r="W132" s="207"/>
      <c r="X132" s="207"/>
      <c r="Y132" s="207"/>
      <c r="Z132" s="207"/>
      <c r="AA132" s="207"/>
      <c r="AB132" s="207"/>
      <c r="AC132" s="207"/>
      <c r="AD132" s="207"/>
      <c r="AE132" s="207"/>
    </row>
    <row r="133" s="2" customFormat="1" ht="22.8" customHeight="1">
      <c r="A133" s="35"/>
      <c r="B133" s="36"/>
      <c r="C133" s="110" t="s">
        <v>226</v>
      </c>
      <c r="D133" s="37"/>
      <c r="E133" s="37"/>
      <c r="F133" s="37"/>
      <c r="G133" s="37"/>
      <c r="H133" s="37"/>
      <c r="I133" s="37"/>
      <c r="J133" s="214">
        <f>BK133</f>
        <v>0</v>
      </c>
      <c r="K133" s="37"/>
      <c r="L133" s="41"/>
      <c r="M133" s="106"/>
      <c r="N133" s="215"/>
      <c r="O133" s="107"/>
      <c r="P133" s="216">
        <f>P134+P175+P191</f>
        <v>0</v>
      </c>
      <c r="Q133" s="107"/>
      <c r="R133" s="216">
        <f>R134+R175+R191</f>
        <v>24.157800000000005</v>
      </c>
      <c r="S133" s="107"/>
      <c r="T133" s="217">
        <f>T134+T175+T191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4" t="s">
        <v>77</v>
      </c>
      <c r="AU133" s="14" t="s">
        <v>227</v>
      </c>
      <c r="BK133" s="218">
        <f>BK134+BK175+BK191</f>
        <v>0</v>
      </c>
    </row>
    <row r="134" s="12" customFormat="1" ht="25.92" customHeight="1">
      <c r="A134" s="12"/>
      <c r="B134" s="219"/>
      <c r="C134" s="220"/>
      <c r="D134" s="221" t="s">
        <v>77</v>
      </c>
      <c r="E134" s="222" t="s">
        <v>324</v>
      </c>
      <c r="F134" s="222" t="s">
        <v>1395</v>
      </c>
      <c r="G134" s="220"/>
      <c r="H134" s="220"/>
      <c r="I134" s="223"/>
      <c r="J134" s="224">
        <f>BK134</f>
        <v>0</v>
      </c>
      <c r="K134" s="220"/>
      <c r="L134" s="225"/>
      <c r="M134" s="226"/>
      <c r="N134" s="227"/>
      <c r="O134" s="227"/>
      <c r="P134" s="228">
        <f>P135+P151+P153+P173</f>
        <v>0</v>
      </c>
      <c r="Q134" s="227"/>
      <c r="R134" s="228">
        <f>R135+R151+R153+R173</f>
        <v>24.108080000000005</v>
      </c>
      <c r="S134" s="227"/>
      <c r="T134" s="229">
        <f>T135+T151+T153+T173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30" t="s">
        <v>85</v>
      </c>
      <c r="AT134" s="231" t="s">
        <v>77</v>
      </c>
      <c r="AU134" s="231" t="s">
        <v>78</v>
      </c>
      <c r="AY134" s="230" t="s">
        <v>263</v>
      </c>
      <c r="BK134" s="232">
        <f>BK135+BK151+BK153+BK173</f>
        <v>0</v>
      </c>
    </row>
    <row r="135" s="12" customFormat="1" ht="22.8" customHeight="1">
      <c r="A135" s="12"/>
      <c r="B135" s="219"/>
      <c r="C135" s="220"/>
      <c r="D135" s="221" t="s">
        <v>77</v>
      </c>
      <c r="E135" s="247" t="s">
        <v>85</v>
      </c>
      <c r="F135" s="247" t="s">
        <v>2330</v>
      </c>
      <c r="G135" s="220"/>
      <c r="H135" s="220"/>
      <c r="I135" s="223"/>
      <c r="J135" s="248">
        <f>BK135</f>
        <v>0</v>
      </c>
      <c r="K135" s="220"/>
      <c r="L135" s="225"/>
      <c r="M135" s="226"/>
      <c r="N135" s="227"/>
      <c r="O135" s="227"/>
      <c r="P135" s="228">
        <f>SUM(P136:P150)</f>
        <v>0</v>
      </c>
      <c r="Q135" s="227"/>
      <c r="R135" s="228">
        <f>SUM(R136:R150)</f>
        <v>15.478999999999999</v>
      </c>
      <c r="S135" s="227"/>
      <c r="T135" s="229">
        <f>SUM(T136:T150)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30" t="s">
        <v>85</v>
      </c>
      <c r="AT135" s="231" t="s">
        <v>77</v>
      </c>
      <c r="AU135" s="231" t="s">
        <v>85</v>
      </c>
      <c r="AY135" s="230" t="s">
        <v>263</v>
      </c>
      <c r="BK135" s="232">
        <f>SUM(BK136:BK150)</f>
        <v>0</v>
      </c>
    </row>
    <row r="136" s="2" customFormat="1" ht="21.75" customHeight="1">
      <c r="A136" s="35"/>
      <c r="B136" s="36"/>
      <c r="C136" s="233" t="s">
        <v>85</v>
      </c>
      <c r="D136" s="233" t="s">
        <v>264</v>
      </c>
      <c r="E136" s="234" t="s">
        <v>2331</v>
      </c>
      <c r="F136" s="235" t="s">
        <v>2332</v>
      </c>
      <c r="G136" s="236" t="s">
        <v>267</v>
      </c>
      <c r="H136" s="237">
        <v>18</v>
      </c>
      <c r="I136" s="238"/>
      <c r="J136" s="237">
        <f>ROUND(I136*H136,3)</f>
        <v>0</v>
      </c>
      <c r="K136" s="239"/>
      <c r="L136" s="41"/>
      <c r="M136" s="240" t="s">
        <v>1</v>
      </c>
      <c r="N136" s="241" t="s">
        <v>44</v>
      </c>
      <c r="O136" s="94"/>
      <c r="P136" s="242">
        <f>O136*H136</f>
        <v>0</v>
      </c>
      <c r="Q136" s="242">
        <v>0</v>
      </c>
      <c r="R136" s="242">
        <f>Q136*H136</f>
        <v>0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101</v>
      </c>
      <c r="AT136" s="244" t="s">
        <v>264</v>
      </c>
      <c r="AU136" s="244" t="s">
        <v>89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101</v>
      </c>
      <c r="BM136" s="244" t="s">
        <v>2333</v>
      </c>
    </row>
    <row r="137" s="2" customFormat="1" ht="21.75" customHeight="1">
      <c r="A137" s="35"/>
      <c r="B137" s="36"/>
      <c r="C137" s="233" t="s">
        <v>89</v>
      </c>
      <c r="D137" s="233" t="s">
        <v>264</v>
      </c>
      <c r="E137" s="234" t="s">
        <v>2334</v>
      </c>
      <c r="F137" s="235" t="s">
        <v>2335</v>
      </c>
      <c r="G137" s="236" t="s">
        <v>267</v>
      </c>
      <c r="H137" s="237">
        <v>18</v>
      </c>
      <c r="I137" s="238"/>
      <c r="J137" s="237">
        <f>ROUND(I137*H137,3)</f>
        <v>0</v>
      </c>
      <c r="K137" s="239"/>
      <c r="L137" s="41"/>
      <c r="M137" s="240" t="s">
        <v>1</v>
      </c>
      <c r="N137" s="241" t="s">
        <v>44</v>
      </c>
      <c r="O137" s="94"/>
      <c r="P137" s="242">
        <f>O137*H137</f>
        <v>0</v>
      </c>
      <c r="Q137" s="242">
        <v>0</v>
      </c>
      <c r="R137" s="242">
        <f>Q137*H137</f>
        <v>0</v>
      </c>
      <c r="S137" s="242">
        <v>0</v>
      </c>
      <c r="T137" s="24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4" t="s">
        <v>101</v>
      </c>
      <c r="AT137" s="244" t="s">
        <v>264</v>
      </c>
      <c r="AU137" s="244" t="s">
        <v>89</v>
      </c>
      <c r="AY137" s="14" t="s">
        <v>263</v>
      </c>
      <c r="BE137" s="245">
        <f>IF(N137="základná",J137,0)</f>
        <v>0</v>
      </c>
      <c r="BF137" s="245">
        <f>IF(N137="znížená",J137,0)</f>
        <v>0</v>
      </c>
      <c r="BG137" s="245">
        <f>IF(N137="zákl. prenesená",J137,0)</f>
        <v>0</v>
      </c>
      <c r="BH137" s="245">
        <f>IF(N137="zníž. prenesená",J137,0)</f>
        <v>0</v>
      </c>
      <c r="BI137" s="245">
        <f>IF(N137="nulová",J137,0)</f>
        <v>0</v>
      </c>
      <c r="BJ137" s="14" t="s">
        <v>89</v>
      </c>
      <c r="BK137" s="246">
        <f>ROUND(I137*H137,3)</f>
        <v>0</v>
      </c>
      <c r="BL137" s="14" t="s">
        <v>101</v>
      </c>
      <c r="BM137" s="244" t="s">
        <v>2336</v>
      </c>
    </row>
    <row r="138" s="2" customFormat="1" ht="24.15" customHeight="1">
      <c r="A138" s="35"/>
      <c r="B138" s="36"/>
      <c r="C138" s="233" t="s">
        <v>96</v>
      </c>
      <c r="D138" s="233" t="s">
        <v>264</v>
      </c>
      <c r="E138" s="234" t="s">
        <v>2337</v>
      </c>
      <c r="F138" s="235" t="s">
        <v>273</v>
      </c>
      <c r="G138" s="236" t="s">
        <v>267</v>
      </c>
      <c r="H138" s="237">
        <v>18</v>
      </c>
      <c r="I138" s="238"/>
      <c r="J138" s="237">
        <f>ROUND(I138*H138,3)</f>
        <v>0</v>
      </c>
      <c r="K138" s="239"/>
      <c r="L138" s="41"/>
      <c r="M138" s="240" t="s">
        <v>1</v>
      </c>
      <c r="N138" s="241" t="s">
        <v>44</v>
      </c>
      <c r="O138" s="94"/>
      <c r="P138" s="242">
        <f>O138*H138</f>
        <v>0</v>
      </c>
      <c r="Q138" s="242">
        <v>0</v>
      </c>
      <c r="R138" s="242">
        <f>Q138*H138</f>
        <v>0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101</v>
      </c>
      <c r="AT138" s="244" t="s">
        <v>264</v>
      </c>
      <c r="AU138" s="244" t="s">
        <v>89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101</v>
      </c>
      <c r="BM138" s="244" t="s">
        <v>2338</v>
      </c>
    </row>
    <row r="139" s="2" customFormat="1" ht="16.5" customHeight="1">
      <c r="A139" s="35"/>
      <c r="B139" s="36"/>
      <c r="C139" s="233" t="s">
        <v>101</v>
      </c>
      <c r="D139" s="233" t="s">
        <v>264</v>
      </c>
      <c r="E139" s="234" t="s">
        <v>2339</v>
      </c>
      <c r="F139" s="235" t="s">
        <v>284</v>
      </c>
      <c r="G139" s="236" t="s">
        <v>267</v>
      </c>
      <c r="H139" s="237">
        <v>31.039999999999999</v>
      </c>
      <c r="I139" s="238"/>
      <c r="J139" s="237">
        <f>ROUND(I139*H139,3)</f>
        <v>0</v>
      </c>
      <c r="K139" s="239"/>
      <c r="L139" s="41"/>
      <c r="M139" s="240" t="s">
        <v>1</v>
      </c>
      <c r="N139" s="241" t="s">
        <v>44</v>
      </c>
      <c r="O139" s="94"/>
      <c r="P139" s="242">
        <f>O139*H139</f>
        <v>0</v>
      </c>
      <c r="Q139" s="242">
        <v>0</v>
      </c>
      <c r="R139" s="242">
        <f>Q139*H139</f>
        <v>0</v>
      </c>
      <c r="S139" s="242">
        <v>0</v>
      </c>
      <c r="T139" s="24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4" t="s">
        <v>101</v>
      </c>
      <c r="AT139" s="244" t="s">
        <v>264</v>
      </c>
      <c r="AU139" s="244" t="s">
        <v>89</v>
      </c>
      <c r="AY139" s="14" t="s">
        <v>263</v>
      </c>
      <c r="BE139" s="245">
        <f>IF(N139="základná",J139,0)</f>
        <v>0</v>
      </c>
      <c r="BF139" s="245">
        <f>IF(N139="znížená",J139,0)</f>
        <v>0</v>
      </c>
      <c r="BG139" s="245">
        <f>IF(N139="zákl. prenesená",J139,0)</f>
        <v>0</v>
      </c>
      <c r="BH139" s="245">
        <f>IF(N139="zníž. prenesená",J139,0)</f>
        <v>0</v>
      </c>
      <c r="BI139" s="245">
        <f>IF(N139="nulová",J139,0)</f>
        <v>0</v>
      </c>
      <c r="BJ139" s="14" t="s">
        <v>89</v>
      </c>
      <c r="BK139" s="246">
        <f>ROUND(I139*H139,3)</f>
        <v>0</v>
      </c>
      <c r="BL139" s="14" t="s">
        <v>101</v>
      </c>
      <c r="BM139" s="244" t="s">
        <v>2340</v>
      </c>
    </row>
    <row r="140" s="2" customFormat="1" ht="37.8" customHeight="1">
      <c r="A140" s="35"/>
      <c r="B140" s="36"/>
      <c r="C140" s="233" t="s">
        <v>278</v>
      </c>
      <c r="D140" s="233" t="s">
        <v>264</v>
      </c>
      <c r="E140" s="234" t="s">
        <v>2341</v>
      </c>
      <c r="F140" s="235" t="s">
        <v>288</v>
      </c>
      <c r="G140" s="236" t="s">
        <v>267</v>
      </c>
      <c r="H140" s="237">
        <v>31.039999999999999</v>
      </c>
      <c r="I140" s="238"/>
      <c r="J140" s="237">
        <f>ROUND(I140*H140,3)</f>
        <v>0</v>
      </c>
      <c r="K140" s="239"/>
      <c r="L140" s="41"/>
      <c r="M140" s="240" t="s">
        <v>1</v>
      </c>
      <c r="N140" s="241" t="s">
        <v>44</v>
      </c>
      <c r="O140" s="94"/>
      <c r="P140" s="242">
        <f>O140*H140</f>
        <v>0</v>
      </c>
      <c r="Q140" s="242">
        <v>0</v>
      </c>
      <c r="R140" s="242">
        <f>Q140*H140</f>
        <v>0</v>
      </c>
      <c r="S140" s="242">
        <v>0</v>
      </c>
      <c r="T140" s="24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4" t="s">
        <v>101</v>
      </c>
      <c r="AT140" s="244" t="s">
        <v>264</v>
      </c>
      <c r="AU140" s="244" t="s">
        <v>89</v>
      </c>
      <c r="AY140" s="14" t="s">
        <v>263</v>
      </c>
      <c r="BE140" s="245">
        <f>IF(N140="základná",J140,0)</f>
        <v>0</v>
      </c>
      <c r="BF140" s="245">
        <f>IF(N140="znížená",J140,0)</f>
        <v>0</v>
      </c>
      <c r="BG140" s="245">
        <f>IF(N140="zákl. prenesená",J140,0)</f>
        <v>0</v>
      </c>
      <c r="BH140" s="245">
        <f>IF(N140="zníž. prenesená",J140,0)</f>
        <v>0</v>
      </c>
      <c r="BI140" s="245">
        <f>IF(N140="nulová",J140,0)</f>
        <v>0</v>
      </c>
      <c r="BJ140" s="14" t="s">
        <v>89</v>
      </c>
      <c r="BK140" s="246">
        <f>ROUND(I140*H140,3)</f>
        <v>0</v>
      </c>
      <c r="BL140" s="14" t="s">
        <v>101</v>
      </c>
      <c r="BM140" s="244" t="s">
        <v>2342</v>
      </c>
    </row>
    <row r="141" s="2" customFormat="1" ht="24.15" customHeight="1">
      <c r="A141" s="35"/>
      <c r="B141" s="36"/>
      <c r="C141" s="233" t="s">
        <v>282</v>
      </c>
      <c r="D141" s="233" t="s">
        <v>264</v>
      </c>
      <c r="E141" s="234" t="s">
        <v>2343</v>
      </c>
      <c r="F141" s="235" t="s">
        <v>2344</v>
      </c>
      <c r="G141" s="236" t="s">
        <v>267</v>
      </c>
      <c r="H141" s="237">
        <v>12.396000000000001</v>
      </c>
      <c r="I141" s="238"/>
      <c r="J141" s="237">
        <f>ROUND(I141*H141,3)</f>
        <v>0</v>
      </c>
      <c r="K141" s="239"/>
      <c r="L141" s="41"/>
      <c r="M141" s="240" t="s">
        <v>1</v>
      </c>
      <c r="N141" s="241" t="s">
        <v>44</v>
      </c>
      <c r="O141" s="94"/>
      <c r="P141" s="242">
        <f>O141*H141</f>
        <v>0</v>
      </c>
      <c r="Q141" s="242">
        <v>0</v>
      </c>
      <c r="R141" s="242">
        <f>Q141*H141</f>
        <v>0</v>
      </c>
      <c r="S141" s="242">
        <v>0</v>
      </c>
      <c r="T141" s="24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4" t="s">
        <v>101</v>
      </c>
      <c r="AT141" s="244" t="s">
        <v>264</v>
      </c>
      <c r="AU141" s="244" t="s">
        <v>89</v>
      </c>
      <c r="AY141" s="14" t="s">
        <v>263</v>
      </c>
      <c r="BE141" s="245">
        <f>IF(N141="základná",J141,0)</f>
        <v>0</v>
      </c>
      <c r="BF141" s="245">
        <f>IF(N141="znížená",J141,0)</f>
        <v>0</v>
      </c>
      <c r="BG141" s="245">
        <f>IF(N141="zákl. prenesená",J141,0)</f>
        <v>0</v>
      </c>
      <c r="BH141" s="245">
        <f>IF(N141="zníž. prenesená",J141,0)</f>
        <v>0</v>
      </c>
      <c r="BI141" s="245">
        <f>IF(N141="nulová",J141,0)</f>
        <v>0</v>
      </c>
      <c r="BJ141" s="14" t="s">
        <v>89</v>
      </c>
      <c r="BK141" s="246">
        <f>ROUND(I141*H141,3)</f>
        <v>0</v>
      </c>
      <c r="BL141" s="14" t="s">
        <v>101</v>
      </c>
      <c r="BM141" s="244" t="s">
        <v>2345</v>
      </c>
    </row>
    <row r="142" s="2" customFormat="1" ht="24.15" customHeight="1">
      <c r="A142" s="35"/>
      <c r="B142" s="36"/>
      <c r="C142" s="233" t="s">
        <v>286</v>
      </c>
      <c r="D142" s="233" t="s">
        <v>264</v>
      </c>
      <c r="E142" s="234" t="s">
        <v>2346</v>
      </c>
      <c r="F142" s="235" t="s">
        <v>2347</v>
      </c>
      <c r="G142" s="236" t="s">
        <v>267</v>
      </c>
      <c r="H142" s="237">
        <v>12.396000000000001</v>
      </c>
      <c r="I142" s="238"/>
      <c r="J142" s="237">
        <f>ROUND(I142*H142,3)</f>
        <v>0</v>
      </c>
      <c r="K142" s="239"/>
      <c r="L142" s="41"/>
      <c r="M142" s="240" t="s">
        <v>1</v>
      </c>
      <c r="N142" s="241" t="s">
        <v>44</v>
      </c>
      <c r="O142" s="94"/>
      <c r="P142" s="242">
        <f>O142*H142</f>
        <v>0</v>
      </c>
      <c r="Q142" s="242">
        <v>0</v>
      </c>
      <c r="R142" s="242">
        <f>Q142*H142</f>
        <v>0</v>
      </c>
      <c r="S142" s="242">
        <v>0</v>
      </c>
      <c r="T142" s="24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4" t="s">
        <v>101</v>
      </c>
      <c r="AT142" s="244" t="s">
        <v>264</v>
      </c>
      <c r="AU142" s="244" t="s">
        <v>89</v>
      </c>
      <c r="AY142" s="14" t="s">
        <v>263</v>
      </c>
      <c r="BE142" s="245">
        <f>IF(N142="základná",J142,0)</f>
        <v>0</v>
      </c>
      <c r="BF142" s="245">
        <f>IF(N142="znížená",J142,0)</f>
        <v>0</v>
      </c>
      <c r="BG142" s="245">
        <f>IF(N142="zákl. prenesená",J142,0)</f>
        <v>0</v>
      </c>
      <c r="BH142" s="245">
        <f>IF(N142="zníž. prenesená",J142,0)</f>
        <v>0</v>
      </c>
      <c r="BI142" s="245">
        <f>IF(N142="nulová",J142,0)</f>
        <v>0</v>
      </c>
      <c r="BJ142" s="14" t="s">
        <v>89</v>
      </c>
      <c r="BK142" s="246">
        <f>ROUND(I142*H142,3)</f>
        <v>0</v>
      </c>
      <c r="BL142" s="14" t="s">
        <v>101</v>
      </c>
      <c r="BM142" s="244" t="s">
        <v>2348</v>
      </c>
    </row>
    <row r="143" s="2" customFormat="1" ht="37.8" customHeight="1">
      <c r="A143" s="35"/>
      <c r="B143" s="36"/>
      <c r="C143" s="233" t="s">
        <v>290</v>
      </c>
      <c r="D143" s="233" t="s">
        <v>264</v>
      </c>
      <c r="E143" s="234" t="s">
        <v>2349</v>
      </c>
      <c r="F143" s="235" t="s">
        <v>2350</v>
      </c>
      <c r="G143" s="236" t="s">
        <v>267</v>
      </c>
      <c r="H143" s="237">
        <v>123.95999999999999</v>
      </c>
      <c r="I143" s="238"/>
      <c r="J143" s="237">
        <f>ROUND(I143*H143,3)</f>
        <v>0</v>
      </c>
      <c r="K143" s="239"/>
      <c r="L143" s="41"/>
      <c r="M143" s="240" t="s">
        <v>1</v>
      </c>
      <c r="N143" s="241" t="s">
        <v>44</v>
      </c>
      <c r="O143" s="94"/>
      <c r="P143" s="242">
        <f>O143*H143</f>
        <v>0</v>
      </c>
      <c r="Q143" s="242">
        <v>0</v>
      </c>
      <c r="R143" s="242">
        <f>Q143*H143</f>
        <v>0</v>
      </c>
      <c r="S143" s="242">
        <v>0</v>
      </c>
      <c r="T143" s="24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4" t="s">
        <v>101</v>
      </c>
      <c r="AT143" s="244" t="s">
        <v>264</v>
      </c>
      <c r="AU143" s="244" t="s">
        <v>89</v>
      </c>
      <c r="AY143" s="14" t="s">
        <v>263</v>
      </c>
      <c r="BE143" s="245">
        <f>IF(N143="základná",J143,0)</f>
        <v>0</v>
      </c>
      <c r="BF143" s="245">
        <f>IF(N143="znížená",J143,0)</f>
        <v>0</v>
      </c>
      <c r="BG143" s="245">
        <f>IF(N143="zákl. prenesená",J143,0)</f>
        <v>0</v>
      </c>
      <c r="BH143" s="245">
        <f>IF(N143="zníž. prenesená",J143,0)</f>
        <v>0</v>
      </c>
      <c r="BI143" s="245">
        <f>IF(N143="nulová",J143,0)</f>
        <v>0</v>
      </c>
      <c r="BJ143" s="14" t="s">
        <v>89</v>
      </c>
      <c r="BK143" s="246">
        <f>ROUND(I143*H143,3)</f>
        <v>0</v>
      </c>
      <c r="BL143" s="14" t="s">
        <v>101</v>
      </c>
      <c r="BM143" s="244" t="s">
        <v>2351</v>
      </c>
    </row>
    <row r="144" s="2" customFormat="1" ht="24.15" customHeight="1">
      <c r="A144" s="35"/>
      <c r="B144" s="36"/>
      <c r="C144" s="233" t="s">
        <v>294</v>
      </c>
      <c r="D144" s="233" t="s">
        <v>264</v>
      </c>
      <c r="E144" s="234" t="s">
        <v>2352</v>
      </c>
      <c r="F144" s="235" t="s">
        <v>2353</v>
      </c>
      <c r="G144" s="236" t="s">
        <v>267</v>
      </c>
      <c r="H144" s="237">
        <v>12.396000000000001</v>
      </c>
      <c r="I144" s="238"/>
      <c r="J144" s="237">
        <f>ROUND(I144*H144,3)</f>
        <v>0</v>
      </c>
      <c r="K144" s="239"/>
      <c r="L144" s="41"/>
      <c r="M144" s="240" t="s">
        <v>1</v>
      </c>
      <c r="N144" s="241" t="s">
        <v>44</v>
      </c>
      <c r="O144" s="94"/>
      <c r="P144" s="242">
        <f>O144*H144</f>
        <v>0</v>
      </c>
      <c r="Q144" s="242">
        <v>0</v>
      </c>
      <c r="R144" s="242">
        <f>Q144*H144</f>
        <v>0</v>
      </c>
      <c r="S144" s="242">
        <v>0</v>
      </c>
      <c r="T144" s="24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4" t="s">
        <v>101</v>
      </c>
      <c r="AT144" s="244" t="s">
        <v>264</v>
      </c>
      <c r="AU144" s="244" t="s">
        <v>89</v>
      </c>
      <c r="AY144" s="14" t="s">
        <v>263</v>
      </c>
      <c r="BE144" s="245">
        <f>IF(N144="základná",J144,0)</f>
        <v>0</v>
      </c>
      <c r="BF144" s="245">
        <f>IF(N144="znížená",J144,0)</f>
        <v>0</v>
      </c>
      <c r="BG144" s="245">
        <f>IF(N144="zákl. prenesená",J144,0)</f>
        <v>0</v>
      </c>
      <c r="BH144" s="245">
        <f>IF(N144="zníž. prenesená",J144,0)</f>
        <v>0</v>
      </c>
      <c r="BI144" s="245">
        <f>IF(N144="nulová",J144,0)</f>
        <v>0</v>
      </c>
      <c r="BJ144" s="14" t="s">
        <v>89</v>
      </c>
      <c r="BK144" s="246">
        <f>ROUND(I144*H144,3)</f>
        <v>0</v>
      </c>
      <c r="BL144" s="14" t="s">
        <v>101</v>
      </c>
      <c r="BM144" s="244" t="s">
        <v>2354</v>
      </c>
    </row>
    <row r="145" s="2" customFormat="1" ht="16.5" customHeight="1">
      <c r="A145" s="35"/>
      <c r="B145" s="36"/>
      <c r="C145" s="233" t="s">
        <v>298</v>
      </c>
      <c r="D145" s="233" t="s">
        <v>264</v>
      </c>
      <c r="E145" s="234" t="s">
        <v>2355</v>
      </c>
      <c r="F145" s="235" t="s">
        <v>2356</v>
      </c>
      <c r="G145" s="236" t="s">
        <v>267</v>
      </c>
      <c r="H145" s="237">
        <v>12.396000000000001</v>
      </c>
      <c r="I145" s="238"/>
      <c r="J145" s="237">
        <f>ROUND(I145*H145,3)</f>
        <v>0</v>
      </c>
      <c r="K145" s="239"/>
      <c r="L145" s="41"/>
      <c r="M145" s="240" t="s">
        <v>1</v>
      </c>
      <c r="N145" s="241" t="s">
        <v>44</v>
      </c>
      <c r="O145" s="94"/>
      <c r="P145" s="242">
        <f>O145*H145</f>
        <v>0</v>
      </c>
      <c r="Q145" s="242">
        <v>0</v>
      </c>
      <c r="R145" s="242">
        <f>Q145*H145</f>
        <v>0</v>
      </c>
      <c r="S145" s="242">
        <v>0</v>
      </c>
      <c r="T145" s="24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4" t="s">
        <v>101</v>
      </c>
      <c r="AT145" s="244" t="s">
        <v>264</v>
      </c>
      <c r="AU145" s="244" t="s">
        <v>89</v>
      </c>
      <c r="AY145" s="14" t="s">
        <v>263</v>
      </c>
      <c r="BE145" s="245">
        <f>IF(N145="základná",J145,0)</f>
        <v>0</v>
      </c>
      <c r="BF145" s="245">
        <f>IF(N145="znížená",J145,0)</f>
        <v>0</v>
      </c>
      <c r="BG145" s="245">
        <f>IF(N145="zákl. prenesená",J145,0)</f>
        <v>0</v>
      </c>
      <c r="BH145" s="245">
        <f>IF(N145="zníž. prenesená",J145,0)</f>
        <v>0</v>
      </c>
      <c r="BI145" s="245">
        <f>IF(N145="nulová",J145,0)</f>
        <v>0</v>
      </c>
      <c r="BJ145" s="14" t="s">
        <v>89</v>
      </c>
      <c r="BK145" s="246">
        <f>ROUND(I145*H145,3)</f>
        <v>0</v>
      </c>
      <c r="BL145" s="14" t="s">
        <v>101</v>
      </c>
      <c r="BM145" s="244" t="s">
        <v>2357</v>
      </c>
    </row>
    <row r="146" s="2" customFormat="1" ht="24.15" customHeight="1">
      <c r="A146" s="35"/>
      <c r="B146" s="36"/>
      <c r="C146" s="233" t="s">
        <v>302</v>
      </c>
      <c r="D146" s="233" t="s">
        <v>264</v>
      </c>
      <c r="E146" s="234" t="s">
        <v>2358</v>
      </c>
      <c r="F146" s="235" t="s">
        <v>312</v>
      </c>
      <c r="G146" s="236" t="s">
        <v>313</v>
      </c>
      <c r="H146" s="237">
        <v>22.933</v>
      </c>
      <c r="I146" s="238"/>
      <c r="J146" s="237">
        <f>ROUND(I146*H146,3)</f>
        <v>0</v>
      </c>
      <c r="K146" s="239"/>
      <c r="L146" s="41"/>
      <c r="M146" s="240" t="s">
        <v>1</v>
      </c>
      <c r="N146" s="241" t="s">
        <v>44</v>
      </c>
      <c r="O146" s="94"/>
      <c r="P146" s="242">
        <f>O146*H146</f>
        <v>0</v>
      </c>
      <c r="Q146" s="242">
        <v>0</v>
      </c>
      <c r="R146" s="242">
        <f>Q146*H146</f>
        <v>0</v>
      </c>
      <c r="S146" s="242">
        <v>0</v>
      </c>
      <c r="T146" s="24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4" t="s">
        <v>101</v>
      </c>
      <c r="AT146" s="244" t="s">
        <v>264</v>
      </c>
      <c r="AU146" s="244" t="s">
        <v>89</v>
      </c>
      <c r="AY146" s="14" t="s">
        <v>263</v>
      </c>
      <c r="BE146" s="245">
        <f>IF(N146="základná",J146,0)</f>
        <v>0</v>
      </c>
      <c r="BF146" s="245">
        <f>IF(N146="znížená",J146,0)</f>
        <v>0</v>
      </c>
      <c r="BG146" s="245">
        <f>IF(N146="zákl. prenesená",J146,0)</f>
        <v>0</v>
      </c>
      <c r="BH146" s="245">
        <f>IF(N146="zníž. prenesená",J146,0)</f>
        <v>0</v>
      </c>
      <c r="BI146" s="245">
        <f>IF(N146="nulová",J146,0)</f>
        <v>0</v>
      </c>
      <c r="BJ146" s="14" t="s">
        <v>89</v>
      </c>
      <c r="BK146" s="246">
        <f>ROUND(I146*H146,3)</f>
        <v>0</v>
      </c>
      <c r="BL146" s="14" t="s">
        <v>101</v>
      </c>
      <c r="BM146" s="244" t="s">
        <v>2359</v>
      </c>
    </row>
    <row r="147" s="2" customFormat="1" ht="24.15" customHeight="1">
      <c r="A147" s="35"/>
      <c r="B147" s="36"/>
      <c r="C147" s="233" t="s">
        <v>306</v>
      </c>
      <c r="D147" s="233" t="s">
        <v>264</v>
      </c>
      <c r="E147" s="234" t="s">
        <v>2360</v>
      </c>
      <c r="F147" s="235" t="s">
        <v>2361</v>
      </c>
      <c r="G147" s="236" t="s">
        <v>267</v>
      </c>
      <c r="H147" s="237">
        <v>36.643999999999998</v>
      </c>
      <c r="I147" s="238"/>
      <c r="J147" s="237">
        <f>ROUND(I147*H147,3)</f>
        <v>0</v>
      </c>
      <c r="K147" s="239"/>
      <c r="L147" s="41"/>
      <c r="M147" s="240" t="s">
        <v>1</v>
      </c>
      <c r="N147" s="241" t="s">
        <v>44</v>
      </c>
      <c r="O147" s="94"/>
      <c r="P147" s="242">
        <f>O147*H147</f>
        <v>0</v>
      </c>
      <c r="Q147" s="242">
        <v>0</v>
      </c>
      <c r="R147" s="242">
        <f>Q147*H147</f>
        <v>0</v>
      </c>
      <c r="S147" s="242">
        <v>0</v>
      </c>
      <c r="T147" s="24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4" t="s">
        <v>101</v>
      </c>
      <c r="AT147" s="244" t="s">
        <v>264</v>
      </c>
      <c r="AU147" s="244" t="s">
        <v>89</v>
      </c>
      <c r="AY147" s="14" t="s">
        <v>263</v>
      </c>
      <c r="BE147" s="245">
        <f>IF(N147="základná",J147,0)</f>
        <v>0</v>
      </c>
      <c r="BF147" s="245">
        <f>IF(N147="znížená",J147,0)</f>
        <v>0</v>
      </c>
      <c r="BG147" s="245">
        <f>IF(N147="zákl. prenesená",J147,0)</f>
        <v>0</v>
      </c>
      <c r="BH147" s="245">
        <f>IF(N147="zníž. prenesená",J147,0)</f>
        <v>0</v>
      </c>
      <c r="BI147" s="245">
        <f>IF(N147="nulová",J147,0)</f>
        <v>0</v>
      </c>
      <c r="BJ147" s="14" t="s">
        <v>89</v>
      </c>
      <c r="BK147" s="246">
        <f>ROUND(I147*H147,3)</f>
        <v>0</v>
      </c>
      <c r="BL147" s="14" t="s">
        <v>101</v>
      </c>
      <c r="BM147" s="244" t="s">
        <v>2362</v>
      </c>
    </row>
    <row r="148" s="2" customFormat="1" ht="24.15" customHeight="1">
      <c r="A148" s="35"/>
      <c r="B148" s="36"/>
      <c r="C148" s="233" t="s">
        <v>310</v>
      </c>
      <c r="D148" s="233" t="s">
        <v>264</v>
      </c>
      <c r="E148" s="234" t="s">
        <v>2363</v>
      </c>
      <c r="F148" s="235" t="s">
        <v>2364</v>
      </c>
      <c r="G148" s="236" t="s">
        <v>267</v>
      </c>
      <c r="H148" s="237">
        <v>8.3670000000000009</v>
      </c>
      <c r="I148" s="238"/>
      <c r="J148" s="237">
        <f>ROUND(I148*H148,3)</f>
        <v>0</v>
      </c>
      <c r="K148" s="239"/>
      <c r="L148" s="41"/>
      <c r="M148" s="240" t="s">
        <v>1</v>
      </c>
      <c r="N148" s="241" t="s">
        <v>44</v>
      </c>
      <c r="O148" s="94"/>
      <c r="P148" s="242">
        <f>O148*H148</f>
        <v>0</v>
      </c>
      <c r="Q148" s="242">
        <v>0</v>
      </c>
      <c r="R148" s="242">
        <f>Q148*H148</f>
        <v>0</v>
      </c>
      <c r="S148" s="242">
        <v>0</v>
      </c>
      <c r="T148" s="24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4" t="s">
        <v>101</v>
      </c>
      <c r="AT148" s="244" t="s">
        <v>264</v>
      </c>
      <c r="AU148" s="244" t="s">
        <v>89</v>
      </c>
      <c r="AY148" s="14" t="s">
        <v>263</v>
      </c>
      <c r="BE148" s="245">
        <f>IF(N148="základná",J148,0)</f>
        <v>0</v>
      </c>
      <c r="BF148" s="245">
        <f>IF(N148="znížená",J148,0)</f>
        <v>0</v>
      </c>
      <c r="BG148" s="245">
        <f>IF(N148="zákl. prenesená",J148,0)</f>
        <v>0</v>
      </c>
      <c r="BH148" s="245">
        <f>IF(N148="zníž. prenesená",J148,0)</f>
        <v>0</v>
      </c>
      <c r="BI148" s="245">
        <f>IF(N148="nulová",J148,0)</f>
        <v>0</v>
      </c>
      <c r="BJ148" s="14" t="s">
        <v>89</v>
      </c>
      <c r="BK148" s="246">
        <f>ROUND(I148*H148,3)</f>
        <v>0</v>
      </c>
      <c r="BL148" s="14" t="s">
        <v>101</v>
      </c>
      <c r="BM148" s="244" t="s">
        <v>2365</v>
      </c>
    </row>
    <row r="149" s="2" customFormat="1" ht="16.5" customHeight="1">
      <c r="A149" s="35"/>
      <c r="B149" s="36"/>
      <c r="C149" s="249" t="s">
        <v>315</v>
      </c>
      <c r="D149" s="249" t="s">
        <v>612</v>
      </c>
      <c r="E149" s="250" t="s">
        <v>2366</v>
      </c>
      <c r="F149" s="251" t="s">
        <v>2367</v>
      </c>
      <c r="G149" s="252" t="s">
        <v>313</v>
      </c>
      <c r="H149" s="253">
        <v>15.478999999999999</v>
      </c>
      <c r="I149" s="254"/>
      <c r="J149" s="253">
        <f>ROUND(I149*H149,3)</f>
        <v>0</v>
      </c>
      <c r="K149" s="255"/>
      <c r="L149" s="256"/>
      <c r="M149" s="257" t="s">
        <v>1</v>
      </c>
      <c r="N149" s="258" t="s">
        <v>44</v>
      </c>
      <c r="O149" s="94"/>
      <c r="P149" s="242">
        <f>O149*H149</f>
        <v>0</v>
      </c>
      <c r="Q149" s="242">
        <v>1</v>
      </c>
      <c r="R149" s="242">
        <f>Q149*H149</f>
        <v>15.478999999999999</v>
      </c>
      <c r="S149" s="242">
        <v>0</v>
      </c>
      <c r="T149" s="24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4" t="s">
        <v>290</v>
      </c>
      <c r="AT149" s="244" t="s">
        <v>612</v>
      </c>
      <c r="AU149" s="244" t="s">
        <v>89</v>
      </c>
      <c r="AY149" s="14" t="s">
        <v>263</v>
      </c>
      <c r="BE149" s="245">
        <f>IF(N149="základná",J149,0)</f>
        <v>0</v>
      </c>
      <c r="BF149" s="245">
        <f>IF(N149="znížená",J149,0)</f>
        <v>0</v>
      </c>
      <c r="BG149" s="245">
        <f>IF(N149="zákl. prenesená",J149,0)</f>
        <v>0</v>
      </c>
      <c r="BH149" s="245">
        <f>IF(N149="zníž. prenesená",J149,0)</f>
        <v>0</v>
      </c>
      <c r="BI149" s="245">
        <f>IF(N149="nulová",J149,0)</f>
        <v>0</v>
      </c>
      <c r="BJ149" s="14" t="s">
        <v>89</v>
      </c>
      <c r="BK149" s="246">
        <f>ROUND(I149*H149,3)</f>
        <v>0</v>
      </c>
      <c r="BL149" s="14" t="s">
        <v>101</v>
      </c>
      <c r="BM149" s="244" t="s">
        <v>2368</v>
      </c>
    </row>
    <row r="150" s="2" customFormat="1" ht="21.75" customHeight="1">
      <c r="A150" s="35"/>
      <c r="B150" s="36"/>
      <c r="C150" s="233" t="s">
        <v>319</v>
      </c>
      <c r="D150" s="233" t="s">
        <v>264</v>
      </c>
      <c r="E150" s="234" t="s">
        <v>2369</v>
      </c>
      <c r="F150" s="235" t="s">
        <v>2370</v>
      </c>
      <c r="G150" s="236" t="s">
        <v>322</v>
      </c>
      <c r="H150" s="237">
        <v>64</v>
      </c>
      <c r="I150" s="238"/>
      <c r="J150" s="237">
        <f>ROUND(I150*H150,3)</f>
        <v>0</v>
      </c>
      <c r="K150" s="239"/>
      <c r="L150" s="41"/>
      <c r="M150" s="240" t="s">
        <v>1</v>
      </c>
      <c r="N150" s="241" t="s">
        <v>44</v>
      </c>
      <c r="O150" s="94"/>
      <c r="P150" s="242">
        <f>O150*H150</f>
        <v>0</v>
      </c>
      <c r="Q150" s="242">
        <v>0</v>
      </c>
      <c r="R150" s="242">
        <f>Q150*H150</f>
        <v>0</v>
      </c>
      <c r="S150" s="242">
        <v>0</v>
      </c>
      <c r="T150" s="24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4" t="s">
        <v>101</v>
      </c>
      <c r="AT150" s="244" t="s">
        <v>264</v>
      </c>
      <c r="AU150" s="244" t="s">
        <v>89</v>
      </c>
      <c r="AY150" s="14" t="s">
        <v>263</v>
      </c>
      <c r="BE150" s="245">
        <f>IF(N150="základná",J150,0)</f>
        <v>0</v>
      </c>
      <c r="BF150" s="245">
        <f>IF(N150="znížená",J150,0)</f>
        <v>0</v>
      </c>
      <c r="BG150" s="245">
        <f>IF(N150="zákl. prenesená",J150,0)</f>
        <v>0</v>
      </c>
      <c r="BH150" s="245">
        <f>IF(N150="zníž. prenesená",J150,0)</f>
        <v>0</v>
      </c>
      <c r="BI150" s="245">
        <f>IF(N150="nulová",J150,0)</f>
        <v>0</v>
      </c>
      <c r="BJ150" s="14" t="s">
        <v>89</v>
      </c>
      <c r="BK150" s="246">
        <f>ROUND(I150*H150,3)</f>
        <v>0</v>
      </c>
      <c r="BL150" s="14" t="s">
        <v>101</v>
      </c>
      <c r="BM150" s="244" t="s">
        <v>2371</v>
      </c>
    </row>
    <row r="151" s="12" customFormat="1" ht="22.8" customHeight="1">
      <c r="A151" s="12"/>
      <c r="B151" s="219"/>
      <c r="C151" s="220"/>
      <c r="D151" s="221" t="s">
        <v>77</v>
      </c>
      <c r="E151" s="247" t="s">
        <v>101</v>
      </c>
      <c r="F151" s="247" t="s">
        <v>2372</v>
      </c>
      <c r="G151" s="220"/>
      <c r="H151" s="220"/>
      <c r="I151" s="223"/>
      <c r="J151" s="248">
        <f>BK151</f>
        <v>0</v>
      </c>
      <c r="K151" s="220"/>
      <c r="L151" s="225"/>
      <c r="M151" s="226"/>
      <c r="N151" s="227"/>
      <c r="O151" s="227"/>
      <c r="P151" s="228">
        <f>P152</f>
        <v>0</v>
      </c>
      <c r="Q151" s="227"/>
      <c r="R151" s="228">
        <f>R152</f>
        <v>7.6235800000000031</v>
      </c>
      <c r="S151" s="227"/>
      <c r="T151" s="229">
        <f>T152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30" t="s">
        <v>85</v>
      </c>
      <c r="AT151" s="231" t="s">
        <v>77</v>
      </c>
      <c r="AU151" s="231" t="s">
        <v>85</v>
      </c>
      <c r="AY151" s="230" t="s">
        <v>263</v>
      </c>
      <c r="BK151" s="232">
        <f>BK152</f>
        <v>0</v>
      </c>
    </row>
    <row r="152" s="2" customFormat="1" ht="37.8" customHeight="1">
      <c r="A152" s="35"/>
      <c r="B152" s="36"/>
      <c r="C152" s="233" t="s">
        <v>327</v>
      </c>
      <c r="D152" s="233" t="s">
        <v>264</v>
      </c>
      <c r="E152" s="234" t="s">
        <v>2373</v>
      </c>
      <c r="F152" s="235" t="s">
        <v>2374</v>
      </c>
      <c r="G152" s="236" t="s">
        <v>267</v>
      </c>
      <c r="H152" s="237">
        <v>4.032</v>
      </c>
      <c r="I152" s="238"/>
      <c r="J152" s="237">
        <f>ROUND(I152*H152,3)</f>
        <v>0</v>
      </c>
      <c r="K152" s="239"/>
      <c r="L152" s="41"/>
      <c r="M152" s="240" t="s">
        <v>1</v>
      </c>
      <c r="N152" s="241" t="s">
        <v>44</v>
      </c>
      <c r="O152" s="94"/>
      <c r="P152" s="242">
        <f>O152*H152</f>
        <v>0</v>
      </c>
      <c r="Q152" s="242">
        <v>1.8907688492063499</v>
      </c>
      <c r="R152" s="242">
        <f>Q152*H152</f>
        <v>7.6235800000000031</v>
      </c>
      <c r="S152" s="242">
        <v>0</v>
      </c>
      <c r="T152" s="24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4" t="s">
        <v>101</v>
      </c>
      <c r="AT152" s="244" t="s">
        <v>264</v>
      </c>
      <c r="AU152" s="244" t="s">
        <v>89</v>
      </c>
      <c r="AY152" s="14" t="s">
        <v>263</v>
      </c>
      <c r="BE152" s="245">
        <f>IF(N152="základná",J152,0)</f>
        <v>0</v>
      </c>
      <c r="BF152" s="245">
        <f>IF(N152="znížená",J152,0)</f>
        <v>0</v>
      </c>
      <c r="BG152" s="245">
        <f>IF(N152="zákl. prenesená",J152,0)</f>
        <v>0</v>
      </c>
      <c r="BH152" s="245">
        <f>IF(N152="zníž. prenesená",J152,0)</f>
        <v>0</v>
      </c>
      <c r="BI152" s="245">
        <f>IF(N152="nulová",J152,0)</f>
        <v>0</v>
      </c>
      <c r="BJ152" s="14" t="s">
        <v>89</v>
      </c>
      <c r="BK152" s="246">
        <f>ROUND(I152*H152,3)</f>
        <v>0</v>
      </c>
      <c r="BL152" s="14" t="s">
        <v>101</v>
      </c>
      <c r="BM152" s="244" t="s">
        <v>2375</v>
      </c>
    </row>
    <row r="153" s="12" customFormat="1" ht="22.8" customHeight="1">
      <c r="A153" s="12"/>
      <c r="B153" s="219"/>
      <c r="C153" s="220"/>
      <c r="D153" s="221" t="s">
        <v>77</v>
      </c>
      <c r="E153" s="247" t="s">
        <v>290</v>
      </c>
      <c r="F153" s="247" t="s">
        <v>2376</v>
      </c>
      <c r="G153" s="220"/>
      <c r="H153" s="220"/>
      <c r="I153" s="223"/>
      <c r="J153" s="248">
        <f>BK153</f>
        <v>0</v>
      </c>
      <c r="K153" s="220"/>
      <c r="L153" s="225"/>
      <c r="M153" s="226"/>
      <c r="N153" s="227"/>
      <c r="O153" s="227"/>
      <c r="P153" s="228">
        <f>SUM(P154:P172)</f>
        <v>0</v>
      </c>
      <c r="Q153" s="227"/>
      <c r="R153" s="228">
        <f>SUM(R154:R172)</f>
        <v>1.0055000000000001</v>
      </c>
      <c r="S153" s="227"/>
      <c r="T153" s="229">
        <f>SUM(T154:T172)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30" t="s">
        <v>85</v>
      </c>
      <c r="AT153" s="231" t="s">
        <v>77</v>
      </c>
      <c r="AU153" s="231" t="s">
        <v>85</v>
      </c>
      <c r="AY153" s="230" t="s">
        <v>263</v>
      </c>
      <c r="BK153" s="232">
        <f>SUM(BK154:BK172)</f>
        <v>0</v>
      </c>
    </row>
    <row r="154" s="2" customFormat="1" ht="24.15" customHeight="1">
      <c r="A154" s="35"/>
      <c r="B154" s="36"/>
      <c r="C154" s="233" t="s">
        <v>1506</v>
      </c>
      <c r="D154" s="233" t="s">
        <v>264</v>
      </c>
      <c r="E154" s="234" t="s">
        <v>2377</v>
      </c>
      <c r="F154" s="235" t="s">
        <v>2378</v>
      </c>
      <c r="G154" s="236" t="s">
        <v>410</v>
      </c>
      <c r="H154" s="237">
        <v>4</v>
      </c>
      <c r="I154" s="238"/>
      <c r="J154" s="237">
        <f>ROUND(I154*H154,3)</f>
        <v>0</v>
      </c>
      <c r="K154" s="239"/>
      <c r="L154" s="41"/>
      <c r="M154" s="240" t="s">
        <v>1</v>
      </c>
      <c r="N154" s="241" t="s">
        <v>44</v>
      </c>
      <c r="O154" s="94"/>
      <c r="P154" s="242">
        <f>O154*H154</f>
        <v>0</v>
      </c>
      <c r="Q154" s="242">
        <v>0</v>
      </c>
      <c r="R154" s="242">
        <f>Q154*H154</f>
        <v>0</v>
      </c>
      <c r="S154" s="242">
        <v>0</v>
      </c>
      <c r="T154" s="243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4" t="s">
        <v>101</v>
      </c>
      <c r="AT154" s="244" t="s">
        <v>264</v>
      </c>
      <c r="AU154" s="244" t="s">
        <v>89</v>
      </c>
      <c r="AY154" s="14" t="s">
        <v>263</v>
      </c>
      <c r="BE154" s="245">
        <f>IF(N154="základná",J154,0)</f>
        <v>0</v>
      </c>
      <c r="BF154" s="245">
        <f>IF(N154="znížená",J154,0)</f>
        <v>0</v>
      </c>
      <c r="BG154" s="245">
        <f>IF(N154="zákl. prenesená",J154,0)</f>
        <v>0</v>
      </c>
      <c r="BH154" s="245">
        <f>IF(N154="zníž. prenesená",J154,0)</f>
        <v>0</v>
      </c>
      <c r="BI154" s="245">
        <f>IF(N154="nulová",J154,0)</f>
        <v>0</v>
      </c>
      <c r="BJ154" s="14" t="s">
        <v>89</v>
      </c>
      <c r="BK154" s="246">
        <f>ROUND(I154*H154,3)</f>
        <v>0</v>
      </c>
      <c r="BL154" s="14" t="s">
        <v>101</v>
      </c>
      <c r="BM154" s="244" t="s">
        <v>2379</v>
      </c>
    </row>
    <row r="155" s="2" customFormat="1" ht="24.15" customHeight="1">
      <c r="A155" s="35"/>
      <c r="B155" s="36"/>
      <c r="C155" s="233" t="s">
        <v>416</v>
      </c>
      <c r="D155" s="233" t="s">
        <v>264</v>
      </c>
      <c r="E155" s="234" t="s">
        <v>2380</v>
      </c>
      <c r="F155" s="235" t="s">
        <v>2381</v>
      </c>
      <c r="G155" s="236" t="s">
        <v>410</v>
      </c>
      <c r="H155" s="237">
        <v>4</v>
      </c>
      <c r="I155" s="238"/>
      <c r="J155" s="237">
        <f>ROUND(I155*H155,3)</f>
        <v>0</v>
      </c>
      <c r="K155" s="239"/>
      <c r="L155" s="41"/>
      <c r="M155" s="240" t="s">
        <v>1</v>
      </c>
      <c r="N155" s="241" t="s">
        <v>44</v>
      </c>
      <c r="O155" s="94"/>
      <c r="P155" s="242">
        <f>O155*H155</f>
        <v>0</v>
      </c>
      <c r="Q155" s="242">
        <v>0.0011199999999999999</v>
      </c>
      <c r="R155" s="242">
        <f>Q155*H155</f>
        <v>0.0044799999999999996</v>
      </c>
      <c r="S155" s="242">
        <v>0</v>
      </c>
      <c r="T155" s="243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4" t="s">
        <v>101</v>
      </c>
      <c r="AT155" s="244" t="s">
        <v>264</v>
      </c>
      <c r="AU155" s="244" t="s">
        <v>89</v>
      </c>
      <c r="AY155" s="14" t="s">
        <v>263</v>
      </c>
      <c r="BE155" s="245">
        <f>IF(N155="základná",J155,0)</f>
        <v>0</v>
      </c>
      <c r="BF155" s="245">
        <f>IF(N155="znížená",J155,0)</f>
        <v>0</v>
      </c>
      <c r="BG155" s="245">
        <f>IF(N155="zákl. prenesená",J155,0)</f>
        <v>0</v>
      </c>
      <c r="BH155" s="245">
        <f>IF(N155="zníž. prenesená",J155,0)</f>
        <v>0</v>
      </c>
      <c r="BI155" s="245">
        <f>IF(N155="nulová",J155,0)</f>
        <v>0</v>
      </c>
      <c r="BJ155" s="14" t="s">
        <v>89</v>
      </c>
      <c r="BK155" s="246">
        <f>ROUND(I155*H155,3)</f>
        <v>0</v>
      </c>
      <c r="BL155" s="14" t="s">
        <v>101</v>
      </c>
      <c r="BM155" s="244" t="s">
        <v>2382</v>
      </c>
    </row>
    <row r="156" s="2" customFormat="1" ht="44.25" customHeight="1">
      <c r="A156" s="35"/>
      <c r="B156" s="36"/>
      <c r="C156" s="233" t="s">
        <v>331</v>
      </c>
      <c r="D156" s="233" t="s">
        <v>264</v>
      </c>
      <c r="E156" s="234" t="s">
        <v>2383</v>
      </c>
      <c r="F156" s="235" t="s">
        <v>2384</v>
      </c>
      <c r="G156" s="236" t="s">
        <v>569</v>
      </c>
      <c r="H156" s="237">
        <v>64</v>
      </c>
      <c r="I156" s="238"/>
      <c r="J156" s="237">
        <f>ROUND(I156*H156,3)</f>
        <v>0</v>
      </c>
      <c r="K156" s="239"/>
      <c r="L156" s="41"/>
      <c r="M156" s="240" t="s">
        <v>1</v>
      </c>
      <c r="N156" s="241" t="s">
        <v>44</v>
      </c>
      <c r="O156" s="94"/>
      <c r="P156" s="242">
        <f>O156*H156</f>
        <v>0</v>
      </c>
      <c r="Q156" s="242">
        <v>0.0020999999999999999</v>
      </c>
      <c r="R156" s="242">
        <f>Q156*H156</f>
        <v>0.13439999999999999</v>
      </c>
      <c r="S156" s="242">
        <v>0</v>
      </c>
      <c r="T156" s="243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4" t="s">
        <v>101</v>
      </c>
      <c r="AT156" s="244" t="s">
        <v>264</v>
      </c>
      <c r="AU156" s="244" t="s">
        <v>89</v>
      </c>
      <c r="AY156" s="14" t="s">
        <v>263</v>
      </c>
      <c r="BE156" s="245">
        <f>IF(N156="základná",J156,0)</f>
        <v>0</v>
      </c>
      <c r="BF156" s="245">
        <f>IF(N156="znížená",J156,0)</f>
        <v>0</v>
      </c>
      <c r="BG156" s="245">
        <f>IF(N156="zákl. prenesená",J156,0)</f>
        <v>0</v>
      </c>
      <c r="BH156" s="245">
        <f>IF(N156="zníž. prenesená",J156,0)</f>
        <v>0</v>
      </c>
      <c r="BI156" s="245">
        <f>IF(N156="nulová",J156,0)</f>
        <v>0</v>
      </c>
      <c r="BJ156" s="14" t="s">
        <v>89</v>
      </c>
      <c r="BK156" s="246">
        <f>ROUND(I156*H156,3)</f>
        <v>0</v>
      </c>
      <c r="BL156" s="14" t="s">
        <v>101</v>
      </c>
      <c r="BM156" s="244" t="s">
        <v>2385</v>
      </c>
    </row>
    <row r="157" s="2" customFormat="1" ht="21.75" customHeight="1">
      <c r="A157" s="35"/>
      <c r="B157" s="36"/>
      <c r="C157" s="249" t="s">
        <v>1455</v>
      </c>
      <c r="D157" s="249" t="s">
        <v>612</v>
      </c>
      <c r="E157" s="250" t="s">
        <v>2386</v>
      </c>
      <c r="F157" s="251" t="s">
        <v>2387</v>
      </c>
      <c r="G157" s="252" t="s">
        <v>569</v>
      </c>
      <c r="H157" s="253">
        <v>60</v>
      </c>
      <c r="I157" s="254"/>
      <c r="J157" s="253">
        <f>ROUND(I157*H157,3)</f>
        <v>0</v>
      </c>
      <c r="K157" s="255"/>
      <c r="L157" s="256"/>
      <c r="M157" s="257" t="s">
        <v>1</v>
      </c>
      <c r="N157" s="258" t="s">
        <v>44</v>
      </c>
      <c r="O157" s="94"/>
      <c r="P157" s="242">
        <f>O157*H157</f>
        <v>0</v>
      </c>
      <c r="Q157" s="242">
        <v>0.0046699999999999997</v>
      </c>
      <c r="R157" s="242">
        <f>Q157*H157</f>
        <v>0.2802</v>
      </c>
      <c r="S157" s="242">
        <v>0</v>
      </c>
      <c r="T157" s="24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4" t="s">
        <v>290</v>
      </c>
      <c r="AT157" s="244" t="s">
        <v>612</v>
      </c>
      <c r="AU157" s="244" t="s">
        <v>89</v>
      </c>
      <c r="AY157" s="14" t="s">
        <v>263</v>
      </c>
      <c r="BE157" s="245">
        <f>IF(N157="základná",J157,0)</f>
        <v>0</v>
      </c>
      <c r="BF157" s="245">
        <f>IF(N157="znížená",J157,0)</f>
        <v>0</v>
      </c>
      <c r="BG157" s="245">
        <f>IF(N157="zákl. prenesená",J157,0)</f>
        <v>0</v>
      </c>
      <c r="BH157" s="245">
        <f>IF(N157="zníž. prenesená",J157,0)</f>
        <v>0</v>
      </c>
      <c r="BI157" s="245">
        <f>IF(N157="nulová",J157,0)</f>
        <v>0</v>
      </c>
      <c r="BJ157" s="14" t="s">
        <v>89</v>
      </c>
      <c r="BK157" s="246">
        <f>ROUND(I157*H157,3)</f>
        <v>0</v>
      </c>
      <c r="BL157" s="14" t="s">
        <v>101</v>
      </c>
      <c r="BM157" s="244" t="s">
        <v>2388</v>
      </c>
    </row>
    <row r="158" s="2" customFormat="1" ht="24.15" customHeight="1">
      <c r="A158" s="35"/>
      <c r="B158" s="36"/>
      <c r="C158" s="249" t="s">
        <v>339</v>
      </c>
      <c r="D158" s="249" t="s">
        <v>612</v>
      </c>
      <c r="E158" s="250" t="s">
        <v>2389</v>
      </c>
      <c r="F158" s="251" t="s">
        <v>2390</v>
      </c>
      <c r="G158" s="252" t="s">
        <v>410</v>
      </c>
      <c r="H158" s="253">
        <v>2</v>
      </c>
      <c r="I158" s="254"/>
      <c r="J158" s="253">
        <f>ROUND(I158*H158,3)</f>
        <v>0</v>
      </c>
      <c r="K158" s="255"/>
      <c r="L158" s="256"/>
      <c r="M158" s="257" t="s">
        <v>1</v>
      </c>
      <c r="N158" s="258" t="s">
        <v>44</v>
      </c>
      <c r="O158" s="94"/>
      <c r="P158" s="242">
        <f>O158*H158</f>
        <v>0</v>
      </c>
      <c r="Q158" s="242">
        <v>0.051369999999999999</v>
      </c>
      <c r="R158" s="242">
        <f>Q158*H158</f>
        <v>0.10274</v>
      </c>
      <c r="S158" s="242">
        <v>0</v>
      </c>
      <c r="T158" s="243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4" t="s">
        <v>290</v>
      </c>
      <c r="AT158" s="244" t="s">
        <v>612</v>
      </c>
      <c r="AU158" s="244" t="s">
        <v>89</v>
      </c>
      <c r="AY158" s="14" t="s">
        <v>263</v>
      </c>
      <c r="BE158" s="245">
        <f>IF(N158="základná",J158,0)</f>
        <v>0</v>
      </c>
      <c r="BF158" s="245">
        <f>IF(N158="znížená",J158,0)</f>
        <v>0</v>
      </c>
      <c r="BG158" s="245">
        <f>IF(N158="zákl. prenesená",J158,0)</f>
        <v>0</v>
      </c>
      <c r="BH158" s="245">
        <f>IF(N158="zníž. prenesená",J158,0)</f>
        <v>0</v>
      </c>
      <c r="BI158" s="245">
        <f>IF(N158="nulová",J158,0)</f>
        <v>0</v>
      </c>
      <c r="BJ158" s="14" t="s">
        <v>89</v>
      </c>
      <c r="BK158" s="246">
        <f>ROUND(I158*H158,3)</f>
        <v>0</v>
      </c>
      <c r="BL158" s="14" t="s">
        <v>101</v>
      </c>
      <c r="BM158" s="244" t="s">
        <v>2391</v>
      </c>
    </row>
    <row r="159" s="2" customFormat="1" ht="24.15" customHeight="1">
      <c r="A159" s="35"/>
      <c r="B159" s="36"/>
      <c r="C159" s="249" t="s">
        <v>7</v>
      </c>
      <c r="D159" s="249" t="s">
        <v>612</v>
      </c>
      <c r="E159" s="250" t="s">
        <v>2392</v>
      </c>
      <c r="F159" s="251" t="s">
        <v>2393</v>
      </c>
      <c r="G159" s="252" t="s">
        <v>410</v>
      </c>
      <c r="H159" s="253">
        <v>2</v>
      </c>
      <c r="I159" s="254"/>
      <c r="J159" s="253">
        <f>ROUND(I159*H159,3)</f>
        <v>0</v>
      </c>
      <c r="K159" s="255"/>
      <c r="L159" s="256"/>
      <c r="M159" s="257" t="s">
        <v>1</v>
      </c>
      <c r="N159" s="258" t="s">
        <v>44</v>
      </c>
      <c r="O159" s="94"/>
      <c r="P159" s="242">
        <f>O159*H159</f>
        <v>0</v>
      </c>
      <c r="Q159" s="242">
        <v>0.051369999999999999</v>
      </c>
      <c r="R159" s="242">
        <f>Q159*H159</f>
        <v>0.10274</v>
      </c>
      <c r="S159" s="242">
        <v>0</v>
      </c>
      <c r="T159" s="243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4" t="s">
        <v>290</v>
      </c>
      <c r="AT159" s="244" t="s">
        <v>612</v>
      </c>
      <c r="AU159" s="244" t="s">
        <v>89</v>
      </c>
      <c r="AY159" s="14" t="s">
        <v>263</v>
      </c>
      <c r="BE159" s="245">
        <f>IF(N159="základná",J159,0)</f>
        <v>0</v>
      </c>
      <c r="BF159" s="245">
        <f>IF(N159="znížená",J159,0)</f>
        <v>0</v>
      </c>
      <c r="BG159" s="245">
        <f>IF(N159="zákl. prenesená",J159,0)</f>
        <v>0</v>
      </c>
      <c r="BH159" s="245">
        <f>IF(N159="zníž. prenesená",J159,0)</f>
        <v>0</v>
      </c>
      <c r="BI159" s="245">
        <f>IF(N159="nulová",J159,0)</f>
        <v>0</v>
      </c>
      <c r="BJ159" s="14" t="s">
        <v>89</v>
      </c>
      <c r="BK159" s="246">
        <f>ROUND(I159*H159,3)</f>
        <v>0</v>
      </c>
      <c r="BL159" s="14" t="s">
        <v>101</v>
      </c>
      <c r="BM159" s="244" t="s">
        <v>2394</v>
      </c>
    </row>
    <row r="160" s="2" customFormat="1" ht="24.15" customHeight="1">
      <c r="A160" s="35"/>
      <c r="B160" s="36"/>
      <c r="C160" s="249" t="s">
        <v>350</v>
      </c>
      <c r="D160" s="249" t="s">
        <v>612</v>
      </c>
      <c r="E160" s="250" t="s">
        <v>2395</v>
      </c>
      <c r="F160" s="251" t="s">
        <v>2396</v>
      </c>
      <c r="G160" s="252" t="s">
        <v>410</v>
      </c>
      <c r="H160" s="253">
        <v>2</v>
      </c>
      <c r="I160" s="254"/>
      <c r="J160" s="253">
        <f>ROUND(I160*H160,3)</f>
        <v>0</v>
      </c>
      <c r="K160" s="255"/>
      <c r="L160" s="256"/>
      <c r="M160" s="257" t="s">
        <v>1</v>
      </c>
      <c r="N160" s="258" t="s">
        <v>44</v>
      </c>
      <c r="O160" s="94"/>
      <c r="P160" s="242">
        <f>O160*H160</f>
        <v>0</v>
      </c>
      <c r="Q160" s="242">
        <v>0.0046699999999999997</v>
      </c>
      <c r="R160" s="242">
        <f>Q160*H160</f>
        <v>0.0093399999999999993</v>
      </c>
      <c r="S160" s="242">
        <v>0</v>
      </c>
      <c r="T160" s="243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4" t="s">
        <v>290</v>
      </c>
      <c r="AT160" s="244" t="s">
        <v>612</v>
      </c>
      <c r="AU160" s="244" t="s">
        <v>89</v>
      </c>
      <c r="AY160" s="14" t="s">
        <v>263</v>
      </c>
      <c r="BE160" s="245">
        <f>IF(N160="základná",J160,0)</f>
        <v>0</v>
      </c>
      <c r="BF160" s="245">
        <f>IF(N160="znížená",J160,0)</f>
        <v>0</v>
      </c>
      <c r="BG160" s="245">
        <f>IF(N160="zákl. prenesená",J160,0)</f>
        <v>0</v>
      </c>
      <c r="BH160" s="245">
        <f>IF(N160="zníž. prenesená",J160,0)</f>
        <v>0</v>
      </c>
      <c r="BI160" s="245">
        <f>IF(N160="nulová",J160,0)</f>
        <v>0</v>
      </c>
      <c r="BJ160" s="14" t="s">
        <v>89</v>
      </c>
      <c r="BK160" s="246">
        <f>ROUND(I160*H160,3)</f>
        <v>0</v>
      </c>
      <c r="BL160" s="14" t="s">
        <v>101</v>
      </c>
      <c r="BM160" s="244" t="s">
        <v>2397</v>
      </c>
    </row>
    <row r="161" s="2" customFormat="1" ht="16.5" customHeight="1">
      <c r="A161" s="35"/>
      <c r="B161" s="36"/>
      <c r="C161" s="249" t="s">
        <v>1468</v>
      </c>
      <c r="D161" s="249" t="s">
        <v>612</v>
      </c>
      <c r="E161" s="250" t="s">
        <v>2398</v>
      </c>
      <c r="F161" s="251" t="s">
        <v>2399</v>
      </c>
      <c r="G161" s="252" t="s">
        <v>410</v>
      </c>
      <c r="H161" s="253">
        <v>18</v>
      </c>
      <c r="I161" s="254"/>
      <c r="J161" s="253">
        <f>ROUND(I161*H161,3)</f>
        <v>0</v>
      </c>
      <c r="K161" s="255"/>
      <c r="L161" s="256"/>
      <c r="M161" s="257" t="s">
        <v>1</v>
      </c>
      <c r="N161" s="258" t="s">
        <v>44</v>
      </c>
      <c r="O161" s="94"/>
      <c r="P161" s="242">
        <f>O161*H161</f>
        <v>0</v>
      </c>
      <c r="Q161" s="242">
        <v>0.0046699999999999997</v>
      </c>
      <c r="R161" s="242">
        <f>Q161*H161</f>
        <v>0.084059999999999996</v>
      </c>
      <c r="S161" s="242">
        <v>0</v>
      </c>
      <c r="T161" s="243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4" t="s">
        <v>290</v>
      </c>
      <c r="AT161" s="244" t="s">
        <v>612</v>
      </c>
      <c r="AU161" s="244" t="s">
        <v>89</v>
      </c>
      <c r="AY161" s="14" t="s">
        <v>263</v>
      </c>
      <c r="BE161" s="245">
        <f>IF(N161="základná",J161,0)</f>
        <v>0</v>
      </c>
      <c r="BF161" s="245">
        <f>IF(N161="znížená",J161,0)</f>
        <v>0</v>
      </c>
      <c r="BG161" s="245">
        <f>IF(N161="zákl. prenesená",J161,0)</f>
        <v>0</v>
      </c>
      <c r="BH161" s="245">
        <f>IF(N161="zníž. prenesená",J161,0)</f>
        <v>0</v>
      </c>
      <c r="BI161" s="245">
        <f>IF(N161="nulová",J161,0)</f>
        <v>0</v>
      </c>
      <c r="BJ161" s="14" t="s">
        <v>89</v>
      </c>
      <c r="BK161" s="246">
        <f>ROUND(I161*H161,3)</f>
        <v>0</v>
      </c>
      <c r="BL161" s="14" t="s">
        <v>101</v>
      </c>
      <c r="BM161" s="244" t="s">
        <v>2400</v>
      </c>
    </row>
    <row r="162" s="2" customFormat="1" ht="21.75" customHeight="1">
      <c r="A162" s="35"/>
      <c r="B162" s="36"/>
      <c r="C162" s="249" t="s">
        <v>1472</v>
      </c>
      <c r="D162" s="249" t="s">
        <v>612</v>
      </c>
      <c r="E162" s="250" t="s">
        <v>2401</v>
      </c>
      <c r="F162" s="251" t="s">
        <v>2402</v>
      </c>
      <c r="G162" s="252" t="s">
        <v>410</v>
      </c>
      <c r="H162" s="253">
        <v>18</v>
      </c>
      <c r="I162" s="254"/>
      <c r="J162" s="253">
        <f>ROUND(I162*H162,3)</f>
        <v>0</v>
      </c>
      <c r="K162" s="255"/>
      <c r="L162" s="256"/>
      <c r="M162" s="257" t="s">
        <v>1</v>
      </c>
      <c r="N162" s="258" t="s">
        <v>44</v>
      </c>
      <c r="O162" s="94"/>
      <c r="P162" s="242">
        <f>O162*H162</f>
        <v>0</v>
      </c>
      <c r="Q162" s="242">
        <v>0.0046699999999999997</v>
      </c>
      <c r="R162" s="242">
        <f>Q162*H162</f>
        <v>0.084059999999999996</v>
      </c>
      <c r="S162" s="242">
        <v>0</v>
      </c>
      <c r="T162" s="243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4" t="s">
        <v>290</v>
      </c>
      <c r="AT162" s="244" t="s">
        <v>612</v>
      </c>
      <c r="AU162" s="244" t="s">
        <v>89</v>
      </c>
      <c r="AY162" s="14" t="s">
        <v>263</v>
      </c>
      <c r="BE162" s="245">
        <f>IF(N162="základná",J162,0)</f>
        <v>0</v>
      </c>
      <c r="BF162" s="245">
        <f>IF(N162="znížená",J162,0)</f>
        <v>0</v>
      </c>
      <c r="BG162" s="245">
        <f>IF(N162="zákl. prenesená",J162,0)</f>
        <v>0</v>
      </c>
      <c r="BH162" s="245">
        <f>IF(N162="zníž. prenesená",J162,0)</f>
        <v>0</v>
      </c>
      <c r="BI162" s="245">
        <f>IF(N162="nulová",J162,0)</f>
        <v>0</v>
      </c>
      <c r="BJ162" s="14" t="s">
        <v>89</v>
      </c>
      <c r="BK162" s="246">
        <f>ROUND(I162*H162,3)</f>
        <v>0</v>
      </c>
      <c r="BL162" s="14" t="s">
        <v>101</v>
      </c>
      <c r="BM162" s="244" t="s">
        <v>2403</v>
      </c>
    </row>
    <row r="163" s="2" customFormat="1" ht="16.5" customHeight="1">
      <c r="A163" s="35"/>
      <c r="B163" s="36"/>
      <c r="C163" s="249" t="s">
        <v>366</v>
      </c>
      <c r="D163" s="249" t="s">
        <v>612</v>
      </c>
      <c r="E163" s="250" t="s">
        <v>2404</v>
      </c>
      <c r="F163" s="251" t="s">
        <v>2405</v>
      </c>
      <c r="G163" s="252" t="s">
        <v>410</v>
      </c>
      <c r="H163" s="253">
        <v>18</v>
      </c>
      <c r="I163" s="254"/>
      <c r="J163" s="253">
        <f>ROUND(I163*H163,3)</f>
        <v>0</v>
      </c>
      <c r="K163" s="255"/>
      <c r="L163" s="256"/>
      <c r="M163" s="257" t="s">
        <v>1</v>
      </c>
      <c r="N163" s="258" t="s">
        <v>44</v>
      </c>
      <c r="O163" s="94"/>
      <c r="P163" s="242">
        <f>O163*H163</f>
        <v>0</v>
      </c>
      <c r="Q163" s="242">
        <v>0.0011000000000000001</v>
      </c>
      <c r="R163" s="242">
        <f>Q163*H163</f>
        <v>0.019800000000000002</v>
      </c>
      <c r="S163" s="242">
        <v>0</v>
      </c>
      <c r="T163" s="243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4" t="s">
        <v>290</v>
      </c>
      <c r="AT163" s="244" t="s">
        <v>612</v>
      </c>
      <c r="AU163" s="244" t="s">
        <v>89</v>
      </c>
      <c r="AY163" s="14" t="s">
        <v>263</v>
      </c>
      <c r="BE163" s="245">
        <f>IF(N163="základná",J163,0)</f>
        <v>0</v>
      </c>
      <c r="BF163" s="245">
        <f>IF(N163="znížená",J163,0)</f>
        <v>0</v>
      </c>
      <c r="BG163" s="245">
        <f>IF(N163="zákl. prenesená",J163,0)</f>
        <v>0</v>
      </c>
      <c r="BH163" s="245">
        <f>IF(N163="zníž. prenesená",J163,0)</f>
        <v>0</v>
      </c>
      <c r="BI163" s="245">
        <f>IF(N163="nulová",J163,0)</f>
        <v>0</v>
      </c>
      <c r="BJ163" s="14" t="s">
        <v>89</v>
      </c>
      <c r="BK163" s="246">
        <f>ROUND(I163*H163,3)</f>
        <v>0</v>
      </c>
      <c r="BL163" s="14" t="s">
        <v>101</v>
      </c>
      <c r="BM163" s="244" t="s">
        <v>2406</v>
      </c>
    </row>
    <row r="164" s="2" customFormat="1" ht="16.5" customHeight="1">
      <c r="A164" s="35"/>
      <c r="B164" s="36"/>
      <c r="C164" s="249" t="s">
        <v>370</v>
      </c>
      <c r="D164" s="249" t="s">
        <v>612</v>
      </c>
      <c r="E164" s="250" t="s">
        <v>2407</v>
      </c>
      <c r="F164" s="251" t="s">
        <v>2408</v>
      </c>
      <c r="G164" s="252" t="s">
        <v>410</v>
      </c>
      <c r="H164" s="253">
        <v>18</v>
      </c>
      <c r="I164" s="254"/>
      <c r="J164" s="253">
        <f>ROUND(I164*H164,3)</f>
        <v>0</v>
      </c>
      <c r="K164" s="255"/>
      <c r="L164" s="256"/>
      <c r="M164" s="257" t="s">
        <v>1</v>
      </c>
      <c r="N164" s="258" t="s">
        <v>44</v>
      </c>
      <c r="O164" s="94"/>
      <c r="P164" s="242">
        <f>O164*H164</f>
        <v>0</v>
      </c>
      <c r="Q164" s="242">
        <v>0.0015</v>
      </c>
      <c r="R164" s="242">
        <f>Q164*H164</f>
        <v>0.027</v>
      </c>
      <c r="S164" s="242">
        <v>0</v>
      </c>
      <c r="T164" s="243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4" t="s">
        <v>290</v>
      </c>
      <c r="AT164" s="244" t="s">
        <v>612</v>
      </c>
      <c r="AU164" s="244" t="s">
        <v>89</v>
      </c>
      <c r="AY164" s="14" t="s">
        <v>263</v>
      </c>
      <c r="BE164" s="245">
        <f>IF(N164="základná",J164,0)</f>
        <v>0</v>
      </c>
      <c r="BF164" s="245">
        <f>IF(N164="znížená",J164,0)</f>
        <v>0</v>
      </c>
      <c r="BG164" s="245">
        <f>IF(N164="zákl. prenesená",J164,0)</f>
        <v>0</v>
      </c>
      <c r="BH164" s="245">
        <f>IF(N164="zníž. prenesená",J164,0)</f>
        <v>0</v>
      </c>
      <c r="BI164" s="245">
        <f>IF(N164="nulová",J164,0)</f>
        <v>0</v>
      </c>
      <c r="BJ164" s="14" t="s">
        <v>89</v>
      </c>
      <c r="BK164" s="246">
        <f>ROUND(I164*H164,3)</f>
        <v>0</v>
      </c>
      <c r="BL164" s="14" t="s">
        <v>101</v>
      </c>
      <c r="BM164" s="244" t="s">
        <v>2409</v>
      </c>
    </row>
    <row r="165" s="2" customFormat="1" ht="16.5" customHeight="1">
      <c r="A165" s="35"/>
      <c r="B165" s="36"/>
      <c r="C165" s="249" t="s">
        <v>374</v>
      </c>
      <c r="D165" s="249" t="s">
        <v>612</v>
      </c>
      <c r="E165" s="250" t="s">
        <v>2410</v>
      </c>
      <c r="F165" s="251" t="s">
        <v>2411</v>
      </c>
      <c r="G165" s="252" t="s">
        <v>410</v>
      </c>
      <c r="H165" s="253">
        <v>2</v>
      </c>
      <c r="I165" s="254"/>
      <c r="J165" s="253">
        <f>ROUND(I165*H165,3)</f>
        <v>0</v>
      </c>
      <c r="K165" s="255"/>
      <c r="L165" s="256"/>
      <c r="M165" s="257" t="s">
        <v>1</v>
      </c>
      <c r="N165" s="258" t="s">
        <v>44</v>
      </c>
      <c r="O165" s="94"/>
      <c r="P165" s="242">
        <f>O165*H165</f>
        <v>0</v>
      </c>
      <c r="Q165" s="242">
        <v>0.0016999999999999999</v>
      </c>
      <c r="R165" s="242">
        <f>Q165*H165</f>
        <v>0.0033999999999999998</v>
      </c>
      <c r="S165" s="242">
        <v>0</v>
      </c>
      <c r="T165" s="243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4" t="s">
        <v>290</v>
      </c>
      <c r="AT165" s="244" t="s">
        <v>612</v>
      </c>
      <c r="AU165" s="244" t="s">
        <v>89</v>
      </c>
      <c r="AY165" s="14" t="s">
        <v>263</v>
      </c>
      <c r="BE165" s="245">
        <f>IF(N165="základná",J165,0)</f>
        <v>0</v>
      </c>
      <c r="BF165" s="245">
        <f>IF(N165="znížená",J165,0)</f>
        <v>0</v>
      </c>
      <c r="BG165" s="245">
        <f>IF(N165="zákl. prenesená",J165,0)</f>
        <v>0</v>
      </c>
      <c r="BH165" s="245">
        <f>IF(N165="zníž. prenesená",J165,0)</f>
        <v>0</v>
      </c>
      <c r="BI165" s="245">
        <f>IF(N165="nulová",J165,0)</f>
        <v>0</v>
      </c>
      <c r="BJ165" s="14" t="s">
        <v>89</v>
      </c>
      <c r="BK165" s="246">
        <f>ROUND(I165*H165,3)</f>
        <v>0</v>
      </c>
      <c r="BL165" s="14" t="s">
        <v>101</v>
      </c>
      <c r="BM165" s="244" t="s">
        <v>2412</v>
      </c>
    </row>
    <row r="166" s="2" customFormat="1" ht="16.5" customHeight="1">
      <c r="A166" s="35"/>
      <c r="B166" s="36"/>
      <c r="C166" s="249" t="s">
        <v>1482</v>
      </c>
      <c r="D166" s="249" t="s">
        <v>612</v>
      </c>
      <c r="E166" s="250" t="s">
        <v>2413</v>
      </c>
      <c r="F166" s="251" t="s">
        <v>2414</v>
      </c>
      <c r="G166" s="252" t="s">
        <v>410</v>
      </c>
      <c r="H166" s="253">
        <v>2</v>
      </c>
      <c r="I166" s="254"/>
      <c r="J166" s="253">
        <f>ROUND(I166*H166,3)</f>
        <v>0</v>
      </c>
      <c r="K166" s="255"/>
      <c r="L166" s="256"/>
      <c r="M166" s="257" t="s">
        <v>1</v>
      </c>
      <c r="N166" s="258" t="s">
        <v>44</v>
      </c>
      <c r="O166" s="94"/>
      <c r="P166" s="242">
        <f>O166*H166</f>
        <v>0</v>
      </c>
      <c r="Q166" s="242">
        <v>0.0041000000000000003</v>
      </c>
      <c r="R166" s="242">
        <f>Q166*H166</f>
        <v>0.0082000000000000007</v>
      </c>
      <c r="S166" s="242">
        <v>0</v>
      </c>
      <c r="T166" s="243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4" t="s">
        <v>290</v>
      </c>
      <c r="AT166" s="244" t="s">
        <v>612</v>
      </c>
      <c r="AU166" s="244" t="s">
        <v>89</v>
      </c>
      <c r="AY166" s="14" t="s">
        <v>263</v>
      </c>
      <c r="BE166" s="245">
        <f>IF(N166="základná",J166,0)</f>
        <v>0</v>
      </c>
      <c r="BF166" s="245">
        <f>IF(N166="znížená",J166,0)</f>
        <v>0</v>
      </c>
      <c r="BG166" s="245">
        <f>IF(N166="zákl. prenesená",J166,0)</f>
        <v>0</v>
      </c>
      <c r="BH166" s="245">
        <f>IF(N166="zníž. prenesená",J166,0)</f>
        <v>0</v>
      </c>
      <c r="BI166" s="245">
        <f>IF(N166="nulová",J166,0)</f>
        <v>0</v>
      </c>
      <c r="BJ166" s="14" t="s">
        <v>89</v>
      </c>
      <c r="BK166" s="246">
        <f>ROUND(I166*H166,3)</f>
        <v>0</v>
      </c>
      <c r="BL166" s="14" t="s">
        <v>101</v>
      </c>
      <c r="BM166" s="244" t="s">
        <v>2415</v>
      </c>
    </row>
    <row r="167" s="2" customFormat="1" ht="16.5" customHeight="1">
      <c r="A167" s="35"/>
      <c r="B167" s="36"/>
      <c r="C167" s="249" t="s">
        <v>1486</v>
      </c>
      <c r="D167" s="249" t="s">
        <v>612</v>
      </c>
      <c r="E167" s="250" t="s">
        <v>2416</v>
      </c>
      <c r="F167" s="251" t="s">
        <v>2417</v>
      </c>
      <c r="G167" s="252" t="s">
        <v>410</v>
      </c>
      <c r="H167" s="253">
        <v>10</v>
      </c>
      <c r="I167" s="254"/>
      <c r="J167" s="253">
        <f>ROUND(I167*H167,3)</f>
        <v>0</v>
      </c>
      <c r="K167" s="255"/>
      <c r="L167" s="256"/>
      <c r="M167" s="257" t="s">
        <v>1</v>
      </c>
      <c r="N167" s="258" t="s">
        <v>44</v>
      </c>
      <c r="O167" s="94"/>
      <c r="P167" s="242">
        <f>O167*H167</f>
        <v>0</v>
      </c>
      <c r="Q167" s="242">
        <v>0.0053</v>
      </c>
      <c r="R167" s="242">
        <f>Q167*H167</f>
        <v>0.052999999999999998</v>
      </c>
      <c r="S167" s="242">
        <v>0</v>
      </c>
      <c r="T167" s="243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4" t="s">
        <v>290</v>
      </c>
      <c r="AT167" s="244" t="s">
        <v>612</v>
      </c>
      <c r="AU167" s="244" t="s">
        <v>89</v>
      </c>
      <c r="AY167" s="14" t="s">
        <v>263</v>
      </c>
      <c r="BE167" s="245">
        <f>IF(N167="základná",J167,0)</f>
        <v>0</v>
      </c>
      <c r="BF167" s="245">
        <f>IF(N167="znížená",J167,0)</f>
        <v>0</v>
      </c>
      <c r="BG167" s="245">
        <f>IF(N167="zákl. prenesená",J167,0)</f>
        <v>0</v>
      </c>
      <c r="BH167" s="245">
        <f>IF(N167="zníž. prenesená",J167,0)</f>
        <v>0</v>
      </c>
      <c r="BI167" s="245">
        <f>IF(N167="nulová",J167,0)</f>
        <v>0</v>
      </c>
      <c r="BJ167" s="14" t="s">
        <v>89</v>
      </c>
      <c r="BK167" s="246">
        <f>ROUND(I167*H167,3)</f>
        <v>0</v>
      </c>
      <c r="BL167" s="14" t="s">
        <v>101</v>
      </c>
      <c r="BM167" s="244" t="s">
        <v>2418</v>
      </c>
    </row>
    <row r="168" s="2" customFormat="1" ht="44.25" customHeight="1">
      <c r="A168" s="35"/>
      <c r="B168" s="36"/>
      <c r="C168" s="233" t="s">
        <v>390</v>
      </c>
      <c r="D168" s="233" t="s">
        <v>264</v>
      </c>
      <c r="E168" s="234" t="s">
        <v>2419</v>
      </c>
      <c r="F168" s="235" t="s">
        <v>2420</v>
      </c>
      <c r="G168" s="236" t="s">
        <v>569</v>
      </c>
      <c r="H168" s="237">
        <v>2</v>
      </c>
      <c r="I168" s="238"/>
      <c r="J168" s="237">
        <f>ROUND(I168*H168,3)</f>
        <v>0</v>
      </c>
      <c r="K168" s="239"/>
      <c r="L168" s="41"/>
      <c r="M168" s="240" t="s">
        <v>1</v>
      </c>
      <c r="N168" s="241" t="s">
        <v>44</v>
      </c>
      <c r="O168" s="94"/>
      <c r="P168" s="242">
        <f>O168*H168</f>
        <v>0</v>
      </c>
      <c r="Q168" s="242">
        <v>0.00266</v>
      </c>
      <c r="R168" s="242">
        <f>Q168*H168</f>
        <v>0.0053200000000000001</v>
      </c>
      <c r="S168" s="242">
        <v>0</v>
      </c>
      <c r="T168" s="243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4" t="s">
        <v>101</v>
      </c>
      <c r="AT168" s="244" t="s">
        <v>264</v>
      </c>
      <c r="AU168" s="244" t="s">
        <v>89</v>
      </c>
      <c r="AY168" s="14" t="s">
        <v>263</v>
      </c>
      <c r="BE168" s="245">
        <f>IF(N168="základná",J168,0)</f>
        <v>0</v>
      </c>
      <c r="BF168" s="245">
        <f>IF(N168="znížená",J168,0)</f>
        <v>0</v>
      </c>
      <c r="BG168" s="245">
        <f>IF(N168="zákl. prenesená",J168,0)</f>
        <v>0</v>
      </c>
      <c r="BH168" s="245">
        <f>IF(N168="zníž. prenesená",J168,0)</f>
        <v>0</v>
      </c>
      <c r="BI168" s="245">
        <f>IF(N168="nulová",J168,0)</f>
        <v>0</v>
      </c>
      <c r="BJ168" s="14" t="s">
        <v>89</v>
      </c>
      <c r="BK168" s="246">
        <f>ROUND(I168*H168,3)</f>
        <v>0</v>
      </c>
      <c r="BL168" s="14" t="s">
        <v>101</v>
      </c>
      <c r="BM168" s="244" t="s">
        <v>2421</v>
      </c>
    </row>
    <row r="169" s="2" customFormat="1" ht="24.15" customHeight="1">
      <c r="A169" s="35"/>
      <c r="B169" s="36"/>
      <c r="C169" s="249" t="s">
        <v>403</v>
      </c>
      <c r="D169" s="249" t="s">
        <v>612</v>
      </c>
      <c r="E169" s="250" t="s">
        <v>2422</v>
      </c>
      <c r="F169" s="251" t="s">
        <v>2423</v>
      </c>
      <c r="G169" s="252" t="s">
        <v>410</v>
      </c>
      <c r="H169" s="253">
        <v>2</v>
      </c>
      <c r="I169" s="254"/>
      <c r="J169" s="253">
        <f>ROUND(I169*H169,3)</f>
        <v>0</v>
      </c>
      <c r="K169" s="255"/>
      <c r="L169" s="256"/>
      <c r="M169" s="257" t="s">
        <v>1</v>
      </c>
      <c r="N169" s="258" t="s">
        <v>44</v>
      </c>
      <c r="O169" s="94"/>
      <c r="P169" s="242">
        <f>O169*H169</f>
        <v>0</v>
      </c>
      <c r="Q169" s="242">
        <v>0.015140000000000001</v>
      </c>
      <c r="R169" s="242">
        <f>Q169*H169</f>
        <v>0.030280000000000001</v>
      </c>
      <c r="S169" s="242">
        <v>0</v>
      </c>
      <c r="T169" s="243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4" t="s">
        <v>290</v>
      </c>
      <c r="AT169" s="244" t="s">
        <v>612</v>
      </c>
      <c r="AU169" s="244" t="s">
        <v>89</v>
      </c>
      <c r="AY169" s="14" t="s">
        <v>263</v>
      </c>
      <c r="BE169" s="245">
        <f>IF(N169="základná",J169,0)</f>
        <v>0</v>
      </c>
      <c r="BF169" s="245">
        <f>IF(N169="znížená",J169,0)</f>
        <v>0</v>
      </c>
      <c r="BG169" s="245">
        <f>IF(N169="zákl. prenesená",J169,0)</f>
        <v>0</v>
      </c>
      <c r="BH169" s="245">
        <f>IF(N169="zníž. prenesená",J169,0)</f>
        <v>0</v>
      </c>
      <c r="BI169" s="245">
        <f>IF(N169="nulová",J169,0)</f>
        <v>0</v>
      </c>
      <c r="BJ169" s="14" t="s">
        <v>89</v>
      </c>
      <c r="BK169" s="246">
        <f>ROUND(I169*H169,3)</f>
        <v>0</v>
      </c>
      <c r="BL169" s="14" t="s">
        <v>101</v>
      </c>
      <c r="BM169" s="244" t="s">
        <v>2424</v>
      </c>
    </row>
    <row r="170" s="2" customFormat="1" ht="21.75" customHeight="1">
      <c r="A170" s="35"/>
      <c r="B170" s="36"/>
      <c r="C170" s="249" t="s">
        <v>1496</v>
      </c>
      <c r="D170" s="249" t="s">
        <v>612</v>
      </c>
      <c r="E170" s="250" t="s">
        <v>2425</v>
      </c>
      <c r="F170" s="251" t="s">
        <v>2426</v>
      </c>
      <c r="G170" s="252" t="s">
        <v>410</v>
      </c>
      <c r="H170" s="253">
        <v>4</v>
      </c>
      <c r="I170" s="254"/>
      <c r="J170" s="253">
        <f>ROUND(I170*H170,3)</f>
        <v>0</v>
      </c>
      <c r="K170" s="255"/>
      <c r="L170" s="256"/>
      <c r="M170" s="257" t="s">
        <v>1</v>
      </c>
      <c r="N170" s="258" t="s">
        <v>44</v>
      </c>
      <c r="O170" s="94"/>
      <c r="P170" s="242">
        <f>O170*H170</f>
        <v>0</v>
      </c>
      <c r="Q170" s="242">
        <v>0.0063099999999999996</v>
      </c>
      <c r="R170" s="242">
        <f>Q170*H170</f>
        <v>0.025239999999999999</v>
      </c>
      <c r="S170" s="242">
        <v>0</v>
      </c>
      <c r="T170" s="243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4" t="s">
        <v>290</v>
      </c>
      <c r="AT170" s="244" t="s">
        <v>612</v>
      </c>
      <c r="AU170" s="244" t="s">
        <v>89</v>
      </c>
      <c r="AY170" s="14" t="s">
        <v>263</v>
      </c>
      <c r="BE170" s="245">
        <f>IF(N170="základná",J170,0)</f>
        <v>0</v>
      </c>
      <c r="BF170" s="245">
        <f>IF(N170="znížená",J170,0)</f>
        <v>0</v>
      </c>
      <c r="BG170" s="245">
        <f>IF(N170="zákl. prenesená",J170,0)</f>
        <v>0</v>
      </c>
      <c r="BH170" s="245">
        <f>IF(N170="zníž. prenesená",J170,0)</f>
        <v>0</v>
      </c>
      <c r="BI170" s="245">
        <f>IF(N170="nulová",J170,0)</f>
        <v>0</v>
      </c>
      <c r="BJ170" s="14" t="s">
        <v>89</v>
      </c>
      <c r="BK170" s="246">
        <f>ROUND(I170*H170,3)</f>
        <v>0</v>
      </c>
      <c r="BL170" s="14" t="s">
        <v>101</v>
      </c>
      <c r="BM170" s="244" t="s">
        <v>2427</v>
      </c>
    </row>
    <row r="171" s="2" customFormat="1" ht="21.75" customHeight="1">
      <c r="A171" s="35"/>
      <c r="B171" s="36"/>
      <c r="C171" s="249" t="s">
        <v>717</v>
      </c>
      <c r="D171" s="249" t="s">
        <v>612</v>
      </c>
      <c r="E171" s="250" t="s">
        <v>2428</v>
      </c>
      <c r="F171" s="251" t="s">
        <v>2429</v>
      </c>
      <c r="G171" s="252" t="s">
        <v>410</v>
      </c>
      <c r="H171" s="253">
        <v>4</v>
      </c>
      <c r="I171" s="254"/>
      <c r="J171" s="253">
        <f>ROUND(I171*H171,3)</f>
        <v>0</v>
      </c>
      <c r="K171" s="255"/>
      <c r="L171" s="256"/>
      <c r="M171" s="257" t="s">
        <v>1</v>
      </c>
      <c r="N171" s="258" t="s">
        <v>44</v>
      </c>
      <c r="O171" s="94"/>
      <c r="P171" s="242">
        <f>O171*H171</f>
        <v>0</v>
      </c>
      <c r="Q171" s="242">
        <v>0.0063099999999999996</v>
      </c>
      <c r="R171" s="242">
        <f>Q171*H171</f>
        <v>0.025239999999999999</v>
      </c>
      <c r="S171" s="242">
        <v>0</v>
      </c>
      <c r="T171" s="243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4" t="s">
        <v>290</v>
      </c>
      <c r="AT171" s="244" t="s">
        <v>612</v>
      </c>
      <c r="AU171" s="244" t="s">
        <v>89</v>
      </c>
      <c r="AY171" s="14" t="s">
        <v>263</v>
      </c>
      <c r="BE171" s="245">
        <f>IF(N171="základná",J171,0)</f>
        <v>0</v>
      </c>
      <c r="BF171" s="245">
        <f>IF(N171="znížená",J171,0)</f>
        <v>0</v>
      </c>
      <c r="BG171" s="245">
        <f>IF(N171="zákl. prenesená",J171,0)</f>
        <v>0</v>
      </c>
      <c r="BH171" s="245">
        <f>IF(N171="zníž. prenesená",J171,0)</f>
        <v>0</v>
      </c>
      <c r="BI171" s="245">
        <f>IF(N171="nulová",J171,0)</f>
        <v>0</v>
      </c>
      <c r="BJ171" s="14" t="s">
        <v>89</v>
      </c>
      <c r="BK171" s="246">
        <f>ROUND(I171*H171,3)</f>
        <v>0</v>
      </c>
      <c r="BL171" s="14" t="s">
        <v>101</v>
      </c>
      <c r="BM171" s="244" t="s">
        <v>2430</v>
      </c>
    </row>
    <row r="172" s="2" customFormat="1" ht="16.5" customHeight="1">
      <c r="A172" s="35"/>
      <c r="B172" s="36"/>
      <c r="C172" s="249" t="s">
        <v>407</v>
      </c>
      <c r="D172" s="249" t="s">
        <v>612</v>
      </c>
      <c r="E172" s="250" t="s">
        <v>2407</v>
      </c>
      <c r="F172" s="251" t="s">
        <v>2408</v>
      </c>
      <c r="G172" s="252" t="s">
        <v>410</v>
      </c>
      <c r="H172" s="253">
        <v>4</v>
      </c>
      <c r="I172" s="254"/>
      <c r="J172" s="253">
        <f>ROUND(I172*H172,3)</f>
        <v>0</v>
      </c>
      <c r="K172" s="255"/>
      <c r="L172" s="256"/>
      <c r="M172" s="257" t="s">
        <v>1</v>
      </c>
      <c r="N172" s="258" t="s">
        <v>44</v>
      </c>
      <c r="O172" s="94"/>
      <c r="P172" s="242">
        <f>O172*H172</f>
        <v>0</v>
      </c>
      <c r="Q172" s="242">
        <v>0.0015</v>
      </c>
      <c r="R172" s="242">
        <f>Q172*H172</f>
        <v>0.0060000000000000001</v>
      </c>
      <c r="S172" s="242">
        <v>0</v>
      </c>
      <c r="T172" s="243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44" t="s">
        <v>290</v>
      </c>
      <c r="AT172" s="244" t="s">
        <v>612</v>
      </c>
      <c r="AU172" s="244" t="s">
        <v>89</v>
      </c>
      <c r="AY172" s="14" t="s">
        <v>263</v>
      </c>
      <c r="BE172" s="245">
        <f>IF(N172="základná",J172,0)</f>
        <v>0</v>
      </c>
      <c r="BF172" s="245">
        <f>IF(N172="znížená",J172,0)</f>
        <v>0</v>
      </c>
      <c r="BG172" s="245">
        <f>IF(N172="zákl. prenesená",J172,0)</f>
        <v>0</v>
      </c>
      <c r="BH172" s="245">
        <f>IF(N172="zníž. prenesená",J172,0)</f>
        <v>0</v>
      </c>
      <c r="BI172" s="245">
        <f>IF(N172="nulová",J172,0)</f>
        <v>0</v>
      </c>
      <c r="BJ172" s="14" t="s">
        <v>89</v>
      </c>
      <c r="BK172" s="246">
        <f>ROUND(I172*H172,3)</f>
        <v>0</v>
      </c>
      <c r="BL172" s="14" t="s">
        <v>101</v>
      </c>
      <c r="BM172" s="244" t="s">
        <v>2431</v>
      </c>
    </row>
    <row r="173" s="12" customFormat="1" ht="22.8" customHeight="1">
      <c r="A173" s="12"/>
      <c r="B173" s="219"/>
      <c r="C173" s="220"/>
      <c r="D173" s="221" t="s">
        <v>77</v>
      </c>
      <c r="E173" s="247" t="s">
        <v>689</v>
      </c>
      <c r="F173" s="247" t="s">
        <v>2432</v>
      </c>
      <c r="G173" s="220"/>
      <c r="H173" s="220"/>
      <c r="I173" s="223"/>
      <c r="J173" s="248">
        <f>BK173</f>
        <v>0</v>
      </c>
      <c r="K173" s="220"/>
      <c r="L173" s="225"/>
      <c r="M173" s="226"/>
      <c r="N173" s="227"/>
      <c r="O173" s="227"/>
      <c r="P173" s="228">
        <f>P174</f>
        <v>0</v>
      </c>
      <c r="Q173" s="227"/>
      <c r="R173" s="228">
        <f>R174</f>
        <v>0</v>
      </c>
      <c r="S173" s="227"/>
      <c r="T173" s="229">
        <f>T174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30" t="s">
        <v>85</v>
      </c>
      <c r="AT173" s="231" t="s">
        <v>77</v>
      </c>
      <c r="AU173" s="231" t="s">
        <v>85</v>
      </c>
      <c r="AY173" s="230" t="s">
        <v>263</v>
      </c>
      <c r="BK173" s="232">
        <f>BK174</f>
        <v>0</v>
      </c>
    </row>
    <row r="174" s="2" customFormat="1" ht="33" customHeight="1">
      <c r="A174" s="35"/>
      <c r="B174" s="36"/>
      <c r="C174" s="233" t="s">
        <v>420</v>
      </c>
      <c r="D174" s="233" t="s">
        <v>264</v>
      </c>
      <c r="E174" s="234" t="s">
        <v>2433</v>
      </c>
      <c r="F174" s="235" t="s">
        <v>2434</v>
      </c>
      <c r="G174" s="236" t="s">
        <v>313</v>
      </c>
      <c r="H174" s="237">
        <v>24.103999999999999</v>
      </c>
      <c r="I174" s="238"/>
      <c r="J174" s="237">
        <f>ROUND(I174*H174,3)</f>
        <v>0</v>
      </c>
      <c r="K174" s="239"/>
      <c r="L174" s="41"/>
      <c r="M174" s="240" t="s">
        <v>1</v>
      </c>
      <c r="N174" s="241" t="s">
        <v>44</v>
      </c>
      <c r="O174" s="94"/>
      <c r="P174" s="242">
        <f>O174*H174</f>
        <v>0</v>
      </c>
      <c r="Q174" s="242">
        <v>0</v>
      </c>
      <c r="R174" s="242">
        <f>Q174*H174</f>
        <v>0</v>
      </c>
      <c r="S174" s="242">
        <v>0</v>
      </c>
      <c r="T174" s="243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44" t="s">
        <v>101</v>
      </c>
      <c r="AT174" s="244" t="s">
        <v>264</v>
      </c>
      <c r="AU174" s="244" t="s">
        <v>89</v>
      </c>
      <c r="AY174" s="14" t="s">
        <v>263</v>
      </c>
      <c r="BE174" s="245">
        <f>IF(N174="základná",J174,0)</f>
        <v>0</v>
      </c>
      <c r="BF174" s="245">
        <f>IF(N174="znížená",J174,0)</f>
        <v>0</v>
      </c>
      <c r="BG174" s="245">
        <f>IF(N174="zákl. prenesená",J174,0)</f>
        <v>0</v>
      </c>
      <c r="BH174" s="245">
        <f>IF(N174="zníž. prenesená",J174,0)</f>
        <v>0</v>
      </c>
      <c r="BI174" s="245">
        <f>IF(N174="nulová",J174,0)</f>
        <v>0</v>
      </c>
      <c r="BJ174" s="14" t="s">
        <v>89</v>
      </c>
      <c r="BK174" s="246">
        <f>ROUND(I174*H174,3)</f>
        <v>0</v>
      </c>
      <c r="BL174" s="14" t="s">
        <v>101</v>
      </c>
      <c r="BM174" s="244" t="s">
        <v>2435</v>
      </c>
    </row>
    <row r="175" s="12" customFormat="1" ht="25.92" customHeight="1">
      <c r="A175" s="12"/>
      <c r="B175" s="219"/>
      <c r="C175" s="220"/>
      <c r="D175" s="221" t="s">
        <v>77</v>
      </c>
      <c r="E175" s="222" t="s">
        <v>612</v>
      </c>
      <c r="F175" s="222" t="s">
        <v>2436</v>
      </c>
      <c r="G175" s="220"/>
      <c r="H175" s="220"/>
      <c r="I175" s="223"/>
      <c r="J175" s="224">
        <f>BK175</f>
        <v>0</v>
      </c>
      <c r="K175" s="220"/>
      <c r="L175" s="225"/>
      <c r="M175" s="226"/>
      <c r="N175" s="227"/>
      <c r="O175" s="227"/>
      <c r="P175" s="228">
        <f>P176+P187</f>
        <v>0</v>
      </c>
      <c r="Q175" s="227"/>
      <c r="R175" s="228">
        <f>R176+R187</f>
        <v>0.04972</v>
      </c>
      <c r="S175" s="227"/>
      <c r="T175" s="229">
        <f>T176+T187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30" t="s">
        <v>96</v>
      </c>
      <c r="AT175" s="231" t="s">
        <v>77</v>
      </c>
      <c r="AU175" s="231" t="s">
        <v>78</v>
      </c>
      <c r="AY175" s="230" t="s">
        <v>263</v>
      </c>
      <c r="BK175" s="232">
        <f>BK176+BK187</f>
        <v>0</v>
      </c>
    </row>
    <row r="176" s="12" customFormat="1" ht="22.8" customHeight="1">
      <c r="A176" s="12"/>
      <c r="B176" s="219"/>
      <c r="C176" s="220"/>
      <c r="D176" s="221" t="s">
        <v>77</v>
      </c>
      <c r="E176" s="247" t="s">
        <v>2437</v>
      </c>
      <c r="F176" s="247" t="s">
        <v>2438</v>
      </c>
      <c r="G176" s="220"/>
      <c r="H176" s="220"/>
      <c r="I176" s="223"/>
      <c r="J176" s="248">
        <f>BK176</f>
        <v>0</v>
      </c>
      <c r="K176" s="220"/>
      <c r="L176" s="225"/>
      <c r="M176" s="226"/>
      <c r="N176" s="227"/>
      <c r="O176" s="227"/>
      <c r="P176" s="228">
        <f>SUM(P177:P186)</f>
        <v>0</v>
      </c>
      <c r="Q176" s="227"/>
      <c r="R176" s="228">
        <f>SUM(R177:R186)</f>
        <v>0.035000000000000003</v>
      </c>
      <c r="S176" s="227"/>
      <c r="T176" s="229">
        <f>SUM(T177:T186)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30" t="s">
        <v>96</v>
      </c>
      <c r="AT176" s="231" t="s">
        <v>77</v>
      </c>
      <c r="AU176" s="231" t="s">
        <v>85</v>
      </c>
      <c r="AY176" s="230" t="s">
        <v>263</v>
      </c>
      <c r="BK176" s="232">
        <f>SUM(BK177:BK186)</f>
        <v>0</v>
      </c>
    </row>
    <row r="177" s="2" customFormat="1" ht="24.15" customHeight="1">
      <c r="A177" s="35"/>
      <c r="B177" s="36"/>
      <c r="C177" s="233" t="s">
        <v>424</v>
      </c>
      <c r="D177" s="233" t="s">
        <v>264</v>
      </c>
      <c r="E177" s="234" t="s">
        <v>2439</v>
      </c>
      <c r="F177" s="235" t="s">
        <v>2440</v>
      </c>
      <c r="G177" s="236" t="s">
        <v>569</v>
      </c>
      <c r="H177" s="237">
        <v>64</v>
      </c>
      <c r="I177" s="238"/>
      <c r="J177" s="237">
        <f>ROUND(I177*H177,3)</f>
        <v>0</v>
      </c>
      <c r="K177" s="239"/>
      <c r="L177" s="41"/>
      <c r="M177" s="240" t="s">
        <v>1</v>
      </c>
      <c r="N177" s="241" t="s">
        <v>44</v>
      </c>
      <c r="O177" s="94"/>
      <c r="P177" s="242">
        <f>O177*H177</f>
        <v>0</v>
      </c>
      <c r="Q177" s="242">
        <v>0</v>
      </c>
      <c r="R177" s="242">
        <f>Q177*H177</f>
        <v>0</v>
      </c>
      <c r="S177" s="242">
        <v>0</v>
      </c>
      <c r="T177" s="243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44" t="s">
        <v>542</v>
      </c>
      <c r="AT177" s="244" t="s">
        <v>264</v>
      </c>
      <c r="AU177" s="244" t="s">
        <v>89</v>
      </c>
      <c r="AY177" s="14" t="s">
        <v>263</v>
      </c>
      <c r="BE177" s="245">
        <f>IF(N177="základná",J177,0)</f>
        <v>0</v>
      </c>
      <c r="BF177" s="245">
        <f>IF(N177="znížená",J177,0)</f>
        <v>0</v>
      </c>
      <c r="BG177" s="245">
        <f>IF(N177="zákl. prenesená",J177,0)</f>
        <v>0</v>
      </c>
      <c r="BH177" s="245">
        <f>IF(N177="zníž. prenesená",J177,0)</f>
        <v>0</v>
      </c>
      <c r="BI177" s="245">
        <f>IF(N177="nulová",J177,0)</f>
        <v>0</v>
      </c>
      <c r="BJ177" s="14" t="s">
        <v>89</v>
      </c>
      <c r="BK177" s="246">
        <f>ROUND(I177*H177,3)</f>
        <v>0</v>
      </c>
      <c r="BL177" s="14" t="s">
        <v>542</v>
      </c>
      <c r="BM177" s="244" t="s">
        <v>2441</v>
      </c>
    </row>
    <row r="178" s="2" customFormat="1" ht="21.75" customHeight="1">
      <c r="A178" s="35"/>
      <c r="B178" s="36"/>
      <c r="C178" s="233" t="s">
        <v>1519</v>
      </c>
      <c r="D178" s="233" t="s">
        <v>264</v>
      </c>
      <c r="E178" s="234" t="s">
        <v>2442</v>
      </c>
      <c r="F178" s="235" t="s">
        <v>2443</v>
      </c>
      <c r="G178" s="236" t="s">
        <v>410</v>
      </c>
      <c r="H178" s="237">
        <v>2</v>
      </c>
      <c r="I178" s="238"/>
      <c r="J178" s="237">
        <f>ROUND(I178*H178,3)</f>
        <v>0</v>
      </c>
      <c r="K178" s="239"/>
      <c r="L178" s="41"/>
      <c r="M178" s="240" t="s">
        <v>1</v>
      </c>
      <c r="N178" s="241" t="s">
        <v>44</v>
      </c>
      <c r="O178" s="94"/>
      <c r="P178" s="242">
        <f>O178*H178</f>
        <v>0</v>
      </c>
      <c r="Q178" s="242">
        <v>0</v>
      </c>
      <c r="R178" s="242">
        <f>Q178*H178</f>
        <v>0</v>
      </c>
      <c r="S178" s="242">
        <v>0</v>
      </c>
      <c r="T178" s="243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44" t="s">
        <v>542</v>
      </c>
      <c r="AT178" s="244" t="s">
        <v>264</v>
      </c>
      <c r="AU178" s="244" t="s">
        <v>89</v>
      </c>
      <c r="AY178" s="14" t="s">
        <v>263</v>
      </c>
      <c r="BE178" s="245">
        <f>IF(N178="základná",J178,0)</f>
        <v>0</v>
      </c>
      <c r="BF178" s="245">
        <f>IF(N178="znížená",J178,0)</f>
        <v>0</v>
      </c>
      <c r="BG178" s="245">
        <f>IF(N178="zákl. prenesená",J178,0)</f>
        <v>0</v>
      </c>
      <c r="BH178" s="245">
        <f>IF(N178="zníž. prenesená",J178,0)</f>
        <v>0</v>
      </c>
      <c r="BI178" s="245">
        <f>IF(N178="nulová",J178,0)</f>
        <v>0</v>
      </c>
      <c r="BJ178" s="14" t="s">
        <v>89</v>
      </c>
      <c r="BK178" s="246">
        <f>ROUND(I178*H178,3)</f>
        <v>0</v>
      </c>
      <c r="BL178" s="14" t="s">
        <v>542</v>
      </c>
      <c r="BM178" s="244" t="s">
        <v>2444</v>
      </c>
    </row>
    <row r="179" s="2" customFormat="1" ht="21.75" customHeight="1">
      <c r="A179" s="35"/>
      <c r="B179" s="36"/>
      <c r="C179" s="249" t="s">
        <v>432</v>
      </c>
      <c r="D179" s="249" t="s">
        <v>612</v>
      </c>
      <c r="E179" s="250" t="s">
        <v>2445</v>
      </c>
      <c r="F179" s="251" t="s">
        <v>2446</v>
      </c>
      <c r="G179" s="252" t="s">
        <v>410</v>
      </c>
      <c r="H179" s="253">
        <v>2</v>
      </c>
      <c r="I179" s="254"/>
      <c r="J179" s="253">
        <f>ROUND(I179*H179,3)</f>
        <v>0</v>
      </c>
      <c r="K179" s="255"/>
      <c r="L179" s="256"/>
      <c r="M179" s="257" t="s">
        <v>1</v>
      </c>
      <c r="N179" s="258" t="s">
        <v>44</v>
      </c>
      <c r="O179" s="94"/>
      <c r="P179" s="242">
        <f>O179*H179</f>
        <v>0</v>
      </c>
      <c r="Q179" s="242">
        <v>0.0030000000000000001</v>
      </c>
      <c r="R179" s="242">
        <f>Q179*H179</f>
        <v>0.0060000000000000001</v>
      </c>
      <c r="S179" s="242">
        <v>0</v>
      </c>
      <c r="T179" s="243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44" t="s">
        <v>343</v>
      </c>
      <c r="AT179" s="244" t="s">
        <v>612</v>
      </c>
      <c r="AU179" s="244" t="s">
        <v>89</v>
      </c>
      <c r="AY179" s="14" t="s">
        <v>263</v>
      </c>
      <c r="BE179" s="245">
        <f>IF(N179="základná",J179,0)</f>
        <v>0</v>
      </c>
      <c r="BF179" s="245">
        <f>IF(N179="znížená",J179,0)</f>
        <v>0</v>
      </c>
      <c r="BG179" s="245">
        <f>IF(N179="zákl. prenesená",J179,0)</f>
        <v>0</v>
      </c>
      <c r="BH179" s="245">
        <f>IF(N179="zníž. prenesená",J179,0)</f>
        <v>0</v>
      </c>
      <c r="BI179" s="245">
        <f>IF(N179="nulová",J179,0)</f>
        <v>0</v>
      </c>
      <c r="BJ179" s="14" t="s">
        <v>89</v>
      </c>
      <c r="BK179" s="246">
        <f>ROUND(I179*H179,3)</f>
        <v>0</v>
      </c>
      <c r="BL179" s="14" t="s">
        <v>542</v>
      </c>
      <c r="BM179" s="244" t="s">
        <v>2447</v>
      </c>
    </row>
    <row r="180" s="2" customFormat="1" ht="16.5" customHeight="1">
      <c r="A180" s="35"/>
      <c r="B180" s="36"/>
      <c r="C180" s="233" t="s">
        <v>436</v>
      </c>
      <c r="D180" s="233" t="s">
        <v>264</v>
      </c>
      <c r="E180" s="234" t="s">
        <v>2448</v>
      </c>
      <c r="F180" s="235" t="s">
        <v>2449</v>
      </c>
      <c r="G180" s="236" t="s">
        <v>410</v>
      </c>
      <c r="H180" s="237">
        <v>2</v>
      </c>
      <c r="I180" s="238"/>
      <c r="J180" s="237">
        <f>ROUND(I180*H180,3)</f>
        <v>0</v>
      </c>
      <c r="K180" s="239"/>
      <c r="L180" s="41"/>
      <c r="M180" s="240" t="s">
        <v>1</v>
      </c>
      <c r="N180" s="241" t="s">
        <v>44</v>
      </c>
      <c r="O180" s="94"/>
      <c r="P180" s="242">
        <f>O180*H180</f>
        <v>0</v>
      </c>
      <c r="Q180" s="242">
        <v>0</v>
      </c>
      <c r="R180" s="242">
        <f>Q180*H180</f>
        <v>0</v>
      </c>
      <c r="S180" s="242">
        <v>0</v>
      </c>
      <c r="T180" s="243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44" t="s">
        <v>542</v>
      </c>
      <c r="AT180" s="244" t="s">
        <v>264</v>
      </c>
      <c r="AU180" s="244" t="s">
        <v>89</v>
      </c>
      <c r="AY180" s="14" t="s">
        <v>263</v>
      </c>
      <c r="BE180" s="245">
        <f>IF(N180="základná",J180,0)</f>
        <v>0</v>
      </c>
      <c r="BF180" s="245">
        <f>IF(N180="znížená",J180,0)</f>
        <v>0</v>
      </c>
      <c r="BG180" s="245">
        <f>IF(N180="zákl. prenesená",J180,0)</f>
        <v>0</v>
      </c>
      <c r="BH180" s="245">
        <f>IF(N180="zníž. prenesená",J180,0)</f>
        <v>0</v>
      </c>
      <c r="BI180" s="245">
        <f>IF(N180="nulová",J180,0)</f>
        <v>0</v>
      </c>
      <c r="BJ180" s="14" t="s">
        <v>89</v>
      </c>
      <c r="BK180" s="246">
        <f>ROUND(I180*H180,3)</f>
        <v>0</v>
      </c>
      <c r="BL180" s="14" t="s">
        <v>542</v>
      </c>
      <c r="BM180" s="244" t="s">
        <v>2450</v>
      </c>
    </row>
    <row r="181" s="2" customFormat="1" ht="16.5" customHeight="1">
      <c r="A181" s="35"/>
      <c r="B181" s="36"/>
      <c r="C181" s="249" t="s">
        <v>440</v>
      </c>
      <c r="D181" s="249" t="s">
        <v>612</v>
      </c>
      <c r="E181" s="250" t="s">
        <v>2451</v>
      </c>
      <c r="F181" s="251" t="s">
        <v>2452</v>
      </c>
      <c r="G181" s="252" t="s">
        <v>410</v>
      </c>
      <c r="H181" s="253">
        <v>2</v>
      </c>
      <c r="I181" s="254"/>
      <c r="J181" s="253">
        <f>ROUND(I181*H181,3)</f>
        <v>0</v>
      </c>
      <c r="K181" s="255"/>
      <c r="L181" s="256"/>
      <c r="M181" s="257" t="s">
        <v>1</v>
      </c>
      <c r="N181" s="258" t="s">
        <v>44</v>
      </c>
      <c r="O181" s="94"/>
      <c r="P181" s="242">
        <f>O181*H181</f>
        <v>0</v>
      </c>
      <c r="Q181" s="242">
        <v>0.014500000000000001</v>
      </c>
      <c r="R181" s="242">
        <f>Q181*H181</f>
        <v>0.029000000000000001</v>
      </c>
      <c r="S181" s="242">
        <v>0</v>
      </c>
      <c r="T181" s="243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44" t="s">
        <v>343</v>
      </c>
      <c r="AT181" s="244" t="s">
        <v>612</v>
      </c>
      <c r="AU181" s="244" t="s">
        <v>89</v>
      </c>
      <c r="AY181" s="14" t="s">
        <v>263</v>
      </c>
      <c r="BE181" s="245">
        <f>IF(N181="základná",J181,0)</f>
        <v>0</v>
      </c>
      <c r="BF181" s="245">
        <f>IF(N181="znížená",J181,0)</f>
        <v>0</v>
      </c>
      <c r="BG181" s="245">
        <f>IF(N181="zákl. prenesená",J181,0)</f>
        <v>0</v>
      </c>
      <c r="BH181" s="245">
        <f>IF(N181="zníž. prenesená",J181,0)</f>
        <v>0</v>
      </c>
      <c r="BI181" s="245">
        <f>IF(N181="nulová",J181,0)</f>
        <v>0</v>
      </c>
      <c r="BJ181" s="14" t="s">
        <v>89</v>
      </c>
      <c r="BK181" s="246">
        <f>ROUND(I181*H181,3)</f>
        <v>0</v>
      </c>
      <c r="BL181" s="14" t="s">
        <v>542</v>
      </c>
      <c r="BM181" s="244" t="s">
        <v>2453</v>
      </c>
    </row>
    <row r="182" s="2" customFormat="1" ht="16.5" customHeight="1">
      <c r="A182" s="35"/>
      <c r="B182" s="36"/>
      <c r="C182" s="233" t="s">
        <v>444</v>
      </c>
      <c r="D182" s="233" t="s">
        <v>264</v>
      </c>
      <c r="E182" s="234" t="s">
        <v>2454</v>
      </c>
      <c r="F182" s="235" t="s">
        <v>2455</v>
      </c>
      <c r="G182" s="236" t="s">
        <v>410</v>
      </c>
      <c r="H182" s="237">
        <v>2</v>
      </c>
      <c r="I182" s="238"/>
      <c r="J182" s="237">
        <f>ROUND(I182*H182,3)</f>
        <v>0</v>
      </c>
      <c r="K182" s="239"/>
      <c r="L182" s="41"/>
      <c r="M182" s="240" t="s">
        <v>1</v>
      </c>
      <c r="N182" s="241" t="s">
        <v>44</v>
      </c>
      <c r="O182" s="94"/>
      <c r="P182" s="242">
        <f>O182*H182</f>
        <v>0</v>
      </c>
      <c r="Q182" s="242">
        <v>0</v>
      </c>
      <c r="R182" s="242">
        <f>Q182*H182</f>
        <v>0</v>
      </c>
      <c r="S182" s="242">
        <v>0</v>
      </c>
      <c r="T182" s="243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44" t="s">
        <v>542</v>
      </c>
      <c r="AT182" s="244" t="s">
        <v>264</v>
      </c>
      <c r="AU182" s="244" t="s">
        <v>89</v>
      </c>
      <c r="AY182" s="14" t="s">
        <v>263</v>
      </c>
      <c r="BE182" s="245">
        <f>IF(N182="základná",J182,0)</f>
        <v>0</v>
      </c>
      <c r="BF182" s="245">
        <f>IF(N182="znížená",J182,0)</f>
        <v>0</v>
      </c>
      <c r="BG182" s="245">
        <f>IF(N182="zákl. prenesená",J182,0)</f>
        <v>0</v>
      </c>
      <c r="BH182" s="245">
        <f>IF(N182="zníž. prenesená",J182,0)</f>
        <v>0</v>
      </c>
      <c r="BI182" s="245">
        <f>IF(N182="nulová",J182,0)</f>
        <v>0</v>
      </c>
      <c r="BJ182" s="14" t="s">
        <v>89</v>
      </c>
      <c r="BK182" s="246">
        <f>ROUND(I182*H182,3)</f>
        <v>0</v>
      </c>
      <c r="BL182" s="14" t="s">
        <v>542</v>
      </c>
      <c r="BM182" s="244" t="s">
        <v>2456</v>
      </c>
    </row>
    <row r="183" s="2" customFormat="1" ht="16.5" customHeight="1">
      <c r="A183" s="35"/>
      <c r="B183" s="36"/>
      <c r="C183" s="233" t="s">
        <v>456</v>
      </c>
      <c r="D183" s="233" t="s">
        <v>264</v>
      </c>
      <c r="E183" s="234" t="s">
        <v>2457</v>
      </c>
      <c r="F183" s="235" t="s">
        <v>2458</v>
      </c>
      <c r="G183" s="236" t="s">
        <v>569</v>
      </c>
      <c r="H183" s="237">
        <v>64</v>
      </c>
      <c r="I183" s="238"/>
      <c r="J183" s="237">
        <f>ROUND(I183*H183,3)</f>
        <v>0</v>
      </c>
      <c r="K183" s="239"/>
      <c r="L183" s="41"/>
      <c r="M183" s="240" t="s">
        <v>1</v>
      </c>
      <c r="N183" s="241" t="s">
        <v>44</v>
      </c>
      <c r="O183" s="94"/>
      <c r="P183" s="242">
        <f>O183*H183</f>
        <v>0</v>
      </c>
      <c r="Q183" s="242">
        <v>0</v>
      </c>
      <c r="R183" s="242">
        <f>Q183*H183</f>
        <v>0</v>
      </c>
      <c r="S183" s="242">
        <v>0</v>
      </c>
      <c r="T183" s="243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44" t="s">
        <v>542</v>
      </c>
      <c r="AT183" s="244" t="s">
        <v>264</v>
      </c>
      <c r="AU183" s="244" t="s">
        <v>89</v>
      </c>
      <c r="AY183" s="14" t="s">
        <v>263</v>
      </c>
      <c r="BE183" s="245">
        <f>IF(N183="základná",J183,0)</f>
        <v>0</v>
      </c>
      <c r="BF183" s="245">
        <f>IF(N183="znížená",J183,0)</f>
        <v>0</v>
      </c>
      <c r="BG183" s="245">
        <f>IF(N183="zákl. prenesená",J183,0)</f>
        <v>0</v>
      </c>
      <c r="BH183" s="245">
        <f>IF(N183="zníž. prenesená",J183,0)</f>
        <v>0</v>
      </c>
      <c r="BI183" s="245">
        <f>IF(N183="nulová",J183,0)</f>
        <v>0</v>
      </c>
      <c r="BJ183" s="14" t="s">
        <v>89</v>
      </c>
      <c r="BK183" s="246">
        <f>ROUND(I183*H183,3)</f>
        <v>0</v>
      </c>
      <c r="BL183" s="14" t="s">
        <v>542</v>
      </c>
      <c r="BM183" s="244" t="s">
        <v>2459</v>
      </c>
    </row>
    <row r="184" s="2" customFormat="1" ht="16.5" customHeight="1">
      <c r="A184" s="35"/>
      <c r="B184" s="36"/>
      <c r="C184" s="233" t="s">
        <v>460</v>
      </c>
      <c r="D184" s="233" t="s">
        <v>264</v>
      </c>
      <c r="E184" s="234" t="s">
        <v>2460</v>
      </c>
      <c r="F184" s="235" t="s">
        <v>2461</v>
      </c>
      <c r="G184" s="236" t="s">
        <v>1445</v>
      </c>
      <c r="H184" s="238"/>
      <c r="I184" s="238"/>
      <c r="J184" s="237">
        <f>ROUND(I184*H184,3)</f>
        <v>0</v>
      </c>
      <c r="K184" s="239"/>
      <c r="L184" s="41"/>
      <c r="M184" s="240" t="s">
        <v>1</v>
      </c>
      <c r="N184" s="241" t="s">
        <v>44</v>
      </c>
      <c r="O184" s="94"/>
      <c r="P184" s="242">
        <f>O184*H184</f>
        <v>0</v>
      </c>
      <c r="Q184" s="242">
        <v>0</v>
      </c>
      <c r="R184" s="242">
        <f>Q184*H184</f>
        <v>0</v>
      </c>
      <c r="S184" s="242">
        <v>0</v>
      </c>
      <c r="T184" s="243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44" t="s">
        <v>542</v>
      </c>
      <c r="AT184" s="244" t="s">
        <v>264</v>
      </c>
      <c r="AU184" s="244" t="s">
        <v>89</v>
      </c>
      <c r="AY184" s="14" t="s">
        <v>263</v>
      </c>
      <c r="BE184" s="245">
        <f>IF(N184="základná",J184,0)</f>
        <v>0</v>
      </c>
      <c r="BF184" s="245">
        <f>IF(N184="znížená",J184,0)</f>
        <v>0</v>
      </c>
      <c r="BG184" s="245">
        <f>IF(N184="zákl. prenesená",J184,0)</f>
        <v>0</v>
      </c>
      <c r="BH184" s="245">
        <f>IF(N184="zníž. prenesená",J184,0)</f>
        <v>0</v>
      </c>
      <c r="BI184" s="245">
        <f>IF(N184="nulová",J184,0)</f>
        <v>0</v>
      </c>
      <c r="BJ184" s="14" t="s">
        <v>89</v>
      </c>
      <c r="BK184" s="246">
        <f>ROUND(I184*H184,3)</f>
        <v>0</v>
      </c>
      <c r="BL184" s="14" t="s">
        <v>542</v>
      </c>
      <c r="BM184" s="244" t="s">
        <v>2462</v>
      </c>
    </row>
    <row r="185" s="2" customFormat="1" ht="16.5" customHeight="1">
      <c r="A185" s="35"/>
      <c r="B185" s="36"/>
      <c r="C185" s="233" t="s">
        <v>464</v>
      </c>
      <c r="D185" s="233" t="s">
        <v>264</v>
      </c>
      <c r="E185" s="234" t="s">
        <v>2463</v>
      </c>
      <c r="F185" s="235" t="s">
        <v>2464</v>
      </c>
      <c r="G185" s="236" t="s">
        <v>1445</v>
      </c>
      <c r="H185" s="238"/>
      <c r="I185" s="238"/>
      <c r="J185" s="237">
        <f>ROUND(I185*H185,3)</f>
        <v>0</v>
      </c>
      <c r="K185" s="239"/>
      <c r="L185" s="41"/>
      <c r="M185" s="240" t="s">
        <v>1</v>
      </c>
      <c r="N185" s="241" t="s">
        <v>44</v>
      </c>
      <c r="O185" s="94"/>
      <c r="P185" s="242">
        <f>O185*H185</f>
        <v>0</v>
      </c>
      <c r="Q185" s="242">
        <v>0</v>
      </c>
      <c r="R185" s="242">
        <f>Q185*H185</f>
        <v>0</v>
      </c>
      <c r="S185" s="242">
        <v>0</v>
      </c>
      <c r="T185" s="243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44" t="s">
        <v>542</v>
      </c>
      <c r="AT185" s="244" t="s">
        <v>264</v>
      </c>
      <c r="AU185" s="244" t="s">
        <v>89</v>
      </c>
      <c r="AY185" s="14" t="s">
        <v>263</v>
      </c>
      <c r="BE185" s="245">
        <f>IF(N185="základná",J185,0)</f>
        <v>0</v>
      </c>
      <c r="BF185" s="245">
        <f>IF(N185="znížená",J185,0)</f>
        <v>0</v>
      </c>
      <c r="BG185" s="245">
        <f>IF(N185="zákl. prenesená",J185,0)</f>
        <v>0</v>
      </c>
      <c r="BH185" s="245">
        <f>IF(N185="zníž. prenesená",J185,0)</f>
        <v>0</v>
      </c>
      <c r="BI185" s="245">
        <f>IF(N185="nulová",J185,0)</f>
        <v>0</v>
      </c>
      <c r="BJ185" s="14" t="s">
        <v>89</v>
      </c>
      <c r="BK185" s="246">
        <f>ROUND(I185*H185,3)</f>
        <v>0</v>
      </c>
      <c r="BL185" s="14" t="s">
        <v>542</v>
      </c>
      <c r="BM185" s="244" t="s">
        <v>2465</v>
      </c>
    </row>
    <row r="186" s="2" customFormat="1" ht="16.5" customHeight="1">
      <c r="A186" s="35"/>
      <c r="B186" s="36"/>
      <c r="C186" s="233" t="s">
        <v>468</v>
      </c>
      <c r="D186" s="233" t="s">
        <v>264</v>
      </c>
      <c r="E186" s="234" t="s">
        <v>2466</v>
      </c>
      <c r="F186" s="235" t="s">
        <v>2467</v>
      </c>
      <c r="G186" s="236" t="s">
        <v>1445</v>
      </c>
      <c r="H186" s="238"/>
      <c r="I186" s="238"/>
      <c r="J186" s="237">
        <f>ROUND(I186*H186,3)</f>
        <v>0</v>
      </c>
      <c r="K186" s="239"/>
      <c r="L186" s="41"/>
      <c r="M186" s="240" t="s">
        <v>1</v>
      </c>
      <c r="N186" s="241" t="s">
        <v>44</v>
      </c>
      <c r="O186" s="94"/>
      <c r="P186" s="242">
        <f>O186*H186</f>
        <v>0</v>
      </c>
      <c r="Q186" s="242">
        <v>0</v>
      </c>
      <c r="R186" s="242">
        <f>Q186*H186</f>
        <v>0</v>
      </c>
      <c r="S186" s="242">
        <v>0</v>
      </c>
      <c r="T186" s="243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44" t="s">
        <v>542</v>
      </c>
      <c r="AT186" s="244" t="s">
        <v>264</v>
      </c>
      <c r="AU186" s="244" t="s">
        <v>89</v>
      </c>
      <c r="AY186" s="14" t="s">
        <v>263</v>
      </c>
      <c r="BE186" s="245">
        <f>IF(N186="základná",J186,0)</f>
        <v>0</v>
      </c>
      <c r="BF186" s="245">
        <f>IF(N186="znížená",J186,0)</f>
        <v>0</v>
      </c>
      <c r="BG186" s="245">
        <f>IF(N186="zákl. prenesená",J186,0)</f>
        <v>0</v>
      </c>
      <c r="BH186" s="245">
        <f>IF(N186="zníž. prenesená",J186,0)</f>
        <v>0</v>
      </c>
      <c r="BI186" s="245">
        <f>IF(N186="nulová",J186,0)</f>
        <v>0</v>
      </c>
      <c r="BJ186" s="14" t="s">
        <v>89</v>
      </c>
      <c r="BK186" s="246">
        <f>ROUND(I186*H186,3)</f>
        <v>0</v>
      </c>
      <c r="BL186" s="14" t="s">
        <v>542</v>
      </c>
      <c r="BM186" s="244" t="s">
        <v>2468</v>
      </c>
    </row>
    <row r="187" s="12" customFormat="1" ht="22.8" customHeight="1">
      <c r="A187" s="12"/>
      <c r="B187" s="219"/>
      <c r="C187" s="220"/>
      <c r="D187" s="221" t="s">
        <v>77</v>
      </c>
      <c r="E187" s="247" t="s">
        <v>2469</v>
      </c>
      <c r="F187" s="247" t="s">
        <v>2470</v>
      </c>
      <c r="G187" s="220"/>
      <c r="H187" s="220"/>
      <c r="I187" s="223"/>
      <c r="J187" s="248">
        <f>BK187</f>
        <v>0</v>
      </c>
      <c r="K187" s="220"/>
      <c r="L187" s="225"/>
      <c r="M187" s="226"/>
      <c r="N187" s="227"/>
      <c r="O187" s="227"/>
      <c r="P187" s="228">
        <f>SUM(P188:P190)</f>
        <v>0</v>
      </c>
      <c r="Q187" s="227"/>
      <c r="R187" s="228">
        <f>SUM(R188:R190)</f>
        <v>0.014719999999999999</v>
      </c>
      <c r="S187" s="227"/>
      <c r="T187" s="229">
        <f>SUM(T188:T190)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30" t="s">
        <v>96</v>
      </c>
      <c r="AT187" s="231" t="s">
        <v>77</v>
      </c>
      <c r="AU187" s="231" t="s">
        <v>85</v>
      </c>
      <c r="AY187" s="230" t="s">
        <v>263</v>
      </c>
      <c r="BK187" s="232">
        <f>SUM(BK188:BK190)</f>
        <v>0</v>
      </c>
    </row>
    <row r="188" s="2" customFormat="1" ht="24.15" customHeight="1">
      <c r="A188" s="35"/>
      <c r="B188" s="36"/>
      <c r="C188" s="233" t="s">
        <v>472</v>
      </c>
      <c r="D188" s="233" t="s">
        <v>264</v>
      </c>
      <c r="E188" s="234" t="s">
        <v>2471</v>
      </c>
      <c r="F188" s="235" t="s">
        <v>2472</v>
      </c>
      <c r="G188" s="236" t="s">
        <v>569</v>
      </c>
      <c r="H188" s="237">
        <v>64</v>
      </c>
      <c r="I188" s="238"/>
      <c r="J188" s="237">
        <f>ROUND(I188*H188,3)</f>
        <v>0</v>
      </c>
      <c r="K188" s="239"/>
      <c r="L188" s="41"/>
      <c r="M188" s="240" t="s">
        <v>1</v>
      </c>
      <c r="N188" s="241" t="s">
        <v>44</v>
      </c>
      <c r="O188" s="94"/>
      <c r="P188" s="242">
        <f>O188*H188</f>
        <v>0</v>
      </c>
      <c r="Q188" s="242">
        <v>0</v>
      </c>
      <c r="R188" s="242">
        <f>Q188*H188</f>
        <v>0</v>
      </c>
      <c r="S188" s="242">
        <v>0</v>
      </c>
      <c r="T188" s="243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44" t="s">
        <v>542</v>
      </c>
      <c r="AT188" s="244" t="s">
        <v>264</v>
      </c>
      <c r="AU188" s="244" t="s">
        <v>89</v>
      </c>
      <c r="AY188" s="14" t="s">
        <v>263</v>
      </c>
      <c r="BE188" s="245">
        <f>IF(N188="základná",J188,0)</f>
        <v>0</v>
      </c>
      <c r="BF188" s="245">
        <f>IF(N188="znížená",J188,0)</f>
        <v>0</v>
      </c>
      <c r="BG188" s="245">
        <f>IF(N188="zákl. prenesená",J188,0)</f>
        <v>0</v>
      </c>
      <c r="BH188" s="245">
        <f>IF(N188="zníž. prenesená",J188,0)</f>
        <v>0</v>
      </c>
      <c r="BI188" s="245">
        <f>IF(N188="nulová",J188,0)</f>
        <v>0</v>
      </c>
      <c r="BJ188" s="14" t="s">
        <v>89</v>
      </c>
      <c r="BK188" s="246">
        <f>ROUND(I188*H188,3)</f>
        <v>0</v>
      </c>
      <c r="BL188" s="14" t="s">
        <v>542</v>
      </c>
      <c r="BM188" s="244" t="s">
        <v>2473</v>
      </c>
    </row>
    <row r="189" s="2" customFormat="1" ht="16.5" customHeight="1">
      <c r="A189" s="35"/>
      <c r="B189" s="36"/>
      <c r="C189" s="249" t="s">
        <v>480</v>
      </c>
      <c r="D189" s="249" t="s">
        <v>612</v>
      </c>
      <c r="E189" s="250" t="s">
        <v>2474</v>
      </c>
      <c r="F189" s="251" t="s">
        <v>2475</v>
      </c>
      <c r="G189" s="252" t="s">
        <v>569</v>
      </c>
      <c r="H189" s="253">
        <v>73.599999999999994</v>
      </c>
      <c r="I189" s="254"/>
      <c r="J189" s="253">
        <f>ROUND(I189*H189,3)</f>
        <v>0</v>
      </c>
      <c r="K189" s="255"/>
      <c r="L189" s="256"/>
      <c r="M189" s="257" t="s">
        <v>1</v>
      </c>
      <c r="N189" s="258" t="s">
        <v>44</v>
      </c>
      <c r="O189" s="94"/>
      <c r="P189" s="242">
        <f>O189*H189</f>
        <v>0</v>
      </c>
      <c r="Q189" s="242">
        <v>0.00020000000000000001</v>
      </c>
      <c r="R189" s="242">
        <f>Q189*H189</f>
        <v>0.014719999999999999</v>
      </c>
      <c r="S189" s="242">
        <v>0</v>
      </c>
      <c r="T189" s="243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44" t="s">
        <v>343</v>
      </c>
      <c r="AT189" s="244" t="s">
        <v>612</v>
      </c>
      <c r="AU189" s="244" t="s">
        <v>89</v>
      </c>
      <c r="AY189" s="14" t="s">
        <v>263</v>
      </c>
      <c r="BE189" s="245">
        <f>IF(N189="základná",J189,0)</f>
        <v>0</v>
      </c>
      <c r="BF189" s="245">
        <f>IF(N189="znížená",J189,0)</f>
        <v>0</v>
      </c>
      <c r="BG189" s="245">
        <f>IF(N189="zákl. prenesená",J189,0)</f>
        <v>0</v>
      </c>
      <c r="BH189" s="245">
        <f>IF(N189="zníž. prenesená",J189,0)</f>
        <v>0</v>
      </c>
      <c r="BI189" s="245">
        <f>IF(N189="nulová",J189,0)</f>
        <v>0</v>
      </c>
      <c r="BJ189" s="14" t="s">
        <v>89</v>
      </c>
      <c r="BK189" s="246">
        <f>ROUND(I189*H189,3)</f>
        <v>0</v>
      </c>
      <c r="BL189" s="14" t="s">
        <v>542</v>
      </c>
      <c r="BM189" s="244" t="s">
        <v>2476</v>
      </c>
    </row>
    <row r="190" s="2" customFormat="1" ht="16.5" customHeight="1">
      <c r="A190" s="35"/>
      <c r="B190" s="36"/>
      <c r="C190" s="233" t="s">
        <v>484</v>
      </c>
      <c r="D190" s="233" t="s">
        <v>264</v>
      </c>
      <c r="E190" s="234" t="s">
        <v>2466</v>
      </c>
      <c r="F190" s="235" t="s">
        <v>2467</v>
      </c>
      <c r="G190" s="236" t="s">
        <v>1445</v>
      </c>
      <c r="H190" s="238"/>
      <c r="I190" s="238"/>
      <c r="J190" s="237">
        <f>ROUND(I190*H190,3)</f>
        <v>0</v>
      </c>
      <c r="K190" s="239"/>
      <c r="L190" s="41"/>
      <c r="M190" s="240" t="s">
        <v>1</v>
      </c>
      <c r="N190" s="241" t="s">
        <v>44</v>
      </c>
      <c r="O190" s="94"/>
      <c r="P190" s="242">
        <f>O190*H190</f>
        <v>0</v>
      </c>
      <c r="Q190" s="242">
        <v>0</v>
      </c>
      <c r="R190" s="242">
        <f>Q190*H190</f>
        <v>0</v>
      </c>
      <c r="S190" s="242">
        <v>0</v>
      </c>
      <c r="T190" s="243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44" t="s">
        <v>542</v>
      </c>
      <c r="AT190" s="244" t="s">
        <v>264</v>
      </c>
      <c r="AU190" s="244" t="s">
        <v>89</v>
      </c>
      <c r="AY190" s="14" t="s">
        <v>263</v>
      </c>
      <c r="BE190" s="245">
        <f>IF(N190="základná",J190,0)</f>
        <v>0</v>
      </c>
      <c r="BF190" s="245">
        <f>IF(N190="znížená",J190,0)</f>
        <v>0</v>
      </c>
      <c r="BG190" s="245">
        <f>IF(N190="zákl. prenesená",J190,0)</f>
        <v>0</v>
      </c>
      <c r="BH190" s="245">
        <f>IF(N190="zníž. prenesená",J190,0)</f>
        <v>0</v>
      </c>
      <c r="BI190" s="245">
        <f>IF(N190="nulová",J190,0)</f>
        <v>0</v>
      </c>
      <c r="BJ190" s="14" t="s">
        <v>89</v>
      </c>
      <c r="BK190" s="246">
        <f>ROUND(I190*H190,3)</f>
        <v>0</v>
      </c>
      <c r="BL190" s="14" t="s">
        <v>542</v>
      </c>
      <c r="BM190" s="244" t="s">
        <v>2477</v>
      </c>
    </row>
    <row r="191" s="12" customFormat="1" ht="25.92" customHeight="1">
      <c r="A191" s="12"/>
      <c r="B191" s="219"/>
      <c r="C191" s="220"/>
      <c r="D191" s="221" t="s">
        <v>77</v>
      </c>
      <c r="E191" s="222" t="s">
        <v>1848</v>
      </c>
      <c r="F191" s="222" t="s">
        <v>1849</v>
      </c>
      <c r="G191" s="220"/>
      <c r="H191" s="220"/>
      <c r="I191" s="223"/>
      <c r="J191" s="224">
        <f>BK191</f>
        <v>0</v>
      </c>
      <c r="K191" s="220"/>
      <c r="L191" s="225"/>
      <c r="M191" s="226"/>
      <c r="N191" s="227"/>
      <c r="O191" s="227"/>
      <c r="P191" s="228">
        <f>SUM(P192:P193)</f>
        <v>0</v>
      </c>
      <c r="Q191" s="227"/>
      <c r="R191" s="228">
        <f>SUM(R192:R193)</f>
        <v>0</v>
      </c>
      <c r="S191" s="227"/>
      <c r="T191" s="229">
        <f>SUM(T192:T193)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30" t="s">
        <v>101</v>
      </c>
      <c r="AT191" s="231" t="s">
        <v>77</v>
      </c>
      <c r="AU191" s="231" t="s">
        <v>78</v>
      </c>
      <c r="AY191" s="230" t="s">
        <v>263</v>
      </c>
      <c r="BK191" s="232">
        <f>SUM(BK192:BK193)</f>
        <v>0</v>
      </c>
    </row>
    <row r="192" s="2" customFormat="1" ht="16.5" customHeight="1">
      <c r="A192" s="35"/>
      <c r="B192" s="36"/>
      <c r="C192" s="233" t="s">
        <v>488</v>
      </c>
      <c r="D192" s="233" t="s">
        <v>264</v>
      </c>
      <c r="E192" s="234" t="s">
        <v>2478</v>
      </c>
      <c r="F192" s="235" t="s">
        <v>2014</v>
      </c>
      <c r="G192" s="236" t="s">
        <v>1852</v>
      </c>
      <c r="H192" s="237">
        <v>72</v>
      </c>
      <c r="I192" s="238"/>
      <c r="J192" s="237">
        <f>ROUND(I192*H192,3)</f>
        <v>0</v>
      </c>
      <c r="K192" s="239"/>
      <c r="L192" s="41"/>
      <c r="M192" s="240" t="s">
        <v>1</v>
      </c>
      <c r="N192" s="241" t="s">
        <v>44</v>
      </c>
      <c r="O192" s="94"/>
      <c r="P192" s="242">
        <f>O192*H192</f>
        <v>0</v>
      </c>
      <c r="Q192" s="242">
        <v>0</v>
      </c>
      <c r="R192" s="242">
        <f>Q192*H192</f>
        <v>0</v>
      </c>
      <c r="S192" s="242">
        <v>0</v>
      </c>
      <c r="T192" s="243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44" t="s">
        <v>1853</v>
      </c>
      <c r="AT192" s="244" t="s">
        <v>264</v>
      </c>
      <c r="AU192" s="244" t="s">
        <v>85</v>
      </c>
      <c r="AY192" s="14" t="s">
        <v>263</v>
      </c>
      <c r="BE192" s="245">
        <f>IF(N192="základná",J192,0)</f>
        <v>0</v>
      </c>
      <c r="BF192" s="245">
        <f>IF(N192="znížená",J192,0)</f>
        <v>0</v>
      </c>
      <c r="BG192" s="245">
        <f>IF(N192="zákl. prenesená",J192,0)</f>
        <v>0</v>
      </c>
      <c r="BH192" s="245">
        <f>IF(N192="zníž. prenesená",J192,0)</f>
        <v>0</v>
      </c>
      <c r="BI192" s="245">
        <f>IF(N192="nulová",J192,0)</f>
        <v>0</v>
      </c>
      <c r="BJ192" s="14" t="s">
        <v>89</v>
      </c>
      <c r="BK192" s="246">
        <f>ROUND(I192*H192,3)</f>
        <v>0</v>
      </c>
      <c r="BL192" s="14" t="s">
        <v>1853</v>
      </c>
      <c r="BM192" s="244" t="s">
        <v>2479</v>
      </c>
    </row>
    <row r="193" s="2" customFormat="1" ht="16.5" customHeight="1">
      <c r="A193" s="35"/>
      <c r="B193" s="36"/>
      <c r="C193" s="233" t="s">
        <v>1561</v>
      </c>
      <c r="D193" s="233" t="s">
        <v>264</v>
      </c>
      <c r="E193" s="234" t="s">
        <v>2480</v>
      </c>
      <c r="F193" s="235" t="s">
        <v>2481</v>
      </c>
      <c r="G193" s="236" t="s">
        <v>2043</v>
      </c>
      <c r="H193" s="237">
        <v>2</v>
      </c>
      <c r="I193" s="238"/>
      <c r="J193" s="237">
        <f>ROUND(I193*H193,3)</f>
        <v>0</v>
      </c>
      <c r="K193" s="239"/>
      <c r="L193" s="41"/>
      <c r="M193" s="259" t="s">
        <v>1</v>
      </c>
      <c r="N193" s="260" t="s">
        <v>44</v>
      </c>
      <c r="O193" s="261"/>
      <c r="P193" s="262">
        <f>O193*H193</f>
        <v>0</v>
      </c>
      <c r="Q193" s="262">
        <v>0</v>
      </c>
      <c r="R193" s="262">
        <f>Q193*H193</f>
        <v>0</v>
      </c>
      <c r="S193" s="262">
        <v>0</v>
      </c>
      <c r="T193" s="263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44" t="s">
        <v>1853</v>
      </c>
      <c r="AT193" s="244" t="s">
        <v>264</v>
      </c>
      <c r="AU193" s="244" t="s">
        <v>85</v>
      </c>
      <c r="AY193" s="14" t="s">
        <v>263</v>
      </c>
      <c r="BE193" s="245">
        <f>IF(N193="základná",J193,0)</f>
        <v>0</v>
      </c>
      <c r="BF193" s="245">
        <f>IF(N193="znížená",J193,0)</f>
        <v>0</v>
      </c>
      <c r="BG193" s="245">
        <f>IF(N193="zákl. prenesená",J193,0)</f>
        <v>0</v>
      </c>
      <c r="BH193" s="245">
        <f>IF(N193="zníž. prenesená",J193,0)</f>
        <v>0</v>
      </c>
      <c r="BI193" s="245">
        <f>IF(N193="nulová",J193,0)</f>
        <v>0</v>
      </c>
      <c r="BJ193" s="14" t="s">
        <v>89</v>
      </c>
      <c r="BK193" s="246">
        <f>ROUND(I193*H193,3)</f>
        <v>0</v>
      </c>
      <c r="BL193" s="14" t="s">
        <v>1853</v>
      </c>
      <c r="BM193" s="244" t="s">
        <v>2482</v>
      </c>
    </row>
    <row r="194" s="2" customFormat="1" ht="6.96" customHeight="1">
      <c r="A194" s="35"/>
      <c r="B194" s="69"/>
      <c r="C194" s="70"/>
      <c r="D194" s="70"/>
      <c r="E194" s="70"/>
      <c r="F194" s="70"/>
      <c r="G194" s="70"/>
      <c r="H194" s="70"/>
      <c r="I194" s="70"/>
      <c r="J194" s="70"/>
      <c r="K194" s="70"/>
      <c r="L194" s="41"/>
      <c r="M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</row>
  </sheetData>
  <sheetProtection sheet="1" autoFilter="0" formatColumns="0" formatRows="0" objects="1" scenarios="1" spinCount="100000" saltValue="v82zXWxgV7ljCf1OaHN0sbwhhkiPyPHsSJmHSyUt8vlSFGqy7oyt4wqF5xHSEbP5Q9o1mU6t8Vs8juSl8FNCXQ==" hashValue="OzSO2DXuKvy5C/2cZAcDYzsmEJALdUHNCzx3YE5VPKttjdmFd+RaXZOWwfSMjeBWEyqHyd0FsnldJdEEpY1OVg==" algorithmName="SHA-512" password="CC35"/>
  <autoFilter ref="C132:K193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9:H119"/>
    <mergeCell ref="E123:H123"/>
    <mergeCell ref="E121:H121"/>
    <mergeCell ref="E125:H12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113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>
      <c r="B8" s="17"/>
      <c r="D8" s="154" t="s">
        <v>221</v>
      </c>
      <c r="L8" s="17"/>
    </row>
    <row r="9" s="1" customFormat="1" ht="16.5" customHeight="1">
      <c r="B9" s="17"/>
      <c r="E9" s="155" t="s">
        <v>222</v>
      </c>
      <c r="F9" s="1"/>
      <c r="G9" s="1"/>
      <c r="H9" s="1"/>
      <c r="L9" s="17"/>
    </row>
    <row r="10" s="1" customFormat="1" ht="12" customHeight="1">
      <c r="B10" s="17"/>
      <c r="D10" s="154" t="s">
        <v>1380</v>
      </c>
      <c r="L10" s="17"/>
    </row>
    <row r="11" s="2" customFormat="1" ht="16.5" customHeight="1">
      <c r="A11" s="35"/>
      <c r="B11" s="41"/>
      <c r="C11" s="35"/>
      <c r="D11" s="35"/>
      <c r="E11" s="166" t="s">
        <v>1381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2016</v>
      </c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6" t="s">
        <v>2483</v>
      </c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54" t="s">
        <v>16</v>
      </c>
      <c r="E15" s="35"/>
      <c r="F15" s="144" t="s">
        <v>1</v>
      </c>
      <c r="G15" s="35"/>
      <c r="H15" s="35"/>
      <c r="I15" s="154" t="s">
        <v>17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4" t="s">
        <v>18</v>
      </c>
      <c r="E16" s="35"/>
      <c r="F16" s="144" t="s">
        <v>19</v>
      </c>
      <c r="G16" s="35"/>
      <c r="H16" s="35"/>
      <c r="I16" s="154" t="s">
        <v>20</v>
      </c>
      <c r="J16" s="157" t="str">
        <f>'Rekapitulácia stavby'!AN8</f>
        <v>20. 7. 2022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54" t="s">
        <v>22</v>
      </c>
      <c r="E18" s="35"/>
      <c r="F18" s="35"/>
      <c r="G18" s="35"/>
      <c r="H18" s="35"/>
      <c r="I18" s="154" t="s">
        <v>23</v>
      </c>
      <c r="J18" s="144" t="s">
        <v>24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44" t="s">
        <v>25</v>
      </c>
      <c r="F19" s="35"/>
      <c r="G19" s="35"/>
      <c r="H19" s="35"/>
      <c r="I19" s="154" t="s">
        <v>26</v>
      </c>
      <c r="J19" s="144" t="s">
        <v>1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54" t="s">
        <v>27</v>
      </c>
      <c r="E21" s="35"/>
      <c r="F21" s="35"/>
      <c r="G21" s="35"/>
      <c r="H21" s="35"/>
      <c r="I21" s="154" t="s">
        <v>23</v>
      </c>
      <c r="J21" s="30" t="str">
        <f>'Rekapitulácia stavby'!AN13</f>
        <v>Vyplň údaj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'Rekapitulácia stavby'!E14</f>
        <v>Vyplň údaj</v>
      </c>
      <c r="F22" s="144"/>
      <c r="G22" s="144"/>
      <c r="H22" s="144"/>
      <c r="I22" s="154" t="s">
        <v>26</v>
      </c>
      <c r="J22" s="30" t="str">
        <f>'Rekapitulácia stavby'!AN14</f>
        <v>Vyplň údaj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54" t="s">
        <v>29</v>
      </c>
      <c r="E24" s="35"/>
      <c r="F24" s="35"/>
      <c r="G24" s="35"/>
      <c r="H24" s="35"/>
      <c r="I24" s="154" t="s">
        <v>23</v>
      </c>
      <c r="J24" s="144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44" t="s">
        <v>30</v>
      </c>
      <c r="F25" s="35"/>
      <c r="G25" s="35"/>
      <c r="H25" s="35"/>
      <c r="I25" s="154" t="s">
        <v>26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54" t="s">
        <v>33</v>
      </c>
      <c r="E27" s="35"/>
      <c r="F27" s="35"/>
      <c r="G27" s="35"/>
      <c r="H27" s="35"/>
      <c r="I27" s="154" t="s">
        <v>23</v>
      </c>
      <c r="J27" s="144" t="s">
        <v>34</v>
      </c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44" t="s">
        <v>35</v>
      </c>
      <c r="F28" s="35"/>
      <c r="G28" s="35"/>
      <c r="H28" s="35"/>
      <c r="I28" s="154" t="s">
        <v>26</v>
      </c>
      <c r="J28" s="144" t="s">
        <v>36</v>
      </c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54" t="s">
        <v>37</v>
      </c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8"/>
      <c r="B31" s="159"/>
      <c r="C31" s="158"/>
      <c r="D31" s="158"/>
      <c r="E31" s="160" t="s">
        <v>1</v>
      </c>
      <c r="F31" s="160"/>
      <c r="G31" s="160"/>
      <c r="H31" s="160"/>
      <c r="I31" s="158"/>
      <c r="J31" s="158"/>
      <c r="K31" s="158"/>
      <c r="L31" s="161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2"/>
      <c r="E33" s="162"/>
      <c r="F33" s="162"/>
      <c r="G33" s="162"/>
      <c r="H33" s="162"/>
      <c r="I33" s="162"/>
      <c r="J33" s="162"/>
      <c r="K33" s="162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63" t="s">
        <v>38</v>
      </c>
      <c r="E34" s="35"/>
      <c r="F34" s="35"/>
      <c r="G34" s="35"/>
      <c r="H34" s="35"/>
      <c r="I34" s="35"/>
      <c r="J34" s="164">
        <f>ROUND(J126,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62"/>
      <c r="E35" s="162"/>
      <c r="F35" s="162"/>
      <c r="G35" s="162"/>
      <c r="H35" s="162"/>
      <c r="I35" s="162"/>
      <c r="J35" s="162"/>
      <c r="K35" s="162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5" t="s">
        <v>40</v>
      </c>
      <c r="G36" s="35"/>
      <c r="H36" s="35"/>
      <c r="I36" s="165" t="s">
        <v>39</v>
      </c>
      <c r="J36" s="165" t="s">
        <v>41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6" t="s">
        <v>42</v>
      </c>
      <c r="E37" s="167" t="s">
        <v>43</v>
      </c>
      <c r="F37" s="168">
        <f>ROUND((SUM(BE126:BE139)),  2)</f>
        <v>0</v>
      </c>
      <c r="G37" s="169"/>
      <c r="H37" s="169"/>
      <c r="I37" s="170">
        <v>0.20000000000000001</v>
      </c>
      <c r="J37" s="168">
        <f>ROUND(((SUM(BE126:BE139))*I37),  2)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67" t="s">
        <v>44</v>
      </c>
      <c r="F38" s="168">
        <f>ROUND((SUM(BF126:BF139)),  2)</f>
        <v>0</v>
      </c>
      <c r="G38" s="169"/>
      <c r="H38" s="169"/>
      <c r="I38" s="170">
        <v>0.20000000000000001</v>
      </c>
      <c r="J38" s="168">
        <f>ROUND(((SUM(BF126:BF139))*I38),  2)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54" t="s">
        <v>45</v>
      </c>
      <c r="F39" s="171">
        <f>ROUND((SUM(BG126:BG139)),  2)</f>
        <v>0</v>
      </c>
      <c r="G39" s="35"/>
      <c r="H39" s="35"/>
      <c r="I39" s="172">
        <v>0.20000000000000001</v>
      </c>
      <c r="J39" s="171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54" t="s">
        <v>46</v>
      </c>
      <c r="F40" s="171">
        <f>ROUND((SUM(BH126:BH139)),  2)</f>
        <v>0</v>
      </c>
      <c r="G40" s="35"/>
      <c r="H40" s="35"/>
      <c r="I40" s="172">
        <v>0.20000000000000001</v>
      </c>
      <c r="J40" s="171">
        <f>0</f>
        <v>0</v>
      </c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67" t="s">
        <v>47</v>
      </c>
      <c r="F41" s="168">
        <f>ROUND((SUM(BI126:BI139)),  2)</f>
        <v>0</v>
      </c>
      <c r="G41" s="169"/>
      <c r="H41" s="169"/>
      <c r="I41" s="170">
        <v>0</v>
      </c>
      <c r="J41" s="168">
        <f>0</f>
        <v>0</v>
      </c>
      <c r="K41" s="35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73"/>
      <c r="D43" s="174" t="s">
        <v>48</v>
      </c>
      <c r="E43" s="175"/>
      <c r="F43" s="175"/>
      <c r="G43" s="176" t="s">
        <v>49</v>
      </c>
      <c r="H43" s="177" t="s">
        <v>50</v>
      </c>
      <c r="I43" s="175"/>
      <c r="J43" s="178">
        <f>SUM(J34:J41)</f>
        <v>0</v>
      </c>
      <c r="K43" s="179"/>
      <c r="L43" s="66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221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91" t="s">
        <v>222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1380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264" t="s">
        <v>1381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2016</v>
      </c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9" t="str">
        <f>E13</f>
        <v>SO-1.1.1.3.1 - Vetranie telocvične</v>
      </c>
      <c r="F91" s="37"/>
      <c r="G91" s="37"/>
      <c r="H91" s="37"/>
      <c r="I91" s="37"/>
      <c r="J91" s="37"/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18</v>
      </c>
      <c r="D93" s="37"/>
      <c r="E93" s="37"/>
      <c r="F93" s="24" t="str">
        <f>F16</f>
        <v>Svit</v>
      </c>
      <c r="G93" s="37"/>
      <c r="H93" s="37"/>
      <c r="I93" s="29" t="s">
        <v>20</v>
      </c>
      <c r="J93" s="82" t="str">
        <f>IF(J16="","",J16)</f>
        <v>20. 7. 2022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22</v>
      </c>
      <c r="D95" s="37"/>
      <c r="E95" s="37"/>
      <c r="F95" s="24" t="str">
        <f>E19</f>
        <v>Mesto Svit</v>
      </c>
      <c r="G95" s="37"/>
      <c r="H95" s="37"/>
      <c r="I95" s="29" t="s">
        <v>29</v>
      </c>
      <c r="J95" s="33" t="str">
        <f>E25</f>
        <v>Ing. arch. Martin Baloga, PhD. a kolektív EnviArch</v>
      </c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33</v>
      </c>
      <c r="J96" s="33" t="str">
        <f>E28</f>
        <v>Structures, s.r.o.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92" t="s">
        <v>224</v>
      </c>
      <c r="D98" s="193"/>
      <c r="E98" s="193"/>
      <c r="F98" s="193"/>
      <c r="G98" s="193"/>
      <c r="H98" s="193"/>
      <c r="I98" s="193"/>
      <c r="J98" s="194" t="s">
        <v>225</v>
      </c>
      <c r="K98" s="193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95" t="s">
        <v>226</v>
      </c>
      <c r="D100" s="37"/>
      <c r="E100" s="37"/>
      <c r="F100" s="37"/>
      <c r="G100" s="37"/>
      <c r="H100" s="37"/>
      <c r="I100" s="37"/>
      <c r="J100" s="113">
        <f>J126</f>
        <v>0</v>
      </c>
      <c r="K100" s="37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227</v>
      </c>
    </row>
    <row r="101" s="9" customFormat="1" ht="24.96" customHeight="1">
      <c r="A101" s="9"/>
      <c r="B101" s="196"/>
      <c r="C101" s="197"/>
      <c r="D101" s="198" t="s">
        <v>236</v>
      </c>
      <c r="E101" s="199"/>
      <c r="F101" s="199"/>
      <c r="G101" s="199"/>
      <c r="H101" s="199"/>
      <c r="I101" s="199"/>
      <c r="J101" s="200">
        <f>J127</f>
        <v>0</v>
      </c>
      <c r="K101" s="197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202"/>
      <c r="C102" s="136"/>
      <c r="D102" s="203" t="s">
        <v>2484</v>
      </c>
      <c r="E102" s="204"/>
      <c r="F102" s="204"/>
      <c r="G102" s="204"/>
      <c r="H102" s="204"/>
      <c r="I102" s="204"/>
      <c r="J102" s="205">
        <f>J128</f>
        <v>0</v>
      </c>
      <c r="K102" s="136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66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="2" customFormat="1" ht="6.96" customHeight="1">
      <c r="A104" s="35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="2" customFormat="1" ht="6.96" customHeight="1">
      <c r="A108" s="35"/>
      <c r="B108" s="71"/>
      <c r="C108" s="72"/>
      <c r="D108" s="72"/>
      <c r="E108" s="72"/>
      <c r="F108" s="72"/>
      <c r="G108" s="72"/>
      <c r="H108" s="72"/>
      <c r="I108" s="72"/>
      <c r="J108" s="72"/>
      <c r="K108" s="72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24.96" customHeight="1">
      <c r="A109" s="35"/>
      <c r="B109" s="36"/>
      <c r="C109" s="20" t="s">
        <v>250</v>
      </c>
      <c r="D109" s="37"/>
      <c r="E109" s="37"/>
      <c r="F109" s="37"/>
      <c r="G109" s="37"/>
      <c r="H109" s="37"/>
      <c r="I109" s="37"/>
      <c r="J109" s="37"/>
      <c r="K109" s="37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6.96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2" customHeight="1">
      <c r="A111" s="35"/>
      <c r="B111" s="36"/>
      <c r="C111" s="29" t="s">
        <v>14</v>
      </c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6.5" customHeight="1">
      <c r="A112" s="35"/>
      <c r="B112" s="36"/>
      <c r="C112" s="37"/>
      <c r="D112" s="37"/>
      <c r="E112" s="191" t="str">
        <f>E7</f>
        <v>Materská škola Svit - ZMNENA</v>
      </c>
      <c r="F112" s="29"/>
      <c r="G112" s="29"/>
      <c r="H112" s="29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1" customFormat="1" ht="12" customHeight="1">
      <c r="B113" s="18"/>
      <c r="C113" s="29" t="s">
        <v>221</v>
      </c>
      <c r="D113" s="19"/>
      <c r="E113" s="19"/>
      <c r="F113" s="19"/>
      <c r="G113" s="19"/>
      <c r="H113" s="19"/>
      <c r="I113" s="19"/>
      <c r="J113" s="19"/>
      <c r="K113" s="19"/>
      <c r="L113" s="17"/>
    </row>
    <row r="114" s="1" customFormat="1" ht="16.5" customHeight="1">
      <c r="B114" s="18"/>
      <c r="C114" s="19"/>
      <c r="D114" s="19"/>
      <c r="E114" s="191" t="s">
        <v>222</v>
      </c>
      <c r="F114" s="19"/>
      <c r="G114" s="19"/>
      <c r="H114" s="19"/>
      <c r="I114" s="19"/>
      <c r="J114" s="19"/>
      <c r="K114" s="19"/>
      <c r="L114" s="17"/>
    </row>
    <row r="115" s="1" customFormat="1" ht="12" customHeight="1">
      <c r="B115" s="18"/>
      <c r="C115" s="29" t="s">
        <v>1380</v>
      </c>
      <c r="D115" s="19"/>
      <c r="E115" s="19"/>
      <c r="F115" s="19"/>
      <c r="G115" s="19"/>
      <c r="H115" s="19"/>
      <c r="I115" s="19"/>
      <c r="J115" s="19"/>
      <c r="K115" s="19"/>
      <c r="L115" s="17"/>
    </row>
    <row r="116" s="2" customFormat="1" ht="16.5" customHeight="1">
      <c r="A116" s="35"/>
      <c r="B116" s="36"/>
      <c r="C116" s="37"/>
      <c r="D116" s="37"/>
      <c r="E116" s="264" t="s">
        <v>1381</v>
      </c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2" customHeight="1">
      <c r="A117" s="35"/>
      <c r="B117" s="36"/>
      <c r="C117" s="29" t="s">
        <v>2016</v>
      </c>
      <c r="D117" s="37"/>
      <c r="E117" s="37"/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6.5" customHeight="1">
      <c r="A118" s="35"/>
      <c r="B118" s="36"/>
      <c r="C118" s="37"/>
      <c r="D118" s="37"/>
      <c r="E118" s="79" t="str">
        <f>E13</f>
        <v>SO-1.1.1.3.1 - Vetranie telocvične</v>
      </c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6.96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2" customHeight="1">
      <c r="A120" s="35"/>
      <c r="B120" s="36"/>
      <c r="C120" s="29" t="s">
        <v>18</v>
      </c>
      <c r="D120" s="37"/>
      <c r="E120" s="37"/>
      <c r="F120" s="24" t="str">
        <f>F16</f>
        <v>Svit</v>
      </c>
      <c r="G120" s="37"/>
      <c r="H120" s="37"/>
      <c r="I120" s="29" t="s">
        <v>20</v>
      </c>
      <c r="J120" s="82" t="str">
        <f>IF(J16="","",J16)</f>
        <v>20. 7. 2022</v>
      </c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6.96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40.05" customHeight="1">
      <c r="A122" s="35"/>
      <c r="B122" s="36"/>
      <c r="C122" s="29" t="s">
        <v>22</v>
      </c>
      <c r="D122" s="37"/>
      <c r="E122" s="37"/>
      <c r="F122" s="24" t="str">
        <f>E19</f>
        <v>Mesto Svit</v>
      </c>
      <c r="G122" s="37"/>
      <c r="H122" s="37"/>
      <c r="I122" s="29" t="s">
        <v>29</v>
      </c>
      <c r="J122" s="33" t="str">
        <f>E25</f>
        <v>Ing. arch. Martin Baloga, PhD. a kolektív EnviArch</v>
      </c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5.15" customHeight="1">
      <c r="A123" s="35"/>
      <c r="B123" s="36"/>
      <c r="C123" s="29" t="s">
        <v>27</v>
      </c>
      <c r="D123" s="37"/>
      <c r="E123" s="37"/>
      <c r="F123" s="24" t="str">
        <f>IF(E22="","",E22)</f>
        <v>Vyplň údaj</v>
      </c>
      <c r="G123" s="37"/>
      <c r="H123" s="37"/>
      <c r="I123" s="29" t="s">
        <v>33</v>
      </c>
      <c r="J123" s="33" t="str">
        <f>E28</f>
        <v>Structures, s.r.o.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0.32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11" customFormat="1" ht="29.28" customHeight="1">
      <c r="A125" s="207"/>
      <c r="B125" s="208"/>
      <c r="C125" s="209" t="s">
        <v>251</v>
      </c>
      <c r="D125" s="210" t="s">
        <v>63</v>
      </c>
      <c r="E125" s="210" t="s">
        <v>59</v>
      </c>
      <c r="F125" s="210" t="s">
        <v>60</v>
      </c>
      <c r="G125" s="210" t="s">
        <v>252</v>
      </c>
      <c r="H125" s="210" t="s">
        <v>253</v>
      </c>
      <c r="I125" s="210" t="s">
        <v>254</v>
      </c>
      <c r="J125" s="211" t="s">
        <v>225</v>
      </c>
      <c r="K125" s="212" t="s">
        <v>255</v>
      </c>
      <c r="L125" s="213"/>
      <c r="M125" s="103" t="s">
        <v>1</v>
      </c>
      <c r="N125" s="104" t="s">
        <v>42</v>
      </c>
      <c r="O125" s="104" t="s">
        <v>256</v>
      </c>
      <c r="P125" s="104" t="s">
        <v>257</v>
      </c>
      <c r="Q125" s="104" t="s">
        <v>258</v>
      </c>
      <c r="R125" s="104" t="s">
        <v>259</v>
      </c>
      <c r="S125" s="104" t="s">
        <v>260</v>
      </c>
      <c r="T125" s="105" t="s">
        <v>261</v>
      </c>
      <c r="U125" s="207"/>
      <c r="V125" s="207"/>
      <c r="W125" s="207"/>
      <c r="X125" s="207"/>
      <c r="Y125" s="207"/>
      <c r="Z125" s="207"/>
      <c r="AA125" s="207"/>
      <c r="AB125" s="207"/>
      <c r="AC125" s="207"/>
      <c r="AD125" s="207"/>
      <c r="AE125" s="207"/>
    </row>
    <row r="126" s="2" customFormat="1" ht="22.8" customHeight="1">
      <c r="A126" s="35"/>
      <c r="B126" s="36"/>
      <c r="C126" s="110" t="s">
        <v>226</v>
      </c>
      <c r="D126" s="37"/>
      <c r="E126" s="37"/>
      <c r="F126" s="37"/>
      <c r="G126" s="37"/>
      <c r="H126" s="37"/>
      <c r="I126" s="37"/>
      <c r="J126" s="214">
        <f>BK126</f>
        <v>0</v>
      </c>
      <c r="K126" s="37"/>
      <c r="L126" s="41"/>
      <c r="M126" s="106"/>
      <c r="N126" s="215"/>
      <c r="O126" s="107"/>
      <c r="P126" s="216">
        <f>P127</f>
        <v>0</v>
      </c>
      <c r="Q126" s="107"/>
      <c r="R126" s="216">
        <f>R127</f>
        <v>0</v>
      </c>
      <c r="S126" s="107"/>
      <c r="T126" s="217">
        <f>T127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77</v>
      </c>
      <c r="AU126" s="14" t="s">
        <v>227</v>
      </c>
      <c r="BK126" s="218">
        <f>BK127</f>
        <v>0</v>
      </c>
    </row>
    <row r="127" s="12" customFormat="1" ht="25.92" customHeight="1">
      <c r="A127" s="12"/>
      <c r="B127" s="219"/>
      <c r="C127" s="220"/>
      <c r="D127" s="221" t="s">
        <v>77</v>
      </c>
      <c r="E127" s="222" t="s">
        <v>706</v>
      </c>
      <c r="F127" s="222" t="s">
        <v>707</v>
      </c>
      <c r="G127" s="220"/>
      <c r="H127" s="220"/>
      <c r="I127" s="223"/>
      <c r="J127" s="224">
        <f>BK127</f>
        <v>0</v>
      </c>
      <c r="K127" s="220"/>
      <c r="L127" s="225"/>
      <c r="M127" s="226"/>
      <c r="N127" s="227"/>
      <c r="O127" s="227"/>
      <c r="P127" s="228">
        <f>P128</f>
        <v>0</v>
      </c>
      <c r="Q127" s="227"/>
      <c r="R127" s="228">
        <f>R128</f>
        <v>0</v>
      </c>
      <c r="S127" s="227"/>
      <c r="T127" s="229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0" t="s">
        <v>89</v>
      </c>
      <c r="AT127" s="231" t="s">
        <v>77</v>
      </c>
      <c r="AU127" s="231" t="s">
        <v>78</v>
      </c>
      <c r="AY127" s="230" t="s">
        <v>263</v>
      </c>
      <c r="BK127" s="232">
        <f>BK128</f>
        <v>0</v>
      </c>
    </row>
    <row r="128" s="12" customFormat="1" ht="22.8" customHeight="1">
      <c r="A128" s="12"/>
      <c r="B128" s="219"/>
      <c r="C128" s="220"/>
      <c r="D128" s="221" t="s">
        <v>77</v>
      </c>
      <c r="E128" s="247" t="s">
        <v>2485</v>
      </c>
      <c r="F128" s="247" t="s">
        <v>2486</v>
      </c>
      <c r="G128" s="220"/>
      <c r="H128" s="220"/>
      <c r="I128" s="223"/>
      <c r="J128" s="248">
        <f>BK128</f>
        <v>0</v>
      </c>
      <c r="K128" s="220"/>
      <c r="L128" s="225"/>
      <c r="M128" s="226"/>
      <c r="N128" s="227"/>
      <c r="O128" s="227"/>
      <c r="P128" s="228">
        <f>SUM(P129:P139)</f>
        <v>0</v>
      </c>
      <c r="Q128" s="227"/>
      <c r="R128" s="228">
        <f>SUM(R129:R139)</f>
        <v>0</v>
      </c>
      <c r="S128" s="227"/>
      <c r="T128" s="229">
        <f>SUM(T129:T139)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0" t="s">
        <v>89</v>
      </c>
      <c r="AT128" s="231" t="s">
        <v>77</v>
      </c>
      <c r="AU128" s="231" t="s">
        <v>85</v>
      </c>
      <c r="AY128" s="230" t="s">
        <v>263</v>
      </c>
      <c r="BK128" s="232">
        <f>SUM(BK129:BK139)</f>
        <v>0</v>
      </c>
    </row>
    <row r="129" s="2" customFormat="1" ht="33" customHeight="1">
      <c r="A129" s="35"/>
      <c r="B129" s="36"/>
      <c r="C129" s="249" t="s">
        <v>85</v>
      </c>
      <c r="D129" s="249" t="s">
        <v>612</v>
      </c>
      <c r="E129" s="250" t="s">
        <v>2487</v>
      </c>
      <c r="F129" s="251" t="s">
        <v>2488</v>
      </c>
      <c r="G129" s="252" t="s">
        <v>2489</v>
      </c>
      <c r="H129" s="253">
        <v>1</v>
      </c>
      <c r="I129" s="254"/>
      <c r="J129" s="253">
        <f>ROUND(I129*H129,3)</f>
        <v>0</v>
      </c>
      <c r="K129" s="255"/>
      <c r="L129" s="256"/>
      <c r="M129" s="257" t="s">
        <v>1</v>
      </c>
      <c r="N129" s="258" t="s">
        <v>44</v>
      </c>
      <c r="O129" s="94"/>
      <c r="P129" s="242">
        <f>O129*H129</f>
        <v>0</v>
      </c>
      <c r="Q129" s="242">
        <v>0</v>
      </c>
      <c r="R129" s="242">
        <f>Q129*H129</f>
        <v>0</v>
      </c>
      <c r="S129" s="242">
        <v>0</v>
      </c>
      <c r="T129" s="243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4" t="s">
        <v>717</v>
      </c>
      <c r="AT129" s="244" t="s">
        <v>612</v>
      </c>
      <c r="AU129" s="244" t="s">
        <v>89</v>
      </c>
      <c r="AY129" s="14" t="s">
        <v>263</v>
      </c>
      <c r="BE129" s="245">
        <f>IF(N129="základná",J129,0)</f>
        <v>0</v>
      </c>
      <c r="BF129" s="245">
        <f>IF(N129="znížená",J129,0)</f>
        <v>0</v>
      </c>
      <c r="BG129" s="245">
        <f>IF(N129="zákl. prenesená",J129,0)</f>
        <v>0</v>
      </c>
      <c r="BH129" s="245">
        <f>IF(N129="zníž. prenesená",J129,0)</f>
        <v>0</v>
      </c>
      <c r="BI129" s="245">
        <f>IF(N129="nulová",J129,0)</f>
        <v>0</v>
      </c>
      <c r="BJ129" s="14" t="s">
        <v>89</v>
      </c>
      <c r="BK129" s="246">
        <f>ROUND(I129*H129,3)</f>
        <v>0</v>
      </c>
      <c r="BL129" s="14" t="s">
        <v>327</v>
      </c>
      <c r="BM129" s="244" t="s">
        <v>2490</v>
      </c>
    </row>
    <row r="130" s="2" customFormat="1" ht="16.5" customHeight="1">
      <c r="A130" s="35"/>
      <c r="B130" s="36"/>
      <c r="C130" s="249" t="s">
        <v>89</v>
      </c>
      <c r="D130" s="249" t="s">
        <v>612</v>
      </c>
      <c r="E130" s="250" t="s">
        <v>2491</v>
      </c>
      <c r="F130" s="251" t="s">
        <v>2492</v>
      </c>
      <c r="G130" s="252" t="s">
        <v>410</v>
      </c>
      <c r="H130" s="253">
        <v>2</v>
      </c>
      <c r="I130" s="254"/>
      <c r="J130" s="253">
        <f>ROUND(I130*H130,3)</f>
        <v>0</v>
      </c>
      <c r="K130" s="255"/>
      <c r="L130" s="256"/>
      <c r="M130" s="257" t="s">
        <v>1</v>
      </c>
      <c r="N130" s="258" t="s">
        <v>44</v>
      </c>
      <c r="O130" s="94"/>
      <c r="P130" s="242">
        <f>O130*H130</f>
        <v>0</v>
      </c>
      <c r="Q130" s="242">
        <v>0</v>
      </c>
      <c r="R130" s="242">
        <f>Q130*H130</f>
        <v>0</v>
      </c>
      <c r="S130" s="242">
        <v>0</v>
      </c>
      <c r="T130" s="243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4" t="s">
        <v>717</v>
      </c>
      <c r="AT130" s="244" t="s">
        <v>612</v>
      </c>
      <c r="AU130" s="244" t="s">
        <v>89</v>
      </c>
      <c r="AY130" s="14" t="s">
        <v>263</v>
      </c>
      <c r="BE130" s="245">
        <f>IF(N130="základná",J130,0)</f>
        <v>0</v>
      </c>
      <c r="BF130" s="245">
        <f>IF(N130="znížená",J130,0)</f>
        <v>0</v>
      </c>
      <c r="BG130" s="245">
        <f>IF(N130="zákl. prenesená",J130,0)</f>
        <v>0</v>
      </c>
      <c r="BH130" s="245">
        <f>IF(N130="zníž. prenesená",J130,0)</f>
        <v>0</v>
      </c>
      <c r="BI130" s="245">
        <f>IF(N130="nulová",J130,0)</f>
        <v>0</v>
      </c>
      <c r="BJ130" s="14" t="s">
        <v>89</v>
      </c>
      <c r="BK130" s="246">
        <f>ROUND(I130*H130,3)</f>
        <v>0</v>
      </c>
      <c r="BL130" s="14" t="s">
        <v>327</v>
      </c>
      <c r="BM130" s="244" t="s">
        <v>2493</v>
      </c>
    </row>
    <row r="131" s="2" customFormat="1" ht="16.5" customHeight="1">
      <c r="A131" s="35"/>
      <c r="B131" s="36"/>
      <c r="C131" s="249" t="s">
        <v>96</v>
      </c>
      <c r="D131" s="249" t="s">
        <v>612</v>
      </c>
      <c r="E131" s="250" t="s">
        <v>2494</v>
      </c>
      <c r="F131" s="251" t="s">
        <v>2495</v>
      </c>
      <c r="G131" s="252" t="s">
        <v>410</v>
      </c>
      <c r="H131" s="253">
        <v>2</v>
      </c>
      <c r="I131" s="254"/>
      <c r="J131" s="253">
        <f>ROUND(I131*H131,3)</f>
        <v>0</v>
      </c>
      <c r="K131" s="255"/>
      <c r="L131" s="256"/>
      <c r="M131" s="257" t="s">
        <v>1</v>
      </c>
      <c r="N131" s="258" t="s">
        <v>44</v>
      </c>
      <c r="O131" s="94"/>
      <c r="P131" s="242">
        <f>O131*H131</f>
        <v>0</v>
      </c>
      <c r="Q131" s="242">
        <v>0</v>
      </c>
      <c r="R131" s="242">
        <f>Q131*H131</f>
        <v>0</v>
      </c>
      <c r="S131" s="242">
        <v>0</v>
      </c>
      <c r="T131" s="24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4" t="s">
        <v>717</v>
      </c>
      <c r="AT131" s="244" t="s">
        <v>612</v>
      </c>
      <c r="AU131" s="244" t="s">
        <v>89</v>
      </c>
      <c r="AY131" s="14" t="s">
        <v>263</v>
      </c>
      <c r="BE131" s="245">
        <f>IF(N131="základná",J131,0)</f>
        <v>0</v>
      </c>
      <c r="BF131" s="245">
        <f>IF(N131="znížená",J131,0)</f>
        <v>0</v>
      </c>
      <c r="BG131" s="245">
        <f>IF(N131="zákl. prenesená",J131,0)</f>
        <v>0</v>
      </c>
      <c r="BH131" s="245">
        <f>IF(N131="zníž. prenesená",J131,0)</f>
        <v>0</v>
      </c>
      <c r="BI131" s="245">
        <f>IF(N131="nulová",J131,0)</f>
        <v>0</v>
      </c>
      <c r="BJ131" s="14" t="s">
        <v>89</v>
      </c>
      <c r="BK131" s="246">
        <f>ROUND(I131*H131,3)</f>
        <v>0</v>
      </c>
      <c r="BL131" s="14" t="s">
        <v>327</v>
      </c>
      <c r="BM131" s="244" t="s">
        <v>2496</v>
      </c>
    </row>
    <row r="132" s="2" customFormat="1" ht="16.5" customHeight="1">
      <c r="A132" s="35"/>
      <c r="B132" s="36"/>
      <c r="C132" s="249" t="s">
        <v>101</v>
      </c>
      <c r="D132" s="249" t="s">
        <v>612</v>
      </c>
      <c r="E132" s="250" t="s">
        <v>2497</v>
      </c>
      <c r="F132" s="251" t="s">
        <v>2498</v>
      </c>
      <c r="G132" s="252" t="s">
        <v>410</v>
      </c>
      <c r="H132" s="253">
        <v>3</v>
      </c>
      <c r="I132" s="254"/>
      <c r="J132" s="253">
        <f>ROUND(I132*H132,3)</f>
        <v>0</v>
      </c>
      <c r="K132" s="255"/>
      <c r="L132" s="256"/>
      <c r="M132" s="257" t="s">
        <v>1</v>
      </c>
      <c r="N132" s="258" t="s">
        <v>44</v>
      </c>
      <c r="O132" s="94"/>
      <c r="P132" s="242">
        <f>O132*H132</f>
        <v>0</v>
      </c>
      <c r="Q132" s="242">
        <v>0</v>
      </c>
      <c r="R132" s="242">
        <f>Q132*H132</f>
        <v>0</v>
      </c>
      <c r="S132" s="242">
        <v>0</v>
      </c>
      <c r="T132" s="24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4" t="s">
        <v>717</v>
      </c>
      <c r="AT132" s="244" t="s">
        <v>612</v>
      </c>
      <c r="AU132" s="244" t="s">
        <v>89</v>
      </c>
      <c r="AY132" s="14" t="s">
        <v>263</v>
      </c>
      <c r="BE132" s="245">
        <f>IF(N132="základná",J132,0)</f>
        <v>0</v>
      </c>
      <c r="BF132" s="245">
        <f>IF(N132="znížená",J132,0)</f>
        <v>0</v>
      </c>
      <c r="BG132" s="245">
        <f>IF(N132="zákl. prenesená",J132,0)</f>
        <v>0</v>
      </c>
      <c r="BH132" s="245">
        <f>IF(N132="zníž. prenesená",J132,0)</f>
        <v>0</v>
      </c>
      <c r="BI132" s="245">
        <f>IF(N132="nulová",J132,0)</f>
        <v>0</v>
      </c>
      <c r="BJ132" s="14" t="s">
        <v>89</v>
      </c>
      <c r="BK132" s="246">
        <f>ROUND(I132*H132,3)</f>
        <v>0</v>
      </c>
      <c r="BL132" s="14" t="s">
        <v>327</v>
      </c>
      <c r="BM132" s="244" t="s">
        <v>2499</v>
      </c>
    </row>
    <row r="133" s="2" customFormat="1" ht="21.75" customHeight="1">
      <c r="A133" s="35"/>
      <c r="B133" s="36"/>
      <c r="C133" s="249" t="s">
        <v>278</v>
      </c>
      <c r="D133" s="249" t="s">
        <v>612</v>
      </c>
      <c r="E133" s="250" t="s">
        <v>2500</v>
      </c>
      <c r="F133" s="251" t="s">
        <v>2501</v>
      </c>
      <c r="G133" s="252" t="s">
        <v>322</v>
      </c>
      <c r="H133" s="253">
        <v>8</v>
      </c>
      <c r="I133" s="254"/>
      <c r="J133" s="253">
        <f>ROUND(I133*H133,3)</f>
        <v>0</v>
      </c>
      <c r="K133" s="255"/>
      <c r="L133" s="256"/>
      <c r="M133" s="257" t="s">
        <v>1</v>
      </c>
      <c r="N133" s="258" t="s">
        <v>44</v>
      </c>
      <c r="O133" s="94"/>
      <c r="P133" s="242">
        <f>O133*H133</f>
        <v>0</v>
      </c>
      <c r="Q133" s="242">
        <v>0</v>
      </c>
      <c r="R133" s="242">
        <f>Q133*H133</f>
        <v>0</v>
      </c>
      <c r="S133" s="242">
        <v>0</v>
      </c>
      <c r="T133" s="24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4" t="s">
        <v>717</v>
      </c>
      <c r="AT133" s="244" t="s">
        <v>612</v>
      </c>
      <c r="AU133" s="244" t="s">
        <v>89</v>
      </c>
      <c r="AY133" s="14" t="s">
        <v>263</v>
      </c>
      <c r="BE133" s="245">
        <f>IF(N133="základná",J133,0)</f>
        <v>0</v>
      </c>
      <c r="BF133" s="245">
        <f>IF(N133="znížená",J133,0)</f>
        <v>0</v>
      </c>
      <c r="BG133" s="245">
        <f>IF(N133="zákl. prenesená",J133,0)</f>
        <v>0</v>
      </c>
      <c r="BH133" s="245">
        <f>IF(N133="zníž. prenesená",J133,0)</f>
        <v>0</v>
      </c>
      <c r="BI133" s="245">
        <f>IF(N133="nulová",J133,0)</f>
        <v>0</v>
      </c>
      <c r="BJ133" s="14" t="s">
        <v>89</v>
      </c>
      <c r="BK133" s="246">
        <f>ROUND(I133*H133,3)</f>
        <v>0</v>
      </c>
      <c r="BL133" s="14" t="s">
        <v>327</v>
      </c>
      <c r="BM133" s="244" t="s">
        <v>2502</v>
      </c>
    </row>
    <row r="134" s="2" customFormat="1" ht="24.15" customHeight="1">
      <c r="A134" s="35"/>
      <c r="B134" s="36"/>
      <c r="C134" s="249" t="s">
        <v>282</v>
      </c>
      <c r="D134" s="249" t="s">
        <v>612</v>
      </c>
      <c r="E134" s="250" t="s">
        <v>2503</v>
      </c>
      <c r="F134" s="251" t="s">
        <v>2504</v>
      </c>
      <c r="G134" s="252" t="s">
        <v>322</v>
      </c>
      <c r="H134" s="253">
        <v>24</v>
      </c>
      <c r="I134" s="254"/>
      <c r="J134" s="253">
        <f>ROUND(I134*H134,3)</f>
        <v>0</v>
      </c>
      <c r="K134" s="255"/>
      <c r="L134" s="256"/>
      <c r="M134" s="257" t="s">
        <v>1</v>
      </c>
      <c r="N134" s="258" t="s">
        <v>44</v>
      </c>
      <c r="O134" s="94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717</v>
      </c>
      <c r="AT134" s="244" t="s">
        <v>612</v>
      </c>
      <c r="AU134" s="244" t="s">
        <v>89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327</v>
      </c>
      <c r="BM134" s="244" t="s">
        <v>2505</v>
      </c>
    </row>
    <row r="135" s="2" customFormat="1" ht="24.15" customHeight="1">
      <c r="A135" s="35"/>
      <c r="B135" s="36"/>
      <c r="C135" s="249" t="s">
        <v>286</v>
      </c>
      <c r="D135" s="249" t="s">
        <v>612</v>
      </c>
      <c r="E135" s="250" t="s">
        <v>2506</v>
      </c>
      <c r="F135" s="251" t="s">
        <v>2507</v>
      </c>
      <c r="G135" s="252" t="s">
        <v>322</v>
      </c>
      <c r="H135" s="253">
        <v>6</v>
      </c>
      <c r="I135" s="254"/>
      <c r="J135" s="253">
        <f>ROUND(I135*H135,3)</f>
        <v>0</v>
      </c>
      <c r="K135" s="255"/>
      <c r="L135" s="256"/>
      <c r="M135" s="257" t="s">
        <v>1</v>
      </c>
      <c r="N135" s="258" t="s">
        <v>44</v>
      </c>
      <c r="O135" s="94"/>
      <c r="P135" s="242">
        <f>O135*H135</f>
        <v>0</v>
      </c>
      <c r="Q135" s="242">
        <v>0</v>
      </c>
      <c r="R135" s="242">
        <f>Q135*H135</f>
        <v>0</v>
      </c>
      <c r="S135" s="242">
        <v>0</v>
      </c>
      <c r="T135" s="24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4" t="s">
        <v>717</v>
      </c>
      <c r="AT135" s="244" t="s">
        <v>612</v>
      </c>
      <c r="AU135" s="244" t="s">
        <v>89</v>
      </c>
      <c r="AY135" s="14" t="s">
        <v>263</v>
      </c>
      <c r="BE135" s="245">
        <f>IF(N135="základná",J135,0)</f>
        <v>0</v>
      </c>
      <c r="BF135" s="245">
        <f>IF(N135="znížená",J135,0)</f>
        <v>0</v>
      </c>
      <c r="BG135" s="245">
        <f>IF(N135="zákl. prenesená",J135,0)</f>
        <v>0</v>
      </c>
      <c r="BH135" s="245">
        <f>IF(N135="zníž. prenesená",J135,0)</f>
        <v>0</v>
      </c>
      <c r="BI135" s="245">
        <f>IF(N135="nulová",J135,0)</f>
        <v>0</v>
      </c>
      <c r="BJ135" s="14" t="s">
        <v>89</v>
      </c>
      <c r="BK135" s="246">
        <f>ROUND(I135*H135,3)</f>
        <v>0</v>
      </c>
      <c r="BL135" s="14" t="s">
        <v>327</v>
      </c>
      <c r="BM135" s="244" t="s">
        <v>2508</v>
      </c>
    </row>
    <row r="136" s="2" customFormat="1" ht="16.5" customHeight="1">
      <c r="A136" s="35"/>
      <c r="B136" s="36"/>
      <c r="C136" s="249" t="s">
        <v>290</v>
      </c>
      <c r="D136" s="249" t="s">
        <v>612</v>
      </c>
      <c r="E136" s="250" t="s">
        <v>2509</v>
      </c>
      <c r="F136" s="251" t="s">
        <v>2510</v>
      </c>
      <c r="G136" s="252" t="s">
        <v>2489</v>
      </c>
      <c r="H136" s="253">
        <v>1</v>
      </c>
      <c r="I136" s="254"/>
      <c r="J136" s="253">
        <f>ROUND(I136*H136,3)</f>
        <v>0</v>
      </c>
      <c r="K136" s="255"/>
      <c r="L136" s="256"/>
      <c r="M136" s="257" t="s">
        <v>1</v>
      </c>
      <c r="N136" s="258" t="s">
        <v>44</v>
      </c>
      <c r="O136" s="94"/>
      <c r="P136" s="242">
        <f>O136*H136</f>
        <v>0</v>
      </c>
      <c r="Q136" s="242">
        <v>0</v>
      </c>
      <c r="R136" s="242">
        <f>Q136*H136</f>
        <v>0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717</v>
      </c>
      <c r="AT136" s="244" t="s">
        <v>612</v>
      </c>
      <c r="AU136" s="244" t="s">
        <v>89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327</v>
      </c>
      <c r="BM136" s="244" t="s">
        <v>2511</v>
      </c>
    </row>
    <row r="137" s="2" customFormat="1" ht="16.5" customHeight="1">
      <c r="A137" s="35"/>
      <c r="B137" s="36"/>
      <c r="C137" s="233" t="s">
        <v>294</v>
      </c>
      <c r="D137" s="233" t="s">
        <v>264</v>
      </c>
      <c r="E137" s="234" t="s">
        <v>2512</v>
      </c>
      <c r="F137" s="235" t="s">
        <v>2513</v>
      </c>
      <c r="G137" s="236" t="s">
        <v>2489</v>
      </c>
      <c r="H137" s="237">
        <v>1</v>
      </c>
      <c r="I137" s="238"/>
      <c r="J137" s="237">
        <f>ROUND(I137*H137,3)</f>
        <v>0</v>
      </c>
      <c r="K137" s="239"/>
      <c r="L137" s="41"/>
      <c r="M137" s="240" t="s">
        <v>1</v>
      </c>
      <c r="N137" s="241" t="s">
        <v>44</v>
      </c>
      <c r="O137" s="94"/>
      <c r="P137" s="242">
        <f>O137*H137</f>
        <v>0</v>
      </c>
      <c r="Q137" s="242">
        <v>0</v>
      </c>
      <c r="R137" s="242">
        <f>Q137*H137</f>
        <v>0</v>
      </c>
      <c r="S137" s="242">
        <v>0</v>
      </c>
      <c r="T137" s="24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4" t="s">
        <v>327</v>
      </c>
      <c r="AT137" s="244" t="s">
        <v>264</v>
      </c>
      <c r="AU137" s="244" t="s">
        <v>89</v>
      </c>
      <c r="AY137" s="14" t="s">
        <v>263</v>
      </c>
      <c r="BE137" s="245">
        <f>IF(N137="základná",J137,0)</f>
        <v>0</v>
      </c>
      <c r="BF137" s="245">
        <f>IF(N137="znížená",J137,0)</f>
        <v>0</v>
      </c>
      <c r="BG137" s="245">
        <f>IF(N137="zákl. prenesená",J137,0)</f>
        <v>0</v>
      </c>
      <c r="BH137" s="245">
        <f>IF(N137="zníž. prenesená",J137,0)</f>
        <v>0</v>
      </c>
      <c r="BI137" s="245">
        <f>IF(N137="nulová",J137,0)</f>
        <v>0</v>
      </c>
      <c r="BJ137" s="14" t="s">
        <v>89</v>
      </c>
      <c r="BK137" s="246">
        <f>ROUND(I137*H137,3)</f>
        <v>0</v>
      </c>
      <c r="BL137" s="14" t="s">
        <v>327</v>
      </c>
      <c r="BM137" s="244" t="s">
        <v>2514</v>
      </c>
    </row>
    <row r="138" s="2" customFormat="1" ht="16.5" customHeight="1">
      <c r="A138" s="35"/>
      <c r="B138" s="36"/>
      <c r="C138" s="233" t="s">
        <v>298</v>
      </c>
      <c r="D138" s="233" t="s">
        <v>264</v>
      </c>
      <c r="E138" s="234" t="s">
        <v>2515</v>
      </c>
      <c r="F138" s="235" t="s">
        <v>2516</v>
      </c>
      <c r="G138" s="236" t="s">
        <v>2489</v>
      </c>
      <c r="H138" s="237">
        <v>1</v>
      </c>
      <c r="I138" s="238"/>
      <c r="J138" s="237">
        <f>ROUND(I138*H138,3)</f>
        <v>0</v>
      </c>
      <c r="K138" s="239"/>
      <c r="L138" s="41"/>
      <c r="M138" s="240" t="s">
        <v>1</v>
      </c>
      <c r="N138" s="241" t="s">
        <v>44</v>
      </c>
      <c r="O138" s="94"/>
      <c r="P138" s="242">
        <f>O138*H138</f>
        <v>0</v>
      </c>
      <c r="Q138" s="242">
        <v>0</v>
      </c>
      <c r="R138" s="242">
        <f>Q138*H138</f>
        <v>0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327</v>
      </c>
      <c r="AT138" s="244" t="s">
        <v>264</v>
      </c>
      <c r="AU138" s="244" t="s">
        <v>89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327</v>
      </c>
      <c r="BM138" s="244" t="s">
        <v>2517</v>
      </c>
    </row>
    <row r="139" s="2" customFormat="1" ht="16.5" customHeight="1">
      <c r="A139" s="35"/>
      <c r="B139" s="36"/>
      <c r="C139" s="233" t="s">
        <v>302</v>
      </c>
      <c r="D139" s="233" t="s">
        <v>264</v>
      </c>
      <c r="E139" s="234" t="s">
        <v>2518</v>
      </c>
      <c r="F139" s="235" t="s">
        <v>2519</v>
      </c>
      <c r="G139" s="236" t="s">
        <v>2489</v>
      </c>
      <c r="H139" s="237">
        <v>1</v>
      </c>
      <c r="I139" s="238"/>
      <c r="J139" s="237">
        <f>ROUND(I139*H139,3)</f>
        <v>0</v>
      </c>
      <c r="K139" s="239"/>
      <c r="L139" s="41"/>
      <c r="M139" s="259" t="s">
        <v>1</v>
      </c>
      <c r="N139" s="260" t="s">
        <v>44</v>
      </c>
      <c r="O139" s="261"/>
      <c r="P139" s="262">
        <f>O139*H139</f>
        <v>0</v>
      </c>
      <c r="Q139" s="262">
        <v>0</v>
      </c>
      <c r="R139" s="262">
        <f>Q139*H139</f>
        <v>0</v>
      </c>
      <c r="S139" s="262">
        <v>0</v>
      </c>
      <c r="T139" s="26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4" t="s">
        <v>327</v>
      </c>
      <c r="AT139" s="244" t="s">
        <v>264</v>
      </c>
      <c r="AU139" s="244" t="s">
        <v>89</v>
      </c>
      <c r="AY139" s="14" t="s">
        <v>263</v>
      </c>
      <c r="BE139" s="245">
        <f>IF(N139="základná",J139,0)</f>
        <v>0</v>
      </c>
      <c r="BF139" s="245">
        <f>IF(N139="znížená",J139,0)</f>
        <v>0</v>
      </c>
      <c r="BG139" s="245">
        <f>IF(N139="zákl. prenesená",J139,0)</f>
        <v>0</v>
      </c>
      <c r="BH139" s="245">
        <f>IF(N139="zníž. prenesená",J139,0)</f>
        <v>0</v>
      </c>
      <c r="BI139" s="245">
        <f>IF(N139="nulová",J139,0)</f>
        <v>0</v>
      </c>
      <c r="BJ139" s="14" t="s">
        <v>89</v>
      </c>
      <c r="BK139" s="246">
        <f>ROUND(I139*H139,3)</f>
        <v>0</v>
      </c>
      <c r="BL139" s="14" t="s">
        <v>327</v>
      </c>
      <c r="BM139" s="244" t="s">
        <v>2520</v>
      </c>
    </row>
    <row r="140" s="2" customFormat="1" ht="6.96" customHeight="1">
      <c r="A140" s="35"/>
      <c r="B140" s="69"/>
      <c r="C140" s="70"/>
      <c r="D140" s="70"/>
      <c r="E140" s="70"/>
      <c r="F140" s="70"/>
      <c r="G140" s="70"/>
      <c r="H140" s="70"/>
      <c r="I140" s="70"/>
      <c r="J140" s="70"/>
      <c r="K140" s="70"/>
      <c r="L140" s="41"/>
      <c r="M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</row>
  </sheetData>
  <sheetProtection sheet="1" autoFilter="0" formatColumns="0" formatRows="0" objects="1" scenarios="1" spinCount="100000" saltValue="4LAUnkSKFvdbenqqL+AxT2/D/HkRXDIq0dnsBupfpet9ksfwQDU6wOiDJRA66NNSfXKy62pUYIJM49DBHD5EIg==" hashValue="Y1qXv9+O/TlS5MKn0UIIpO0A/gvCZ9BlnO8expeS0uQcFHuwBs6KN78nWEsv9HrnC8UwVxkWplq0GwBSqRJ6ew==" algorithmName="SHA-512" password="CC35"/>
  <autoFilter ref="C125:K139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2:H112"/>
    <mergeCell ref="E116:H116"/>
    <mergeCell ref="E114:H114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116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>
      <c r="B8" s="17"/>
      <c r="D8" s="154" t="s">
        <v>221</v>
      </c>
      <c r="L8" s="17"/>
    </row>
    <row r="9" s="1" customFormat="1" ht="16.5" customHeight="1">
      <c r="B9" s="17"/>
      <c r="E9" s="155" t="s">
        <v>222</v>
      </c>
      <c r="F9" s="1"/>
      <c r="G9" s="1"/>
      <c r="H9" s="1"/>
      <c r="L9" s="17"/>
    </row>
    <row r="10" s="1" customFormat="1" ht="12" customHeight="1">
      <c r="B10" s="17"/>
      <c r="D10" s="154" t="s">
        <v>1380</v>
      </c>
      <c r="L10" s="17"/>
    </row>
    <row r="11" s="2" customFormat="1" ht="16.5" customHeight="1">
      <c r="A11" s="35"/>
      <c r="B11" s="41"/>
      <c r="C11" s="35"/>
      <c r="D11" s="35"/>
      <c r="E11" s="166" t="s">
        <v>1381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2016</v>
      </c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6" t="s">
        <v>2521</v>
      </c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54" t="s">
        <v>16</v>
      </c>
      <c r="E15" s="35"/>
      <c r="F15" s="144" t="s">
        <v>1</v>
      </c>
      <c r="G15" s="35"/>
      <c r="H15" s="35"/>
      <c r="I15" s="154" t="s">
        <v>17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4" t="s">
        <v>18</v>
      </c>
      <c r="E16" s="35"/>
      <c r="F16" s="144" t="s">
        <v>19</v>
      </c>
      <c r="G16" s="35"/>
      <c r="H16" s="35"/>
      <c r="I16" s="154" t="s">
        <v>20</v>
      </c>
      <c r="J16" s="157" t="str">
        <f>'Rekapitulácia stavby'!AN8</f>
        <v>20. 7. 2022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54" t="s">
        <v>22</v>
      </c>
      <c r="E18" s="35"/>
      <c r="F18" s="35"/>
      <c r="G18" s="35"/>
      <c r="H18" s="35"/>
      <c r="I18" s="154" t="s">
        <v>23</v>
      </c>
      <c r="J18" s="144" t="s">
        <v>24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44" t="s">
        <v>25</v>
      </c>
      <c r="F19" s="35"/>
      <c r="G19" s="35"/>
      <c r="H19" s="35"/>
      <c r="I19" s="154" t="s">
        <v>26</v>
      </c>
      <c r="J19" s="144" t="s">
        <v>1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54" t="s">
        <v>27</v>
      </c>
      <c r="E21" s="35"/>
      <c r="F21" s="35"/>
      <c r="G21" s="35"/>
      <c r="H21" s="35"/>
      <c r="I21" s="154" t="s">
        <v>23</v>
      </c>
      <c r="J21" s="30" t="str">
        <f>'Rekapitulácia stavby'!AN13</f>
        <v>Vyplň údaj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'Rekapitulácia stavby'!E14</f>
        <v>Vyplň údaj</v>
      </c>
      <c r="F22" s="144"/>
      <c r="G22" s="144"/>
      <c r="H22" s="144"/>
      <c r="I22" s="154" t="s">
        <v>26</v>
      </c>
      <c r="J22" s="30" t="str">
        <f>'Rekapitulácia stavby'!AN14</f>
        <v>Vyplň údaj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54" t="s">
        <v>29</v>
      </c>
      <c r="E24" s="35"/>
      <c r="F24" s="35"/>
      <c r="G24" s="35"/>
      <c r="H24" s="35"/>
      <c r="I24" s="154" t="s">
        <v>23</v>
      </c>
      <c r="J24" s="144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44" t="s">
        <v>30</v>
      </c>
      <c r="F25" s="35"/>
      <c r="G25" s="35"/>
      <c r="H25" s="35"/>
      <c r="I25" s="154" t="s">
        <v>26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54" t="s">
        <v>33</v>
      </c>
      <c r="E27" s="35"/>
      <c r="F27" s="35"/>
      <c r="G27" s="35"/>
      <c r="H27" s="35"/>
      <c r="I27" s="154" t="s">
        <v>23</v>
      </c>
      <c r="J27" s="144" t="s">
        <v>34</v>
      </c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44" t="s">
        <v>35</v>
      </c>
      <c r="F28" s="35"/>
      <c r="G28" s="35"/>
      <c r="H28" s="35"/>
      <c r="I28" s="154" t="s">
        <v>26</v>
      </c>
      <c r="J28" s="144" t="s">
        <v>36</v>
      </c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54" t="s">
        <v>37</v>
      </c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8"/>
      <c r="B31" s="159"/>
      <c r="C31" s="158"/>
      <c r="D31" s="158"/>
      <c r="E31" s="160" t="s">
        <v>1</v>
      </c>
      <c r="F31" s="160"/>
      <c r="G31" s="160"/>
      <c r="H31" s="160"/>
      <c r="I31" s="158"/>
      <c r="J31" s="158"/>
      <c r="K31" s="158"/>
      <c r="L31" s="161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2"/>
      <c r="E33" s="162"/>
      <c r="F33" s="162"/>
      <c r="G33" s="162"/>
      <c r="H33" s="162"/>
      <c r="I33" s="162"/>
      <c r="J33" s="162"/>
      <c r="K33" s="162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63" t="s">
        <v>38</v>
      </c>
      <c r="E34" s="35"/>
      <c r="F34" s="35"/>
      <c r="G34" s="35"/>
      <c r="H34" s="35"/>
      <c r="I34" s="35"/>
      <c r="J34" s="164">
        <f>ROUND(J126,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62"/>
      <c r="E35" s="162"/>
      <c r="F35" s="162"/>
      <c r="G35" s="162"/>
      <c r="H35" s="162"/>
      <c r="I35" s="162"/>
      <c r="J35" s="162"/>
      <c r="K35" s="162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5" t="s">
        <v>40</v>
      </c>
      <c r="G36" s="35"/>
      <c r="H36" s="35"/>
      <c r="I36" s="165" t="s">
        <v>39</v>
      </c>
      <c r="J36" s="165" t="s">
        <v>41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6" t="s">
        <v>42</v>
      </c>
      <c r="E37" s="167" t="s">
        <v>43</v>
      </c>
      <c r="F37" s="168">
        <f>ROUND((SUM(BE126:BE147)),  2)</f>
        <v>0</v>
      </c>
      <c r="G37" s="169"/>
      <c r="H37" s="169"/>
      <c r="I37" s="170">
        <v>0.20000000000000001</v>
      </c>
      <c r="J37" s="168">
        <f>ROUND(((SUM(BE126:BE147))*I37),  2)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67" t="s">
        <v>44</v>
      </c>
      <c r="F38" s="168">
        <f>ROUND((SUM(BF126:BF147)),  2)</f>
        <v>0</v>
      </c>
      <c r="G38" s="169"/>
      <c r="H38" s="169"/>
      <c r="I38" s="170">
        <v>0.20000000000000001</v>
      </c>
      <c r="J38" s="168">
        <f>ROUND(((SUM(BF126:BF147))*I38),  2)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54" t="s">
        <v>45</v>
      </c>
      <c r="F39" s="171">
        <f>ROUND((SUM(BG126:BG147)),  2)</f>
        <v>0</v>
      </c>
      <c r="G39" s="35"/>
      <c r="H39" s="35"/>
      <c r="I39" s="172">
        <v>0.20000000000000001</v>
      </c>
      <c r="J39" s="171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54" t="s">
        <v>46</v>
      </c>
      <c r="F40" s="171">
        <f>ROUND((SUM(BH126:BH147)),  2)</f>
        <v>0</v>
      </c>
      <c r="G40" s="35"/>
      <c r="H40" s="35"/>
      <c r="I40" s="172">
        <v>0.20000000000000001</v>
      </c>
      <c r="J40" s="171">
        <f>0</f>
        <v>0</v>
      </c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67" t="s">
        <v>47</v>
      </c>
      <c r="F41" s="168">
        <f>ROUND((SUM(BI126:BI147)),  2)</f>
        <v>0</v>
      </c>
      <c r="G41" s="169"/>
      <c r="H41" s="169"/>
      <c r="I41" s="170">
        <v>0</v>
      </c>
      <c r="J41" s="168">
        <f>0</f>
        <v>0</v>
      </c>
      <c r="K41" s="35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73"/>
      <c r="D43" s="174" t="s">
        <v>48</v>
      </c>
      <c r="E43" s="175"/>
      <c r="F43" s="175"/>
      <c r="G43" s="176" t="s">
        <v>49</v>
      </c>
      <c r="H43" s="177" t="s">
        <v>50</v>
      </c>
      <c r="I43" s="175"/>
      <c r="J43" s="178">
        <f>SUM(J34:J41)</f>
        <v>0</v>
      </c>
      <c r="K43" s="179"/>
      <c r="L43" s="66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221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91" t="s">
        <v>222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1380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264" t="s">
        <v>1381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2016</v>
      </c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9" t="str">
        <f>E13</f>
        <v>SO-1.1.1.3.2 - Vetranie hygienických priestorov</v>
      </c>
      <c r="F91" s="37"/>
      <c r="G91" s="37"/>
      <c r="H91" s="37"/>
      <c r="I91" s="37"/>
      <c r="J91" s="37"/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18</v>
      </c>
      <c r="D93" s="37"/>
      <c r="E93" s="37"/>
      <c r="F93" s="24" t="str">
        <f>F16</f>
        <v>Svit</v>
      </c>
      <c r="G93" s="37"/>
      <c r="H93" s="37"/>
      <c r="I93" s="29" t="s">
        <v>20</v>
      </c>
      <c r="J93" s="82" t="str">
        <f>IF(J16="","",J16)</f>
        <v>20. 7. 2022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22</v>
      </c>
      <c r="D95" s="37"/>
      <c r="E95" s="37"/>
      <c r="F95" s="24" t="str">
        <f>E19</f>
        <v>Mesto Svit</v>
      </c>
      <c r="G95" s="37"/>
      <c r="H95" s="37"/>
      <c r="I95" s="29" t="s">
        <v>29</v>
      </c>
      <c r="J95" s="33" t="str">
        <f>E25</f>
        <v>Ing. arch. Martin Baloga, PhD. a kolektív EnviArch</v>
      </c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33</v>
      </c>
      <c r="J96" s="33" t="str">
        <f>E28</f>
        <v>Structures, s.r.o.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92" t="s">
        <v>224</v>
      </c>
      <c r="D98" s="193"/>
      <c r="E98" s="193"/>
      <c r="F98" s="193"/>
      <c r="G98" s="193"/>
      <c r="H98" s="193"/>
      <c r="I98" s="193"/>
      <c r="J98" s="194" t="s">
        <v>225</v>
      </c>
      <c r="K98" s="193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95" t="s">
        <v>226</v>
      </c>
      <c r="D100" s="37"/>
      <c r="E100" s="37"/>
      <c r="F100" s="37"/>
      <c r="G100" s="37"/>
      <c r="H100" s="37"/>
      <c r="I100" s="37"/>
      <c r="J100" s="113">
        <f>J126</f>
        <v>0</v>
      </c>
      <c r="K100" s="37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227</v>
      </c>
    </row>
    <row r="101" s="9" customFormat="1" ht="24.96" customHeight="1">
      <c r="A101" s="9"/>
      <c r="B101" s="196"/>
      <c r="C101" s="197"/>
      <c r="D101" s="198" t="s">
        <v>236</v>
      </c>
      <c r="E101" s="199"/>
      <c r="F101" s="199"/>
      <c r="G101" s="199"/>
      <c r="H101" s="199"/>
      <c r="I101" s="199"/>
      <c r="J101" s="200">
        <f>J127</f>
        <v>0</v>
      </c>
      <c r="K101" s="197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202"/>
      <c r="C102" s="136"/>
      <c r="D102" s="203" t="s">
        <v>2484</v>
      </c>
      <c r="E102" s="204"/>
      <c r="F102" s="204"/>
      <c r="G102" s="204"/>
      <c r="H102" s="204"/>
      <c r="I102" s="204"/>
      <c r="J102" s="205">
        <f>J128</f>
        <v>0</v>
      </c>
      <c r="K102" s="136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66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="2" customFormat="1" ht="6.96" customHeight="1">
      <c r="A104" s="35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="2" customFormat="1" ht="6.96" customHeight="1">
      <c r="A108" s="35"/>
      <c r="B108" s="71"/>
      <c r="C108" s="72"/>
      <c r="D108" s="72"/>
      <c r="E108" s="72"/>
      <c r="F108" s="72"/>
      <c r="G108" s="72"/>
      <c r="H108" s="72"/>
      <c r="I108" s="72"/>
      <c r="J108" s="72"/>
      <c r="K108" s="72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24.96" customHeight="1">
      <c r="A109" s="35"/>
      <c r="B109" s="36"/>
      <c r="C109" s="20" t="s">
        <v>250</v>
      </c>
      <c r="D109" s="37"/>
      <c r="E109" s="37"/>
      <c r="F109" s="37"/>
      <c r="G109" s="37"/>
      <c r="H109" s="37"/>
      <c r="I109" s="37"/>
      <c r="J109" s="37"/>
      <c r="K109" s="37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6.96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2" customHeight="1">
      <c r="A111" s="35"/>
      <c r="B111" s="36"/>
      <c r="C111" s="29" t="s">
        <v>14</v>
      </c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6.5" customHeight="1">
      <c r="A112" s="35"/>
      <c r="B112" s="36"/>
      <c r="C112" s="37"/>
      <c r="D112" s="37"/>
      <c r="E112" s="191" t="str">
        <f>E7</f>
        <v>Materská škola Svit - ZMNENA</v>
      </c>
      <c r="F112" s="29"/>
      <c r="G112" s="29"/>
      <c r="H112" s="29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1" customFormat="1" ht="12" customHeight="1">
      <c r="B113" s="18"/>
      <c r="C113" s="29" t="s">
        <v>221</v>
      </c>
      <c r="D113" s="19"/>
      <c r="E113" s="19"/>
      <c r="F113" s="19"/>
      <c r="G113" s="19"/>
      <c r="H113" s="19"/>
      <c r="I113" s="19"/>
      <c r="J113" s="19"/>
      <c r="K113" s="19"/>
      <c r="L113" s="17"/>
    </row>
    <row r="114" s="1" customFormat="1" ht="16.5" customHeight="1">
      <c r="B114" s="18"/>
      <c r="C114" s="19"/>
      <c r="D114" s="19"/>
      <c r="E114" s="191" t="s">
        <v>222</v>
      </c>
      <c r="F114" s="19"/>
      <c r="G114" s="19"/>
      <c r="H114" s="19"/>
      <c r="I114" s="19"/>
      <c r="J114" s="19"/>
      <c r="K114" s="19"/>
      <c r="L114" s="17"/>
    </row>
    <row r="115" s="1" customFormat="1" ht="12" customHeight="1">
      <c r="B115" s="18"/>
      <c r="C115" s="29" t="s">
        <v>1380</v>
      </c>
      <c r="D115" s="19"/>
      <c r="E115" s="19"/>
      <c r="F115" s="19"/>
      <c r="G115" s="19"/>
      <c r="H115" s="19"/>
      <c r="I115" s="19"/>
      <c r="J115" s="19"/>
      <c r="K115" s="19"/>
      <c r="L115" s="17"/>
    </row>
    <row r="116" s="2" customFormat="1" ht="16.5" customHeight="1">
      <c r="A116" s="35"/>
      <c r="B116" s="36"/>
      <c r="C116" s="37"/>
      <c r="D116" s="37"/>
      <c r="E116" s="264" t="s">
        <v>1381</v>
      </c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2" customHeight="1">
      <c r="A117" s="35"/>
      <c r="B117" s="36"/>
      <c r="C117" s="29" t="s">
        <v>2016</v>
      </c>
      <c r="D117" s="37"/>
      <c r="E117" s="37"/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6.5" customHeight="1">
      <c r="A118" s="35"/>
      <c r="B118" s="36"/>
      <c r="C118" s="37"/>
      <c r="D118" s="37"/>
      <c r="E118" s="79" t="str">
        <f>E13</f>
        <v>SO-1.1.1.3.2 - Vetranie hygienických priestorov</v>
      </c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6.96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2" customHeight="1">
      <c r="A120" s="35"/>
      <c r="B120" s="36"/>
      <c r="C120" s="29" t="s">
        <v>18</v>
      </c>
      <c r="D120" s="37"/>
      <c r="E120" s="37"/>
      <c r="F120" s="24" t="str">
        <f>F16</f>
        <v>Svit</v>
      </c>
      <c r="G120" s="37"/>
      <c r="H120" s="37"/>
      <c r="I120" s="29" t="s">
        <v>20</v>
      </c>
      <c r="J120" s="82" t="str">
        <f>IF(J16="","",J16)</f>
        <v>20. 7. 2022</v>
      </c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6.96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40.05" customHeight="1">
      <c r="A122" s="35"/>
      <c r="B122" s="36"/>
      <c r="C122" s="29" t="s">
        <v>22</v>
      </c>
      <c r="D122" s="37"/>
      <c r="E122" s="37"/>
      <c r="F122" s="24" t="str">
        <f>E19</f>
        <v>Mesto Svit</v>
      </c>
      <c r="G122" s="37"/>
      <c r="H122" s="37"/>
      <c r="I122" s="29" t="s">
        <v>29</v>
      </c>
      <c r="J122" s="33" t="str">
        <f>E25</f>
        <v>Ing. arch. Martin Baloga, PhD. a kolektív EnviArch</v>
      </c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5.15" customHeight="1">
      <c r="A123" s="35"/>
      <c r="B123" s="36"/>
      <c r="C123" s="29" t="s">
        <v>27</v>
      </c>
      <c r="D123" s="37"/>
      <c r="E123" s="37"/>
      <c r="F123" s="24" t="str">
        <f>IF(E22="","",E22)</f>
        <v>Vyplň údaj</v>
      </c>
      <c r="G123" s="37"/>
      <c r="H123" s="37"/>
      <c r="I123" s="29" t="s">
        <v>33</v>
      </c>
      <c r="J123" s="33" t="str">
        <f>E28</f>
        <v>Structures, s.r.o.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0.32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11" customFormat="1" ht="29.28" customHeight="1">
      <c r="A125" s="207"/>
      <c r="B125" s="208"/>
      <c r="C125" s="209" t="s">
        <v>251</v>
      </c>
      <c r="D125" s="210" t="s">
        <v>63</v>
      </c>
      <c r="E125" s="210" t="s">
        <v>59</v>
      </c>
      <c r="F125" s="210" t="s">
        <v>60</v>
      </c>
      <c r="G125" s="210" t="s">
        <v>252</v>
      </c>
      <c r="H125" s="210" t="s">
        <v>253</v>
      </c>
      <c r="I125" s="210" t="s">
        <v>254</v>
      </c>
      <c r="J125" s="211" t="s">
        <v>225</v>
      </c>
      <c r="K125" s="212" t="s">
        <v>255</v>
      </c>
      <c r="L125" s="213"/>
      <c r="M125" s="103" t="s">
        <v>1</v>
      </c>
      <c r="N125" s="104" t="s">
        <v>42</v>
      </c>
      <c r="O125" s="104" t="s">
        <v>256</v>
      </c>
      <c r="P125" s="104" t="s">
        <v>257</v>
      </c>
      <c r="Q125" s="104" t="s">
        <v>258</v>
      </c>
      <c r="R125" s="104" t="s">
        <v>259</v>
      </c>
      <c r="S125" s="104" t="s">
        <v>260</v>
      </c>
      <c r="T125" s="105" t="s">
        <v>261</v>
      </c>
      <c r="U125" s="207"/>
      <c r="V125" s="207"/>
      <c r="W125" s="207"/>
      <c r="X125" s="207"/>
      <c r="Y125" s="207"/>
      <c r="Z125" s="207"/>
      <c r="AA125" s="207"/>
      <c r="AB125" s="207"/>
      <c r="AC125" s="207"/>
      <c r="AD125" s="207"/>
      <c r="AE125" s="207"/>
    </row>
    <row r="126" s="2" customFormat="1" ht="22.8" customHeight="1">
      <c r="A126" s="35"/>
      <c r="B126" s="36"/>
      <c r="C126" s="110" t="s">
        <v>226</v>
      </c>
      <c r="D126" s="37"/>
      <c r="E126" s="37"/>
      <c r="F126" s="37"/>
      <c r="G126" s="37"/>
      <c r="H126" s="37"/>
      <c r="I126" s="37"/>
      <c r="J126" s="214">
        <f>BK126</f>
        <v>0</v>
      </c>
      <c r="K126" s="37"/>
      <c r="L126" s="41"/>
      <c r="M126" s="106"/>
      <c r="N126" s="215"/>
      <c r="O126" s="107"/>
      <c r="P126" s="216">
        <f>P127</f>
        <v>0</v>
      </c>
      <c r="Q126" s="107"/>
      <c r="R126" s="216">
        <f>R127</f>
        <v>0</v>
      </c>
      <c r="S126" s="107"/>
      <c r="T126" s="217">
        <f>T127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77</v>
      </c>
      <c r="AU126" s="14" t="s">
        <v>227</v>
      </c>
      <c r="BK126" s="218">
        <f>BK127</f>
        <v>0</v>
      </c>
    </row>
    <row r="127" s="12" customFormat="1" ht="25.92" customHeight="1">
      <c r="A127" s="12"/>
      <c r="B127" s="219"/>
      <c r="C127" s="220"/>
      <c r="D127" s="221" t="s">
        <v>77</v>
      </c>
      <c r="E127" s="222" t="s">
        <v>706</v>
      </c>
      <c r="F127" s="222" t="s">
        <v>707</v>
      </c>
      <c r="G127" s="220"/>
      <c r="H127" s="220"/>
      <c r="I127" s="223"/>
      <c r="J127" s="224">
        <f>BK127</f>
        <v>0</v>
      </c>
      <c r="K127" s="220"/>
      <c r="L127" s="225"/>
      <c r="M127" s="226"/>
      <c r="N127" s="227"/>
      <c r="O127" s="227"/>
      <c r="P127" s="228">
        <f>P128</f>
        <v>0</v>
      </c>
      <c r="Q127" s="227"/>
      <c r="R127" s="228">
        <f>R128</f>
        <v>0</v>
      </c>
      <c r="S127" s="227"/>
      <c r="T127" s="229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0" t="s">
        <v>89</v>
      </c>
      <c r="AT127" s="231" t="s">
        <v>77</v>
      </c>
      <c r="AU127" s="231" t="s">
        <v>78</v>
      </c>
      <c r="AY127" s="230" t="s">
        <v>263</v>
      </c>
      <c r="BK127" s="232">
        <f>BK128</f>
        <v>0</v>
      </c>
    </row>
    <row r="128" s="12" customFormat="1" ht="22.8" customHeight="1">
      <c r="A128" s="12"/>
      <c r="B128" s="219"/>
      <c r="C128" s="220"/>
      <c r="D128" s="221" t="s">
        <v>77</v>
      </c>
      <c r="E128" s="247" t="s">
        <v>2485</v>
      </c>
      <c r="F128" s="247" t="s">
        <v>2486</v>
      </c>
      <c r="G128" s="220"/>
      <c r="H128" s="220"/>
      <c r="I128" s="223"/>
      <c r="J128" s="248">
        <f>BK128</f>
        <v>0</v>
      </c>
      <c r="K128" s="220"/>
      <c r="L128" s="225"/>
      <c r="M128" s="226"/>
      <c r="N128" s="227"/>
      <c r="O128" s="227"/>
      <c r="P128" s="228">
        <f>SUM(P129:P147)</f>
        <v>0</v>
      </c>
      <c r="Q128" s="227"/>
      <c r="R128" s="228">
        <f>SUM(R129:R147)</f>
        <v>0</v>
      </c>
      <c r="S128" s="227"/>
      <c r="T128" s="229">
        <f>SUM(T129:T147)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0" t="s">
        <v>89</v>
      </c>
      <c r="AT128" s="231" t="s">
        <v>77</v>
      </c>
      <c r="AU128" s="231" t="s">
        <v>85</v>
      </c>
      <c r="AY128" s="230" t="s">
        <v>263</v>
      </c>
      <c r="BK128" s="232">
        <f>SUM(BK129:BK147)</f>
        <v>0</v>
      </c>
    </row>
    <row r="129" s="2" customFormat="1" ht="16.5" customHeight="1">
      <c r="A129" s="35"/>
      <c r="B129" s="36"/>
      <c r="C129" s="249" t="s">
        <v>85</v>
      </c>
      <c r="D129" s="249" t="s">
        <v>612</v>
      </c>
      <c r="E129" s="250" t="s">
        <v>2522</v>
      </c>
      <c r="F129" s="251" t="s">
        <v>2523</v>
      </c>
      <c r="G129" s="252" t="s">
        <v>410</v>
      </c>
      <c r="H129" s="253">
        <v>3</v>
      </c>
      <c r="I129" s="254"/>
      <c r="J129" s="253">
        <f>ROUND(I129*H129,3)</f>
        <v>0</v>
      </c>
      <c r="K129" s="255"/>
      <c r="L129" s="256"/>
      <c r="M129" s="257" t="s">
        <v>1</v>
      </c>
      <c r="N129" s="258" t="s">
        <v>44</v>
      </c>
      <c r="O129" s="94"/>
      <c r="P129" s="242">
        <f>O129*H129</f>
        <v>0</v>
      </c>
      <c r="Q129" s="242">
        <v>0</v>
      </c>
      <c r="R129" s="242">
        <f>Q129*H129</f>
        <v>0</v>
      </c>
      <c r="S129" s="242">
        <v>0</v>
      </c>
      <c r="T129" s="243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4" t="s">
        <v>717</v>
      </c>
      <c r="AT129" s="244" t="s">
        <v>612</v>
      </c>
      <c r="AU129" s="244" t="s">
        <v>89</v>
      </c>
      <c r="AY129" s="14" t="s">
        <v>263</v>
      </c>
      <c r="BE129" s="245">
        <f>IF(N129="základná",J129,0)</f>
        <v>0</v>
      </c>
      <c r="BF129" s="245">
        <f>IF(N129="znížená",J129,0)</f>
        <v>0</v>
      </c>
      <c r="BG129" s="245">
        <f>IF(N129="zákl. prenesená",J129,0)</f>
        <v>0</v>
      </c>
      <c r="BH129" s="245">
        <f>IF(N129="zníž. prenesená",J129,0)</f>
        <v>0</v>
      </c>
      <c r="BI129" s="245">
        <f>IF(N129="nulová",J129,0)</f>
        <v>0</v>
      </c>
      <c r="BJ129" s="14" t="s">
        <v>89</v>
      </c>
      <c r="BK129" s="246">
        <f>ROUND(I129*H129,3)</f>
        <v>0</v>
      </c>
      <c r="BL129" s="14" t="s">
        <v>327</v>
      </c>
      <c r="BM129" s="244" t="s">
        <v>2524</v>
      </c>
    </row>
    <row r="130" s="2" customFormat="1" ht="16.5" customHeight="1">
      <c r="A130" s="35"/>
      <c r="B130" s="36"/>
      <c r="C130" s="249" t="s">
        <v>89</v>
      </c>
      <c r="D130" s="249" t="s">
        <v>612</v>
      </c>
      <c r="E130" s="250" t="s">
        <v>2525</v>
      </c>
      <c r="F130" s="251" t="s">
        <v>2526</v>
      </c>
      <c r="G130" s="252" t="s">
        <v>410</v>
      </c>
      <c r="H130" s="253">
        <v>6</v>
      </c>
      <c r="I130" s="254"/>
      <c r="J130" s="253">
        <f>ROUND(I130*H130,3)</f>
        <v>0</v>
      </c>
      <c r="K130" s="255"/>
      <c r="L130" s="256"/>
      <c r="M130" s="257" t="s">
        <v>1</v>
      </c>
      <c r="N130" s="258" t="s">
        <v>44</v>
      </c>
      <c r="O130" s="94"/>
      <c r="P130" s="242">
        <f>O130*H130</f>
        <v>0</v>
      </c>
      <c r="Q130" s="242">
        <v>0</v>
      </c>
      <c r="R130" s="242">
        <f>Q130*H130</f>
        <v>0</v>
      </c>
      <c r="S130" s="242">
        <v>0</v>
      </c>
      <c r="T130" s="243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4" t="s">
        <v>717</v>
      </c>
      <c r="AT130" s="244" t="s">
        <v>612</v>
      </c>
      <c r="AU130" s="244" t="s">
        <v>89</v>
      </c>
      <c r="AY130" s="14" t="s">
        <v>263</v>
      </c>
      <c r="BE130" s="245">
        <f>IF(N130="základná",J130,0)</f>
        <v>0</v>
      </c>
      <c r="BF130" s="245">
        <f>IF(N130="znížená",J130,0)</f>
        <v>0</v>
      </c>
      <c r="BG130" s="245">
        <f>IF(N130="zákl. prenesená",J130,0)</f>
        <v>0</v>
      </c>
      <c r="BH130" s="245">
        <f>IF(N130="zníž. prenesená",J130,0)</f>
        <v>0</v>
      </c>
      <c r="BI130" s="245">
        <f>IF(N130="nulová",J130,0)</f>
        <v>0</v>
      </c>
      <c r="BJ130" s="14" t="s">
        <v>89</v>
      </c>
      <c r="BK130" s="246">
        <f>ROUND(I130*H130,3)</f>
        <v>0</v>
      </c>
      <c r="BL130" s="14" t="s">
        <v>327</v>
      </c>
      <c r="BM130" s="244" t="s">
        <v>2527</v>
      </c>
    </row>
    <row r="131" s="2" customFormat="1" ht="16.5" customHeight="1">
      <c r="A131" s="35"/>
      <c r="B131" s="36"/>
      <c r="C131" s="249" t="s">
        <v>96</v>
      </c>
      <c r="D131" s="249" t="s">
        <v>612</v>
      </c>
      <c r="E131" s="250" t="s">
        <v>2528</v>
      </c>
      <c r="F131" s="251" t="s">
        <v>2529</v>
      </c>
      <c r="G131" s="252" t="s">
        <v>410</v>
      </c>
      <c r="H131" s="253">
        <v>6</v>
      </c>
      <c r="I131" s="254"/>
      <c r="J131" s="253">
        <f>ROUND(I131*H131,3)</f>
        <v>0</v>
      </c>
      <c r="K131" s="255"/>
      <c r="L131" s="256"/>
      <c r="M131" s="257" t="s">
        <v>1</v>
      </c>
      <c r="N131" s="258" t="s">
        <v>44</v>
      </c>
      <c r="O131" s="94"/>
      <c r="P131" s="242">
        <f>O131*H131</f>
        <v>0</v>
      </c>
      <c r="Q131" s="242">
        <v>0</v>
      </c>
      <c r="R131" s="242">
        <f>Q131*H131</f>
        <v>0</v>
      </c>
      <c r="S131" s="242">
        <v>0</v>
      </c>
      <c r="T131" s="24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4" t="s">
        <v>717</v>
      </c>
      <c r="AT131" s="244" t="s">
        <v>612</v>
      </c>
      <c r="AU131" s="244" t="s">
        <v>89</v>
      </c>
      <c r="AY131" s="14" t="s">
        <v>263</v>
      </c>
      <c r="BE131" s="245">
        <f>IF(N131="základná",J131,0)</f>
        <v>0</v>
      </c>
      <c r="BF131" s="245">
        <f>IF(N131="znížená",J131,0)</f>
        <v>0</v>
      </c>
      <c r="BG131" s="245">
        <f>IF(N131="zákl. prenesená",J131,0)</f>
        <v>0</v>
      </c>
      <c r="BH131" s="245">
        <f>IF(N131="zníž. prenesená",J131,0)</f>
        <v>0</v>
      </c>
      <c r="BI131" s="245">
        <f>IF(N131="nulová",J131,0)</f>
        <v>0</v>
      </c>
      <c r="BJ131" s="14" t="s">
        <v>89</v>
      </c>
      <c r="BK131" s="246">
        <f>ROUND(I131*H131,3)</f>
        <v>0</v>
      </c>
      <c r="BL131" s="14" t="s">
        <v>327</v>
      </c>
      <c r="BM131" s="244" t="s">
        <v>2530</v>
      </c>
    </row>
    <row r="132" s="2" customFormat="1" ht="16.5" customHeight="1">
      <c r="A132" s="35"/>
      <c r="B132" s="36"/>
      <c r="C132" s="249" t="s">
        <v>101</v>
      </c>
      <c r="D132" s="249" t="s">
        <v>612</v>
      </c>
      <c r="E132" s="250" t="s">
        <v>2531</v>
      </c>
      <c r="F132" s="251" t="s">
        <v>2532</v>
      </c>
      <c r="G132" s="252" t="s">
        <v>410</v>
      </c>
      <c r="H132" s="253">
        <v>12</v>
      </c>
      <c r="I132" s="254"/>
      <c r="J132" s="253">
        <f>ROUND(I132*H132,3)</f>
        <v>0</v>
      </c>
      <c r="K132" s="255"/>
      <c r="L132" s="256"/>
      <c r="M132" s="257" t="s">
        <v>1</v>
      </c>
      <c r="N132" s="258" t="s">
        <v>44</v>
      </c>
      <c r="O132" s="94"/>
      <c r="P132" s="242">
        <f>O132*H132</f>
        <v>0</v>
      </c>
      <c r="Q132" s="242">
        <v>0</v>
      </c>
      <c r="R132" s="242">
        <f>Q132*H132</f>
        <v>0</v>
      </c>
      <c r="S132" s="242">
        <v>0</v>
      </c>
      <c r="T132" s="24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4" t="s">
        <v>717</v>
      </c>
      <c r="AT132" s="244" t="s">
        <v>612</v>
      </c>
      <c r="AU132" s="244" t="s">
        <v>89</v>
      </c>
      <c r="AY132" s="14" t="s">
        <v>263</v>
      </c>
      <c r="BE132" s="245">
        <f>IF(N132="základná",J132,0)</f>
        <v>0</v>
      </c>
      <c r="BF132" s="245">
        <f>IF(N132="znížená",J132,0)</f>
        <v>0</v>
      </c>
      <c r="BG132" s="245">
        <f>IF(N132="zákl. prenesená",J132,0)</f>
        <v>0</v>
      </c>
      <c r="BH132" s="245">
        <f>IF(N132="zníž. prenesená",J132,0)</f>
        <v>0</v>
      </c>
      <c r="BI132" s="245">
        <f>IF(N132="nulová",J132,0)</f>
        <v>0</v>
      </c>
      <c r="BJ132" s="14" t="s">
        <v>89</v>
      </c>
      <c r="BK132" s="246">
        <f>ROUND(I132*H132,3)</f>
        <v>0</v>
      </c>
      <c r="BL132" s="14" t="s">
        <v>327</v>
      </c>
      <c r="BM132" s="244" t="s">
        <v>2533</v>
      </c>
    </row>
    <row r="133" s="2" customFormat="1" ht="16.5" customHeight="1">
      <c r="A133" s="35"/>
      <c r="B133" s="36"/>
      <c r="C133" s="249" t="s">
        <v>278</v>
      </c>
      <c r="D133" s="249" t="s">
        <v>612</v>
      </c>
      <c r="E133" s="250" t="s">
        <v>2534</v>
      </c>
      <c r="F133" s="251" t="s">
        <v>2535</v>
      </c>
      <c r="G133" s="252" t="s">
        <v>410</v>
      </c>
      <c r="H133" s="253">
        <v>1</v>
      </c>
      <c r="I133" s="254"/>
      <c r="J133" s="253">
        <f>ROUND(I133*H133,3)</f>
        <v>0</v>
      </c>
      <c r="K133" s="255"/>
      <c r="L133" s="256"/>
      <c r="M133" s="257" t="s">
        <v>1</v>
      </c>
      <c r="N133" s="258" t="s">
        <v>44</v>
      </c>
      <c r="O133" s="94"/>
      <c r="P133" s="242">
        <f>O133*H133</f>
        <v>0</v>
      </c>
      <c r="Q133" s="242">
        <v>0</v>
      </c>
      <c r="R133" s="242">
        <f>Q133*H133</f>
        <v>0</v>
      </c>
      <c r="S133" s="242">
        <v>0</v>
      </c>
      <c r="T133" s="24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4" t="s">
        <v>717</v>
      </c>
      <c r="AT133" s="244" t="s">
        <v>612</v>
      </c>
      <c r="AU133" s="244" t="s">
        <v>89</v>
      </c>
      <c r="AY133" s="14" t="s">
        <v>263</v>
      </c>
      <c r="BE133" s="245">
        <f>IF(N133="základná",J133,0)</f>
        <v>0</v>
      </c>
      <c r="BF133" s="245">
        <f>IF(N133="znížená",J133,0)</f>
        <v>0</v>
      </c>
      <c r="BG133" s="245">
        <f>IF(N133="zákl. prenesená",J133,0)</f>
        <v>0</v>
      </c>
      <c r="BH133" s="245">
        <f>IF(N133="zníž. prenesená",J133,0)</f>
        <v>0</v>
      </c>
      <c r="BI133" s="245">
        <f>IF(N133="nulová",J133,0)</f>
        <v>0</v>
      </c>
      <c r="BJ133" s="14" t="s">
        <v>89</v>
      </c>
      <c r="BK133" s="246">
        <f>ROUND(I133*H133,3)</f>
        <v>0</v>
      </c>
      <c r="BL133" s="14" t="s">
        <v>327</v>
      </c>
      <c r="BM133" s="244" t="s">
        <v>2536</v>
      </c>
    </row>
    <row r="134" s="2" customFormat="1" ht="16.5" customHeight="1">
      <c r="A134" s="35"/>
      <c r="B134" s="36"/>
      <c r="C134" s="249" t="s">
        <v>282</v>
      </c>
      <c r="D134" s="249" t="s">
        <v>612</v>
      </c>
      <c r="E134" s="250" t="s">
        <v>2537</v>
      </c>
      <c r="F134" s="251" t="s">
        <v>2538</v>
      </c>
      <c r="G134" s="252" t="s">
        <v>410</v>
      </c>
      <c r="H134" s="253">
        <v>3</v>
      </c>
      <c r="I134" s="254"/>
      <c r="J134" s="253">
        <f>ROUND(I134*H134,3)</f>
        <v>0</v>
      </c>
      <c r="K134" s="255"/>
      <c r="L134" s="256"/>
      <c r="M134" s="257" t="s">
        <v>1</v>
      </c>
      <c r="N134" s="258" t="s">
        <v>44</v>
      </c>
      <c r="O134" s="94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717</v>
      </c>
      <c r="AT134" s="244" t="s">
        <v>612</v>
      </c>
      <c r="AU134" s="244" t="s">
        <v>89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327</v>
      </c>
      <c r="BM134" s="244" t="s">
        <v>2539</v>
      </c>
    </row>
    <row r="135" s="2" customFormat="1" ht="16.5" customHeight="1">
      <c r="A135" s="35"/>
      <c r="B135" s="36"/>
      <c r="C135" s="249" t="s">
        <v>286</v>
      </c>
      <c r="D135" s="249" t="s">
        <v>612</v>
      </c>
      <c r="E135" s="250" t="s">
        <v>2540</v>
      </c>
      <c r="F135" s="251" t="s">
        <v>2541</v>
      </c>
      <c r="G135" s="252" t="s">
        <v>410</v>
      </c>
      <c r="H135" s="253">
        <v>6</v>
      </c>
      <c r="I135" s="254"/>
      <c r="J135" s="253">
        <f>ROUND(I135*H135,3)</f>
        <v>0</v>
      </c>
      <c r="K135" s="255"/>
      <c r="L135" s="256"/>
      <c r="M135" s="257" t="s">
        <v>1</v>
      </c>
      <c r="N135" s="258" t="s">
        <v>44</v>
      </c>
      <c r="O135" s="94"/>
      <c r="P135" s="242">
        <f>O135*H135</f>
        <v>0</v>
      </c>
      <c r="Q135" s="242">
        <v>0</v>
      </c>
      <c r="R135" s="242">
        <f>Q135*H135</f>
        <v>0</v>
      </c>
      <c r="S135" s="242">
        <v>0</v>
      </c>
      <c r="T135" s="24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4" t="s">
        <v>717</v>
      </c>
      <c r="AT135" s="244" t="s">
        <v>612</v>
      </c>
      <c r="AU135" s="244" t="s">
        <v>89</v>
      </c>
      <c r="AY135" s="14" t="s">
        <v>263</v>
      </c>
      <c r="BE135" s="245">
        <f>IF(N135="základná",J135,0)</f>
        <v>0</v>
      </c>
      <c r="BF135" s="245">
        <f>IF(N135="znížená",J135,0)</f>
        <v>0</v>
      </c>
      <c r="BG135" s="245">
        <f>IF(N135="zákl. prenesená",J135,0)</f>
        <v>0</v>
      </c>
      <c r="BH135" s="245">
        <f>IF(N135="zníž. prenesená",J135,0)</f>
        <v>0</v>
      </c>
      <c r="BI135" s="245">
        <f>IF(N135="nulová",J135,0)</f>
        <v>0</v>
      </c>
      <c r="BJ135" s="14" t="s">
        <v>89</v>
      </c>
      <c r="BK135" s="246">
        <f>ROUND(I135*H135,3)</f>
        <v>0</v>
      </c>
      <c r="BL135" s="14" t="s">
        <v>327</v>
      </c>
      <c r="BM135" s="244" t="s">
        <v>2542</v>
      </c>
    </row>
    <row r="136" s="2" customFormat="1" ht="16.5" customHeight="1">
      <c r="A136" s="35"/>
      <c r="B136" s="36"/>
      <c r="C136" s="249" t="s">
        <v>290</v>
      </c>
      <c r="D136" s="249" t="s">
        <v>612</v>
      </c>
      <c r="E136" s="250" t="s">
        <v>2543</v>
      </c>
      <c r="F136" s="251" t="s">
        <v>2544</v>
      </c>
      <c r="G136" s="252" t="s">
        <v>410</v>
      </c>
      <c r="H136" s="253">
        <v>18</v>
      </c>
      <c r="I136" s="254"/>
      <c r="J136" s="253">
        <f>ROUND(I136*H136,3)</f>
        <v>0</v>
      </c>
      <c r="K136" s="255"/>
      <c r="L136" s="256"/>
      <c r="M136" s="257" t="s">
        <v>1</v>
      </c>
      <c r="N136" s="258" t="s">
        <v>44</v>
      </c>
      <c r="O136" s="94"/>
      <c r="P136" s="242">
        <f>O136*H136</f>
        <v>0</v>
      </c>
      <c r="Q136" s="242">
        <v>0</v>
      </c>
      <c r="R136" s="242">
        <f>Q136*H136</f>
        <v>0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717</v>
      </c>
      <c r="AT136" s="244" t="s">
        <v>612</v>
      </c>
      <c r="AU136" s="244" t="s">
        <v>89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327</v>
      </c>
      <c r="BM136" s="244" t="s">
        <v>2545</v>
      </c>
    </row>
    <row r="137" s="2" customFormat="1" ht="16.5" customHeight="1">
      <c r="A137" s="35"/>
      <c r="B137" s="36"/>
      <c r="C137" s="249" t="s">
        <v>294</v>
      </c>
      <c r="D137" s="249" t="s">
        <v>612</v>
      </c>
      <c r="E137" s="250" t="s">
        <v>2546</v>
      </c>
      <c r="F137" s="251" t="s">
        <v>2547</v>
      </c>
      <c r="G137" s="252" t="s">
        <v>410</v>
      </c>
      <c r="H137" s="253">
        <v>18</v>
      </c>
      <c r="I137" s="254"/>
      <c r="J137" s="253">
        <f>ROUND(I137*H137,3)</f>
        <v>0</v>
      </c>
      <c r="K137" s="255"/>
      <c r="L137" s="256"/>
      <c r="M137" s="257" t="s">
        <v>1</v>
      </c>
      <c r="N137" s="258" t="s">
        <v>44</v>
      </c>
      <c r="O137" s="94"/>
      <c r="P137" s="242">
        <f>O137*H137</f>
        <v>0</v>
      </c>
      <c r="Q137" s="242">
        <v>0</v>
      </c>
      <c r="R137" s="242">
        <f>Q137*H137</f>
        <v>0</v>
      </c>
      <c r="S137" s="242">
        <v>0</v>
      </c>
      <c r="T137" s="24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4" t="s">
        <v>717</v>
      </c>
      <c r="AT137" s="244" t="s">
        <v>612</v>
      </c>
      <c r="AU137" s="244" t="s">
        <v>89</v>
      </c>
      <c r="AY137" s="14" t="s">
        <v>263</v>
      </c>
      <c r="BE137" s="245">
        <f>IF(N137="základná",J137,0)</f>
        <v>0</v>
      </c>
      <c r="BF137" s="245">
        <f>IF(N137="znížená",J137,0)</f>
        <v>0</v>
      </c>
      <c r="BG137" s="245">
        <f>IF(N137="zákl. prenesená",J137,0)</f>
        <v>0</v>
      </c>
      <c r="BH137" s="245">
        <f>IF(N137="zníž. prenesená",J137,0)</f>
        <v>0</v>
      </c>
      <c r="BI137" s="245">
        <f>IF(N137="nulová",J137,0)</f>
        <v>0</v>
      </c>
      <c r="BJ137" s="14" t="s">
        <v>89</v>
      </c>
      <c r="BK137" s="246">
        <f>ROUND(I137*H137,3)</f>
        <v>0</v>
      </c>
      <c r="BL137" s="14" t="s">
        <v>327</v>
      </c>
      <c r="BM137" s="244" t="s">
        <v>2548</v>
      </c>
    </row>
    <row r="138" s="2" customFormat="1" ht="16.5" customHeight="1">
      <c r="A138" s="35"/>
      <c r="B138" s="36"/>
      <c r="C138" s="249" t="s">
        <v>298</v>
      </c>
      <c r="D138" s="249" t="s">
        <v>612</v>
      </c>
      <c r="E138" s="250" t="s">
        <v>2549</v>
      </c>
      <c r="F138" s="251" t="s">
        <v>2550</v>
      </c>
      <c r="G138" s="252" t="s">
        <v>2551</v>
      </c>
      <c r="H138" s="253">
        <v>8</v>
      </c>
      <c r="I138" s="254"/>
      <c r="J138" s="253">
        <f>ROUND(I138*H138,3)</f>
        <v>0</v>
      </c>
      <c r="K138" s="255"/>
      <c r="L138" s="256"/>
      <c r="M138" s="257" t="s">
        <v>1</v>
      </c>
      <c r="N138" s="258" t="s">
        <v>44</v>
      </c>
      <c r="O138" s="94"/>
      <c r="P138" s="242">
        <f>O138*H138</f>
        <v>0</v>
      </c>
      <c r="Q138" s="242">
        <v>0</v>
      </c>
      <c r="R138" s="242">
        <f>Q138*H138</f>
        <v>0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717</v>
      </c>
      <c r="AT138" s="244" t="s">
        <v>612</v>
      </c>
      <c r="AU138" s="244" t="s">
        <v>89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327</v>
      </c>
      <c r="BM138" s="244" t="s">
        <v>2552</v>
      </c>
    </row>
    <row r="139" s="2" customFormat="1" ht="16.5" customHeight="1">
      <c r="A139" s="35"/>
      <c r="B139" s="36"/>
      <c r="C139" s="249" t="s">
        <v>302</v>
      </c>
      <c r="D139" s="249" t="s">
        <v>612</v>
      </c>
      <c r="E139" s="250" t="s">
        <v>2553</v>
      </c>
      <c r="F139" s="251" t="s">
        <v>2554</v>
      </c>
      <c r="G139" s="252" t="s">
        <v>2551</v>
      </c>
      <c r="H139" s="253">
        <v>9</v>
      </c>
      <c r="I139" s="254"/>
      <c r="J139" s="253">
        <f>ROUND(I139*H139,3)</f>
        <v>0</v>
      </c>
      <c r="K139" s="255"/>
      <c r="L139" s="256"/>
      <c r="M139" s="257" t="s">
        <v>1</v>
      </c>
      <c r="N139" s="258" t="s">
        <v>44</v>
      </c>
      <c r="O139" s="94"/>
      <c r="P139" s="242">
        <f>O139*H139</f>
        <v>0</v>
      </c>
      <c r="Q139" s="242">
        <v>0</v>
      </c>
      <c r="R139" s="242">
        <f>Q139*H139</f>
        <v>0</v>
      </c>
      <c r="S139" s="242">
        <v>0</v>
      </c>
      <c r="T139" s="24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4" t="s">
        <v>717</v>
      </c>
      <c r="AT139" s="244" t="s">
        <v>612</v>
      </c>
      <c r="AU139" s="244" t="s">
        <v>89</v>
      </c>
      <c r="AY139" s="14" t="s">
        <v>263</v>
      </c>
      <c r="BE139" s="245">
        <f>IF(N139="základná",J139,0)</f>
        <v>0</v>
      </c>
      <c r="BF139" s="245">
        <f>IF(N139="znížená",J139,0)</f>
        <v>0</v>
      </c>
      <c r="BG139" s="245">
        <f>IF(N139="zákl. prenesená",J139,0)</f>
        <v>0</v>
      </c>
      <c r="BH139" s="245">
        <f>IF(N139="zníž. prenesená",J139,0)</f>
        <v>0</v>
      </c>
      <c r="BI139" s="245">
        <f>IF(N139="nulová",J139,0)</f>
        <v>0</v>
      </c>
      <c r="BJ139" s="14" t="s">
        <v>89</v>
      </c>
      <c r="BK139" s="246">
        <f>ROUND(I139*H139,3)</f>
        <v>0</v>
      </c>
      <c r="BL139" s="14" t="s">
        <v>327</v>
      </c>
      <c r="BM139" s="244" t="s">
        <v>2555</v>
      </c>
    </row>
    <row r="140" s="2" customFormat="1" ht="16.5" customHeight="1">
      <c r="A140" s="35"/>
      <c r="B140" s="36"/>
      <c r="C140" s="249" t="s">
        <v>306</v>
      </c>
      <c r="D140" s="249" t="s">
        <v>612</v>
      </c>
      <c r="E140" s="250" t="s">
        <v>2556</v>
      </c>
      <c r="F140" s="251" t="s">
        <v>2557</v>
      </c>
      <c r="G140" s="252" t="s">
        <v>2551</v>
      </c>
      <c r="H140" s="253">
        <v>4</v>
      </c>
      <c r="I140" s="254"/>
      <c r="J140" s="253">
        <f>ROUND(I140*H140,3)</f>
        <v>0</v>
      </c>
      <c r="K140" s="255"/>
      <c r="L140" s="256"/>
      <c r="M140" s="257" t="s">
        <v>1</v>
      </c>
      <c r="N140" s="258" t="s">
        <v>44</v>
      </c>
      <c r="O140" s="94"/>
      <c r="P140" s="242">
        <f>O140*H140</f>
        <v>0</v>
      </c>
      <c r="Q140" s="242">
        <v>0</v>
      </c>
      <c r="R140" s="242">
        <f>Q140*H140</f>
        <v>0</v>
      </c>
      <c r="S140" s="242">
        <v>0</v>
      </c>
      <c r="T140" s="24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4" t="s">
        <v>717</v>
      </c>
      <c r="AT140" s="244" t="s">
        <v>612</v>
      </c>
      <c r="AU140" s="244" t="s">
        <v>89</v>
      </c>
      <c r="AY140" s="14" t="s">
        <v>263</v>
      </c>
      <c r="BE140" s="245">
        <f>IF(N140="základná",J140,0)</f>
        <v>0</v>
      </c>
      <c r="BF140" s="245">
        <f>IF(N140="znížená",J140,0)</f>
        <v>0</v>
      </c>
      <c r="BG140" s="245">
        <f>IF(N140="zákl. prenesená",J140,0)</f>
        <v>0</v>
      </c>
      <c r="BH140" s="245">
        <f>IF(N140="zníž. prenesená",J140,0)</f>
        <v>0</v>
      </c>
      <c r="BI140" s="245">
        <f>IF(N140="nulová",J140,0)</f>
        <v>0</v>
      </c>
      <c r="BJ140" s="14" t="s">
        <v>89</v>
      </c>
      <c r="BK140" s="246">
        <f>ROUND(I140*H140,3)</f>
        <v>0</v>
      </c>
      <c r="BL140" s="14" t="s">
        <v>327</v>
      </c>
      <c r="BM140" s="244" t="s">
        <v>2558</v>
      </c>
    </row>
    <row r="141" s="2" customFormat="1" ht="16.5" customHeight="1">
      <c r="A141" s="35"/>
      <c r="B141" s="36"/>
      <c r="C141" s="249" t="s">
        <v>310</v>
      </c>
      <c r="D141" s="249" t="s">
        <v>612</v>
      </c>
      <c r="E141" s="250" t="s">
        <v>2559</v>
      </c>
      <c r="F141" s="251" t="s">
        <v>2560</v>
      </c>
      <c r="G141" s="252" t="s">
        <v>2551</v>
      </c>
      <c r="H141" s="253">
        <v>2</v>
      </c>
      <c r="I141" s="254"/>
      <c r="J141" s="253">
        <f>ROUND(I141*H141,3)</f>
        <v>0</v>
      </c>
      <c r="K141" s="255"/>
      <c r="L141" s="256"/>
      <c r="M141" s="257" t="s">
        <v>1</v>
      </c>
      <c r="N141" s="258" t="s">
        <v>44</v>
      </c>
      <c r="O141" s="94"/>
      <c r="P141" s="242">
        <f>O141*H141</f>
        <v>0</v>
      </c>
      <c r="Q141" s="242">
        <v>0</v>
      </c>
      <c r="R141" s="242">
        <f>Q141*H141</f>
        <v>0</v>
      </c>
      <c r="S141" s="242">
        <v>0</v>
      </c>
      <c r="T141" s="24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4" t="s">
        <v>717</v>
      </c>
      <c r="AT141" s="244" t="s">
        <v>612</v>
      </c>
      <c r="AU141" s="244" t="s">
        <v>89</v>
      </c>
      <c r="AY141" s="14" t="s">
        <v>263</v>
      </c>
      <c r="BE141" s="245">
        <f>IF(N141="základná",J141,0)</f>
        <v>0</v>
      </c>
      <c r="BF141" s="245">
        <f>IF(N141="znížená",J141,0)</f>
        <v>0</v>
      </c>
      <c r="BG141" s="245">
        <f>IF(N141="zákl. prenesená",J141,0)</f>
        <v>0</v>
      </c>
      <c r="BH141" s="245">
        <f>IF(N141="zníž. prenesená",J141,0)</f>
        <v>0</v>
      </c>
      <c r="BI141" s="245">
        <f>IF(N141="nulová",J141,0)</f>
        <v>0</v>
      </c>
      <c r="BJ141" s="14" t="s">
        <v>89</v>
      </c>
      <c r="BK141" s="246">
        <f>ROUND(I141*H141,3)</f>
        <v>0</v>
      </c>
      <c r="BL141" s="14" t="s">
        <v>327</v>
      </c>
      <c r="BM141" s="244" t="s">
        <v>2561</v>
      </c>
    </row>
    <row r="142" s="2" customFormat="1" ht="16.5" customHeight="1">
      <c r="A142" s="35"/>
      <c r="B142" s="36"/>
      <c r="C142" s="249" t="s">
        <v>315</v>
      </c>
      <c r="D142" s="249" t="s">
        <v>612</v>
      </c>
      <c r="E142" s="250" t="s">
        <v>2562</v>
      </c>
      <c r="F142" s="251" t="s">
        <v>2563</v>
      </c>
      <c r="G142" s="252" t="s">
        <v>2551</v>
      </c>
      <c r="H142" s="253">
        <v>12</v>
      </c>
      <c r="I142" s="254"/>
      <c r="J142" s="253">
        <f>ROUND(I142*H142,3)</f>
        <v>0</v>
      </c>
      <c r="K142" s="255"/>
      <c r="L142" s="256"/>
      <c r="M142" s="257" t="s">
        <v>1</v>
      </c>
      <c r="N142" s="258" t="s">
        <v>44</v>
      </c>
      <c r="O142" s="94"/>
      <c r="P142" s="242">
        <f>O142*H142</f>
        <v>0</v>
      </c>
      <c r="Q142" s="242">
        <v>0</v>
      </c>
      <c r="R142" s="242">
        <f>Q142*H142</f>
        <v>0</v>
      </c>
      <c r="S142" s="242">
        <v>0</v>
      </c>
      <c r="T142" s="24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4" t="s">
        <v>717</v>
      </c>
      <c r="AT142" s="244" t="s">
        <v>612</v>
      </c>
      <c r="AU142" s="244" t="s">
        <v>89</v>
      </c>
      <c r="AY142" s="14" t="s">
        <v>263</v>
      </c>
      <c r="BE142" s="245">
        <f>IF(N142="základná",J142,0)</f>
        <v>0</v>
      </c>
      <c r="BF142" s="245">
        <f>IF(N142="znížená",J142,0)</f>
        <v>0</v>
      </c>
      <c r="BG142" s="245">
        <f>IF(N142="zákl. prenesená",J142,0)</f>
        <v>0</v>
      </c>
      <c r="BH142" s="245">
        <f>IF(N142="zníž. prenesená",J142,0)</f>
        <v>0</v>
      </c>
      <c r="BI142" s="245">
        <f>IF(N142="nulová",J142,0)</f>
        <v>0</v>
      </c>
      <c r="BJ142" s="14" t="s">
        <v>89</v>
      </c>
      <c r="BK142" s="246">
        <f>ROUND(I142*H142,3)</f>
        <v>0</v>
      </c>
      <c r="BL142" s="14" t="s">
        <v>327</v>
      </c>
      <c r="BM142" s="244" t="s">
        <v>2564</v>
      </c>
    </row>
    <row r="143" s="2" customFormat="1" ht="16.5" customHeight="1">
      <c r="A143" s="35"/>
      <c r="B143" s="36"/>
      <c r="C143" s="249" t="s">
        <v>319</v>
      </c>
      <c r="D143" s="249" t="s">
        <v>612</v>
      </c>
      <c r="E143" s="250" t="s">
        <v>2565</v>
      </c>
      <c r="F143" s="251" t="s">
        <v>2566</v>
      </c>
      <c r="G143" s="252" t="s">
        <v>2551</v>
      </c>
      <c r="H143" s="253">
        <v>34</v>
      </c>
      <c r="I143" s="254"/>
      <c r="J143" s="253">
        <f>ROUND(I143*H143,3)</f>
        <v>0</v>
      </c>
      <c r="K143" s="255"/>
      <c r="L143" s="256"/>
      <c r="M143" s="257" t="s">
        <v>1</v>
      </c>
      <c r="N143" s="258" t="s">
        <v>44</v>
      </c>
      <c r="O143" s="94"/>
      <c r="P143" s="242">
        <f>O143*H143</f>
        <v>0</v>
      </c>
      <c r="Q143" s="242">
        <v>0</v>
      </c>
      <c r="R143" s="242">
        <f>Q143*H143</f>
        <v>0</v>
      </c>
      <c r="S143" s="242">
        <v>0</v>
      </c>
      <c r="T143" s="24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4" t="s">
        <v>717</v>
      </c>
      <c r="AT143" s="244" t="s">
        <v>612</v>
      </c>
      <c r="AU143" s="244" t="s">
        <v>89</v>
      </c>
      <c r="AY143" s="14" t="s">
        <v>263</v>
      </c>
      <c r="BE143" s="245">
        <f>IF(N143="základná",J143,0)</f>
        <v>0</v>
      </c>
      <c r="BF143" s="245">
        <f>IF(N143="znížená",J143,0)</f>
        <v>0</v>
      </c>
      <c r="BG143" s="245">
        <f>IF(N143="zákl. prenesená",J143,0)</f>
        <v>0</v>
      </c>
      <c r="BH143" s="245">
        <f>IF(N143="zníž. prenesená",J143,0)</f>
        <v>0</v>
      </c>
      <c r="BI143" s="245">
        <f>IF(N143="nulová",J143,0)</f>
        <v>0</v>
      </c>
      <c r="BJ143" s="14" t="s">
        <v>89</v>
      </c>
      <c r="BK143" s="246">
        <f>ROUND(I143*H143,3)</f>
        <v>0</v>
      </c>
      <c r="BL143" s="14" t="s">
        <v>327</v>
      </c>
      <c r="BM143" s="244" t="s">
        <v>2567</v>
      </c>
    </row>
    <row r="144" s="2" customFormat="1" ht="16.5" customHeight="1">
      <c r="A144" s="35"/>
      <c r="B144" s="36"/>
      <c r="C144" s="249" t="s">
        <v>327</v>
      </c>
      <c r="D144" s="249" t="s">
        <v>612</v>
      </c>
      <c r="E144" s="250" t="s">
        <v>2568</v>
      </c>
      <c r="F144" s="251" t="s">
        <v>2510</v>
      </c>
      <c r="G144" s="252" t="s">
        <v>2489</v>
      </c>
      <c r="H144" s="253">
        <v>1</v>
      </c>
      <c r="I144" s="254"/>
      <c r="J144" s="253">
        <f>ROUND(I144*H144,3)</f>
        <v>0</v>
      </c>
      <c r="K144" s="255"/>
      <c r="L144" s="256"/>
      <c r="M144" s="257" t="s">
        <v>1</v>
      </c>
      <c r="N144" s="258" t="s">
        <v>44</v>
      </c>
      <c r="O144" s="94"/>
      <c r="P144" s="242">
        <f>O144*H144</f>
        <v>0</v>
      </c>
      <c r="Q144" s="242">
        <v>0</v>
      </c>
      <c r="R144" s="242">
        <f>Q144*H144</f>
        <v>0</v>
      </c>
      <c r="S144" s="242">
        <v>0</v>
      </c>
      <c r="T144" s="24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4" t="s">
        <v>717</v>
      </c>
      <c r="AT144" s="244" t="s">
        <v>612</v>
      </c>
      <c r="AU144" s="244" t="s">
        <v>89</v>
      </c>
      <c r="AY144" s="14" t="s">
        <v>263</v>
      </c>
      <c r="BE144" s="245">
        <f>IF(N144="základná",J144,0)</f>
        <v>0</v>
      </c>
      <c r="BF144" s="245">
        <f>IF(N144="znížená",J144,0)</f>
        <v>0</v>
      </c>
      <c r="BG144" s="245">
        <f>IF(N144="zákl. prenesená",J144,0)</f>
        <v>0</v>
      </c>
      <c r="BH144" s="245">
        <f>IF(N144="zníž. prenesená",J144,0)</f>
        <v>0</v>
      </c>
      <c r="BI144" s="245">
        <f>IF(N144="nulová",J144,0)</f>
        <v>0</v>
      </c>
      <c r="BJ144" s="14" t="s">
        <v>89</v>
      </c>
      <c r="BK144" s="246">
        <f>ROUND(I144*H144,3)</f>
        <v>0</v>
      </c>
      <c r="BL144" s="14" t="s">
        <v>327</v>
      </c>
      <c r="BM144" s="244" t="s">
        <v>2569</v>
      </c>
    </row>
    <row r="145" s="2" customFormat="1" ht="16.5" customHeight="1">
      <c r="A145" s="35"/>
      <c r="B145" s="36"/>
      <c r="C145" s="233" t="s">
        <v>331</v>
      </c>
      <c r="D145" s="233" t="s">
        <v>264</v>
      </c>
      <c r="E145" s="234" t="s">
        <v>2570</v>
      </c>
      <c r="F145" s="235" t="s">
        <v>2513</v>
      </c>
      <c r="G145" s="236" t="s">
        <v>2489</v>
      </c>
      <c r="H145" s="237">
        <v>1</v>
      </c>
      <c r="I145" s="238"/>
      <c r="J145" s="237">
        <f>ROUND(I145*H145,3)</f>
        <v>0</v>
      </c>
      <c r="K145" s="239"/>
      <c r="L145" s="41"/>
      <c r="M145" s="240" t="s">
        <v>1</v>
      </c>
      <c r="N145" s="241" t="s">
        <v>44</v>
      </c>
      <c r="O145" s="94"/>
      <c r="P145" s="242">
        <f>O145*H145</f>
        <v>0</v>
      </c>
      <c r="Q145" s="242">
        <v>0</v>
      </c>
      <c r="R145" s="242">
        <f>Q145*H145</f>
        <v>0</v>
      </c>
      <c r="S145" s="242">
        <v>0</v>
      </c>
      <c r="T145" s="24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4" t="s">
        <v>327</v>
      </c>
      <c r="AT145" s="244" t="s">
        <v>264</v>
      </c>
      <c r="AU145" s="244" t="s">
        <v>89</v>
      </c>
      <c r="AY145" s="14" t="s">
        <v>263</v>
      </c>
      <c r="BE145" s="245">
        <f>IF(N145="základná",J145,0)</f>
        <v>0</v>
      </c>
      <c r="BF145" s="245">
        <f>IF(N145="znížená",J145,0)</f>
        <v>0</v>
      </c>
      <c r="BG145" s="245">
        <f>IF(N145="zákl. prenesená",J145,0)</f>
        <v>0</v>
      </c>
      <c r="BH145" s="245">
        <f>IF(N145="zníž. prenesená",J145,0)</f>
        <v>0</v>
      </c>
      <c r="BI145" s="245">
        <f>IF(N145="nulová",J145,0)</f>
        <v>0</v>
      </c>
      <c r="BJ145" s="14" t="s">
        <v>89</v>
      </c>
      <c r="BK145" s="246">
        <f>ROUND(I145*H145,3)</f>
        <v>0</v>
      </c>
      <c r="BL145" s="14" t="s">
        <v>327</v>
      </c>
      <c r="BM145" s="244" t="s">
        <v>2571</v>
      </c>
    </row>
    <row r="146" s="2" customFormat="1" ht="16.5" customHeight="1">
      <c r="A146" s="35"/>
      <c r="B146" s="36"/>
      <c r="C146" s="233" t="s">
        <v>1455</v>
      </c>
      <c r="D146" s="233" t="s">
        <v>264</v>
      </c>
      <c r="E146" s="234" t="s">
        <v>2572</v>
      </c>
      <c r="F146" s="235" t="s">
        <v>2516</v>
      </c>
      <c r="G146" s="236" t="s">
        <v>2489</v>
      </c>
      <c r="H146" s="237">
        <v>1</v>
      </c>
      <c r="I146" s="238"/>
      <c r="J146" s="237">
        <f>ROUND(I146*H146,3)</f>
        <v>0</v>
      </c>
      <c r="K146" s="239"/>
      <c r="L146" s="41"/>
      <c r="M146" s="240" t="s">
        <v>1</v>
      </c>
      <c r="N146" s="241" t="s">
        <v>44</v>
      </c>
      <c r="O146" s="94"/>
      <c r="P146" s="242">
        <f>O146*H146</f>
        <v>0</v>
      </c>
      <c r="Q146" s="242">
        <v>0</v>
      </c>
      <c r="R146" s="242">
        <f>Q146*H146</f>
        <v>0</v>
      </c>
      <c r="S146" s="242">
        <v>0</v>
      </c>
      <c r="T146" s="24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4" t="s">
        <v>327</v>
      </c>
      <c r="AT146" s="244" t="s">
        <v>264</v>
      </c>
      <c r="AU146" s="244" t="s">
        <v>89</v>
      </c>
      <c r="AY146" s="14" t="s">
        <v>263</v>
      </c>
      <c r="BE146" s="245">
        <f>IF(N146="základná",J146,0)</f>
        <v>0</v>
      </c>
      <c r="BF146" s="245">
        <f>IF(N146="znížená",J146,0)</f>
        <v>0</v>
      </c>
      <c r="BG146" s="245">
        <f>IF(N146="zákl. prenesená",J146,0)</f>
        <v>0</v>
      </c>
      <c r="BH146" s="245">
        <f>IF(N146="zníž. prenesená",J146,0)</f>
        <v>0</v>
      </c>
      <c r="BI146" s="245">
        <f>IF(N146="nulová",J146,0)</f>
        <v>0</v>
      </c>
      <c r="BJ146" s="14" t="s">
        <v>89</v>
      </c>
      <c r="BK146" s="246">
        <f>ROUND(I146*H146,3)</f>
        <v>0</v>
      </c>
      <c r="BL146" s="14" t="s">
        <v>327</v>
      </c>
      <c r="BM146" s="244" t="s">
        <v>2573</v>
      </c>
    </row>
    <row r="147" s="2" customFormat="1" ht="16.5" customHeight="1">
      <c r="A147" s="35"/>
      <c r="B147" s="36"/>
      <c r="C147" s="233" t="s">
        <v>339</v>
      </c>
      <c r="D147" s="233" t="s">
        <v>264</v>
      </c>
      <c r="E147" s="234" t="s">
        <v>2574</v>
      </c>
      <c r="F147" s="235" t="s">
        <v>2519</v>
      </c>
      <c r="G147" s="236" t="s">
        <v>2489</v>
      </c>
      <c r="H147" s="237">
        <v>1</v>
      </c>
      <c r="I147" s="238"/>
      <c r="J147" s="237">
        <f>ROUND(I147*H147,3)</f>
        <v>0</v>
      </c>
      <c r="K147" s="239"/>
      <c r="L147" s="41"/>
      <c r="M147" s="259" t="s">
        <v>1</v>
      </c>
      <c r="N147" s="260" t="s">
        <v>44</v>
      </c>
      <c r="O147" s="261"/>
      <c r="P147" s="262">
        <f>O147*H147</f>
        <v>0</v>
      </c>
      <c r="Q147" s="262">
        <v>0</v>
      </c>
      <c r="R147" s="262">
        <f>Q147*H147</f>
        <v>0</v>
      </c>
      <c r="S147" s="262">
        <v>0</v>
      </c>
      <c r="T147" s="26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4" t="s">
        <v>327</v>
      </c>
      <c r="AT147" s="244" t="s">
        <v>264</v>
      </c>
      <c r="AU147" s="244" t="s">
        <v>89</v>
      </c>
      <c r="AY147" s="14" t="s">
        <v>263</v>
      </c>
      <c r="BE147" s="245">
        <f>IF(N147="základná",J147,0)</f>
        <v>0</v>
      </c>
      <c r="BF147" s="245">
        <f>IF(N147="znížená",J147,0)</f>
        <v>0</v>
      </c>
      <c r="BG147" s="245">
        <f>IF(N147="zákl. prenesená",J147,0)</f>
        <v>0</v>
      </c>
      <c r="BH147" s="245">
        <f>IF(N147="zníž. prenesená",J147,0)</f>
        <v>0</v>
      </c>
      <c r="BI147" s="245">
        <f>IF(N147="nulová",J147,0)</f>
        <v>0</v>
      </c>
      <c r="BJ147" s="14" t="s">
        <v>89</v>
      </c>
      <c r="BK147" s="246">
        <f>ROUND(I147*H147,3)</f>
        <v>0</v>
      </c>
      <c r="BL147" s="14" t="s">
        <v>327</v>
      </c>
      <c r="BM147" s="244" t="s">
        <v>2575</v>
      </c>
    </row>
    <row r="148" s="2" customFormat="1" ht="6.96" customHeight="1">
      <c r="A148" s="35"/>
      <c r="B148" s="69"/>
      <c r="C148" s="70"/>
      <c r="D148" s="70"/>
      <c r="E148" s="70"/>
      <c r="F148" s="70"/>
      <c r="G148" s="70"/>
      <c r="H148" s="70"/>
      <c r="I148" s="70"/>
      <c r="J148" s="70"/>
      <c r="K148" s="70"/>
      <c r="L148" s="41"/>
      <c r="M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</row>
  </sheetData>
  <sheetProtection sheet="1" autoFilter="0" formatColumns="0" formatRows="0" objects="1" scenarios="1" spinCount="100000" saltValue="gnY0lM/XiOxEA6rmL7DhLVNsTS12RV2lCC7NRMs1cBl8tjaKqWju7VrkwovaAaOFynCg0ukDYUm49JSp4AKpfg==" hashValue="H4/rdyLiIVdtFcdmSXY7LN1KCh3T7Ldl75FpLWiwr8dy4oxes4cYdZIUWdYfsDwImtpJypY4aAsKExINnD3dGw==" algorithmName="SHA-512" password="CC35"/>
  <autoFilter ref="C125:K147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2:H112"/>
    <mergeCell ref="E116:H116"/>
    <mergeCell ref="E114:H114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122</v>
      </c>
    </row>
    <row r="3" s="1" customFormat="1" ht="6.96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7"/>
      <c r="AT3" s="14" t="s">
        <v>78</v>
      </c>
    </row>
    <row r="4" s="1" customFormat="1" ht="24.96" customHeight="1">
      <c r="B4" s="17"/>
      <c r="D4" s="152" t="s">
        <v>220</v>
      </c>
      <c r="L4" s="17"/>
      <c r="M4" s="153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4" t="s">
        <v>14</v>
      </c>
      <c r="L6" s="17"/>
    </row>
    <row r="7" s="1" customFormat="1" ht="16.5" customHeight="1">
      <c r="B7" s="17"/>
      <c r="E7" s="155" t="str">
        <f>'Rekapitulácia stavby'!K6</f>
        <v>Materská škola Svit - ZMNENA</v>
      </c>
      <c r="F7" s="154"/>
      <c r="G7" s="154"/>
      <c r="H7" s="154"/>
      <c r="L7" s="17"/>
    </row>
    <row r="8">
      <c r="B8" s="17"/>
      <c r="D8" s="154" t="s">
        <v>221</v>
      </c>
      <c r="L8" s="17"/>
    </row>
    <row r="9" s="1" customFormat="1" ht="16.5" customHeight="1">
      <c r="B9" s="17"/>
      <c r="E9" s="155" t="s">
        <v>222</v>
      </c>
      <c r="F9" s="1"/>
      <c r="G9" s="1"/>
      <c r="H9" s="1"/>
      <c r="L9" s="17"/>
    </row>
    <row r="10" s="1" customFormat="1" ht="12" customHeight="1">
      <c r="B10" s="17"/>
      <c r="D10" s="154" t="s">
        <v>1380</v>
      </c>
      <c r="L10" s="17"/>
    </row>
    <row r="11" s="2" customFormat="1" ht="16.5" customHeight="1">
      <c r="A11" s="35"/>
      <c r="B11" s="41"/>
      <c r="C11" s="35"/>
      <c r="D11" s="35"/>
      <c r="E11" s="166" t="s">
        <v>2576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4" t="s">
        <v>1382</v>
      </c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6.5" customHeight="1">
      <c r="A13" s="35"/>
      <c r="B13" s="41"/>
      <c r="C13" s="35"/>
      <c r="D13" s="35"/>
      <c r="E13" s="156" t="s">
        <v>2577</v>
      </c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54" t="s">
        <v>16</v>
      </c>
      <c r="E15" s="35"/>
      <c r="F15" s="144" t="s">
        <v>1</v>
      </c>
      <c r="G15" s="35"/>
      <c r="H15" s="35"/>
      <c r="I15" s="154" t="s">
        <v>17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4" t="s">
        <v>18</v>
      </c>
      <c r="E16" s="35"/>
      <c r="F16" s="144" t="s">
        <v>19</v>
      </c>
      <c r="G16" s="35"/>
      <c r="H16" s="35"/>
      <c r="I16" s="154" t="s">
        <v>20</v>
      </c>
      <c r="J16" s="157" t="str">
        <f>'Rekapitulácia stavby'!AN8</f>
        <v>20. 7. 2022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0.8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54" t="s">
        <v>22</v>
      </c>
      <c r="E18" s="35"/>
      <c r="F18" s="35"/>
      <c r="G18" s="35"/>
      <c r="H18" s="35"/>
      <c r="I18" s="154" t="s">
        <v>23</v>
      </c>
      <c r="J18" s="144" t="s">
        <v>24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44" t="s">
        <v>25</v>
      </c>
      <c r="F19" s="35"/>
      <c r="G19" s="35"/>
      <c r="H19" s="35"/>
      <c r="I19" s="154" t="s">
        <v>26</v>
      </c>
      <c r="J19" s="144" t="s">
        <v>1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54" t="s">
        <v>27</v>
      </c>
      <c r="E21" s="35"/>
      <c r="F21" s="35"/>
      <c r="G21" s="35"/>
      <c r="H21" s="35"/>
      <c r="I21" s="154" t="s">
        <v>23</v>
      </c>
      <c r="J21" s="30" t="str">
        <f>'Rekapitulácia stavby'!AN13</f>
        <v>Vyplň údaj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30" t="str">
        <f>'Rekapitulácia stavby'!E14</f>
        <v>Vyplň údaj</v>
      </c>
      <c r="F22" s="144"/>
      <c r="G22" s="144"/>
      <c r="H22" s="144"/>
      <c r="I22" s="154" t="s">
        <v>26</v>
      </c>
      <c r="J22" s="30" t="str">
        <f>'Rekapitulácia stavby'!AN14</f>
        <v>Vyplň údaj</v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54" t="s">
        <v>29</v>
      </c>
      <c r="E24" s="35"/>
      <c r="F24" s="35"/>
      <c r="G24" s="35"/>
      <c r="H24" s="35"/>
      <c r="I24" s="154" t="s">
        <v>23</v>
      </c>
      <c r="J24" s="144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8" customHeight="1">
      <c r="A25" s="35"/>
      <c r="B25" s="41"/>
      <c r="C25" s="35"/>
      <c r="D25" s="35"/>
      <c r="E25" s="144" t="s">
        <v>30</v>
      </c>
      <c r="F25" s="35"/>
      <c r="G25" s="35"/>
      <c r="H25" s="35"/>
      <c r="I25" s="154" t="s">
        <v>26</v>
      </c>
      <c r="J25" s="144" t="s">
        <v>1</v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12" customHeight="1">
      <c r="A27" s="35"/>
      <c r="B27" s="41"/>
      <c r="C27" s="35"/>
      <c r="D27" s="154" t="s">
        <v>33</v>
      </c>
      <c r="E27" s="35"/>
      <c r="F27" s="35"/>
      <c r="G27" s="35"/>
      <c r="H27" s="35"/>
      <c r="I27" s="154" t="s">
        <v>23</v>
      </c>
      <c r="J27" s="144" t="s">
        <v>34</v>
      </c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8" customHeight="1">
      <c r="A28" s="35"/>
      <c r="B28" s="41"/>
      <c r="C28" s="35"/>
      <c r="D28" s="35"/>
      <c r="E28" s="144" t="s">
        <v>35</v>
      </c>
      <c r="F28" s="35"/>
      <c r="G28" s="35"/>
      <c r="H28" s="35"/>
      <c r="I28" s="154" t="s">
        <v>26</v>
      </c>
      <c r="J28" s="144" t="s">
        <v>36</v>
      </c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2" customHeight="1">
      <c r="A30" s="35"/>
      <c r="B30" s="41"/>
      <c r="C30" s="35"/>
      <c r="D30" s="154" t="s">
        <v>37</v>
      </c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8" customFormat="1" ht="16.5" customHeight="1">
      <c r="A31" s="158"/>
      <c r="B31" s="159"/>
      <c r="C31" s="158"/>
      <c r="D31" s="158"/>
      <c r="E31" s="160" t="s">
        <v>1</v>
      </c>
      <c r="F31" s="160"/>
      <c r="G31" s="160"/>
      <c r="H31" s="160"/>
      <c r="I31" s="158"/>
      <c r="J31" s="158"/>
      <c r="K31" s="158"/>
      <c r="L31" s="161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</row>
    <row r="32" s="2" customFormat="1" ht="6.96" customHeight="1">
      <c r="A32" s="35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2"/>
      <c r="E33" s="162"/>
      <c r="F33" s="162"/>
      <c r="G33" s="162"/>
      <c r="H33" s="162"/>
      <c r="I33" s="162"/>
      <c r="J33" s="162"/>
      <c r="K33" s="162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63" t="s">
        <v>38</v>
      </c>
      <c r="E34" s="35"/>
      <c r="F34" s="35"/>
      <c r="G34" s="35"/>
      <c r="H34" s="35"/>
      <c r="I34" s="35"/>
      <c r="J34" s="164">
        <f>ROUND(J126,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62"/>
      <c r="E35" s="162"/>
      <c r="F35" s="162"/>
      <c r="G35" s="162"/>
      <c r="H35" s="162"/>
      <c r="I35" s="162"/>
      <c r="J35" s="162"/>
      <c r="K35" s="162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5" t="s">
        <v>40</v>
      </c>
      <c r="G36" s="35"/>
      <c r="H36" s="35"/>
      <c r="I36" s="165" t="s">
        <v>39</v>
      </c>
      <c r="J36" s="165" t="s">
        <v>41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6" t="s">
        <v>42</v>
      </c>
      <c r="E37" s="167" t="s">
        <v>43</v>
      </c>
      <c r="F37" s="168">
        <f>ROUND((SUM(BE126:BE167)),  2)</f>
        <v>0</v>
      </c>
      <c r="G37" s="169"/>
      <c r="H37" s="169"/>
      <c r="I37" s="170">
        <v>0.20000000000000001</v>
      </c>
      <c r="J37" s="168">
        <f>ROUND(((SUM(BE126:BE167))*I37),  2)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67" t="s">
        <v>44</v>
      </c>
      <c r="F38" s="168">
        <f>ROUND((SUM(BF126:BF167)),  2)</f>
        <v>0</v>
      </c>
      <c r="G38" s="169"/>
      <c r="H38" s="169"/>
      <c r="I38" s="170">
        <v>0.20000000000000001</v>
      </c>
      <c r="J38" s="168">
        <f>ROUND(((SUM(BF126:BF167))*I38),  2)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54" t="s">
        <v>45</v>
      </c>
      <c r="F39" s="171">
        <f>ROUND((SUM(BG126:BG167)),  2)</f>
        <v>0</v>
      </c>
      <c r="G39" s="35"/>
      <c r="H39" s="35"/>
      <c r="I39" s="172">
        <v>0.20000000000000001</v>
      </c>
      <c r="J39" s="171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54" t="s">
        <v>46</v>
      </c>
      <c r="F40" s="171">
        <f>ROUND((SUM(BH126:BH167)),  2)</f>
        <v>0</v>
      </c>
      <c r="G40" s="35"/>
      <c r="H40" s="35"/>
      <c r="I40" s="172">
        <v>0.20000000000000001</v>
      </c>
      <c r="J40" s="171">
        <f>0</f>
        <v>0</v>
      </c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67" t="s">
        <v>47</v>
      </c>
      <c r="F41" s="168">
        <f>ROUND((SUM(BI126:BI167)),  2)</f>
        <v>0</v>
      </c>
      <c r="G41" s="169"/>
      <c r="H41" s="169"/>
      <c r="I41" s="170">
        <v>0</v>
      </c>
      <c r="J41" s="168">
        <f>0</f>
        <v>0</v>
      </c>
      <c r="K41" s="35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73"/>
      <c r="D43" s="174" t="s">
        <v>48</v>
      </c>
      <c r="E43" s="175"/>
      <c r="F43" s="175"/>
      <c r="G43" s="176" t="s">
        <v>49</v>
      </c>
      <c r="H43" s="177" t="s">
        <v>50</v>
      </c>
      <c r="I43" s="175"/>
      <c r="J43" s="178">
        <f>SUM(J34:J41)</f>
        <v>0</v>
      </c>
      <c r="K43" s="179"/>
      <c r="L43" s="66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6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80" t="s">
        <v>51</v>
      </c>
      <c r="E50" s="181"/>
      <c r="F50" s="181"/>
      <c r="G50" s="180" t="s">
        <v>52</v>
      </c>
      <c r="H50" s="181"/>
      <c r="I50" s="181"/>
      <c r="J50" s="181"/>
      <c r="K50" s="18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2" t="s">
        <v>53</v>
      </c>
      <c r="E61" s="183"/>
      <c r="F61" s="184" t="s">
        <v>54</v>
      </c>
      <c r="G61" s="182" t="s">
        <v>53</v>
      </c>
      <c r="H61" s="183"/>
      <c r="I61" s="183"/>
      <c r="J61" s="185" t="s">
        <v>54</v>
      </c>
      <c r="K61" s="18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80" t="s">
        <v>55</v>
      </c>
      <c r="E65" s="186"/>
      <c r="F65" s="186"/>
      <c r="G65" s="180" t="s">
        <v>56</v>
      </c>
      <c r="H65" s="186"/>
      <c r="I65" s="186"/>
      <c r="J65" s="186"/>
      <c r="K65" s="18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2" t="s">
        <v>53</v>
      </c>
      <c r="E76" s="183"/>
      <c r="F76" s="184" t="s">
        <v>54</v>
      </c>
      <c r="G76" s="182" t="s">
        <v>53</v>
      </c>
      <c r="H76" s="183"/>
      <c r="I76" s="183"/>
      <c r="J76" s="185" t="s">
        <v>54</v>
      </c>
      <c r="K76" s="18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223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1" t="str">
        <f>E7</f>
        <v>Materská škola Svit - ZMNENA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221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1" customFormat="1" ht="16.5" customHeight="1">
      <c r="B87" s="18"/>
      <c r="C87" s="19"/>
      <c r="D87" s="19"/>
      <c r="E87" s="191" t="s">
        <v>222</v>
      </c>
      <c r="F87" s="19"/>
      <c r="G87" s="19"/>
      <c r="H87" s="19"/>
      <c r="I87" s="19"/>
      <c r="J87" s="19"/>
      <c r="K87" s="19"/>
      <c r="L87" s="17"/>
    </row>
    <row r="88" s="1" customFormat="1" ht="12" customHeight="1">
      <c r="B88" s="18"/>
      <c r="C88" s="29" t="s">
        <v>1380</v>
      </c>
      <c r="D88" s="19"/>
      <c r="E88" s="19"/>
      <c r="F88" s="19"/>
      <c r="G88" s="19"/>
      <c r="H88" s="19"/>
      <c r="I88" s="19"/>
      <c r="J88" s="19"/>
      <c r="K88" s="19"/>
      <c r="L88" s="17"/>
    </row>
    <row r="89" s="2" customFormat="1" ht="16.5" customHeight="1">
      <c r="A89" s="35"/>
      <c r="B89" s="36"/>
      <c r="C89" s="37"/>
      <c r="D89" s="37"/>
      <c r="E89" s="264" t="s">
        <v>2576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2" customHeight="1">
      <c r="A90" s="35"/>
      <c r="B90" s="36"/>
      <c r="C90" s="29" t="s">
        <v>1382</v>
      </c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6.5" customHeight="1">
      <c r="A91" s="35"/>
      <c r="B91" s="36"/>
      <c r="C91" s="37"/>
      <c r="D91" s="37"/>
      <c r="E91" s="79" t="str">
        <f>E13</f>
        <v>SO-1.1.2.1 - Bleskozvod</v>
      </c>
      <c r="F91" s="37"/>
      <c r="G91" s="37"/>
      <c r="H91" s="37"/>
      <c r="I91" s="37"/>
      <c r="J91" s="37"/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2" customHeight="1">
      <c r="A93" s="35"/>
      <c r="B93" s="36"/>
      <c r="C93" s="29" t="s">
        <v>18</v>
      </c>
      <c r="D93" s="37"/>
      <c r="E93" s="37"/>
      <c r="F93" s="24" t="str">
        <f>F16</f>
        <v>Svit</v>
      </c>
      <c r="G93" s="37"/>
      <c r="H93" s="37"/>
      <c r="I93" s="29" t="s">
        <v>20</v>
      </c>
      <c r="J93" s="82" t="str">
        <f>IF(J16="","",J16)</f>
        <v>20. 7. 2022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6.96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40.05" customHeight="1">
      <c r="A95" s="35"/>
      <c r="B95" s="36"/>
      <c r="C95" s="29" t="s">
        <v>22</v>
      </c>
      <c r="D95" s="37"/>
      <c r="E95" s="37"/>
      <c r="F95" s="24" t="str">
        <f>E19</f>
        <v>Mesto Svit</v>
      </c>
      <c r="G95" s="37"/>
      <c r="H95" s="37"/>
      <c r="I95" s="29" t="s">
        <v>29</v>
      </c>
      <c r="J95" s="33" t="str">
        <f>E25</f>
        <v>Ing. arch. Martin Baloga, PhD. a kolektív EnviArch</v>
      </c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15.15" customHeight="1">
      <c r="A96" s="35"/>
      <c r="B96" s="36"/>
      <c r="C96" s="29" t="s">
        <v>27</v>
      </c>
      <c r="D96" s="37"/>
      <c r="E96" s="37"/>
      <c r="F96" s="24" t="str">
        <f>IF(E22="","",E22)</f>
        <v>Vyplň údaj</v>
      </c>
      <c r="G96" s="37"/>
      <c r="H96" s="37"/>
      <c r="I96" s="29" t="s">
        <v>33</v>
      </c>
      <c r="J96" s="33" t="str">
        <f>E28</f>
        <v>Structures, s.r.o.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9.28" customHeight="1">
      <c r="A98" s="35"/>
      <c r="B98" s="36"/>
      <c r="C98" s="192" t="s">
        <v>224</v>
      </c>
      <c r="D98" s="193"/>
      <c r="E98" s="193"/>
      <c r="F98" s="193"/>
      <c r="G98" s="193"/>
      <c r="H98" s="193"/>
      <c r="I98" s="193"/>
      <c r="J98" s="194" t="s">
        <v>225</v>
      </c>
      <c r="K98" s="193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10.32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22.8" customHeight="1">
      <c r="A100" s="35"/>
      <c r="B100" s="36"/>
      <c r="C100" s="195" t="s">
        <v>226</v>
      </c>
      <c r="D100" s="37"/>
      <c r="E100" s="37"/>
      <c r="F100" s="37"/>
      <c r="G100" s="37"/>
      <c r="H100" s="37"/>
      <c r="I100" s="37"/>
      <c r="J100" s="113">
        <f>J126</f>
        <v>0</v>
      </c>
      <c r="K100" s="37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4" t="s">
        <v>227</v>
      </c>
    </row>
    <row r="101" s="9" customFormat="1" ht="24.96" customHeight="1">
      <c r="A101" s="9"/>
      <c r="B101" s="196"/>
      <c r="C101" s="197"/>
      <c r="D101" s="198" t="s">
        <v>2578</v>
      </c>
      <c r="E101" s="199"/>
      <c r="F101" s="199"/>
      <c r="G101" s="199"/>
      <c r="H101" s="199"/>
      <c r="I101" s="199"/>
      <c r="J101" s="200">
        <f>J127</f>
        <v>0</v>
      </c>
      <c r="K101" s="197"/>
      <c r="L101" s="20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202"/>
      <c r="C102" s="136"/>
      <c r="D102" s="203" t="s">
        <v>2579</v>
      </c>
      <c r="E102" s="204"/>
      <c r="F102" s="204"/>
      <c r="G102" s="204"/>
      <c r="H102" s="204"/>
      <c r="I102" s="204"/>
      <c r="J102" s="205">
        <f>J128</f>
        <v>0</v>
      </c>
      <c r="K102" s="136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66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="2" customFormat="1" ht="6.96" customHeight="1">
      <c r="A104" s="35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="2" customFormat="1" ht="6.96" customHeight="1">
      <c r="A108" s="35"/>
      <c r="B108" s="71"/>
      <c r="C108" s="72"/>
      <c r="D108" s="72"/>
      <c r="E108" s="72"/>
      <c r="F108" s="72"/>
      <c r="G108" s="72"/>
      <c r="H108" s="72"/>
      <c r="I108" s="72"/>
      <c r="J108" s="72"/>
      <c r="K108" s="72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24.96" customHeight="1">
      <c r="A109" s="35"/>
      <c r="B109" s="36"/>
      <c r="C109" s="20" t="s">
        <v>250</v>
      </c>
      <c r="D109" s="37"/>
      <c r="E109" s="37"/>
      <c r="F109" s="37"/>
      <c r="G109" s="37"/>
      <c r="H109" s="37"/>
      <c r="I109" s="37"/>
      <c r="J109" s="37"/>
      <c r="K109" s="37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6.96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2" customHeight="1">
      <c r="A111" s="35"/>
      <c r="B111" s="36"/>
      <c r="C111" s="29" t="s">
        <v>14</v>
      </c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6.5" customHeight="1">
      <c r="A112" s="35"/>
      <c r="B112" s="36"/>
      <c r="C112" s="37"/>
      <c r="D112" s="37"/>
      <c r="E112" s="191" t="str">
        <f>E7</f>
        <v>Materská škola Svit - ZMNENA</v>
      </c>
      <c r="F112" s="29"/>
      <c r="G112" s="29"/>
      <c r="H112" s="29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1" customFormat="1" ht="12" customHeight="1">
      <c r="B113" s="18"/>
      <c r="C113" s="29" t="s">
        <v>221</v>
      </c>
      <c r="D113" s="19"/>
      <c r="E113" s="19"/>
      <c r="F113" s="19"/>
      <c r="G113" s="19"/>
      <c r="H113" s="19"/>
      <c r="I113" s="19"/>
      <c r="J113" s="19"/>
      <c r="K113" s="19"/>
      <c r="L113" s="17"/>
    </row>
    <row r="114" s="1" customFormat="1" ht="16.5" customHeight="1">
      <c r="B114" s="18"/>
      <c r="C114" s="19"/>
      <c r="D114" s="19"/>
      <c r="E114" s="191" t="s">
        <v>222</v>
      </c>
      <c r="F114" s="19"/>
      <c r="G114" s="19"/>
      <c r="H114" s="19"/>
      <c r="I114" s="19"/>
      <c r="J114" s="19"/>
      <c r="K114" s="19"/>
      <c r="L114" s="17"/>
    </row>
    <row r="115" s="1" customFormat="1" ht="12" customHeight="1">
      <c r="B115" s="18"/>
      <c r="C115" s="29" t="s">
        <v>1380</v>
      </c>
      <c r="D115" s="19"/>
      <c r="E115" s="19"/>
      <c r="F115" s="19"/>
      <c r="G115" s="19"/>
      <c r="H115" s="19"/>
      <c r="I115" s="19"/>
      <c r="J115" s="19"/>
      <c r="K115" s="19"/>
      <c r="L115" s="17"/>
    </row>
    <row r="116" s="2" customFormat="1" ht="16.5" customHeight="1">
      <c r="A116" s="35"/>
      <c r="B116" s="36"/>
      <c r="C116" s="37"/>
      <c r="D116" s="37"/>
      <c r="E116" s="264" t="s">
        <v>2576</v>
      </c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2" customHeight="1">
      <c r="A117" s="35"/>
      <c r="B117" s="36"/>
      <c r="C117" s="29" t="s">
        <v>1382</v>
      </c>
      <c r="D117" s="37"/>
      <c r="E117" s="37"/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6.5" customHeight="1">
      <c r="A118" s="35"/>
      <c r="B118" s="36"/>
      <c r="C118" s="37"/>
      <c r="D118" s="37"/>
      <c r="E118" s="79" t="str">
        <f>E13</f>
        <v>SO-1.1.2.1 - Bleskozvod</v>
      </c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6.96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2" customHeight="1">
      <c r="A120" s="35"/>
      <c r="B120" s="36"/>
      <c r="C120" s="29" t="s">
        <v>18</v>
      </c>
      <c r="D120" s="37"/>
      <c r="E120" s="37"/>
      <c r="F120" s="24" t="str">
        <f>F16</f>
        <v>Svit</v>
      </c>
      <c r="G120" s="37"/>
      <c r="H120" s="37"/>
      <c r="I120" s="29" t="s">
        <v>20</v>
      </c>
      <c r="J120" s="82" t="str">
        <f>IF(J16="","",J16)</f>
        <v>20. 7. 2022</v>
      </c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6.96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40.05" customHeight="1">
      <c r="A122" s="35"/>
      <c r="B122" s="36"/>
      <c r="C122" s="29" t="s">
        <v>22</v>
      </c>
      <c r="D122" s="37"/>
      <c r="E122" s="37"/>
      <c r="F122" s="24" t="str">
        <f>E19</f>
        <v>Mesto Svit</v>
      </c>
      <c r="G122" s="37"/>
      <c r="H122" s="37"/>
      <c r="I122" s="29" t="s">
        <v>29</v>
      </c>
      <c r="J122" s="33" t="str">
        <f>E25</f>
        <v>Ing. arch. Martin Baloga, PhD. a kolektív EnviArch</v>
      </c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5.15" customHeight="1">
      <c r="A123" s="35"/>
      <c r="B123" s="36"/>
      <c r="C123" s="29" t="s">
        <v>27</v>
      </c>
      <c r="D123" s="37"/>
      <c r="E123" s="37"/>
      <c r="F123" s="24" t="str">
        <f>IF(E22="","",E22)</f>
        <v>Vyplň údaj</v>
      </c>
      <c r="G123" s="37"/>
      <c r="H123" s="37"/>
      <c r="I123" s="29" t="s">
        <v>33</v>
      </c>
      <c r="J123" s="33" t="str">
        <f>E28</f>
        <v>Structures, s.r.o.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0.32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11" customFormat="1" ht="29.28" customHeight="1">
      <c r="A125" s="207"/>
      <c r="B125" s="208"/>
      <c r="C125" s="209" t="s">
        <v>251</v>
      </c>
      <c r="D125" s="210" t="s">
        <v>63</v>
      </c>
      <c r="E125" s="210" t="s">
        <v>59</v>
      </c>
      <c r="F125" s="210" t="s">
        <v>60</v>
      </c>
      <c r="G125" s="210" t="s">
        <v>252</v>
      </c>
      <c r="H125" s="210" t="s">
        <v>253</v>
      </c>
      <c r="I125" s="210" t="s">
        <v>254</v>
      </c>
      <c r="J125" s="211" t="s">
        <v>225</v>
      </c>
      <c r="K125" s="212" t="s">
        <v>255</v>
      </c>
      <c r="L125" s="213"/>
      <c r="M125" s="103" t="s">
        <v>1</v>
      </c>
      <c r="N125" s="104" t="s">
        <v>42</v>
      </c>
      <c r="O125" s="104" t="s">
        <v>256</v>
      </c>
      <c r="P125" s="104" t="s">
        <v>257</v>
      </c>
      <c r="Q125" s="104" t="s">
        <v>258</v>
      </c>
      <c r="R125" s="104" t="s">
        <v>259</v>
      </c>
      <c r="S125" s="104" t="s">
        <v>260</v>
      </c>
      <c r="T125" s="105" t="s">
        <v>261</v>
      </c>
      <c r="U125" s="207"/>
      <c r="V125" s="207"/>
      <c r="W125" s="207"/>
      <c r="X125" s="207"/>
      <c r="Y125" s="207"/>
      <c r="Z125" s="207"/>
      <c r="AA125" s="207"/>
      <c r="AB125" s="207"/>
      <c r="AC125" s="207"/>
      <c r="AD125" s="207"/>
      <c r="AE125" s="207"/>
    </row>
    <row r="126" s="2" customFormat="1" ht="22.8" customHeight="1">
      <c r="A126" s="35"/>
      <c r="B126" s="36"/>
      <c r="C126" s="110" t="s">
        <v>226</v>
      </c>
      <c r="D126" s="37"/>
      <c r="E126" s="37"/>
      <c r="F126" s="37"/>
      <c r="G126" s="37"/>
      <c r="H126" s="37"/>
      <c r="I126" s="37"/>
      <c r="J126" s="214">
        <f>BK126</f>
        <v>0</v>
      </c>
      <c r="K126" s="37"/>
      <c r="L126" s="41"/>
      <c r="M126" s="106"/>
      <c r="N126" s="215"/>
      <c r="O126" s="107"/>
      <c r="P126" s="216">
        <f>P127</f>
        <v>0</v>
      </c>
      <c r="Q126" s="107"/>
      <c r="R126" s="216">
        <f>R127</f>
        <v>143.30934000000002</v>
      </c>
      <c r="S126" s="107"/>
      <c r="T126" s="217">
        <f>T127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77</v>
      </c>
      <c r="AU126" s="14" t="s">
        <v>227</v>
      </c>
      <c r="BK126" s="218">
        <f>BK127</f>
        <v>0</v>
      </c>
    </row>
    <row r="127" s="12" customFormat="1" ht="25.92" customHeight="1">
      <c r="A127" s="12"/>
      <c r="B127" s="219"/>
      <c r="C127" s="220"/>
      <c r="D127" s="221" t="s">
        <v>77</v>
      </c>
      <c r="E127" s="222" t="s">
        <v>2580</v>
      </c>
      <c r="F127" s="222" t="s">
        <v>2581</v>
      </c>
      <c r="G127" s="220"/>
      <c r="H127" s="220"/>
      <c r="I127" s="223"/>
      <c r="J127" s="224">
        <f>BK127</f>
        <v>0</v>
      </c>
      <c r="K127" s="220"/>
      <c r="L127" s="225"/>
      <c r="M127" s="226"/>
      <c r="N127" s="227"/>
      <c r="O127" s="227"/>
      <c r="P127" s="228">
        <f>P128</f>
        <v>0</v>
      </c>
      <c r="Q127" s="227"/>
      <c r="R127" s="228">
        <f>R128</f>
        <v>143.30934000000002</v>
      </c>
      <c r="S127" s="227"/>
      <c r="T127" s="229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0" t="s">
        <v>85</v>
      </c>
      <c r="AT127" s="231" t="s">
        <v>77</v>
      </c>
      <c r="AU127" s="231" t="s">
        <v>78</v>
      </c>
      <c r="AY127" s="230" t="s">
        <v>263</v>
      </c>
      <c r="BK127" s="232">
        <f>BK128</f>
        <v>0</v>
      </c>
    </row>
    <row r="128" s="12" customFormat="1" ht="22.8" customHeight="1">
      <c r="A128" s="12"/>
      <c r="B128" s="219"/>
      <c r="C128" s="220"/>
      <c r="D128" s="221" t="s">
        <v>77</v>
      </c>
      <c r="E128" s="247" t="s">
        <v>2582</v>
      </c>
      <c r="F128" s="247" t="s">
        <v>2583</v>
      </c>
      <c r="G128" s="220"/>
      <c r="H128" s="220"/>
      <c r="I128" s="223"/>
      <c r="J128" s="248">
        <f>BK128</f>
        <v>0</v>
      </c>
      <c r="K128" s="220"/>
      <c r="L128" s="225"/>
      <c r="M128" s="226"/>
      <c r="N128" s="227"/>
      <c r="O128" s="227"/>
      <c r="P128" s="228">
        <f>SUM(P129:P167)</f>
        <v>0</v>
      </c>
      <c r="Q128" s="227"/>
      <c r="R128" s="228">
        <f>SUM(R129:R167)</f>
        <v>143.30934000000002</v>
      </c>
      <c r="S128" s="227"/>
      <c r="T128" s="229">
        <f>SUM(T129:T167)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0" t="s">
        <v>85</v>
      </c>
      <c r="AT128" s="231" t="s">
        <v>77</v>
      </c>
      <c r="AU128" s="231" t="s">
        <v>85</v>
      </c>
      <c r="AY128" s="230" t="s">
        <v>263</v>
      </c>
      <c r="BK128" s="232">
        <f>SUM(BK129:BK167)</f>
        <v>0</v>
      </c>
    </row>
    <row r="129" s="2" customFormat="1" ht="24.15" customHeight="1">
      <c r="A129" s="35"/>
      <c r="B129" s="36"/>
      <c r="C129" s="233" t="s">
        <v>85</v>
      </c>
      <c r="D129" s="233" t="s">
        <v>264</v>
      </c>
      <c r="E129" s="234" t="s">
        <v>2584</v>
      </c>
      <c r="F129" s="235" t="s">
        <v>2585</v>
      </c>
      <c r="G129" s="236" t="s">
        <v>569</v>
      </c>
      <c r="H129" s="237">
        <v>54</v>
      </c>
      <c r="I129" s="238"/>
      <c r="J129" s="237">
        <f>ROUND(I129*H129,3)</f>
        <v>0</v>
      </c>
      <c r="K129" s="239"/>
      <c r="L129" s="41"/>
      <c r="M129" s="240" t="s">
        <v>1</v>
      </c>
      <c r="N129" s="241" t="s">
        <v>44</v>
      </c>
      <c r="O129" s="94"/>
      <c r="P129" s="242">
        <f>O129*H129</f>
        <v>0</v>
      </c>
      <c r="Q129" s="242">
        <v>0</v>
      </c>
      <c r="R129" s="242">
        <f>Q129*H129</f>
        <v>0</v>
      </c>
      <c r="S129" s="242">
        <v>0</v>
      </c>
      <c r="T129" s="243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4" t="s">
        <v>101</v>
      </c>
      <c r="AT129" s="244" t="s">
        <v>264</v>
      </c>
      <c r="AU129" s="244" t="s">
        <v>89</v>
      </c>
      <c r="AY129" s="14" t="s">
        <v>263</v>
      </c>
      <c r="BE129" s="245">
        <f>IF(N129="základná",J129,0)</f>
        <v>0</v>
      </c>
      <c r="BF129" s="245">
        <f>IF(N129="znížená",J129,0)</f>
        <v>0</v>
      </c>
      <c r="BG129" s="245">
        <f>IF(N129="zákl. prenesená",J129,0)</f>
        <v>0</v>
      </c>
      <c r="BH129" s="245">
        <f>IF(N129="zníž. prenesená",J129,0)</f>
        <v>0</v>
      </c>
      <c r="BI129" s="245">
        <f>IF(N129="nulová",J129,0)</f>
        <v>0</v>
      </c>
      <c r="BJ129" s="14" t="s">
        <v>89</v>
      </c>
      <c r="BK129" s="246">
        <f>ROUND(I129*H129,3)</f>
        <v>0</v>
      </c>
      <c r="BL129" s="14" t="s">
        <v>101</v>
      </c>
      <c r="BM129" s="244" t="s">
        <v>2586</v>
      </c>
    </row>
    <row r="130" s="2" customFormat="1" ht="24.15" customHeight="1">
      <c r="A130" s="35"/>
      <c r="B130" s="36"/>
      <c r="C130" s="249" t="s">
        <v>89</v>
      </c>
      <c r="D130" s="249" t="s">
        <v>612</v>
      </c>
      <c r="E130" s="250" t="s">
        <v>2587</v>
      </c>
      <c r="F130" s="251" t="s">
        <v>2588</v>
      </c>
      <c r="G130" s="252" t="s">
        <v>746</v>
      </c>
      <c r="H130" s="253">
        <v>33.479999999999997</v>
      </c>
      <c r="I130" s="254"/>
      <c r="J130" s="253">
        <f>ROUND(I130*H130,3)</f>
        <v>0</v>
      </c>
      <c r="K130" s="255"/>
      <c r="L130" s="256"/>
      <c r="M130" s="257" t="s">
        <v>1</v>
      </c>
      <c r="N130" s="258" t="s">
        <v>44</v>
      </c>
      <c r="O130" s="94"/>
      <c r="P130" s="242">
        <f>O130*H130</f>
        <v>0</v>
      </c>
      <c r="Q130" s="242">
        <v>0</v>
      </c>
      <c r="R130" s="242">
        <f>Q130*H130</f>
        <v>0</v>
      </c>
      <c r="S130" s="242">
        <v>0</v>
      </c>
      <c r="T130" s="243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4" t="s">
        <v>290</v>
      </c>
      <c r="AT130" s="244" t="s">
        <v>612</v>
      </c>
      <c r="AU130" s="244" t="s">
        <v>89</v>
      </c>
      <c r="AY130" s="14" t="s">
        <v>263</v>
      </c>
      <c r="BE130" s="245">
        <f>IF(N130="základná",J130,0)</f>
        <v>0</v>
      </c>
      <c r="BF130" s="245">
        <f>IF(N130="znížená",J130,0)</f>
        <v>0</v>
      </c>
      <c r="BG130" s="245">
        <f>IF(N130="zákl. prenesená",J130,0)</f>
        <v>0</v>
      </c>
      <c r="BH130" s="245">
        <f>IF(N130="zníž. prenesená",J130,0)</f>
        <v>0</v>
      </c>
      <c r="BI130" s="245">
        <f>IF(N130="nulová",J130,0)</f>
        <v>0</v>
      </c>
      <c r="BJ130" s="14" t="s">
        <v>89</v>
      </c>
      <c r="BK130" s="246">
        <f>ROUND(I130*H130,3)</f>
        <v>0</v>
      </c>
      <c r="BL130" s="14" t="s">
        <v>101</v>
      </c>
      <c r="BM130" s="244" t="s">
        <v>2589</v>
      </c>
    </row>
    <row r="131" s="2" customFormat="1" ht="24.15" customHeight="1">
      <c r="A131" s="35"/>
      <c r="B131" s="36"/>
      <c r="C131" s="233" t="s">
        <v>96</v>
      </c>
      <c r="D131" s="233" t="s">
        <v>264</v>
      </c>
      <c r="E131" s="234" t="s">
        <v>2590</v>
      </c>
      <c r="F131" s="235" t="s">
        <v>2591</v>
      </c>
      <c r="G131" s="236" t="s">
        <v>569</v>
      </c>
      <c r="H131" s="237">
        <v>435</v>
      </c>
      <c r="I131" s="238"/>
      <c r="J131" s="237">
        <f>ROUND(I131*H131,3)</f>
        <v>0</v>
      </c>
      <c r="K131" s="239"/>
      <c r="L131" s="41"/>
      <c r="M131" s="240" t="s">
        <v>1</v>
      </c>
      <c r="N131" s="241" t="s">
        <v>44</v>
      </c>
      <c r="O131" s="94"/>
      <c r="P131" s="242">
        <f>O131*H131</f>
        <v>0</v>
      </c>
      <c r="Q131" s="242">
        <v>0</v>
      </c>
      <c r="R131" s="242">
        <f>Q131*H131</f>
        <v>0</v>
      </c>
      <c r="S131" s="242">
        <v>0</v>
      </c>
      <c r="T131" s="24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4" t="s">
        <v>101</v>
      </c>
      <c r="AT131" s="244" t="s">
        <v>264</v>
      </c>
      <c r="AU131" s="244" t="s">
        <v>89</v>
      </c>
      <c r="AY131" s="14" t="s">
        <v>263</v>
      </c>
      <c r="BE131" s="245">
        <f>IF(N131="základná",J131,0)</f>
        <v>0</v>
      </c>
      <c r="BF131" s="245">
        <f>IF(N131="znížená",J131,0)</f>
        <v>0</v>
      </c>
      <c r="BG131" s="245">
        <f>IF(N131="zákl. prenesená",J131,0)</f>
        <v>0</v>
      </c>
      <c r="BH131" s="245">
        <f>IF(N131="zníž. prenesená",J131,0)</f>
        <v>0</v>
      </c>
      <c r="BI131" s="245">
        <f>IF(N131="nulová",J131,0)</f>
        <v>0</v>
      </c>
      <c r="BJ131" s="14" t="s">
        <v>89</v>
      </c>
      <c r="BK131" s="246">
        <f>ROUND(I131*H131,3)</f>
        <v>0</v>
      </c>
      <c r="BL131" s="14" t="s">
        <v>101</v>
      </c>
      <c r="BM131" s="244" t="s">
        <v>2592</v>
      </c>
    </row>
    <row r="132" s="2" customFormat="1" ht="21.75" customHeight="1">
      <c r="A132" s="35"/>
      <c r="B132" s="36"/>
      <c r="C132" s="249" t="s">
        <v>101</v>
      </c>
      <c r="D132" s="249" t="s">
        <v>612</v>
      </c>
      <c r="E132" s="250" t="s">
        <v>2593</v>
      </c>
      <c r="F132" s="251" t="s">
        <v>2594</v>
      </c>
      <c r="G132" s="252" t="s">
        <v>746</v>
      </c>
      <c r="H132" s="253">
        <v>413.37</v>
      </c>
      <c r="I132" s="254"/>
      <c r="J132" s="253">
        <f>ROUND(I132*H132,3)</f>
        <v>0</v>
      </c>
      <c r="K132" s="255"/>
      <c r="L132" s="256"/>
      <c r="M132" s="257" t="s">
        <v>1</v>
      </c>
      <c r="N132" s="258" t="s">
        <v>44</v>
      </c>
      <c r="O132" s="94"/>
      <c r="P132" s="242">
        <f>O132*H132</f>
        <v>0</v>
      </c>
      <c r="Q132" s="242">
        <v>0</v>
      </c>
      <c r="R132" s="242">
        <f>Q132*H132</f>
        <v>0</v>
      </c>
      <c r="S132" s="242">
        <v>0</v>
      </c>
      <c r="T132" s="24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4" t="s">
        <v>290</v>
      </c>
      <c r="AT132" s="244" t="s">
        <v>612</v>
      </c>
      <c r="AU132" s="244" t="s">
        <v>89</v>
      </c>
      <c r="AY132" s="14" t="s">
        <v>263</v>
      </c>
      <c r="BE132" s="245">
        <f>IF(N132="základná",J132,0)</f>
        <v>0</v>
      </c>
      <c r="BF132" s="245">
        <f>IF(N132="znížená",J132,0)</f>
        <v>0</v>
      </c>
      <c r="BG132" s="245">
        <f>IF(N132="zákl. prenesená",J132,0)</f>
        <v>0</v>
      </c>
      <c r="BH132" s="245">
        <f>IF(N132="zníž. prenesená",J132,0)</f>
        <v>0</v>
      </c>
      <c r="BI132" s="245">
        <f>IF(N132="nulová",J132,0)</f>
        <v>0</v>
      </c>
      <c r="BJ132" s="14" t="s">
        <v>89</v>
      </c>
      <c r="BK132" s="246">
        <f>ROUND(I132*H132,3)</f>
        <v>0</v>
      </c>
      <c r="BL132" s="14" t="s">
        <v>101</v>
      </c>
      <c r="BM132" s="244" t="s">
        <v>2595</v>
      </c>
    </row>
    <row r="133" s="2" customFormat="1" ht="16.5" customHeight="1">
      <c r="A133" s="35"/>
      <c r="B133" s="36"/>
      <c r="C133" s="249" t="s">
        <v>278</v>
      </c>
      <c r="D133" s="249" t="s">
        <v>612</v>
      </c>
      <c r="E133" s="250" t="s">
        <v>2596</v>
      </c>
      <c r="F133" s="251" t="s">
        <v>2597</v>
      </c>
      <c r="G133" s="252" t="s">
        <v>2598</v>
      </c>
      <c r="H133" s="253">
        <v>150</v>
      </c>
      <c r="I133" s="254"/>
      <c r="J133" s="253">
        <f>ROUND(I133*H133,3)</f>
        <v>0</v>
      </c>
      <c r="K133" s="255"/>
      <c r="L133" s="256"/>
      <c r="M133" s="257" t="s">
        <v>1</v>
      </c>
      <c r="N133" s="258" t="s">
        <v>44</v>
      </c>
      <c r="O133" s="94"/>
      <c r="P133" s="242">
        <f>O133*H133</f>
        <v>0</v>
      </c>
      <c r="Q133" s="242">
        <v>0</v>
      </c>
      <c r="R133" s="242">
        <f>Q133*H133</f>
        <v>0</v>
      </c>
      <c r="S133" s="242">
        <v>0</v>
      </c>
      <c r="T133" s="24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4" t="s">
        <v>290</v>
      </c>
      <c r="AT133" s="244" t="s">
        <v>612</v>
      </c>
      <c r="AU133" s="244" t="s">
        <v>89</v>
      </c>
      <c r="AY133" s="14" t="s">
        <v>263</v>
      </c>
      <c r="BE133" s="245">
        <f>IF(N133="základná",J133,0)</f>
        <v>0</v>
      </c>
      <c r="BF133" s="245">
        <f>IF(N133="znížená",J133,0)</f>
        <v>0</v>
      </c>
      <c r="BG133" s="245">
        <f>IF(N133="zákl. prenesená",J133,0)</f>
        <v>0</v>
      </c>
      <c r="BH133" s="245">
        <f>IF(N133="zníž. prenesená",J133,0)</f>
        <v>0</v>
      </c>
      <c r="BI133" s="245">
        <f>IF(N133="nulová",J133,0)</f>
        <v>0</v>
      </c>
      <c r="BJ133" s="14" t="s">
        <v>89</v>
      </c>
      <c r="BK133" s="246">
        <f>ROUND(I133*H133,3)</f>
        <v>0</v>
      </c>
      <c r="BL133" s="14" t="s">
        <v>101</v>
      </c>
      <c r="BM133" s="244" t="s">
        <v>2599</v>
      </c>
    </row>
    <row r="134" s="2" customFormat="1" ht="21.75" customHeight="1">
      <c r="A134" s="35"/>
      <c r="B134" s="36"/>
      <c r="C134" s="249" t="s">
        <v>282</v>
      </c>
      <c r="D134" s="249" t="s">
        <v>612</v>
      </c>
      <c r="E134" s="250" t="s">
        <v>2600</v>
      </c>
      <c r="F134" s="251" t="s">
        <v>2601</v>
      </c>
      <c r="G134" s="252" t="s">
        <v>2598</v>
      </c>
      <c r="H134" s="253">
        <v>150</v>
      </c>
      <c r="I134" s="254"/>
      <c r="J134" s="253">
        <f>ROUND(I134*H134,3)</f>
        <v>0</v>
      </c>
      <c r="K134" s="255"/>
      <c r="L134" s="256"/>
      <c r="M134" s="257" t="s">
        <v>1</v>
      </c>
      <c r="N134" s="258" t="s">
        <v>44</v>
      </c>
      <c r="O134" s="94"/>
      <c r="P134" s="242">
        <f>O134*H134</f>
        <v>0</v>
      </c>
      <c r="Q134" s="242">
        <v>0.0010399999999999999</v>
      </c>
      <c r="R134" s="242">
        <f>Q134*H134</f>
        <v>0.156</v>
      </c>
      <c r="S134" s="242">
        <v>0</v>
      </c>
      <c r="T134" s="24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4" t="s">
        <v>290</v>
      </c>
      <c r="AT134" s="244" t="s">
        <v>612</v>
      </c>
      <c r="AU134" s="244" t="s">
        <v>89</v>
      </c>
      <c r="AY134" s="14" t="s">
        <v>263</v>
      </c>
      <c r="BE134" s="245">
        <f>IF(N134="základná",J134,0)</f>
        <v>0</v>
      </c>
      <c r="BF134" s="245">
        <f>IF(N134="znížená",J134,0)</f>
        <v>0</v>
      </c>
      <c r="BG134" s="245">
        <f>IF(N134="zákl. prenesená",J134,0)</f>
        <v>0</v>
      </c>
      <c r="BH134" s="245">
        <f>IF(N134="zníž. prenesená",J134,0)</f>
        <v>0</v>
      </c>
      <c r="BI134" s="245">
        <f>IF(N134="nulová",J134,0)</f>
        <v>0</v>
      </c>
      <c r="BJ134" s="14" t="s">
        <v>89</v>
      </c>
      <c r="BK134" s="246">
        <f>ROUND(I134*H134,3)</f>
        <v>0</v>
      </c>
      <c r="BL134" s="14" t="s">
        <v>101</v>
      </c>
      <c r="BM134" s="244" t="s">
        <v>2602</v>
      </c>
    </row>
    <row r="135" s="2" customFormat="1" ht="37.8" customHeight="1">
      <c r="A135" s="35"/>
      <c r="B135" s="36"/>
      <c r="C135" s="249" t="s">
        <v>286</v>
      </c>
      <c r="D135" s="249" t="s">
        <v>612</v>
      </c>
      <c r="E135" s="250" t="s">
        <v>2603</v>
      </c>
      <c r="F135" s="251" t="s">
        <v>2604</v>
      </c>
      <c r="G135" s="252" t="s">
        <v>2598</v>
      </c>
      <c r="H135" s="253">
        <v>140</v>
      </c>
      <c r="I135" s="254"/>
      <c r="J135" s="253">
        <f>ROUND(I135*H135,3)</f>
        <v>0</v>
      </c>
      <c r="K135" s="255"/>
      <c r="L135" s="256"/>
      <c r="M135" s="257" t="s">
        <v>1</v>
      </c>
      <c r="N135" s="258" t="s">
        <v>44</v>
      </c>
      <c r="O135" s="94"/>
      <c r="P135" s="242">
        <f>O135*H135</f>
        <v>0</v>
      </c>
      <c r="Q135" s="242">
        <v>0</v>
      </c>
      <c r="R135" s="242">
        <f>Q135*H135</f>
        <v>0</v>
      </c>
      <c r="S135" s="242">
        <v>0</v>
      </c>
      <c r="T135" s="24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4" t="s">
        <v>290</v>
      </c>
      <c r="AT135" s="244" t="s">
        <v>612</v>
      </c>
      <c r="AU135" s="244" t="s">
        <v>89</v>
      </c>
      <c r="AY135" s="14" t="s">
        <v>263</v>
      </c>
      <c r="BE135" s="245">
        <f>IF(N135="základná",J135,0)</f>
        <v>0</v>
      </c>
      <c r="BF135" s="245">
        <f>IF(N135="znížená",J135,0)</f>
        <v>0</v>
      </c>
      <c r="BG135" s="245">
        <f>IF(N135="zákl. prenesená",J135,0)</f>
        <v>0</v>
      </c>
      <c r="BH135" s="245">
        <f>IF(N135="zníž. prenesená",J135,0)</f>
        <v>0</v>
      </c>
      <c r="BI135" s="245">
        <f>IF(N135="nulová",J135,0)</f>
        <v>0</v>
      </c>
      <c r="BJ135" s="14" t="s">
        <v>89</v>
      </c>
      <c r="BK135" s="246">
        <f>ROUND(I135*H135,3)</f>
        <v>0</v>
      </c>
      <c r="BL135" s="14" t="s">
        <v>101</v>
      </c>
      <c r="BM135" s="244" t="s">
        <v>2605</v>
      </c>
    </row>
    <row r="136" s="2" customFormat="1" ht="16.5" customHeight="1">
      <c r="A136" s="35"/>
      <c r="B136" s="36"/>
      <c r="C136" s="249" t="s">
        <v>290</v>
      </c>
      <c r="D136" s="249" t="s">
        <v>612</v>
      </c>
      <c r="E136" s="250" t="s">
        <v>2606</v>
      </c>
      <c r="F136" s="251" t="s">
        <v>2607</v>
      </c>
      <c r="G136" s="252" t="s">
        <v>2598</v>
      </c>
      <c r="H136" s="253">
        <v>280</v>
      </c>
      <c r="I136" s="254"/>
      <c r="J136" s="253">
        <f>ROUND(I136*H136,3)</f>
        <v>0</v>
      </c>
      <c r="K136" s="255"/>
      <c r="L136" s="256"/>
      <c r="M136" s="257" t="s">
        <v>1</v>
      </c>
      <c r="N136" s="258" t="s">
        <v>44</v>
      </c>
      <c r="O136" s="94"/>
      <c r="P136" s="242">
        <f>O136*H136</f>
        <v>0</v>
      </c>
      <c r="Q136" s="242">
        <v>0</v>
      </c>
      <c r="R136" s="242">
        <f>Q136*H136</f>
        <v>0</v>
      </c>
      <c r="S136" s="242">
        <v>0</v>
      </c>
      <c r="T136" s="24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4" t="s">
        <v>290</v>
      </c>
      <c r="AT136" s="244" t="s">
        <v>612</v>
      </c>
      <c r="AU136" s="244" t="s">
        <v>89</v>
      </c>
      <c r="AY136" s="14" t="s">
        <v>263</v>
      </c>
      <c r="BE136" s="245">
        <f>IF(N136="základná",J136,0)</f>
        <v>0</v>
      </c>
      <c r="BF136" s="245">
        <f>IF(N136="znížená",J136,0)</f>
        <v>0</v>
      </c>
      <c r="BG136" s="245">
        <f>IF(N136="zákl. prenesená",J136,0)</f>
        <v>0</v>
      </c>
      <c r="BH136" s="245">
        <f>IF(N136="zníž. prenesená",J136,0)</f>
        <v>0</v>
      </c>
      <c r="BI136" s="245">
        <f>IF(N136="nulová",J136,0)</f>
        <v>0</v>
      </c>
      <c r="BJ136" s="14" t="s">
        <v>89</v>
      </c>
      <c r="BK136" s="246">
        <f>ROUND(I136*H136,3)</f>
        <v>0</v>
      </c>
      <c r="BL136" s="14" t="s">
        <v>101</v>
      </c>
      <c r="BM136" s="244" t="s">
        <v>2608</v>
      </c>
    </row>
    <row r="137" s="2" customFormat="1" ht="16.5" customHeight="1">
      <c r="A137" s="35"/>
      <c r="B137" s="36"/>
      <c r="C137" s="249" t="s">
        <v>294</v>
      </c>
      <c r="D137" s="249" t="s">
        <v>612</v>
      </c>
      <c r="E137" s="250" t="s">
        <v>2609</v>
      </c>
      <c r="F137" s="251" t="s">
        <v>2610</v>
      </c>
      <c r="G137" s="252" t="s">
        <v>2598</v>
      </c>
      <c r="H137" s="253">
        <v>12</v>
      </c>
      <c r="I137" s="254"/>
      <c r="J137" s="253">
        <f>ROUND(I137*H137,3)</f>
        <v>0</v>
      </c>
      <c r="K137" s="255"/>
      <c r="L137" s="256"/>
      <c r="M137" s="257" t="s">
        <v>1</v>
      </c>
      <c r="N137" s="258" t="s">
        <v>44</v>
      </c>
      <c r="O137" s="94"/>
      <c r="P137" s="242">
        <f>O137*H137</f>
        <v>0</v>
      </c>
      <c r="Q137" s="242">
        <v>0.00183</v>
      </c>
      <c r="R137" s="242">
        <f>Q137*H137</f>
        <v>0.02196</v>
      </c>
      <c r="S137" s="242">
        <v>0</v>
      </c>
      <c r="T137" s="24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4" t="s">
        <v>290</v>
      </c>
      <c r="AT137" s="244" t="s">
        <v>612</v>
      </c>
      <c r="AU137" s="244" t="s">
        <v>89</v>
      </c>
      <c r="AY137" s="14" t="s">
        <v>263</v>
      </c>
      <c r="BE137" s="245">
        <f>IF(N137="základná",J137,0)</f>
        <v>0</v>
      </c>
      <c r="BF137" s="245">
        <f>IF(N137="znížená",J137,0)</f>
        <v>0</v>
      </c>
      <c r="BG137" s="245">
        <f>IF(N137="zákl. prenesená",J137,0)</f>
        <v>0</v>
      </c>
      <c r="BH137" s="245">
        <f>IF(N137="zníž. prenesená",J137,0)</f>
        <v>0</v>
      </c>
      <c r="BI137" s="245">
        <f>IF(N137="nulová",J137,0)</f>
        <v>0</v>
      </c>
      <c r="BJ137" s="14" t="s">
        <v>89</v>
      </c>
      <c r="BK137" s="246">
        <f>ROUND(I137*H137,3)</f>
        <v>0</v>
      </c>
      <c r="BL137" s="14" t="s">
        <v>101</v>
      </c>
      <c r="BM137" s="244" t="s">
        <v>2611</v>
      </c>
    </row>
    <row r="138" s="2" customFormat="1" ht="16.5" customHeight="1">
      <c r="A138" s="35"/>
      <c r="B138" s="36"/>
      <c r="C138" s="249" t="s">
        <v>298</v>
      </c>
      <c r="D138" s="249" t="s">
        <v>612</v>
      </c>
      <c r="E138" s="250" t="s">
        <v>2612</v>
      </c>
      <c r="F138" s="251" t="s">
        <v>2613</v>
      </c>
      <c r="G138" s="252" t="s">
        <v>2598</v>
      </c>
      <c r="H138" s="253">
        <v>24</v>
      </c>
      <c r="I138" s="254"/>
      <c r="J138" s="253">
        <f>ROUND(I138*H138,3)</f>
        <v>0</v>
      </c>
      <c r="K138" s="255"/>
      <c r="L138" s="256"/>
      <c r="M138" s="257" t="s">
        <v>1</v>
      </c>
      <c r="N138" s="258" t="s">
        <v>44</v>
      </c>
      <c r="O138" s="94"/>
      <c r="P138" s="242">
        <f>O138*H138</f>
        <v>0</v>
      </c>
      <c r="Q138" s="242">
        <v>0.00029999999999999997</v>
      </c>
      <c r="R138" s="242">
        <f>Q138*H138</f>
        <v>0.0071999999999999998</v>
      </c>
      <c r="S138" s="242">
        <v>0</v>
      </c>
      <c r="T138" s="24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4" t="s">
        <v>290</v>
      </c>
      <c r="AT138" s="244" t="s">
        <v>612</v>
      </c>
      <c r="AU138" s="244" t="s">
        <v>89</v>
      </c>
      <c r="AY138" s="14" t="s">
        <v>263</v>
      </c>
      <c r="BE138" s="245">
        <f>IF(N138="základná",J138,0)</f>
        <v>0</v>
      </c>
      <c r="BF138" s="245">
        <f>IF(N138="znížená",J138,0)</f>
        <v>0</v>
      </c>
      <c r="BG138" s="245">
        <f>IF(N138="zákl. prenesená",J138,0)</f>
        <v>0</v>
      </c>
      <c r="BH138" s="245">
        <f>IF(N138="zníž. prenesená",J138,0)</f>
        <v>0</v>
      </c>
      <c r="BI138" s="245">
        <f>IF(N138="nulová",J138,0)</f>
        <v>0</v>
      </c>
      <c r="BJ138" s="14" t="s">
        <v>89</v>
      </c>
      <c r="BK138" s="246">
        <f>ROUND(I138*H138,3)</f>
        <v>0</v>
      </c>
      <c r="BL138" s="14" t="s">
        <v>101</v>
      </c>
      <c r="BM138" s="244" t="s">
        <v>2614</v>
      </c>
    </row>
    <row r="139" s="2" customFormat="1" ht="24.15" customHeight="1">
      <c r="A139" s="35"/>
      <c r="B139" s="36"/>
      <c r="C139" s="233" t="s">
        <v>302</v>
      </c>
      <c r="D139" s="233" t="s">
        <v>264</v>
      </c>
      <c r="E139" s="234" t="s">
        <v>2615</v>
      </c>
      <c r="F139" s="235" t="s">
        <v>2616</v>
      </c>
      <c r="G139" s="236" t="s">
        <v>569</v>
      </c>
      <c r="H139" s="237">
        <v>467.19999999999999</v>
      </c>
      <c r="I139" s="238"/>
      <c r="J139" s="237">
        <f>ROUND(I139*H139,3)</f>
        <v>0</v>
      </c>
      <c r="K139" s="239"/>
      <c r="L139" s="41"/>
      <c r="M139" s="240" t="s">
        <v>1</v>
      </c>
      <c r="N139" s="241" t="s">
        <v>44</v>
      </c>
      <c r="O139" s="94"/>
      <c r="P139" s="242">
        <f>O139*H139</f>
        <v>0</v>
      </c>
      <c r="Q139" s="242">
        <v>0</v>
      </c>
      <c r="R139" s="242">
        <f>Q139*H139</f>
        <v>0</v>
      </c>
      <c r="S139" s="242">
        <v>0</v>
      </c>
      <c r="T139" s="24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4" t="s">
        <v>101</v>
      </c>
      <c r="AT139" s="244" t="s">
        <v>264</v>
      </c>
      <c r="AU139" s="244" t="s">
        <v>89</v>
      </c>
      <c r="AY139" s="14" t="s">
        <v>263</v>
      </c>
      <c r="BE139" s="245">
        <f>IF(N139="základná",J139,0)</f>
        <v>0</v>
      </c>
      <c r="BF139" s="245">
        <f>IF(N139="znížená",J139,0)</f>
        <v>0</v>
      </c>
      <c r="BG139" s="245">
        <f>IF(N139="zákl. prenesená",J139,0)</f>
        <v>0</v>
      </c>
      <c r="BH139" s="245">
        <f>IF(N139="zníž. prenesená",J139,0)</f>
        <v>0</v>
      </c>
      <c r="BI139" s="245">
        <f>IF(N139="nulová",J139,0)</f>
        <v>0</v>
      </c>
      <c r="BJ139" s="14" t="s">
        <v>89</v>
      </c>
      <c r="BK139" s="246">
        <f>ROUND(I139*H139,3)</f>
        <v>0</v>
      </c>
      <c r="BL139" s="14" t="s">
        <v>101</v>
      </c>
      <c r="BM139" s="244" t="s">
        <v>2617</v>
      </c>
    </row>
    <row r="140" s="2" customFormat="1" ht="21.75" customHeight="1">
      <c r="A140" s="35"/>
      <c r="B140" s="36"/>
      <c r="C140" s="249" t="s">
        <v>306</v>
      </c>
      <c r="D140" s="249" t="s">
        <v>612</v>
      </c>
      <c r="E140" s="250" t="s">
        <v>2618</v>
      </c>
      <c r="F140" s="251" t="s">
        <v>2619</v>
      </c>
      <c r="G140" s="252" t="s">
        <v>746</v>
      </c>
      <c r="H140" s="253">
        <v>63.140000000000001</v>
      </c>
      <c r="I140" s="254"/>
      <c r="J140" s="253">
        <f>ROUND(I140*H140,3)</f>
        <v>0</v>
      </c>
      <c r="K140" s="255"/>
      <c r="L140" s="256"/>
      <c r="M140" s="257" t="s">
        <v>1</v>
      </c>
      <c r="N140" s="258" t="s">
        <v>44</v>
      </c>
      <c r="O140" s="94"/>
      <c r="P140" s="242">
        <f>O140*H140</f>
        <v>0</v>
      </c>
      <c r="Q140" s="242">
        <v>0.001</v>
      </c>
      <c r="R140" s="242">
        <f>Q140*H140</f>
        <v>0.063140000000000002</v>
      </c>
      <c r="S140" s="242">
        <v>0</v>
      </c>
      <c r="T140" s="24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4" t="s">
        <v>290</v>
      </c>
      <c r="AT140" s="244" t="s">
        <v>612</v>
      </c>
      <c r="AU140" s="244" t="s">
        <v>89</v>
      </c>
      <c r="AY140" s="14" t="s">
        <v>263</v>
      </c>
      <c r="BE140" s="245">
        <f>IF(N140="základná",J140,0)</f>
        <v>0</v>
      </c>
      <c r="BF140" s="245">
        <f>IF(N140="znížená",J140,0)</f>
        <v>0</v>
      </c>
      <c r="BG140" s="245">
        <f>IF(N140="zákl. prenesená",J140,0)</f>
        <v>0</v>
      </c>
      <c r="BH140" s="245">
        <f>IF(N140="zníž. prenesená",J140,0)</f>
        <v>0</v>
      </c>
      <c r="BI140" s="245">
        <f>IF(N140="nulová",J140,0)</f>
        <v>0</v>
      </c>
      <c r="BJ140" s="14" t="s">
        <v>89</v>
      </c>
      <c r="BK140" s="246">
        <f>ROUND(I140*H140,3)</f>
        <v>0</v>
      </c>
      <c r="BL140" s="14" t="s">
        <v>101</v>
      </c>
      <c r="BM140" s="244" t="s">
        <v>2620</v>
      </c>
    </row>
    <row r="141" s="2" customFormat="1" ht="24.15" customHeight="1">
      <c r="A141" s="35"/>
      <c r="B141" s="36"/>
      <c r="C141" s="249" t="s">
        <v>310</v>
      </c>
      <c r="D141" s="249" t="s">
        <v>612</v>
      </c>
      <c r="E141" s="250" t="s">
        <v>2621</v>
      </c>
      <c r="F141" s="251" t="s">
        <v>2622</v>
      </c>
      <c r="G141" s="252" t="s">
        <v>2598</v>
      </c>
      <c r="H141" s="253">
        <v>12</v>
      </c>
      <c r="I141" s="254"/>
      <c r="J141" s="253">
        <f>ROUND(I141*H141,3)</f>
        <v>0</v>
      </c>
      <c r="K141" s="255"/>
      <c r="L141" s="256"/>
      <c r="M141" s="257" t="s">
        <v>1</v>
      </c>
      <c r="N141" s="258" t="s">
        <v>44</v>
      </c>
      <c r="O141" s="94"/>
      <c r="P141" s="242">
        <f>O141*H141</f>
        <v>0</v>
      </c>
      <c r="Q141" s="242">
        <v>0</v>
      </c>
      <c r="R141" s="242">
        <f>Q141*H141</f>
        <v>0</v>
      </c>
      <c r="S141" s="242">
        <v>0</v>
      </c>
      <c r="T141" s="24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4" t="s">
        <v>290</v>
      </c>
      <c r="AT141" s="244" t="s">
        <v>612</v>
      </c>
      <c r="AU141" s="244" t="s">
        <v>89</v>
      </c>
      <c r="AY141" s="14" t="s">
        <v>263</v>
      </c>
      <c r="BE141" s="245">
        <f>IF(N141="základná",J141,0)</f>
        <v>0</v>
      </c>
      <c r="BF141" s="245">
        <f>IF(N141="znížená",J141,0)</f>
        <v>0</v>
      </c>
      <c r="BG141" s="245">
        <f>IF(N141="zákl. prenesená",J141,0)</f>
        <v>0</v>
      </c>
      <c r="BH141" s="245">
        <f>IF(N141="zníž. prenesená",J141,0)</f>
        <v>0</v>
      </c>
      <c r="BI141" s="245">
        <f>IF(N141="nulová",J141,0)</f>
        <v>0</v>
      </c>
      <c r="BJ141" s="14" t="s">
        <v>89</v>
      </c>
      <c r="BK141" s="246">
        <f>ROUND(I141*H141,3)</f>
        <v>0</v>
      </c>
      <c r="BL141" s="14" t="s">
        <v>101</v>
      </c>
      <c r="BM141" s="244" t="s">
        <v>2623</v>
      </c>
    </row>
    <row r="142" s="2" customFormat="1" ht="33" customHeight="1">
      <c r="A142" s="35"/>
      <c r="B142" s="36"/>
      <c r="C142" s="233" t="s">
        <v>315</v>
      </c>
      <c r="D142" s="233" t="s">
        <v>264</v>
      </c>
      <c r="E142" s="234" t="s">
        <v>2624</v>
      </c>
      <c r="F142" s="235" t="s">
        <v>2625</v>
      </c>
      <c r="G142" s="236" t="s">
        <v>569</v>
      </c>
      <c r="H142" s="237">
        <v>248.18000000000001</v>
      </c>
      <c r="I142" s="238"/>
      <c r="J142" s="237">
        <f>ROUND(I142*H142,3)</f>
        <v>0</v>
      </c>
      <c r="K142" s="239"/>
      <c r="L142" s="41"/>
      <c r="M142" s="240" t="s">
        <v>1</v>
      </c>
      <c r="N142" s="241" t="s">
        <v>44</v>
      </c>
      <c r="O142" s="94"/>
      <c r="P142" s="242">
        <f>O142*H142</f>
        <v>0</v>
      </c>
      <c r="Q142" s="242">
        <v>0</v>
      </c>
      <c r="R142" s="242">
        <f>Q142*H142</f>
        <v>0</v>
      </c>
      <c r="S142" s="242">
        <v>0</v>
      </c>
      <c r="T142" s="24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4" t="s">
        <v>101</v>
      </c>
      <c r="AT142" s="244" t="s">
        <v>264</v>
      </c>
      <c r="AU142" s="244" t="s">
        <v>89</v>
      </c>
      <c r="AY142" s="14" t="s">
        <v>263</v>
      </c>
      <c r="BE142" s="245">
        <f>IF(N142="základná",J142,0)</f>
        <v>0</v>
      </c>
      <c r="BF142" s="245">
        <f>IF(N142="znížená",J142,0)</f>
        <v>0</v>
      </c>
      <c r="BG142" s="245">
        <f>IF(N142="zákl. prenesená",J142,0)</f>
        <v>0</v>
      </c>
      <c r="BH142" s="245">
        <f>IF(N142="zníž. prenesená",J142,0)</f>
        <v>0</v>
      </c>
      <c r="BI142" s="245">
        <f>IF(N142="nulová",J142,0)</f>
        <v>0</v>
      </c>
      <c r="BJ142" s="14" t="s">
        <v>89</v>
      </c>
      <c r="BK142" s="246">
        <f>ROUND(I142*H142,3)</f>
        <v>0</v>
      </c>
      <c r="BL142" s="14" t="s">
        <v>101</v>
      </c>
      <c r="BM142" s="244" t="s">
        <v>2626</v>
      </c>
    </row>
    <row r="143" s="2" customFormat="1" ht="24.15" customHeight="1">
      <c r="A143" s="35"/>
      <c r="B143" s="36"/>
      <c r="C143" s="249" t="s">
        <v>319</v>
      </c>
      <c r="D143" s="249" t="s">
        <v>612</v>
      </c>
      <c r="E143" s="250" t="s">
        <v>2627</v>
      </c>
      <c r="F143" s="251" t="s">
        <v>2628</v>
      </c>
      <c r="G143" s="252" t="s">
        <v>746</v>
      </c>
      <c r="H143" s="253">
        <v>248.18000000000001</v>
      </c>
      <c r="I143" s="254"/>
      <c r="J143" s="253">
        <f>ROUND(I143*H143,3)</f>
        <v>0</v>
      </c>
      <c r="K143" s="255"/>
      <c r="L143" s="256"/>
      <c r="M143" s="257" t="s">
        <v>1</v>
      </c>
      <c r="N143" s="258" t="s">
        <v>44</v>
      </c>
      <c r="O143" s="94"/>
      <c r="P143" s="242">
        <f>O143*H143</f>
        <v>0</v>
      </c>
      <c r="Q143" s="242">
        <v>0</v>
      </c>
      <c r="R143" s="242">
        <f>Q143*H143</f>
        <v>0</v>
      </c>
      <c r="S143" s="242">
        <v>0</v>
      </c>
      <c r="T143" s="24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4" t="s">
        <v>290</v>
      </c>
      <c r="AT143" s="244" t="s">
        <v>612</v>
      </c>
      <c r="AU143" s="244" t="s">
        <v>89</v>
      </c>
      <c r="AY143" s="14" t="s">
        <v>263</v>
      </c>
      <c r="BE143" s="245">
        <f>IF(N143="základná",J143,0)</f>
        <v>0</v>
      </c>
      <c r="BF143" s="245">
        <f>IF(N143="znížená",J143,0)</f>
        <v>0</v>
      </c>
      <c r="BG143" s="245">
        <f>IF(N143="zákl. prenesená",J143,0)</f>
        <v>0</v>
      </c>
      <c r="BH143" s="245">
        <f>IF(N143="zníž. prenesená",J143,0)</f>
        <v>0</v>
      </c>
      <c r="BI143" s="245">
        <f>IF(N143="nulová",J143,0)</f>
        <v>0</v>
      </c>
      <c r="BJ143" s="14" t="s">
        <v>89</v>
      </c>
      <c r="BK143" s="246">
        <f>ROUND(I143*H143,3)</f>
        <v>0</v>
      </c>
      <c r="BL143" s="14" t="s">
        <v>101</v>
      </c>
      <c r="BM143" s="244" t="s">
        <v>2629</v>
      </c>
    </row>
    <row r="144" s="2" customFormat="1" ht="24.15" customHeight="1">
      <c r="A144" s="35"/>
      <c r="B144" s="36"/>
      <c r="C144" s="233" t="s">
        <v>327</v>
      </c>
      <c r="D144" s="233" t="s">
        <v>264</v>
      </c>
      <c r="E144" s="234" t="s">
        <v>2630</v>
      </c>
      <c r="F144" s="235" t="s">
        <v>2631</v>
      </c>
      <c r="G144" s="236" t="s">
        <v>2598</v>
      </c>
      <c r="H144" s="237">
        <v>9</v>
      </c>
      <c r="I144" s="238"/>
      <c r="J144" s="237">
        <f>ROUND(I144*H144,3)</f>
        <v>0</v>
      </c>
      <c r="K144" s="239"/>
      <c r="L144" s="41"/>
      <c r="M144" s="240" t="s">
        <v>1</v>
      </c>
      <c r="N144" s="241" t="s">
        <v>44</v>
      </c>
      <c r="O144" s="94"/>
      <c r="P144" s="242">
        <f>O144*H144</f>
        <v>0</v>
      </c>
      <c r="Q144" s="242">
        <v>0</v>
      </c>
      <c r="R144" s="242">
        <f>Q144*H144</f>
        <v>0</v>
      </c>
      <c r="S144" s="242">
        <v>0</v>
      </c>
      <c r="T144" s="24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4" t="s">
        <v>101</v>
      </c>
      <c r="AT144" s="244" t="s">
        <v>264</v>
      </c>
      <c r="AU144" s="244" t="s">
        <v>89</v>
      </c>
      <c r="AY144" s="14" t="s">
        <v>263</v>
      </c>
      <c r="BE144" s="245">
        <f>IF(N144="základná",J144,0)</f>
        <v>0</v>
      </c>
      <c r="BF144" s="245">
        <f>IF(N144="znížená",J144,0)</f>
        <v>0</v>
      </c>
      <c r="BG144" s="245">
        <f>IF(N144="zákl. prenesená",J144,0)</f>
        <v>0</v>
      </c>
      <c r="BH144" s="245">
        <f>IF(N144="zníž. prenesená",J144,0)</f>
        <v>0</v>
      </c>
      <c r="BI144" s="245">
        <f>IF(N144="nulová",J144,0)</f>
        <v>0</v>
      </c>
      <c r="BJ144" s="14" t="s">
        <v>89</v>
      </c>
      <c r="BK144" s="246">
        <f>ROUND(I144*H144,3)</f>
        <v>0</v>
      </c>
      <c r="BL144" s="14" t="s">
        <v>101</v>
      </c>
      <c r="BM144" s="244" t="s">
        <v>2632</v>
      </c>
    </row>
    <row r="145" s="2" customFormat="1" ht="24.15" customHeight="1">
      <c r="A145" s="35"/>
      <c r="B145" s="36"/>
      <c r="C145" s="249" t="s">
        <v>331</v>
      </c>
      <c r="D145" s="249" t="s">
        <v>612</v>
      </c>
      <c r="E145" s="250" t="s">
        <v>2633</v>
      </c>
      <c r="F145" s="251" t="s">
        <v>2634</v>
      </c>
      <c r="G145" s="252" t="s">
        <v>2598</v>
      </c>
      <c r="H145" s="253">
        <v>8</v>
      </c>
      <c r="I145" s="254"/>
      <c r="J145" s="253">
        <f>ROUND(I145*H145,3)</f>
        <v>0</v>
      </c>
      <c r="K145" s="255"/>
      <c r="L145" s="256"/>
      <c r="M145" s="257" t="s">
        <v>1</v>
      </c>
      <c r="N145" s="258" t="s">
        <v>44</v>
      </c>
      <c r="O145" s="94"/>
      <c r="P145" s="242">
        <f>O145*H145</f>
        <v>0</v>
      </c>
      <c r="Q145" s="242">
        <v>0.0024399999999999999</v>
      </c>
      <c r="R145" s="242">
        <f>Q145*H145</f>
        <v>0.019519999999999999</v>
      </c>
      <c r="S145" s="242">
        <v>0</v>
      </c>
      <c r="T145" s="24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4" t="s">
        <v>290</v>
      </c>
      <c r="AT145" s="244" t="s">
        <v>612</v>
      </c>
      <c r="AU145" s="244" t="s">
        <v>89</v>
      </c>
      <c r="AY145" s="14" t="s">
        <v>263</v>
      </c>
      <c r="BE145" s="245">
        <f>IF(N145="základná",J145,0)</f>
        <v>0</v>
      </c>
      <c r="BF145" s="245">
        <f>IF(N145="znížená",J145,0)</f>
        <v>0</v>
      </c>
      <c r="BG145" s="245">
        <f>IF(N145="zákl. prenesená",J145,0)</f>
        <v>0</v>
      </c>
      <c r="BH145" s="245">
        <f>IF(N145="zníž. prenesená",J145,0)</f>
        <v>0</v>
      </c>
      <c r="BI145" s="245">
        <f>IF(N145="nulová",J145,0)</f>
        <v>0</v>
      </c>
      <c r="BJ145" s="14" t="s">
        <v>89</v>
      </c>
      <c r="BK145" s="246">
        <f>ROUND(I145*H145,3)</f>
        <v>0</v>
      </c>
      <c r="BL145" s="14" t="s">
        <v>101</v>
      </c>
      <c r="BM145" s="244" t="s">
        <v>2635</v>
      </c>
    </row>
    <row r="146" s="2" customFormat="1" ht="24.15" customHeight="1">
      <c r="A146" s="35"/>
      <c r="B146" s="36"/>
      <c r="C146" s="249" t="s">
        <v>1455</v>
      </c>
      <c r="D146" s="249" t="s">
        <v>612</v>
      </c>
      <c r="E146" s="250" t="s">
        <v>2636</v>
      </c>
      <c r="F146" s="251" t="s">
        <v>2637</v>
      </c>
      <c r="G146" s="252" t="s">
        <v>2598</v>
      </c>
      <c r="H146" s="253">
        <v>1</v>
      </c>
      <c r="I146" s="254"/>
      <c r="J146" s="253">
        <f>ROUND(I146*H146,3)</f>
        <v>0</v>
      </c>
      <c r="K146" s="255"/>
      <c r="L146" s="256"/>
      <c r="M146" s="257" t="s">
        <v>1</v>
      </c>
      <c r="N146" s="258" t="s">
        <v>44</v>
      </c>
      <c r="O146" s="94"/>
      <c r="P146" s="242">
        <f>O146*H146</f>
        <v>0</v>
      </c>
      <c r="Q146" s="242">
        <v>0.0037299999999999998</v>
      </c>
      <c r="R146" s="242">
        <f>Q146*H146</f>
        <v>0.0037299999999999998</v>
      </c>
      <c r="S146" s="242">
        <v>0</v>
      </c>
      <c r="T146" s="24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4" t="s">
        <v>290</v>
      </c>
      <c r="AT146" s="244" t="s">
        <v>612</v>
      </c>
      <c r="AU146" s="244" t="s">
        <v>89</v>
      </c>
      <c r="AY146" s="14" t="s">
        <v>263</v>
      </c>
      <c r="BE146" s="245">
        <f>IF(N146="základná",J146,0)</f>
        <v>0</v>
      </c>
      <c r="BF146" s="245">
        <f>IF(N146="znížená",J146,0)</f>
        <v>0</v>
      </c>
      <c r="BG146" s="245">
        <f>IF(N146="zákl. prenesená",J146,0)</f>
        <v>0</v>
      </c>
      <c r="BH146" s="245">
        <f>IF(N146="zníž. prenesená",J146,0)</f>
        <v>0</v>
      </c>
      <c r="BI146" s="245">
        <f>IF(N146="nulová",J146,0)</f>
        <v>0</v>
      </c>
      <c r="BJ146" s="14" t="s">
        <v>89</v>
      </c>
      <c r="BK146" s="246">
        <f>ROUND(I146*H146,3)</f>
        <v>0</v>
      </c>
      <c r="BL146" s="14" t="s">
        <v>101</v>
      </c>
      <c r="BM146" s="244" t="s">
        <v>2638</v>
      </c>
    </row>
    <row r="147" s="2" customFormat="1" ht="24.15" customHeight="1">
      <c r="A147" s="35"/>
      <c r="B147" s="36"/>
      <c r="C147" s="249" t="s">
        <v>339</v>
      </c>
      <c r="D147" s="249" t="s">
        <v>612</v>
      </c>
      <c r="E147" s="250" t="s">
        <v>2639</v>
      </c>
      <c r="F147" s="251" t="s">
        <v>2640</v>
      </c>
      <c r="G147" s="252" t="s">
        <v>2598</v>
      </c>
      <c r="H147" s="253">
        <v>9</v>
      </c>
      <c r="I147" s="254"/>
      <c r="J147" s="253">
        <f>ROUND(I147*H147,3)</f>
        <v>0</v>
      </c>
      <c r="K147" s="255"/>
      <c r="L147" s="256"/>
      <c r="M147" s="257" t="s">
        <v>1</v>
      </c>
      <c r="N147" s="258" t="s">
        <v>44</v>
      </c>
      <c r="O147" s="94"/>
      <c r="P147" s="242">
        <f>O147*H147</f>
        <v>0</v>
      </c>
      <c r="Q147" s="242">
        <v>14</v>
      </c>
      <c r="R147" s="242">
        <f>Q147*H147</f>
        <v>126</v>
      </c>
      <c r="S147" s="242">
        <v>0</v>
      </c>
      <c r="T147" s="24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4" t="s">
        <v>290</v>
      </c>
      <c r="AT147" s="244" t="s">
        <v>612</v>
      </c>
      <c r="AU147" s="244" t="s">
        <v>89</v>
      </c>
      <c r="AY147" s="14" t="s">
        <v>263</v>
      </c>
      <c r="BE147" s="245">
        <f>IF(N147="základná",J147,0)</f>
        <v>0</v>
      </c>
      <c r="BF147" s="245">
        <f>IF(N147="znížená",J147,0)</f>
        <v>0</v>
      </c>
      <c r="BG147" s="245">
        <f>IF(N147="zákl. prenesená",J147,0)</f>
        <v>0</v>
      </c>
      <c r="BH147" s="245">
        <f>IF(N147="zníž. prenesená",J147,0)</f>
        <v>0</v>
      </c>
      <c r="BI147" s="245">
        <f>IF(N147="nulová",J147,0)</f>
        <v>0</v>
      </c>
      <c r="BJ147" s="14" t="s">
        <v>89</v>
      </c>
      <c r="BK147" s="246">
        <f>ROUND(I147*H147,3)</f>
        <v>0</v>
      </c>
      <c r="BL147" s="14" t="s">
        <v>101</v>
      </c>
      <c r="BM147" s="244" t="s">
        <v>2641</v>
      </c>
    </row>
    <row r="148" s="2" customFormat="1" ht="24.15" customHeight="1">
      <c r="A148" s="35"/>
      <c r="B148" s="36"/>
      <c r="C148" s="249" t="s">
        <v>7</v>
      </c>
      <c r="D148" s="249" t="s">
        <v>612</v>
      </c>
      <c r="E148" s="250" t="s">
        <v>2642</v>
      </c>
      <c r="F148" s="251" t="s">
        <v>2643</v>
      </c>
      <c r="G148" s="252" t="s">
        <v>2598</v>
      </c>
      <c r="H148" s="253">
        <v>1</v>
      </c>
      <c r="I148" s="254"/>
      <c r="J148" s="253">
        <f>ROUND(I148*H148,3)</f>
        <v>0</v>
      </c>
      <c r="K148" s="255"/>
      <c r="L148" s="256"/>
      <c r="M148" s="257" t="s">
        <v>1</v>
      </c>
      <c r="N148" s="258" t="s">
        <v>44</v>
      </c>
      <c r="O148" s="94"/>
      <c r="P148" s="242">
        <f>O148*H148</f>
        <v>0</v>
      </c>
      <c r="Q148" s="242">
        <v>17</v>
      </c>
      <c r="R148" s="242">
        <f>Q148*H148</f>
        <v>17</v>
      </c>
      <c r="S148" s="242">
        <v>0</v>
      </c>
      <c r="T148" s="24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4" t="s">
        <v>290</v>
      </c>
      <c r="AT148" s="244" t="s">
        <v>612</v>
      </c>
      <c r="AU148" s="244" t="s">
        <v>89</v>
      </c>
      <c r="AY148" s="14" t="s">
        <v>263</v>
      </c>
      <c r="BE148" s="245">
        <f>IF(N148="základná",J148,0)</f>
        <v>0</v>
      </c>
      <c r="BF148" s="245">
        <f>IF(N148="znížená",J148,0)</f>
        <v>0</v>
      </c>
      <c r="BG148" s="245">
        <f>IF(N148="zákl. prenesená",J148,0)</f>
        <v>0</v>
      </c>
      <c r="BH148" s="245">
        <f>IF(N148="zníž. prenesená",J148,0)</f>
        <v>0</v>
      </c>
      <c r="BI148" s="245">
        <f>IF(N148="nulová",J148,0)</f>
        <v>0</v>
      </c>
      <c r="BJ148" s="14" t="s">
        <v>89</v>
      </c>
      <c r="BK148" s="246">
        <f>ROUND(I148*H148,3)</f>
        <v>0</v>
      </c>
      <c r="BL148" s="14" t="s">
        <v>101</v>
      </c>
      <c r="BM148" s="244" t="s">
        <v>2644</v>
      </c>
    </row>
    <row r="149" s="2" customFormat="1" ht="24.15" customHeight="1">
      <c r="A149" s="35"/>
      <c r="B149" s="36"/>
      <c r="C149" s="233" t="s">
        <v>350</v>
      </c>
      <c r="D149" s="233" t="s">
        <v>264</v>
      </c>
      <c r="E149" s="234" t="s">
        <v>2645</v>
      </c>
      <c r="F149" s="235" t="s">
        <v>2646</v>
      </c>
      <c r="G149" s="236" t="s">
        <v>2598</v>
      </c>
      <c r="H149" s="237">
        <v>229</v>
      </c>
      <c r="I149" s="238"/>
      <c r="J149" s="237">
        <f>ROUND(I149*H149,3)</f>
        <v>0</v>
      </c>
      <c r="K149" s="239"/>
      <c r="L149" s="41"/>
      <c r="M149" s="240" t="s">
        <v>1</v>
      </c>
      <c r="N149" s="241" t="s">
        <v>44</v>
      </c>
      <c r="O149" s="94"/>
      <c r="P149" s="242">
        <f>O149*H149</f>
        <v>0</v>
      </c>
      <c r="Q149" s="242">
        <v>0</v>
      </c>
      <c r="R149" s="242">
        <f>Q149*H149</f>
        <v>0</v>
      </c>
      <c r="S149" s="242">
        <v>0</v>
      </c>
      <c r="T149" s="24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4" t="s">
        <v>101</v>
      </c>
      <c r="AT149" s="244" t="s">
        <v>264</v>
      </c>
      <c r="AU149" s="244" t="s">
        <v>89</v>
      </c>
      <c r="AY149" s="14" t="s">
        <v>263</v>
      </c>
      <c r="BE149" s="245">
        <f>IF(N149="základná",J149,0)</f>
        <v>0</v>
      </c>
      <c r="BF149" s="245">
        <f>IF(N149="znížená",J149,0)</f>
        <v>0</v>
      </c>
      <c r="BG149" s="245">
        <f>IF(N149="zákl. prenesená",J149,0)</f>
        <v>0</v>
      </c>
      <c r="BH149" s="245">
        <f>IF(N149="zníž. prenesená",J149,0)</f>
        <v>0</v>
      </c>
      <c r="BI149" s="245">
        <f>IF(N149="nulová",J149,0)</f>
        <v>0</v>
      </c>
      <c r="BJ149" s="14" t="s">
        <v>89</v>
      </c>
      <c r="BK149" s="246">
        <f>ROUND(I149*H149,3)</f>
        <v>0</v>
      </c>
      <c r="BL149" s="14" t="s">
        <v>101</v>
      </c>
      <c r="BM149" s="244" t="s">
        <v>2647</v>
      </c>
    </row>
    <row r="150" s="2" customFormat="1" ht="21.75" customHeight="1">
      <c r="A150" s="35"/>
      <c r="B150" s="36"/>
      <c r="C150" s="249" t="s">
        <v>1468</v>
      </c>
      <c r="D150" s="249" t="s">
        <v>612</v>
      </c>
      <c r="E150" s="250" t="s">
        <v>2648</v>
      </c>
      <c r="F150" s="251" t="s">
        <v>2649</v>
      </c>
      <c r="G150" s="252" t="s">
        <v>2598</v>
      </c>
      <c r="H150" s="253">
        <v>196</v>
      </c>
      <c r="I150" s="254"/>
      <c r="J150" s="253">
        <f>ROUND(I150*H150,3)</f>
        <v>0</v>
      </c>
      <c r="K150" s="255"/>
      <c r="L150" s="256"/>
      <c r="M150" s="257" t="s">
        <v>1</v>
      </c>
      <c r="N150" s="258" t="s">
        <v>44</v>
      </c>
      <c r="O150" s="94"/>
      <c r="P150" s="242">
        <f>O150*H150</f>
        <v>0</v>
      </c>
      <c r="Q150" s="242">
        <v>0.00016000000000000001</v>
      </c>
      <c r="R150" s="242">
        <f>Q150*H150</f>
        <v>0.031360000000000006</v>
      </c>
      <c r="S150" s="242">
        <v>0</v>
      </c>
      <c r="T150" s="24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4" t="s">
        <v>290</v>
      </c>
      <c r="AT150" s="244" t="s">
        <v>612</v>
      </c>
      <c r="AU150" s="244" t="s">
        <v>89</v>
      </c>
      <c r="AY150" s="14" t="s">
        <v>263</v>
      </c>
      <c r="BE150" s="245">
        <f>IF(N150="základná",J150,0)</f>
        <v>0</v>
      </c>
      <c r="BF150" s="245">
        <f>IF(N150="znížená",J150,0)</f>
        <v>0</v>
      </c>
      <c r="BG150" s="245">
        <f>IF(N150="zákl. prenesená",J150,0)</f>
        <v>0</v>
      </c>
      <c r="BH150" s="245">
        <f>IF(N150="zníž. prenesená",J150,0)</f>
        <v>0</v>
      </c>
      <c r="BI150" s="245">
        <f>IF(N150="nulová",J150,0)</f>
        <v>0</v>
      </c>
      <c r="BJ150" s="14" t="s">
        <v>89</v>
      </c>
      <c r="BK150" s="246">
        <f>ROUND(I150*H150,3)</f>
        <v>0</v>
      </c>
      <c r="BL150" s="14" t="s">
        <v>101</v>
      </c>
      <c r="BM150" s="244" t="s">
        <v>2650</v>
      </c>
    </row>
    <row r="151" s="2" customFormat="1" ht="24.15" customHeight="1">
      <c r="A151" s="35"/>
      <c r="B151" s="36"/>
      <c r="C151" s="249" t="s">
        <v>1472</v>
      </c>
      <c r="D151" s="249" t="s">
        <v>612</v>
      </c>
      <c r="E151" s="250" t="s">
        <v>2651</v>
      </c>
      <c r="F151" s="251" t="s">
        <v>2652</v>
      </c>
      <c r="G151" s="252" t="s">
        <v>2598</v>
      </c>
      <c r="H151" s="253">
        <v>24</v>
      </c>
      <c r="I151" s="254"/>
      <c r="J151" s="253">
        <f>ROUND(I151*H151,3)</f>
        <v>0</v>
      </c>
      <c r="K151" s="255"/>
      <c r="L151" s="256"/>
      <c r="M151" s="257" t="s">
        <v>1</v>
      </c>
      <c r="N151" s="258" t="s">
        <v>44</v>
      </c>
      <c r="O151" s="94"/>
      <c r="P151" s="242">
        <f>O151*H151</f>
        <v>0</v>
      </c>
      <c r="Q151" s="242">
        <v>0</v>
      </c>
      <c r="R151" s="242">
        <f>Q151*H151</f>
        <v>0</v>
      </c>
      <c r="S151" s="242">
        <v>0</v>
      </c>
      <c r="T151" s="24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4" t="s">
        <v>290</v>
      </c>
      <c r="AT151" s="244" t="s">
        <v>612</v>
      </c>
      <c r="AU151" s="244" t="s">
        <v>89</v>
      </c>
      <c r="AY151" s="14" t="s">
        <v>263</v>
      </c>
      <c r="BE151" s="245">
        <f>IF(N151="základná",J151,0)</f>
        <v>0</v>
      </c>
      <c r="BF151" s="245">
        <f>IF(N151="znížená",J151,0)</f>
        <v>0</v>
      </c>
      <c r="BG151" s="245">
        <f>IF(N151="zákl. prenesená",J151,0)</f>
        <v>0</v>
      </c>
      <c r="BH151" s="245">
        <f>IF(N151="zníž. prenesená",J151,0)</f>
        <v>0</v>
      </c>
      <c r="BI151" s="245">
        <f>IF(N151="nulová",J151,0)</f>
        <v>0</v>
      </c>
      <c r="BJ151" s="14" t="s">
        <v>89</v>
      </c>
      <c r="BK151" s="246">
        <f>ROUND(I151*H151,3)</f>
        <v>0</v>
      </c>
      <c r="BL151" s="14" t="s">
        <v>101</v>
      </c>
      <c r="BM151" s="244" t="s">
        <v>2653</v>
      </c>
    </row>
    <row r="152" s="2" customFormat="1" ht="21.75" customHeight="1">
      <c r="A152" s="35"/>
      <c r="B152" s="36"/>
      <c r="C152" s="249" t="s">
        <v>366</v>
      </c>
      <c r="D152" s="249" t="s">
        <v>612</v>
      </c>
      <c r="E152" s="250" t="s">
        <v>2654</v>
      </c>
      <c r="F152" s="251" t="s">
        <v>2655</v>
      </c>
      <c r="G152" s="252" t="s">
        <v>2598</v>
      </c>
      <c r="H152" s="253">
        <v>9</v>
      </c>
      <c r="I152" s="254"/>
      <c r="J152" s="253">
        <f>ROUND(I152*H152,3)</f>
        <v>0</v>
      </c>
      <c r="K152" s="255"/>
      <c r="L152" s="256"/>
      <c r="M152" s="257" t="s">
        <v>1</v>
      </c>
      <c r="N152" s="258" t="s">
        <v>44</v>
      </c>
      <c r="O152" s="94"/>
      <c r="P152" s="242">
        <f>O152*H152</f>
        <v>0</v>
      </c>
      <c r="Q152" s="242">
        <v>0.00012999999999999999</v>
      </c>
      <c r="R152" s="242">
        <f>Q152*H152</f>
        <v>0.0011699999999999998</v>
      </c>
      <c r="S152" s="242">
        <v>0</v>
      </c>
      <c r="T152" s="24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4" t="s">
        <v>290</v>
      </c>
      <c r="AT152" s="244" t="s">
        <v>612</v>
      </c>
      <c r="AU152" s="244" t="s">
        <v>89</v>
      </c>
      <c r="AY152" s="14" t="s">
        <v>263</v>
      </c>
      <c r="BE152" s="245">
        <f>IF(N152="základná",J152,0)</f>
        <v>0</v>
      </c>
      <c r="BF152" s="245">
        <f>IF(N152="znížená",J152,0)</f>
        <v>0</v>
      </c>
      <c r="BG152" s="245">
        <f>IF(N152="zákl. prenesená",J152,0)</f>
        <v>0</v>
      </c>
      <c r="BH152" s="245">
        <f>IF(N152="zníž. prenesená",J152,0)</f>
        <v>0</v>
      </c>
      <c r="BI152" s="245">
        <f>IF(N152="nulová",J152,0)</f>
        <v>0</v>
      </c>
      <c r="BJ152" s="14" t="s">
        <v>89</v>
      </c>
      <c r="BK152" s="246">
        <f>ROUND(I152*H152,3)</f>
        <v>0</v>
      </c>
      <c r="BL152" s="14" t="s">
        <v>101</v>
      </c>
      <c r="BM152" s="244" t="s">
        <v>2656</v>
      </c>
    </row>
    <row r="153" s="2" customFormat="1" ht="24.15" customHeight="1">
      <c r="A153" s="35"/>
      <c r="B153" s="36"/>
      <c r="C153" s="233" t="s">
        <v>370</v>
      </c>
      <c r="D153" s="233" t="s">
        <v>264</v>
      </c>
      <c r="E153" s="234" t="s">
        <v>2657</v>
      </c>
      <c r="F153" s="235" t="s">
        <v>2658</v>
      </c>
      <c r="G153" s="236" t="s">
        <v>2598</v>
      </c>
      <c r="H153" s="237">
        <v>106</v>
      </c>
      <c r="I153" s="238"/>
      <c r="J153" s="237">
        <f>ROUND(I153*H153,3)</f>
        <v>0</v>
      </c>
      <c r="K153" s="239"/>
      <c r="L153" s="41"/>
      <c r="M153" s="240" t="s">
        <v>1</v>
      </c>
      <c r="N153" s="241" t="s">
        <v>44</v>
      </c>
      <c r="O153" s="94"/>
      <c r="P153" s="242">
        <f>O153*H153</f>
        <v>0</v>
      </c>
      <c r="Q153" s="242">
        <v>0</v>
      </c>
      <c r="R153" s="242">
        <f>Q153*H153</f>
        <v>0</v>
      </c>
      <c r="S153" s="242">
        <v>0</v>
      </c>
      <c r="T153" s="24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4" t="s">
        <v>101</v>
      </c>
      <c r="AT153" s="244" t="s">
        <v>264</v>
      </c>
      <c r="AU153" s="244" t="s">
        <v>89</v>
      </c>
      <c r="AY153" s="14" t="s">
        <v>263</v>
      </c>
      <c r="BE153" s="245">
        <f>IF(N153="základná",J153,0)</f>
        <v>0</v>
      </c>
      <c r="BF153" s="245">
        <f>IF(N153="znížená",J153,0)</f>
        <v>0</v>
      </c>
      <c r="BG153" s="245">
        <f>IF(N153="zákl. prenesená",J153,0)</f>
        <v>0</v>
      </c>
      <c r="BH153" s="245">
        <f>IF(N153="zníž. prenesená",J153,0)</f>
        <v>0</v>
      </c>
      <c r="BI153" s="245">
        <f>IF(N153="nulová",J153,0)</f>
        <v>0</v>
      </c>
      <c r="BJ153" s="14" t="s">
        <v>89</v>
      </c>
      <c r="BK153" s="246">
        <f>ROUND(I153*H153,3)</f>
        <v>0</v>
      </c>
      <c r="BL153" s="14" t="s">
        <v>101</v>
      </c>
      <c r="BM153" s="244" t="s">
        <v>2659</v>
      </c>
    </row>
    <row r="154" s="2" customFormat="1" ht="24.15" customHeight="1">
      <c r="A154" s="35"/>
      <c r="B154" s="36"/>
      <c r="C154" s="249" t="s">
        <v>374</v>
      </c>
      <c r="D154" s="249" t="s">
        <v>612</v>
      </c>
      <c r="E154" s="250" t="s">
        <v>2660</v>
      </c>
      <c r="F154" s="251" t="s">
        <v>2661</v>
      </c>
      <c r="G154" s="252" t="s">
        <v>2598</v>
      </c>
      <c r="H154" s="253">
        <v>10</v>
      </c>
      <c r="I154" s="254"/>
      <c r="J154" s="253">
        <f>ROUND(I154*H154,3)</f>
        <v>0</v>
      </c>
      <c r="K154" s="255"/>
      <c r="L154" s="256"/>
      <c r="M154" s="257" t="s">
        <v>1</v>
      </c>
      <c r="N154" s="258" t="s">
        <v>44</v>
      </c>
      <c r="O154" s="94"/>
      <c r="P154" s="242">
        <f>O154*H154</f>
        <v>0</v>
      </c>
      <c r="Q154" s="242">
        <v>0.00031</v>
      </c>
      <c r="R154" s="242">
        <f>Q154*H154</f>
        <v>0.0030999999999999999</v>
      </c>
      <c r="S154" s="242">
        <v>0</v>
      </c>
      <c r="T154" s="243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4" t="s">
        <v>290</v>
      </c>
      <c r="AT154" s="244" t="s">
        <v>612</v>
      </c>
      <c r="AU154" s="244" t="s">
        <v>89</v>
      </c>
      <c r="AY154" s="14" t="s">
        <v>263</v>
      </c>
      <c r="BE154" s="245">
        <f>IF(N154="základná",J154,0)</f>
        <v>0</v>
      </c>
      <c r="BF154" s="245">
        <f>IF(N154="znížená",J154,0)</f>
        <v>0</v>
      </c>
      <c r="BG154" s="245">
        <f>IF(N154="zákl. prenesená",J154,0)</f>
        <v>0</v>
      </c>
      <c r="BH154" s="245">
        <f>IF(N154="zníž. prenesená",J154,0)</f>
        <v>0</v>
      </c>
      <c r="BI154" s="245">
        <f>IF(N154="nulová",J154,0)</f>
        <v>0</v>
      </c>
      <c r="BJ154" s="14" t="s">
        <v>89</v>
      </c>
      <c r="BK154" s="246">
        <f>ROUND(I154*H154,3)</f>
        <v>0</v>
      </c>
      <c r="BL154" s="14" t="s">
        <v>101</v>
      </c>
      <c r="BM154" s="244" t="s">
        <v>2662</v>
      </c>
    </row>
    <row r="155" s="2" customFormat="1" ht="16.5" customHeight="1">
      <c r="A155" s="35"/>
      <c r="B155" s="36"/>
      <c r="C155" s="249" t="s">
        <v>1482</v>
      </c>
      <c r="D155" s="249" t="s">
        <v>612</v>
      </c>
      <c r="E155" s="250" t="s">
        <v>2663</v>
      </c>
      <c r="F155" s="251" t="s">
        <v>2664</v>
      </c>
      <c r="G155" s="252" t="s">
        <v>2598</v>
      </c>
      <c r="H155" s="253">
        <v>12</v>
      </c>
      <c r="I155" s="254"/>
      <c r="J155" s="253">
        <f>ROUND(I155*H155,3)</f>
        <v>0</v>
      </c>
      <c r="K155" s="255"/>
      <c r="L155" s="256"/>
      <c r="M155" s="257" t="s">
        <v>1</v>
      </c>
      <c r="N155" s="258" t="s">
        <v>44</v>
      </c>
      <c r="O155" s="94"/>
      <c r="P155" s="242">
        <f>O155*H155</f>
        <v>0</v>
      </c>
      <c r="Q155" s="242">
        <v>0.00018000000000000001</v>
      </c>
      <c r="R155" s="242">
        <f>Q155*H155</f>
        <v>0.00216</v>
      </c>
      <c r="S155" s="242">
        <v>0</v>
      </c>
      <c r="T155" s="243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4" t="s">
        <v>290</v>
      </c>
      <c r="AT155" s="244" t="s">
        <v>612</v>
      </c>
      <c r="AU155" s="244" t="s">
        <v>89</v>
      </c>
      <c r="AY155" s="14" t="s">
        <v>263</v>
      </c>
      <c r="BE155" s="245">
        <f>IF(N155="základná",J155,0)</f>
        <v>0</v>
      </c>
      <c r="BF155" s="245">
        <f>IF(N155="znížená",J155,0)</f>
        <v>0</v>
      </c>
      <c r="BG155" s="245">
        <f>IF(N155="zákl. prenesená",J155,0)</f>
        <v>0</v>
      </c>
      <c r="BH155" s="245">
        <f>IF(N155="zníž. prenesená",J155,0)</f>
        <v>0</v>
      </c>
      <c r="BI155" s="245">
        <f>IF(N155="nulová",J155,0)</f>
        <v>0</v>
      </c>
      <c r="BJ155" s="14" t="s">
        <v>89</v>
      </c>
      <c r="BK155" s="246">
        <f>ROUND(I155*H155,3)</f>
        <v>0</v>
      </c>
      <c r="BL155" s="14" t="s">
        <v>101</v>
      </c>
      <c r="BM155" s="244" t="s">
        <v>2665</v>
      </c>
    </row>
    <row r="156" s="2" customFormat="1" ht="24.15" customHeight="1">
      <c r="A156" s="35"/>
      <c r="B156" s="36"/>
      <c r="C156" s="249" t="s">
        <v>1486</v>
      </c>
      <c r="D156" s="249" t="s">
        <v>612</v>
      </c>
      <c r="E156" s="250" t="s">
        <v>2666</v>
      </c>
      <c r="F156" s="251" t="s">
        <v>2667</v>
      </c>
      <c r="G156" s="252" t="s">
        <v>2598</v>
      </c>
      <c r="H156" s="253">
        <v>84</v>
      </c>
      <c r="I156" s="254"/>
      <c r="J156" s="253">
        <f>ROUND(I156*H156,3)</f>
        <v>0</v>
      </c>
      <c r="K156" s="255"/>
      <c r="L156" s="256"/>
      <c r="M156" s="257" t="s">
        <v>1</v>
      </c>
      <c r="N156" s="258" t="s">
        <v>44</v>
      </c>
      <c r="O156" s="94"/>
      <c r="P156" s="242">
        <f>O156*H156</f>
        <v>0</v>
      </c>
      <c r="Q156" s="242">
        <v>0</v>
      </c>
      <c r="R156" s="242">
        <f>Q156*H156</f>
        <v>0</v>
      </c>
      <c r="S156" s="242">
        <v>0</v>
      </c>
      <c r="T156" s="243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4" t="s">
        <v>290</v>
      </c>
      <c r="AT156" s="244" t="s">
        <v>612</v>
      </c>
      <c r="AU156" s="244" t="s">
        <v>89</v>
      </c>
      <c r="AY156" s="14" t="s">
        <v>263</v>
      </c>
      <c r="BE156" s="245">
        <f>IF(N156="základná",J156,0)</f>
        <v>0</v>
      </c>
      <c r="BF156" s="245">
        <f>IF(N156="znížená",J156,0)</f>
        <v>0</v>
      </c>
      <c r="BG156" s="245">
        <f>IF(N156="zákl. prenesená",J156,0)</f>
        <v>0</v>
      </c>
      <c r="BH156" s="245">
        <f>IF(N156="zníž. prenesená",J156,0)</f>
        <v>0</v>
      </c>
      <c r="BI156" s="245">
        <f>IF(N156="nulová",J156,0)</f>
        <v>0</v>
      </c>
      <c r="BJ156" s="14" t="s">
        <v>89</v>
      </c>
      <c r="BK156" s="246">
        <f>ROUND(I156*H156,3)</f>
        <v>0</v>
      </c>
      <c r="BL156" s="14" t="s">
        <v>101</v>
      </c>
      <c r="BM156" s="244" t="s">
        <v>2668</v>
      </c>
    </row>
    <row r="157" s="2" customFormat="1" ht="16.5" customHeight="1">
      <c r="A157" s="35"/>
      <c r="B157" s="36"/>
      <c r="C157" s="233" t="s">
        <v>390</v>
      </c>
      <c r="D157" s="233" t="s">
        <v>264</v>
      </c>
      <c r="E157" s="234" t="s">
        <v>2669</v>
      </c>
      <c r="F157" s="235" t="s">
        <v>2670</v>
      </c>
      <c r="G157" s="236" t="s">
        <v>2598</v>
      </c>
      <c r="H157" s="237">
        <v>12</v>
      </c>
      <c r="I157" s="238"/>
      <c r="J157" s="237">
        <f>ROUND(I157*H157,3)</f>
        <v>0</v>
      </c>
      <c r="K157" s="239"/>
      <c r="L157" s="41"/>
      <c r="M157" s="240" t="s">
        <v>1</v>
      </c>
      <c r="N157" s="241" t="s">
        <v>44</v>
      </c>
      <c r="O157" s="94"/>
      <c r="P157" s="242">
        <f>O157*H157</f>
        <v>0</v>
      </c>
      <c r="Q157" s="242">
        <v>0</v>
      </c>
      <c r="R157" s="242">
        <f>Q157*H157</f>
        <v>0</v>
      </c>
      <c r="S157" s="242">
        <v>0</v>
      </c>
      <c r="T157" s="24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4" t="s">
        <v>101</v>
      </c>
      <c r="AT157" s="244" t="s">
        <v>264</v>
      </c>
      <c r="AU157" s="244" t="s">
        <v>89</v>
      </c>
      <c r="AY157" s="14" t="s">
        <v>263</v>
      </c>
      <c r="BE157" s="245">
        <f>IF(N157="základná",J157,0)</f>
        <v>0</v>
      </c>
      <c r="BF157" s="245">
        <f>IF(N157="znížená",J157,0)</f>
        <v>0</v>
      </c>
      <c r="BG157" s="245">
        <f>IF(N157="zákl. prenesená",J157,0)</f>
        <v>0</v>
      </c>
      <c r="BH157" s="245">
        <f>IF(N157="zníž. prenesená",J157,0)</f>
        <v>0</v>
      </c>
      <c r="BI157" s="245">
        <f>IF(N157="nulová",J157,0)</f>
        <v>0</v>
      </c>
      <c r="BJ157" s="14" t="s">
        <v>89</v>
      </c>
      <c r="BK157" s="246">
        <f>ROUND(I157*H157,3)</f>
        <v>0</v>
      </c>
      <c r="BL157" s="14" t="s">
        <v>101</v>
      </c>
      <c r="BM157" s="244" t="s">
        <v>2671</v>
      </c>
    </row>
    <row r="158" s="2" customFormat="1" ht="24.15" customHeight="1">
      <c r="A158" s="35"/>
      <c r="B158" s="36"/>
      <c r="C158" s="249" t="s">
        <v>403</v>
      </c>
      <c r="D158" s="249" t="s">
        <v>612</v>
      </c>
      <c r="E158" s="250" t="s">
        <v>2672</v>
      </c>
      <c r="F158" s="251" t="s">
        <v>2673</v>
      </c>
      <c r="G158" s="252" t="s">
        <v>2598</v>
      </c>
      <c r="H158" s="253">
        <v>12</v>
      </c>
      <c r="I158" s="254"/>
      <c r="J158" s="253">
        <f>ROUND(I158*H158,3)</f>
        <v>0</v>
      </c>
      <c r="K158" s="255"/>
      <c r="L158" s="256"/>
      <c r="M158" s="257" t="s">
        <v>1</v>
      </c>
      <c r="N158" s="258" t="s">
        <v>44</v>
      </c>
      <c r="O158" s="94"/>
      <c r="P158" s="242">
        <f>O158*H158</f>
        <v>0</v>
      </c>
      <c r="Q158" s="242">
        <v>0</v>
      </c>
      <c r="R158" s="242">
        <f>Q158*H158</f>
        <v>0</v>
      </c>
      <c r="S158" s="242">
        <v>0</v>
      </c>
      <c r="T158" s="243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4" t="s">
        <v>290</v>
      </c>
      <c r="AT158" s="244" t="s">
        <v>612</v>
      </c>
      <c r="AU158" s="244" t="s">
        <v>89</v>
      </c>
      <c r="AY158" s="14" t="s">
        <v>263</v>
      </c>
      <c r="BE158" s="245">
        <f>IF(N158="základná",J158,0)</f>
        <v>0</v>
      </c>
      <c r="BF158" s="245">
        <f>IF(N158="znížená",J158,0)</f>
        <v>0</v>
      </c>
      <c r="BG158" s="245">
        <f>IF(N158="zákl. prenesená",J158,0)</f>
        <v>0</v>
      </c>
      <c r="BH158" s="245">
        <f>IF(N158="zníž. prenesená",J158,0)</f>
        <v>0</v>
      </c>
      <c r="BI158" s="245">
        <f>IF(N158="nulová",J158,0)</f>
        <v>0</v>
      </c>
      <c r="BJ158" s="14" t="s">
        <v>89</v>
      </c>
      <c r="BK158" s="246">
        <f>ROUND(I158*H158,3)</f>
        <v>0</v>
      </c>
      <c r="BL158" s="14" t="s">
        <v>101</v>
      </c>
      <c r="BM158" s="244" t="s">
        <v>2674</v>
      </c>
    </row>
    <row r="159" s="2" customFormat="1" ht="16.5" customHeight="1">
      <c r="A159" s="35"/>
      <c r="B159" s="36"/>
      <c r="C159" s="233" t="s">
        <v>1496</v>
      </c>
      <c r="D159" s="233" t="s">
        <v>264</v>
      </c>
      <c r="E159" s="234" t="s">
        <v>2675</v>
      </c>
      <c r="F159" s="235" t="s">
        <v>2676</v>
      </c>
      <c r="G159" s="236" t="s">
        <v>2598</v>
      </c>
      <c r="H159" s="237">
        <v>12</v>
      </c>
      <c r="I159" s="238"/>
      <c r="J159" s="237">
        <f>ROUND(I159*H159,3)</f>
        <v>0</v>
      </c>
      <c r="K159" s="239"/>
      <c r="L159" s="41"/>
      <c r="M159" s="240" t="s">
        <v>1</v>
      </c>
      <c r="N159" s="241" t="s">
        <v>44</v>
      </c>
      <c r="O159" s="94"/>
      <c r="P159" s="242">
        <f>O159*H159</f>
        <v>0</v>
      </c>
      <c r="Q159" s="242">
        <v>0</v>
      </c>
      <c r="R159" s="242">
        <f>Q159*H159</f>
        <v>0</v>
      </c>
      <c r="S159" s="242">
        <v>0</v>
      </c>
      <c r="T159" s="243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4" t="s">
        <v>101</v>
      </c>
      <c r="AT159" s="244" t="s">
        <v>264</v>
      </c>
      <c r="AU159" s="244" t="s">
        <v>89</v>
      </c>
      <c r="AY159" s="14" t="s">
        <v>263</v>
      </c>
      <c r="BE159" s="245">
        <f>IF(N159="základná",J159,0)</f>
        <v>0</v>
      </c>
      <c r="BF159" s="245">
        <f>IF(N159="znížená",J159,0)</f>
        <v>0</v>
      </c>
      <c r="BG159" s="245">
        <f>IF(N159="zákl. prenesená",J159,0)</f>
        <v>0</v>
      </c>
      <c r="BH159" s="245">
        <f>IF(N159="zníž. prenesená",J159,0)</f>
        <v>0</v>
      </c>
      <c r="BI159" s="245">
        <f>IF(N159="nulová",J159,0)</f>
        <v>0</v>
      </c>
      <c r="BJ159" s="14" t="s">
        <v>89</v>
      </c>
      <c r="BK159" s="246">
        <f>ROUND(I159*H159,3)</f>
        <v>0</v>
      </c>
      <c r="BL159" s="14" t="s">
        <v>101</v>
      </c>
      <c r="BM159" s="244" t="s">
        <v>2677</v>
      </c>
    </row>
    <row r="160" s="2" customFormat="1" ht="16.5" customHeight="1">
      <c r="A160" s="35"/>
      <c r="B160" s="36"/>
      <c r="C160" s="249" t="s">
        <v>717</v>
      </c>
      <c r="D160" s="249" t="s">
        <v>612</v>
      </c>
      <c r="E160" s="250" t="s">
        <v>2678</v>
      </c>
      <c r="F160" s="251" t="s">
        <v>2679</v>
      </c>
      <c r="G160" s="252" t="s">
        <v>2598</v>
      </c>
      <c r="H160" s="253">
        <v>12</v>
      </c>
      <c r="I160" s="254"/>
      <c r="J160" s="253">
        <f>ROUND(I160*H160,3)</f>
        <v>0</v>
      </c>
      <c r="K160" s="255"/>
      <c r="L160" s="256"/>
      <c r="M160" s="257" t="s">
        <v>1</v>
      </c>
      <c r="N160" s="258" t="s">
        <v>44</v>
      </c>
      <c r="O160" s="94"/>
      <c r="P160" s="242">
        <f>O160*H160</f>
        <v>0</v>
      </c>
      <c r="Q160" s="242">
        <v>0</v>
      </c>
      <c r="R160" s="242">
        <f>Q160*H160</f>
        <v>0</v>
      </c>
      <c r="S160" s="242">
        <v>0</v>
      </c>
      <c r="T160" s="243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4" t="s">
        <v>290</v>
      </c>
      <c r="AT160" s="244" t="s">
        <v>612</v>
      </c>
      <c r="AU160" s="244" t="s">
        <v>89</v>
      </c>
      <c r="AY160" s="14" t="s">
        <v>263</v>
      </c>
      <c r="BE160" s="245">
        <f>IF(N160="základná",J160,0)</f>
        <v>0</v>
      </c>
      <c r="BF160" s="245">
        <f>IF(N160="znížená",J160,0)</f>
        <v>0</v>
      </c>
      <c r="BG160" s="245">
        <f>IF(N160="zákl. prenesená",J160,0)</f>
        <v>0</v>
      </c>
      <c r="BH160" s="245">
        <f>IF(N160="zníž. prenesená",J160,0)</f>
        <v>0</v>
      </c>
      <c r="BI160" s="245">
        <f>IF(N160="nulová",J160,0)</f>
        <v>0</v>
      </c>
      <c r="BJ160" s="14" t="s">
        <v>89</v>
      </c>
      <c r="BK160" s="246">
        <f>ROUND(I160*H160,3)</f>
        <v>0</v>
      </c>
      <c r="BL160" s="14" t="s">
        <v>101</v>
      </c>
      <c r="BM160" s="244" t="s">
        <v>2680</v>
      </c>
    </row>
    <row r="161" s="2" customFormat="1" ht="21.75" customHeight="1">
      <c r="A161" s="35"/>
      <c r="B161" s="36"/>
      <c r="C161" s="249" t="s">
        <v>407</v>
      </c>
      <c r="D161" s="249" t="s">
        <v>612</v>
      </c>
      <c r="E161" s="250" t="s">
        <v>2681</v>
      </c>
      <c r="F161" s="251" t="s">
        <v>2682</v>
      </c>
      <c r="G161" s="252" t="s">
        <v>2598</v>
      </c>
      <c r="H161" s="253">
        <v>12</v>
      </c>
      <c r="I161" s="254"/>
      <c r="J161" s="253">
        <f>ROUND(I161*H161,3)</f>
        <v>0</v>
      </c>
      <c r="K161" s="255"/>
      <c r="L161" s="256"/>
      <c r="M161" s="257" t="s">
        <v>1</v>
      </c>
      <c r="N161" s="258" t="s">
        <v>44</v>
      </c>
      <c r="O161" s="94"/>
      <c r="P161" s="242">
        <f>O161*H161</f>
        <v>0</v>
      </c>
      <c r="Q161" s="242">
        <v>0</v>
      </c>
      <c r="R161" s="242">
        <f>Q161*H161</f>
        <v>0</v>
      </c>
      <c r="S161" s="242">
        <v>0</v>
      </c>
      <c r="T161" s="243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4" t="s">
        <v>290</v>
      </c>
      <c r="AT161" s="244" t="s">
        <v>612</v>
      </c>
      <c r="AU161" s="244" t="s">
        <v>89</v>
      </c>
      <c r="AY161" s="14" t="s">
        <v>263</v>
      </c>
      <c r="BE161" s="245">
        <f>IF(N161="základná",J161,0)</f>
        <v>0</v>
      </c>
      <c r="BF161" s="245">
        <f>IF(N161="znížená",J161,0)</f>
        <v>0</v>
      </c>
      <c r="BG161" s="245">
        <f>IF(N161="zákl. prenesená",J161,0)</f>
        <v>0</v>
      </c>
      <c r="BH161" s="245">
        <f>IF(N161="zníž. prenesená",J161,0)</f>
        <v>0</v>
      </c>
      <c r="BI161" s="245">
        <f>IF(N161="nulová",J161,0)</f>
        <v>0</v>
      </c>
      <c r="BJ161" s="14" t="s">
        <v>89</v>
      </c>
      <c r="BK161" s="246">
        <f>ROUND(I161*H161,3)</f>
        <v>0</v>
      </c>
      <c r="BL161" s="14" t="s">
        <v>101</v>
      </c>
      <c r="BM161" s="244" t="s">
        <v>2683</v>
      </c>
    </row>
    <row r="162" s="2" customFormat="1" ht="24.15" customHeight="1">
      <c r="A162" s="35"/>
      <c r="B162" s="36"/>
      <c r="C162" s="233" t="s">
        <v>1506</v>
      </c>
      <c r="D162" s="233" t="s">
        <v>264</v>
      </c>
      <c r="E162" s="234" t="s">
        <v>2684</v>
      </c>
      <c r="F162" s="235" t="s">
        <v>2685</v>
      </c>
      <c r="G162" s="236" t="s">
        <v>2598</v>
      </c>
      <c r="H162" s="237">
        <v>5</v>
      </c>
      <c r="I162" s="238"/>
      <c r="J162" s="237">
        <f>ROUND(I162*H162,3)</f>
        <v>0</v>
      </c>
      <c r="K162" s="239"/>
      <c r="L162" s="41"/>
      <c r="M162" s="240" t="s">
        <v>1</v>
      </c>
      <c r="N162" s="241" t="s">
        <v>44</v>
      </c>
      <c r="O162" s="94"/>
      <c r="P162" s="242">
        <f>O162*H162</f>
        <v>0</v>
      </c>
      <c r="Q162" s="242">
        <v>0</v>
      </c>
      <c r="R162" s="242">
        <f>Q162*H162</f>
        <v>0</v>
      </c>
      <c r="S162" s="242">
        <v>0</v>
      </c>
      <c r="T162" s="243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4" t="s">
        <v>101</v>
      </c>
      <c r="AT162" s="244" t="s">
        <v>264</v>
      </c>
      <c r="AU162" s="244" t="s">
        <v>89</v>
      </c>
      <c r="AY162" s="14" t="s">
        <v>263</v>
      </c>
      <c r="BE162" s="245">
        <f>IF(N162="základná",J162,0)</f>
        <v>0</v>
      </c>
      <c r="BF162" s="245">
        <f>IF(N162="znížená",J162,0)</f>
        <v>0</v>
      </c>
      <c r="BG162" s="245">
        <f>IF(N162="zákl. prenesená",J162,0)</f>
        <v>0</v>
      </c>
      <c r="BH162" s="245">
        <f>IF(N162="zníž. prenesená",J162,0)</f>
        <v>0</v>
      </c>
      <c r="BI162" s="245">
        <f>IF(N162="nulová",J162,0)</f>
        <v>0</v>
      </c>
      <c r="BJ162" s="14" t="s">
        <v>89</v>
      </c>
      <c r="BK162" s="246">
        <f>ROUND(I162*H162,3)</f>
        <v>0</v>
      </c>
      <c r="BL162" s="14" t="s">
        <v>101</v>
      </c>
      <c r="BM162" s="244" t="s">
        <v>2686</v>
      </c>
    </row>
    <row r="163" s="2" customFormat="1" ht="21.75" customHeight="1">
      <c r="A163" s="35"/>
      <c r="B163" s="36"/>
      <c r="C163" s="249" t="s">
        <v>416</v>
      </c>
      <c r="D163" s="249" t="s">
        <v>612</v>
      </c>
      <c r="E163" s="250" t="s">
        <v>2687</v>
      </c>
      <c r="F163" s="251" t="s">
        <v>2688</v>
      </c>
      <c r="G163" s="252" t="s">
        <v>2598</v>
      </c>
      <c r="H163" s="253">
        <v>5</v>
      </c>
      <c r="I163" s="254"/>
      <c r="J163" s="253">
        <f>ROUND(I163*H163,3)</f>
        <v>0</v>
      </c>
      <c r="K163" s="255"/>
      <c r="L163" s="256"/>
      <c r="M163" s="257" t="s">
        <v>1</v>
      </c>
      <c r="N163" s="258" t="s">
        <v>44</v>
      </c>
      <c r="O163" s="94"/>
      <c r="P163" s="242">
        <f>O163*H163</f>
        <v>0</v>
      </c>
      <c r="Q163" s="242">
        <v>0</v>
      </c>
      <c r="R163" s="242">
        <f>Q163*H163</f>
        <v>0</v>
      </c>
      <c r="S163" s="242">
        <v>0</v>
      </c>
      <c r="T163" s="243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4" t="s">
        <v>290</v>
      </c>
      <c r="AT163" s="244" t="s">
        <v>612</v>
      </c>
      <c r="AU163" s="244" t="s">
        <v>89</v>
      </c>
      <c r="AY163" s="14" t="s">
        <v>263</v>
      </c>
      <c r="BE163" s="245">
        <f>IF(N163="základná",J163,0)</f>
        <v>0</v>
      </c>
      <c r="BF163" s="245">
        <f>IF(N163="znížená",J163,0)</f>
        <v>0</v>
      </c>
      <c r="BG163" s="245">
        <f>IF(N163="zákl. prenesená",J163,0)</f>
        <v>0</v>
      </c>
      <c r="BH163" s="245">
        <f>IF(N163="zníž. prenesená",J163,0)</f>
        <v>0</v>
      </c>
      <c r="BI163" s="245">
        <f>IF(N163="nulová",J163,0)</f>
        <v>0</v>
      </c>
      <c r="BJ163" s="14" t="s">
        <v>89</v>
      </c>
      <c r="BK163" s="246">
        <f>ROUND(I163*H163,3)</f>
        <v>0</v>
      </c>
      <c r="BL163" s="14" t="s">
        <v>101</v>
      </c>
      <c r="BM163" s="244" t="s">
        <v>2689</v>
      </c>
    </row>
    <row r="164" s="2" customFormat="1" ht="16.5" customHeight="1">
      <c r="A164" s="35"/>
      <c r="B164" s="36"/>
      <c r="C164" s="233" t="s">
        <v>420</v>
      </c>
      <c r="D164" s="233" t="s">
        <v>264</v>
      </c>
      <c r="E164" s="234" t="s">
        <v>2690</v>
      </c>
      <c r="F164" s="235" t="s">
        <v>2691</v>
      </c>
      <c r="G164" s="236" t="s">
        <v>1445</v>
      </c>
      <c r="H164" s="238"/>
      <c r="I164" s="238"/>
      <c r="J164" s="237">
        <f>ROUND(I164*H164,3)</f>
        <v>0</v>
      </c>
      <c r="K164" s="239"/>
      <c r="L164" s="41"/>
      <c r="M164" s="240" t="s">
        <v>1</v>
      </c>
      <c r="N164" s="241" t="s">
        <v>44</v>
      </c>
      <c r="O164" s="94"/>
      <c r="P164" s="242">
        <f>O164*H164</f>
        <v>0</v>
      </c>
      <c r="Q164" s="242">
        <v>0</v>
      </c>
      <c r="R164" s="242">
        <f>Q164*H164</f>
        <v>0</v>
      </c>
      <c r="S164" s="242">
        <v>0</v>
      </c>
      <c r="T164" s="243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4" t="s">
        <v>101</v>
      </c>
      <c r="AT164" s="244" t="s">
        <v>264</v>
      </c>
      <c r="AU164" s="244" t="s">
        <v>89</v>
      </c>
      <c r="AY164" s="14" t="s">
        <v>263</v>
      </c>
      <c r="BE164" s="245">
        <f>IF(N164="základná",J164,0)</f>
        <v>0</v>
      </c>
      <c r="BF164" s="245">
        <f>IF(N164="znížená",J164,0)</f>
        <v>0</v>
      </c>
      <c r="BG164" s="245">
        <f>IF(N164="zákl. prenesená",J164,0)</f>
        <v>0</v>
      </c>
      <c r="BH164" s="245">
        <f>IF(N164="zníž. prenesená",J164,0)</f>
        <v>0</v>
      </c>
      <c r="BI164" s="245">
        <f>IF(N164="nulová",J164,0)</f>
        <v>0</v>
      </c>
      <c r="BJ164" s="14" t="s">
        <v>89</v>
      </c>
      <c r="BK164" s="246">
        <f>ROUND(I164*H164,3)</f>
        <v>0</v>
      </c>
      <c r="BL164" s="14" t="s">
        <v>101</v>
      </c>
      <c r="BM164" s="244" t="s">
        <v>2692</v>
      </c>
    </row>
    <row r="165" s="2" customFormat="1" ht="16.5" customHeight="1">
      <c r="A165" s="35"/>
      <c r="B165" s="36"/>
      <c r="C165" s="233" t="s">
        <v>424</v>
      </c>
      <c r="D165" s="233" t="s">
        <v>264</v>
      </c>
      <c r="E165" s="234" t="s">
        <v>2693</v>
      </c>
      <c r="F165" s="235" t="s">
        <v>2694</v>
      </c>
      <c r="G165" s="236" t="s">
        <v>1</v>
      </c>
      <c r="H165" s="237">
        <v>1</v>
      </c>
      <c r="I165" s="238"/>
      <c r="J165" s="237">
        <f>ROUND(I165*H165,3)</f>
        <v>0</v>
      </c>
      <c r="K165" s="239"/>
      <c r="L165" s="41"/>
      <c r="M165" s="240" t="s">
        <v>1</v>
      </c>
      <c r="N165" s="241" t="s">
        <v>44</v>
      </c>
      <c r="O165" s="94"/>
      <c r="P165" s="242">
        <f>O165*H165</f>
        <v>0</v>
      </c>
      <c r="Q165" s="242">
        <v>0</v>
      </c>
      <c r="R165" s="242">
        <f>Q165*H165</f>
        <v>0</v>
      </c>
      <c r="S165" s="242">
        <v>0</v>
      </c>
      <c r="T165" s="243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4" t="s">
        <v>101</v>
      </c>
      <c r="AT165" s="244" t="s">
        <v>264</v>
      </c>
      <c r="AU165" s="244" t="s">
        <v>89</v>
      </c>
      <c r="AY165" s="14" t="s">
        <v>263</v>
      </c>
      <c r="BE165" s="245">
        <f>IF(N165="základná",J165,0)</f>
        <v>0</v>
      </c>
      <c r="BF165" s="245">
        <f>IF(N165="znížená",J165,0)</f>
        <v>0</v>
      </c>
      <c r="BG165" s="245">
        <f>IF(N165="zákl. prenesená",J165,0)</f>
        <v>0</v>
      </c>
      <c r="BH165" s="245">
        <f>IF(N165="zníž. prenesená",J165,0)</f>
        <v>0</v>
      </c>
      <c r="BI165" s="245">
        <f>IF(N165="nulová",J165,0)</f>
        <v>0</v>
      </c>
      <c r="BJ165" s="14" t="s">
        <v>89</v>
      </c>
      <c r="BK165" s="246">
        <f>ROUND(I165*H165,3)</f>
        <v>0</v>
      </c>
      <c r="BL165" s="14" t="s">
        <v>101</v>
      </c>
      <c r="BM165" s="244" t="s">
        <v>2695</v>
      </c>
    </row>
    <row r="166" s="2" customFormat="1" ht="16.5" customHeight="1">
      <c r="A166" s="35"/>
      <c r="B166" s="36"/>
      <c r="C166" s="249" t="s">
        <v>1519</v>
      </c>
      <c r="D166" s="249" t="s">
        <v>612</v>
      </c>
      <c r="E166" s="250" t="s">
        <v>2696</v>
      </c>
      <c r="F166" s="251" t="s">
        <v>2464</v>
      </c>
      <c r="G166" s="252" t="s">
        <v>1445</v>
      </c>
      <c r="H166" s="254"/>
      <c r="I166" s="254"/>
      <c r="J166" s="253">
        <f>ROUND(I166*H166,3)</f>
        <v>0</v>
      </c>
      <c r="K166" s="255"/>
      <c r="L166" s="256"/>
      <c r="M166" s="257" t="s">
        <v>1</v>
      </c>
      <c r="N166" s="258" t="s">
        <v>44</v>
      </c>
      <c r="O166" s="94"/>
      <c r="P166" s="242">
        <f>O166*H166</f>
        <v>0</v>
      </c>
      <c r="Q166" s="242">
        <v>0</v>
      </c>
      <c r="R166" s="242">
        <f>Q166*H166</f>
        <v>0</v>
      </c>
      <c r="S166" s="242">
        <v>0</v>
      </c>
      <c r="T166" s="243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4" t="s">
        <v>290</v>
      </c>
      <c r="AT166" s="244" t="s">
        <v>612</v>
      </c>
      <c r="AU166" s="244" t="s">
        <v>89</v>
      </c>
      <c r="AY166" s="14" t="s">
        <v>263</v>
      </c>
      <c r="BE166" s="245">
        <f>IF(N166="základná",J166,0)</f>
        <v>0</v>
      </c>
      <c r="BF166" s="245">
        <f>IF(N166="znížená",J166,0)</f>
        <v>0</v>
      </c>
      <c r="BG166" s="245">
        <f>IF(N166="zákl. prenesená",J166,0)</f>
        <v>0</v>
      </c>
      <c r="BH166" s="245">
        <f>IF(N166="zníž. prenesená",J166,0)</f>
        <v>0</v>
      </c>
      <c r="BI166" s="245">
        <f>IF(N166="nulová",J166,0)</f>
        <v>0</v>
      </c>
      <c r="BJ166" s="14" t="s">
        <v>89</v>
      </c>
      <c r="BK166" s="246">
        <f>ROUND(I166*H166,3)</f>
        <v>0</v>
      </c>
      <c r="BL166" s="14" t="s">
        <v>101</v>
      </c>
      <c r="BM166" s="244" t="s">
        <v>2697</v>
      </c>
    </row>
    <row r="167" s="2" customFormat="1" ht="16.5" customHeight="1">
      <c r="A167" s="35"/>
      <c r="B167" s="36"/>
      <c r="C167" s="249" t="s">
        <v>432</v>
      </c>
      <c r="D167" s="249" t="s">
        <v>612</v>
      </c>
      <c r="E167" s="250" t="s">
        <v>2698</v>
      </c>
      <c r="F167" s="251" t="s">
        <v>2699</v>
      </c>
      <c r="G167" s="252" t="s">
        <v>1445</v>
      </c>
      <c r="H167" s="254"/>
      <c r="I167" s="254"/>
      <c r="J167" s="253">
        <f>ROUND(I167*H167,3)</f>
        <v>0</v>
      </c>
      <c r="K167" s="255"/>
      <c r="L167" s="256"/>
      <c r="M167" s="265" t="s">
        <v>1</v>
      </c>
      <c r="N167" s="266" t="s">
        <v>44</v>
      </c>
      <c r="O167" s="261"/>
      <c r="P167" s="262">
        <f>O167*H167</f>
        <v>0</v>
      </c>
      <c r="Q167" s="262">
        <v>0</v>
      </c>
      <c r="R167" s="262">
        <f>Q167*H167</f>
        <v>0</v>
      </c>
      <c r="S167" s="262">
        <v>0</v>
      </c>
      <c r="T167" s="263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4" t="s">
        <v>290</v>
      </c>
      <c r="AT167" s="244" t="s">
        <v>612</v>
      </c>
      <c r="AU167" s="244" t="s">
        <v>89</v>
      </c>
      <c r="AY167" s="14" t="s">
        <v>263</v>
      </c>
      <c r="BE167" s="245">
        <f>IF(N167="základná",J167,0)</f>
        <v>0</v>
      </c>
      <c r="BF167" s="245">
        <f>IF(N167="znížená",J167,0)</f>
        <v>0</v>
      </c>
      <c r="BG167" s="245">
        <f>IF(N167="zákl. prenesená",J167,0)</f>
        <v>0</v>
      </c>
      <c r="BH167" s="245">
        <f>IF(N167="zníž. prenesená",J167,0)</f>
        <v>0</v>
      </c>
      <c r="BI167" s="245">
        <f>IF(N167="nulová",J167,0)</f>
        <v>0</v>
      </c>
      <c r="BJ167" s="14" t="s">
        <v>89</v>
      </c>
      <c r="BK167" s="246">
        <f>ROUND(I167*H167,3)</f>
        <v>0</v>
      </c>
      <c r="BL167" s="14" t="s">
        <v>101</v>
      </c>
      <c r="BM167" s="244" t="s">
        <v>2700</v>
      </c>
    </row>
    <row r="168" s="2" customFormat="1" ht="6.96" customHeight="1">
      <c r="A168" s="35"/>
      <c r="B168" s="69"/>
      <c r="C168" s="70"/>
      <c r="D168" s="70"/>
      <c r="E168" s="70"/>
      <c r="F168" s="70"/>
      <c r="G168" s="70"/>
      <c r="H168" s="70"/>
      <c r="I168" s="70"/>
      <c r="J168" s="70"/>
      <c r="K168" s="70"/>
      <c r="L168" s="41"/>
      <c r="M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</row>
  </sheetData>
  <sheetProtection sheet="1" autoFilter="0" formatColumns="0" formatRows="0" objects="1" scenarios="1" spinCount="100000" saltValue="MyQfWIGH+KGORuxjjJVnw/l7d6LgVGxu7vRv5+Air8pStYTdQacjk7/KBj0q1u4reQ3twq9gdcWfusnMa+wIcw==" hashValue="VSoaQ/POcr+HL7JiyXYNZzrrjCMm+s7MiFVyAQvLUkaU2j58MQUmdyFIUiLfMu6V/Dg5BzOD1xPX4PNrovQ2JA==" algorithmName="SHA-512" password="CC35"/>
  <autoFilter ref="C125:K167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2:H112"/>
    <mergeCell ref="E116:H116"/>
    <mergeCell ref="E114:H114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Peter Suhaj</dc:creator>
  <cp:lastModifiedBy>Peter Suhaj</cp:lastModifiedBy>
  <dcterms:created xsi:type="dcterms:W3CDTF">2022-09-21T12:52:22Z</dcterms:created>
  <dcterms:modified xsi:type="dcterms:W3CDTF">2022-09-21T12:53:05Z</dcterms:modified>
</cp:coreProperties>
</file>