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ripravar2\Documents\"/>
    </mc:Choice>
  </mc:AlternateContent>
  <bookViews>
    <workbookView xWindow="0" yWindow="0" windowWidth="0" windowHeight="0"/>
  </bookViews>
  <sheets>
    <sheet name="Rekapitulácia stavby" sheetId="1" r:id="rId1"/>
    <sheet name="2022-01 - Prevádzková bud..." sheetId="2" r:id="rId2"/>
    <sheet name="ZTI - Zdravotechnika - vn..." sheetId="3" r:id="rId3"/>
    <sheet name="UK - Vykurovanie a chlaen..." sheetId="4" r:id="rId4"/>
    <sheet name="ELI - Elektroinštalácie -..." sheetId="5" r:id="rId5"/>
    <sheet name="SO 03,SO 04 - Vonkajšia k..." sheetId="6" r:id="rId6"/>
    <sheet name="PS01 - Zariadenie na zach..." sheetId="7" r:id="rId7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'2022-01 - Prevádzková bud...'!$C$142:$K$424</definedName>
    <definedName name="_xlnm.Print_Area" localSheetId="1">'2022-01 - Prevádzková bud...'!$C$82:$J$124,'2022-01 - Prevádzková bud...'!$C$130:$J$424</definedName>
    <definedName name="_xlnm.Print_Titles" localSheetId="1">'2022-01 - Prevádzková bud...'!$142:$142</definedName>
    <definedName name="_xlnm._FilterDatabase" localSheetId="2" hidden="1">'ZTI - Zdravotechnika - vn...'!$C$123:$K$177</definedName>
    <definedName name="_xlnm.Print_Area" localSheetId="2">'ZTI - Zdravotechnika - vn...'!$C$82:$J$103,'ZTI - Zdravotechnika - vn...'!$C$109:$J$177</definedName>
    <definedName name="_xlnm.Print_Titles" localSheetId="2">'ZTI - Zdravotechnika - vn...'!$123:$123</definedName>
    <definedName name="_xlnm._FilterDatabase" localSheetId="3" hidden="1">'UK - Vykurovanie a chlaen...'!$C$132:$K$273</definedName>
    <definedName name="_xlnm.Print_Area" localSheetId="3">'UK - Vykurovanie a chlaen...'!$C$82:$J$112,'UK - Vykurovanie a chlaen...'!$C$118:$J$273</definedName>
    <definedName name="_xlnm.Print_Titles" localSheetId="3">'UK - Vykurovanie a chlaen...'!$132:$132</definedName>
    <definedName name="_xlnm._FilterDatabase" localSheetId="4" hidden="1">'ELI - Elektroinštalácie -...'!$C$125:$K$214</definedName>
    <definedName name="_xlnm.Print_Area" localSheetId="4">'ELI - Elektroinštalácie -...'!$C$82:$J$105,'ELI - Elektroinštalácie -...'!$C$111:$J$214</definedName>
    <definedName name="_xlnm.Print_Titles" localSheetId="4">'ELI - Elektroinštalácie -...'!$125:$125</definedName>
    <definedName name="_xlnm._FilterDatabase" localSheetId="5" hidden="1">'SO 03,SO 04 - Vonkajšia k...'!$C$122:$K$148</definedName>
    <definedName name="_xlnm.Print_Area" localSheetId="5">'SO 03,SO 04 - Vonkajšia k...'!$C$82:$J$104,'SO 03,SO 04 - Vonkajšia k...'!$C$110:$J$148</definedName>
    <definedName name="_xlnm.Print_Titles" localSheetId="5">'SO 03,SO 04 - Vonkajšia k...'!$122:$122</definedName>
    <definedName name="_xlnm._FilterDatabase" localSheetId="6" hidden="1">'PS01 - Zariadenie na zach...'!$C$117:$K$131</definedName>
    <definedName name="_xlnm.Print_Area" localSheetId="6">'PS01 - Zariadenie na zach...'!$C$82:$J$99,'PS01 - Zariadenie na zach...'!$C$105:$J$131</definedName>
    <definedName name="_xlnm.Print_Titles" localSheetId="6">'PS01 - Zariadenie na zach...'!$117:$117</definedName>
  </definedNames>
  <calcPr/>
</workbook>
</file>

<file path=xl/calcChain.xml><?xml version="1.0" encoding="utf-8"?>
<calcChain xmlns="http://schemas.openxmlformats.org/spreadsheetml/2006/main">
  <c i="7" l="1" r="J37"/>
  <c r="J36"/>
  <c i="1" r="AY101"/>
  <c i="7" r="J35"/>
  <c i="1" r="AX101"/>
  <c i="7" r="BI131"/>
  <c r="BH131"/>
  <c r="BG131"/>
  <c r="BE131"/>
  <c r="T131"/>
  <c r="R131"/>
  <c r="P131"/>
  <c r="BI129"/>
  <c r="BH129"/>
  <c r="BG129"/>
  <c r="BE129"/>
  <c r="T129"/>
  <c r="R129"/>
  <c r="P129"/>
  <c r="BI127"/>
  <c r="BH127"/>
  <c r="BG127"/>
  <c r="BE127"/>
  <c r="T127"/>
  <c r="R127"/>
  <c r="P127"/>
  <c r="BI125"/>
  <c r="BH125"/>
  <c r="BG125"/>
  <c r="BE125"/>
  <c r="T125"/>
  <c r="R125"/>
  <c r="P125"/>
  <c r="BI123"/>
  <c r="BH123"/>
  <c r="BG123"/>
  <c r="BE123"/>
  <c r="T123"/>
  <c r="R123"/>
  <c r="P123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6" r="J37"/>
  <c r="J36"/>
  <c i="1" r="AY100"/>
  <c i="6" r="J35"/>
  <c i="1" r="AX100"/>
  <c i="6"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5" r="J39"/>
  <c r="J38"/>
  <c i="1" r="AY99"/>
  <c i="5" r="J37"/>
  <c i="1" r="AX99"/>
  <c i="5"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F122"/>
  <c r="F120"/>
  <c r="E118"/>
  <c r="J93"/>
  <c r="F93"/>
  <c r="F91"/>
  <c r="E89"/>
  <c r="J26"/>
  <c r="E26"/>
  <c r="J123"/>
  <c r="J25"/>
  <c r="J20"/>
  <c r="E20"/>
  <c r="F123"/>
  <c r="J19"/>
  <c r="J14"/>
  <c r="J91"/>
  <c r="E7"/>
  <c r="E85"/>
  <c i="4" r="J39"/>
  <c r="J38"/>
  <c i="1" r="AY98"/>
  <c i="4" r="J37"/>
  <c i="1" r="AX98"/>
  <c i="4"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4"/>
  <c r="J93"/>
  <c r="F93"/>
  <c r="F91"/>
  <c r="E89"/>
  <c r="J20"/>
  <c r="E20"/>
  <c r="F130"/>
  <c r="J19"/>
  <c r="J14"/>
  <c r="J127"/>
  <c r="E7"/>
  <c r="E121"/>
  <c i="3" r="J39"/>
  <c r="J38"/>
  <c i="1" r="AY97"/>
  <c i="3" r="J37"/>
  <c i="1" r="AX97"/>
  <c i="3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4"/>
  <c r="J93"/>
  <c r="F93"/>
  <c r="F91"/>
  <c r="E89"/>
  <c r="J20"/>
  <c r="E20"/>
  <c r="F121"/>
  <c r="J19"/>
  <c r="J14"/>
  <c r="J91"/>
  <c r="E7"/>
  <c r="E85"/>
  <c i="2" r="J37"/>
  <c r="J36"/>
  <c i="1" r="AY96"/>
  <c i="2" r="J35"/>
  <c i="1" r="AX96"/>
  <c i="2" r="BI424"/>
  <c r="BH424"/>
  <c r="BG424"/>
  <c r="BE424"/>
  <c r="T424"/>
  <c r="T423"/>
  <c r="T422"/>
  <c r="R424"/>
  <c r="R423"/>
  <c r="R422"/>
  <c r="P424"/>
  <c r="P423"/>
  <c r="P422"/>
  <c r="BI421"/>
  <c r="BH421"/>
  <c r="BG421"/>
  <c r="BE421"/>
  <c r="T421"/>
  <c r="R421"/>
  <c r="P421"/>
  <c r="BI420"/>
  <c r="BH420"/>
  <c r="BG420"/>
  <c r="BE420"/>
  <c r="T420"/>
  <c r="R420"/>
  <c r="P420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T320"/>
  <c r="R321"/>
  <c r="R320"/>
  <c r="P321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6"/>
  <c r="BH256"/>
  <c r="BG256"/>
  <c r="BE256"/>
  <c r="T256"/>
  <c r="T255"/>
  <c r="R256"/>
  <c r="R255"/>
  <c r="P256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J140"/>
  <c r="J139"/>
  <c r="F139"/>
  <c r="F137"/>
  <c r="E135"/>
  <c r="J92"/>
  <c r="J91"/>
  <c r="F91"/>
  <c r="F89"/>
  <c r="E87"/>
  <c r="J18"/>
  <c r="E18"/>
  <c r="F140"/>
  <c r="J17"/>
  <c r="J12"/>
  <c r="J137"/>
  <c r="E7"/>
  <c r="E133"/>
  <c i="1" r="L90"/>
  <c r="AM90"/>
  <c r="AM89"/>
  <c r="L89"/>
  <c r="AM87"/>
  <c r="L87"/>
  <c r="L85"/>
  <c r="L84"/>
  <c i="2" r="BK424"/>
  <c r="J414"/>
  <c r="BK405"/>
  <c r="J399"/>
  <c r="BK391"/>
  <c r="BK386"/>
  <c r="BK377"/>
  <c r="BK374"/>
  <c r="BK361"/>
  <c r="J354"/>
  <c r="J345"/>
  <c r="J337"/>
  <c r="J335"/>
  <c r="J319"/>
  <c r="J316"/>
  <c r="J310"/>
  <c r="BK301"/>
  <c r="J295"/>
  <c r="J288"/>
  <c r="BK282"/>
  <c r="J278"/>
  <c r="J273"/>
  <c r="J254"/>
  <c r="BK252"/>
  <c r="J245"/>
  <c r="BK235"/>
  <c r="J229"/>
  <c r="BK215"/>
  <c r="BK207"/>
  <c r="J203"/>
  <c r="BK191"/>
  <c r="J177"/>
  <c r="BK165"/>
  <c r="J155"/>
  <c r="BK149"/>
  <c r="BK146"/>
  <c r="BK410"/>
  <c r="J395"/>
  <c r="BK390"/>
  <c r="BK382"/>
  <c r="J376"/>
  <c r="J371"/>
  <c r="BK366"/>
  <c r="BK359"/>
  <c r="J347"/>
  <c r="J334"/>
  <c r="J331"/>
  <c r="BK325"/>
  <c r="BK316"/>
  <c r="J308"/>
  <c r="BK302"/>
  <c r="BK290"/>
  <c r="BK285"/>
  <c r="BK275"/>
  <c r="J270"/>
  <c r="J265"/>
  <c r="J259"/>
  <c r="J252"/>
  <c r="BK245"/>
  <c r="BK236"/>
  <c r="BK226"/>
  <c r="J221"/>
  <c r="BK212"/>
  <c r="J204"/>
  <c r="BK192"/>
  <c r="J183"/>
  <c r="J172"/>
  <c r="BK169"/>
  <c r="BK160"/>
  <c r="J146"/>
  <c r="J417"/>
  <c r="J411"/>
  <c r="J403"/>
  <c r="J386"/>
  <c r="BK378"/>
  <c r="J363"/>
  <c r="J357"/>
  <c r="J349"/>
  <c r="BK341"/>
  <c r="J333"/>
  <c r="J311"/>
  <c r="J303"/>
  <c r="BK294"/>
  <c r="BK284"/>
  <c r="BK273"/>
  <c r="BK268"/>
  <c r="BK256"/>
  <c r="J243"/>
  <c r="J236"/>
  <c r="BK229"/>
  <c r="BK224"/>
  <c r="J219"/>
  <c r="J212"/>
  <c r="BK202"/>
  <c r="BK197"/>
  <c r="J192"/>
  <c r="BK186"/>
  <c r="BK179"/>
  <c r="BK172"/>
  <c r="J160"/>
  <c r="BK150"/>
  <c r="BK409"/>
  <c r="BK399"/>
  <c r="BK395"/>
  <c r="J383"/>
  <c r="BK370"/>
  <c r="BK360"/>
  <c r="BK349"/>
  <c r="J341"/>
  <c r="J329"/>
  <c r="BK324"/>
  <c r="BK310"/>
  <c r="J301"/>
  <c r="BK291"/>
  <c r="J283"/>
  <c r="BK269"/>
  <c r="BK261"/>
  <c r="BK249"/>
  <c r="J240"/>
  <c r="BK223"/>
  <c r="J214"/>
  <c r="BK210"/>
  <c r="J200"/>
  <c r="J195"/>
  <c r="J186"/>
  <c r="J180"/>
  <c r="J171"/>
  <c r="J159"/>
  <c r="BK152"/>
  <c i="1" r="AS95"/>
  <c i="3" r="J150"/>
  <c r="J138"/>
  <c r="J129"/>
  <c r="BK174"/>
  <c r="J165"/>
  <c r="BK157"/>
  <c r="BK152"/>
  <c r="J144"/>
  <c r="J130"/>
  <c r="J174"/>
  <c r="BK165"/>
  <c r="J161"/>
  <c r="J145"/>
  <c r="J134"/>
  <c r="BK176"/>
  <c r="J164"/>
  <c r="J156"/>
  <c r="J151"/>
  <c r="J142"/>
  <c r="BK132"/>
  <c i="4" r="BK272"/>
  <c r="BK269"/>
  <c r="J257"/>
  <c r="J253"/>
  <c r="J246"/>
  <c r="J239"/>
  <c r="J234"/>
  <c r="BK229"/>
  <c r="BK222"/>
  <c r="J218"/>
  <c r="J216"/>
  <c r="BK207"/>
  <c r="BK195"/>
  <c r="BK184"/>
  <c r="BK177"/>
  <c r="J168"/>
  <c r="J162"/>
  <c r="J152"/>
  <c r="J148"/>
  <c r="J145"/>
  <c r="BK142"/>
  <c r="J139"/>
  <c r="BK267"/>
  <c r="J261"/>
  <c r="BK254"/>
  <c r="BK247"/>
  <c r="BK238"/>
  <c r="J230"/>
  <c r="BK224"/>
  <c r="J206"/>
  <c r="J200"/>
  <c r="J196"/>
  <c r="J190"/>
  <c r="J187"/>
  <c r="J181"/>
  <c r="J178"/>
  <c r="J171"/>
  <c r="BK166"/>
  <c r="J158"/>
  <c r="J144"/>
  <c r="J141"/>
  <c r="J272"/>
  <c r="J266"/>
  <c r="BK253"/>
  <c r="J249"/>
  <c r="BK239"/>
  <c r="BK231"/>
  <c r="BK220"/>
  <c r="BK213"/>
  <c r="BK204"/>
  <c r="J195"/>
  <c r="BK186"/>
  <c r="BK178"/>
  <c r="BK168"/>
  <c r="J161"/>
  <c r="BK150"/>
  <c r="J146"/>
  <c r="J136"/>
  <c r="J264"/>
  <c r="BK255"/>
  <c r="BK240"/>
  <c r="J227"/>
  <c r="J217"/>
  <c r="BK210"/>
  <c r="BK203"/>
  <c r="J189"/>
  <c r="BK182"/>
  <c r="BK163"/>
  <c r="J156"/>
  <c i="5" r="J214"/>
  <c r="BK209"/>
  <c r="BK204"/>
  <c r="J192"/>
  <c r="J176"/>
  <c r="J174"/>
  <c r="BK172"/>
  <c r="BK167"/>
  <c r="BK159"/>
  <c r="BK153"/>
  <c r="BK148"/>
  <c r="BK143"/>
  <c r="J137"/>
  <c r="J128"/>
  <c r="J211"/>
  <c r="J201"/>
  <c r="BK194"/>
  <c r="BK188"/>
  <c r="J173"/>
  <c r="BK166"/>
  <c r="BK162"/>
  <c r="J153"/>
  <c r="BK149"/>
  <c r="J134"/>
  <c r="J212"/>
  <c r="BK205"/>
  <c r="BK193"/>
  <c r="J185"/>
  <c r="J179"/>
  <c r="BK173"/>
  <c r="J167"/>
  <c r="BK155"/>
  <c r="BK150"/>
  <c r="J143"/>
  <c r="BK135"/>
  <c r="BK130"/>
  <c r="J209"/>
  <c r="BK201"/>
  <c r="J194"/>
  <c r="J186"/>
  <c r="BK180"/>
  <c r="J166"/>
  <c r="BK156"/>
  <c r="BK144"/>
  <c r="J135"/>
  <c i="6" r="J143"/>
  <c r="BK148"/>
  <c r="BK144"/>
  <c r="J137"/>
  <c r="BK129"/>
  <c r="J146"/>
  <c r="J140"/>
  <c r="BK127"/>
  <c r="BK138"/>
  <c i="7" r="J131"/>
  <c i="2" r="J416"/>
  <c r="J406"/>
  <c r="BK401"/>
  <c r="J393"/>
  <c r="BK384"/>
  <c r="BK379"/>
  <c r="J372"/>
  <c r="BK351"/>
  <c r="BK334"/>
  <c r="J321"/>
  <c r="J317"/>
  <c r="BK311"/>
  <c r="BK303"/>
  <c r="BK296"/>
  <c r="J289"/>
  <c r="BK281"/>
  <c r="J275"/>
  <c r="BK264"/>
  <c r="J249"/>
  <c r="BK237"/>
  <c r="J230"/>
  <c r="BK219"/>
  <c r="J211"/>
  <c r="J202"/>
  <c r="J184"/>
  <c r="J179"/>
  <c r="BK167"/>
  <c r="J163"/>
  <c r="J153"/>
  <c r="J149"/>
  <c r="J420"/>
  <c r="J398"/>
  <c r="J392"/>
  <c r="BK387"/>
  <c r="J379"/>
  <c r="BK373"/>
  <c r="BK367"/>
  <c r="J362"/>
  <c r="J351"/>
  <c r="J338"/>
  <c r="BK333"/>
  <c r="BK323"/>
  <c r="J313"/>
  <c r="BK305"/>
  <c r="J292"/>
  <c r="J286"/>
  <c r="BK274"/>
  <c r="J268"/>
  <c r="J264"/>
  <c r="BK254"/>
  <c r="BK248"/>
  <c r="J242"/>
  <c r="J233"/>
  <c r="J224"/>
  <c r="J215"/>
  <c r="J207"/>
  <c r="BK198"/>
  <c r="BK187"/>
  <c r="BK178"/>
  <c r="J164"/>
  <c r="BK156"/>
  <c r="J424"/>
  <c r="J418"/>
  <c r="J413"/>
  <c r="J402"/>
  <c r="J384"/>
  <c r="J373"/>
  <c r="BK368"/>
  <c r="J360"/>
  <c r="BK353"/>
  <c r="BK343"/>
  <c r="BK339"/>
  <c r="BK326"/>
  <c r="BK312"/>
  <c r="BK304"/>
  <c r="BK299"/>
  <c r="BK287"/>
  <c r="J281"/>
  <c r="J269"/>
  <c r="BK259"/>
  <c r="BK244"/>
  <c r="J239"/>
  <c r="BK230"/>
  <c r="BK227"/>
  <c r="BK221"/>
  <c r="J210"/>
  <c r="J201"/>
  <c r="J193"/>
  <c r="J190"/>
  <c r="J185"/>
  <c r="J174"/>
  <c r="J162"/>
  <c r="J154"/>
  <c r="BK413"/>
  <c r="J405"/>
  <c r="J397"/>
  <c r="J388"/>
  <c r="BK375"/>
  <c r="BK362"/>
  <c r="BK356"/>
  <c r="BK345"/>
  <c r="BK331"/>
  <c r="J326"/>
  <c r="BK321"/>
  <c r="BK307"/>
  <c r="BK295"/>
  <c r="J290"/>
  <c r="J271"/>
  <c r="BK262"/>
  <c r="J250"/>
  <c r="BK242"/>
  <c r="J228"/>
  <c r="BK217"/>
  <c r="J208"/>
  <c r="BK203"/>
  <c r="J196"/>
  <c r="J187"/>
  <c r="J181"/>
  <c r="J173"/>
  <c r="J167"/>
  <c r="BK163"/>
  <c r="BK153"/>
  <c r="J150"/>
  <c i="3" r="J176"/>
  <c r="BK171"/>
  <c r="J162"/>
  <c r="BK154"/>
  <c r="BK148"/>
  <c r="BK145"/>
  <c r="BK136"/>
  <c r="J128"/>
  <c r="J172"/>
  <c r="BK161"/>
  <c r="BK156"/>
  <c r="BK151"/>
  <c r="J140"/>
  <c r="J135"/>
  <c r="BK129"/>
  <c r="J171"/>
  <c r="BK164"/>
  <c r="BK155"/>
  <c r="J146"/>
  <c r="BK140"/>
  <c r="J127"/>
  <c r="J168"/>
  <c r="BK144"/>
  <c r="BK128"/>
  <c i="4" r="J263"/>
  <c r="BK252"/>
  <c r="J242"/>
  <c r="J233"/>
  <c r="BK221"/>
  <c r="BK211"/>
  <c r="BK196"/>
  <c r="BK179"/>
  <c r="BK158"/>
  <c r="BK149"/>
  <c r="BK136"/>
  <c r="J260"/>
  <c r="J244"/>
  <c r="BK228"/>
  <c r="J202"/>
  <c r="J191"/>
  <c r="BK176"/>
  <c r="BK161"/>
  <c r="J137"/>
  <c r="BK263"/>
  <c r="BK244"/>
  <c r="J224"/>
  <c r="J208"/>
  <c r="BK190"/>
  <c r="BK174"/>
  <c r="J160"/>
  <c r="J153"/>
  <c r="BK148"/>
  <c r="BK271"/>
  <c r="BK261"/>
  <c r="J252"/>
  <c r="J237"/>
  <c r="J232"/>
  <c r="BK225"/>
  <c r="BK216"/>
  <c r="J209"/>
  <c r="BK200"/>
  <c r="BK187"/>
  <c r="J177"/>
  <c r="BK170"/>
  <c r="BK162"/>
  <c r="BK153"/>
  <c i="5" r="BK210"/>
  <c r="J205"/>
  <c r="BK195"/>
  <c r="BK184"/>
  <c r="BK177"/>
  <c r="J147"/>
  <c r="J141"/>
  <c r="BK131"/>
  <c r="J213"/>
  <c r="J197"/>
  <c r="BK191"/>
  <c r="BK179"/>
  <c r="J172"/>
  <c r="J165"/>
  <c r="J158"/>
  <c r="BK151"/>
  <c r="BK136"/>
  <c r="BK207"/>
  <c r="J199"/>
  <c r="J188"/>
  <c r="J181"/>
  <c r="J177"/>
  <c r="BK169"/>
  <c r="J159"/>
  <c r="BK152"/>
  <c r="BK145"/>
  <c r="J140"/>
  <c r="J133"/>
  <c r="BK128"/>
  <c r="J204"/>
  <c r="BK197"/>
  <c r="J190"/>
  <c r="BK185"/>
  <c r="BK175"/>
  <c r="BK165"/>
  <c r="J155"/>
  <c r="BK142"/>
  <c r="BK138"/>
  <c i="6" r="BK136"/>
  <c r="J147"/>
  <c r="J138"/>
  <c r="BK130"/>
  <c r="BK147"/>
  <c r="BK141"/>
  <c r="J131"/>
  <c r="J139"/>
  <c r="J130"/>
  <c i="7" r="J129"/>
  <c r="J125"/>
  <c r="J127"/>
  <c i="2" r="BK417"/>
  <c r="BK411"/>
  <c r="BK403"/>
  <c r="J396"/>
  <c r="J387"/>
  <c r="BK380"/>
  <c r="J375"/>
  <c r="J366"/>
  <c r="BK355"/>
  <c r="BK346"/>
  <c r="BK338"/>
  <c r="BK332"/>
  <c r="J318"/>
  <c r="J312"/>
  <c r="BK309"/>
  <c r="BK297"/>
  <c r="J291"/>
  <c r="BK283"/>
  <c r="BK279"/>
  <c r="J274"/>
  <c r="BK260"/>
  <c r="J251"/>
  <c r="J241"/>
  <c r="BK232"/>
  <c r="J225"/>
  <c r="J217"/>
  <c r="BK205"/>
  <c r="J197"/>
  <c r="BK181"/>
  <c r="BK173"/>
  <c r="BK159"/>
  <c r="J152"/>
  <c r="BK148"/>
  <c r="J415"/>
  <c r="BK397"/>
  <c r="J391"/>
  <c r="BK383"/>
  <c r="J377"/>
  <c r="BK372"/>
  <c r="J365"/>
  <c r="BK354"/>
  <c r="J340"/>
  <c r="BK335"/>
  <c r="BK329"/>
  <c r="BK319"/>
  <c r="BK314"/>
  <c r="BK306"/>
  <c r="J297"/>
  <c r="BK289"/>
  <c r="BK278"/>
  <c r="J272"/>
  <c r="J267"/>
  <c r="J263"/>
  <c r="J256"/>
  <c r="BK250"/>
  <c r="J244"/>
  <c r="BK238"/>
  <c r="J231"/>
  <c r="BK222"/>
  <c r="BK214"/>
  <c r="BK208"/>
  <c r="BK195"/>
  <c r="BK184"/>
  <c r="J176"/>
  <c r="J168"/>
  <c r="BK162"/>
  <c r="BK154"/>
  <c r="BK421"/>
  <c r="BK416"/>
  <c r="J410"/>
  <c r="BK392"/>
  <c r="BK381"/>
  <c r="J370"/>
  <c r="BK365"/>
  <c r="J359"/>
  <c r="J352"/>
  <c r="BK342"/>
  <c r="BK337"/>
  <c r="BK317"/>
  <c r="BK308"/>
  <c r="J302"/>
  <c r="BK292"/>
  <c r="J282"/>
  <c r="BK272"/>
  <c r="J261"/>
  <c r="J246"/>
  <c r="BK240"/>
  <c r="J232"/>
  <c r="BK225"/>
  <c r="BK220"/>
  <c r="BK206"/>
  <c r="BK200"/>
  <c r="J199"/>
  <c r="J191"/>
  <c r="J188"/>
  <c r="J178"/>
  <c r="J169"/>
  <c r="J156"/>
  <c r="J148"/>
  <c r="BK406"/>
  <c r="BK398"/>
  <c r="BK393"/>
  <c r="J378"/>
  <c r="BK369"/>
  <c r="BK357"/>
  <c r="J348"/>
  <c r="J342"/>
  <c r="J330"/>
  <c r="J325"/>
  <c r="BK315"/>
  <c r="J306"/>
  <c r="J294"/>
  <c r="J287"/>
  <c r="J280"/>
  <c r="BK267"/>
  <c r="J260"/>
  <c r="J247"/>
  <c r="BK239"/>
  <c r="J227"/>
  <c r="BK211"/>
  <c r="J206"/>
  <c r="J198"/>
  <c r="BK189"/>
  <c r="BK185"/>
  <c r="BK177"/>
  <c r="J170"/>
  <c r="BK164"/>
  <c r="BK155"/>
  <c r="BK147"/>
  <c i="3" r="BK173"/>
  <c r="J170"/>
  <c r="J167"/>
  <c r="J157"/>
  <c r="J152"/>
  <c r="BK146"/>
  <c r="BK133"/>
  <c r="BK127"/>
  <c r="BK170"/>
  <c r="J160"/>
  <c r="J155"/>
  <c r="J149"/>
  <c r="BK139"/>
  <c r="BK134"/>
  <c r="BK177"/>
  <c r="J166"/>
  <c r="BK162"/>
  <c r="BK149"/>
  <c r="BK143"/>
  <c r="BK138"/>
  <c r="BK169"/>
  <c r="BK163"/>
  <c r="BK153"/>
  <c r="J143"/>
  <c r="J139"/>
  <c r="BK131"/>
  <c i="4" r="BK273"/>
  <c r="J270"/>
  <c r="BK260"/>
  <c r="BK256"/>
  <c r="J247"/>
  <c r="J241"/>
  <c r="BK235"/>
  <c r="BK230"/>
  <c r="BK226"/>
  <c r="J220"/>
  <c r="BK217"/>
  <c r="BK209"/>
  <c r="BK202"/>
  <c r="BK191"/>
  <c r="BK181"/>
  <c r="BK169"/>
  <c r="J163"/>
  <c r="J154"/>
  <c r="J150"/>
  <c r="BK145"/>
  <c r="J143"/>
  <c r="BK140"/>
  <c r="J269"/>
  <c r="BK264"/>
  <c r="J255"/>
  <c r="BK251"/>
  <c r="J243"/>
  <c r="J231"/>
  <c r="J223"/>
  <c r="BK214"/>
  <c r="J203"/>
  <c r="J198"/>
  <c r="J194"/>
  <c r="BK189"/>
  <c r="J186"/>
  <c r="BK180"/>
  <c r="J174"/>
  <c r="J170"/>
  <c r="BK165"/>
  <c r="J155"/>
  <c r="BK143"/>
  <c r="J140"/>
  <c r="BK270"/>
  <c r="J254"/>
  <c r="J251"/>
  <c r="BK245"/>
  <c r="J238"/>
  <c r="J226"/>
  <c r="J219"/>
  <c r="J214"/>
  <c r="J207"/>
  <c r="J201"/>
  <c r="J182"/>
  <c r="BK171"/>
  <c r="J165"/>
  <c r="BK157"/>
  <c r="BK152"/>
  <c r="BK137"/>
  <c r="BK265"/>
  <c r="J256"/>
  <c r="BK246"/>
  <c r="J235"/>
  <c r="J229"/>
  <c r="BK218"/>
  <c r="J215"/>
  <c r="BK206"/>
  <c r="J193"/>
  <c r="J184"/>
  <c r="BK175"/>
  <c r="J167"/>
  <c r="J157"/>
  <c r="BK139"/>
  <c i="5" r="J207"/>
  <c r="BK202"/>
  <c r="J191"/>
  <c r="BK181"/>
  <c r="J163"/>
  <c r="J156"/>
  <c r="J150"/>
  <c r="J144"/>
  <c r="J138"/>
  <c r="J130"/>
  <c r="BK212"/>
  <c r="J202"/>
  <c r="BK196"/>
  <c r="BK190"/>
  <c r="J175"/>
  <c r="J169"/>
  <c r="BK160"/>
  <c r="J152"/>
  <c r="BK137"/>
  <c r="J131"/>
  <c r="J206"/>
  <c r="J196"/>
  <c r="J184"/>
  <c r="BK178"/>
  <c r="BK171"/>
  <c r="J160"/>
  <c r="BK154"/>
  <c r="J148"/>
  <c r="BK141"/>
  <c r="BK134"/>
  <c r="J129"/>
  <c r="BK208"/>
  <c r="BK198"/>
  <c r="J193"/>
  <c r="J182"/>
  <c r="BK174"/>
  <c r="J157"/>
  <c r="J146"/>
  <c r="BK140"/>
  <c r="BK129"/>
  <c i="6" r="BK142"/>
  <c r="BK146"/>
  <c r="BK139"/>
  <c r="BK131"/>
  <c r="J127"/>
  <c r="J142"/>
  <c r="J136"/>
  <c r="J144"/>
  <c r="BK137"/>
  <c i="7" r="BK121"/>
  <c r="J121"/>
  <c r="BK125"/>
  <c i="2" r="BK418"/>
  <c r="J409"/>
  <c r="BK402"/>
  <c r="J394"/>
  <c r="J390"/>
  <c r="J381"/>
  <c r="BK376"/>
  <c r="J356"/>
  <c r="BK348"/>
  <c r="J343"/>
  <c r="BK336"/>
  <c r="J324"/>
  <c r="J315"/>
  <c r="J305"/>
  <c r="J299"/>
  <c r="J293"/>
  <c r="BK286"/>
  <c r="BK280"/>
  <c r="J266"/>
  <c r="BK253"/>
  <c r="J248"/>
  <c r="J238"/>
  <c r="BK233"/>
  <c r="J226"/>
  <c r="BK213"/>
  <c r="BK204"/>
  <c r="BK193"/>
  <c r="BK183"/>
  <c r="BK176"/>
  <c r="BK166"/>
  <c r="BK158"/>
  <c r="J151"/>
  <c r="J421"/>
  <c r="J401"/>
  <c r="BK394"/>
  <c r="BK388"/>
  <c r="J380"/>
  <c r="J374"/>
  <c r="J368"/>
  <c r="BK363"/>
  <c r="BK352"/>
  <c r="J339"/>
  <c r="J332"/>
  <c r="J327"/>
  <c r="BK318"/>
  <c r="J309"/>
  <c r="J304"/>
  <c r="J296"/>
  <c r="BK288"/>
  <c r="J277"/>
  <c r="BK271"/>
  <c r="BK266"/>
  <c r="J262"/>
  <c r="J253"/>
  <c r="BK246"/>
  <c r="J237"/>
  <c r="J223"/>
  <c r="BK218"/>
  <c r="BK209"/>
  <c r="BK201"/>
  <c r="BK190"/>
  <c r="BK182"/>
  <c r="BK170"/>
  <c r="J165"/>
  <c r="J157"/>
  <c r="J147"/>
  <c r="BK420"/>
  <c r="BK415"/>
  <c r="J407"/>
  <c r="J389"/>
  <c r="J382"/>
  <c r="J369"/>
  <c r="J361"/>
  <c r="J355"/>
  <c r="J346"/>
  <c r="BK340"/>
  <c r="BK330"/>
  <c r="BK313"/>
  <c r="J307"/>
  <c r="BK300"/>
  <c r="J285"/>
  <c r="J279"/>
  <c r="BK270"/>
  <c r="BK263"/>
  <c r="BK247"/>
  <c r="BK241"/>
  <c r="J235"/>
  <c r="BK228"/>
  <c r="J222"/>
  <c r="J218"/>
  <c r="J205"/>
  <c r="BK196"/>
  <c r="J189"/>
  <c r="BK180"/>
  <c r="BK171"/>
  <c r="J158"/>
  <c r="BK414"/>
  <c r="BK407"/>
  <c r="BK396"/>
  <c r="BK389"/>
  <c r="BK371"/>
  <c r="J367"/>
  <c r="J353"/>
  <c r="BK347"/>
  <c r="J336"/>
  <c r="BK327"/>
  <c r="J323"/>
  <c r="J314"/>
  <c r="J300"/>
  <c r="BK293"/>
  <c r="J284"/>
  <c r="BK277"/>
  <c r="BK265"/>
  <c r="BK251"/>
  <c r="BK243"/>
  <c r="BK231"/>
  <c r="J220"/>
  <c r="J213"/>
  <c r="J209"/>
  <c r="BK199"/>
  <c r="BK188"/>
  <c r="J182"/>
  <c r="BK174"/>
  <c r="BK168"/>
  <c r="J166"/>
  <c r="BK157"/>
  <c r="BK151"/>
  <c i="3" r="J177"/>
  <c r="BK172"/>
  <c r="BK168"/>
  <c r="BK160"/>
  <c r="J153"/>
  <c r="BK147"/>
  <c r="BK142"/>
  <c r="J131"/>
  <c r="BK175"/>
  <c r="J169"/>
  <c r="BK159"/>
  <c r="J154"/>
  <c r="J148"/>
  <c r="J136"/>
  <c r="J132"/>
  <c r="J175"/>
  <c r="BK167"/>
  <c r="J163"/>
  <c r="J147"/>
  <c r="J141"/>
  <c r="J133"/>
  <c r="J173"/>
  <c r="BK166"/>
  <c r="J159"/>
  <c r="BK150"/>
  <c r="BK141"/>
  <c r="BK135"/>
  <c r="BK130"/>
  <c i="4" r="J271"/>
  <c r="J268"/>
  <c r="J258"/>
  <c r="BK250"/>
  <c r="J245"/>
  <c r="J240"/>
  <c r="BK232"/>
  <c r="BK227"/>
  <c r="BK223"/>
  <c r="BK219"/>
  <c r="J210"/>
  <c r="J205"/>
  <c r="BK198"/>
  <c r="BK188"/>
  <c r="BK173"/>
  <c r="BK164"/>
  <c r="BK156"/>
  <c r="BK151"/>
  <c r="BK146"/>
  <c r="BK144"/>
  <c r="BK141"/>
  <c r="J273"/>
  <c r="BK266"/>
  <c r="BK257"/>
  <c r="BK249"/>
  <c r="BK242"/>
  <c r="BK237"/>
  <c r="J225"/>
  <c r="BK208"/>
  <c r="BK201"/>
  <c r="J197"/>
  <c r="BK193"/>
  <c r="J188"/>
  <c r="J185"/>
  <c r="J179"/>
  <c r="J173"/>
  <c r="BK167"/>
  <c r="J164"/>
  <c r="J151"/>
  <c r="J142"/>
  <c r="J138"/>
  <c r="J267"/>
  <c r="J265"/>
  <c r="J250"/>
  <c r="BK241"/>
  <c r="BK234"/>
  <c r="J222"/>
  <c r="BK215"/>
  <c r="J211"/>
  <c r="BK205"/>
  <c r="BK194"/>
  <c r="J180"/>
  <c r="J175"/>
  <c r="J166"/>
  <c r="BK155"/>
  <c r="J149"/>
  <c r="BK138"/>
  <c r="BK268"/>
  <c r="BK258"/>
  <c r="BK243"/>
  <c r="BK233"/>
  <c r="J228"/>
  <c r="J221"/>
  <c r="J213"/>
  <c r="J204"/>
  <c r="BK197"/>
  <c r="BK185"/>
  <c r="J176"/>
  <c r="J169"/>
  <c r="BK160"/>
  <c r="BK154"/>
  <c i="5" r="BK211"/>
  <c r="BK206"/>
  <c r="J198"/>
  <c r="BK186"/>
  <c r="J171"/>
  <c r="J162"/>
  <c r="J154"/>
  <c r="J149"/>
  <c r="J145"/>
  <c r="J142"/>
  <c r="BK133"/>
  <c r="BK214"/>
  <c r="J210"/>
  <c r="BK199"/>
  <c r="BK192"/>
  <c r="BK182"/>
  <c r="J178"/>
  <c r="J170"/>
  <c r="BK164"/>
  <c r="BK157"/>
  <c r="BK139"/>
  <c r="BK132"/>
  <c r="J208"/>
  <c r="J203"/>
  <c r="J189"/>
  <c r="J180"/>
  <c r="BK176"/>
  <c r="J164"/>
  <c r="BK158"/>
  <c r="J151"/>
  <c r="BK146"/>
  <c r="J136"/>
  <c r="J132"/>
  <c r="BK213"/>
  <c r="BK203"/>
  <c r="J195"/>
  <c r="BK189"/>
  <c r="BK170"/>
  <c r="BK163"/>
  <c r="BK147"/>
  <c r="J139"/>
  <c i="6" r="J148"/>
  <c r="BK128"/>
  <c r="BK140"/>
  <c r="J133"/>
  <c r="J128"/>
  <c r="BK143"/>
  <c r="BK133"/>
  <c r="J141"/>
  <c r="J129"/>
  <c i="7" r="J123"/>
  <c r="BK131"/>
  <c r="BK123"/>
  <c r="BK129"/>
  <c r="BK127"/>
  <c i="2" l="1" r="R145"/>
  <c r="P161"/>
  <c r="BK175"/>
  <c r="J175"/>
  <c r="J100"/>
  <c r="BK194"/>
  <c r="J194"/>
  <c r="J101"/>
  <c r="T194"/>
  <c r="R216"/>
  <c r="T234"/>
  <c r="BK258"/>
  <c r="J258"/>
  <c r="J106"/>
  <c r="P276"/>
  <c r="P298"/>
  <c r="BK322"/>
  <c r="J322"/>
  <c r="J110"/>
  <c r="P322"/>
  <c r="P328"/>
  <c r="R344"/>
  <c r="BK350"/>
  <c r="J350"/>
  <c r="J113"/>
  <c r="T350"/>
  <c r="P358"/>
  <c r="P364"/>
  <c r="BK385"/>
  <c r="J385"/>
  <c r="J116"/>
  <c r="BK400"/>
  <c r="J400"/>
  <c r="J117"/>
  <c r="P400"/>
  <c r="P408"/>
  <c r="BK412"/>
  <c r="J412"/>
  <c r="J120"/>
  <c r="BK419"/>
  <c r="J419"/>
  <c r="J121"/>
  <c r="T419"/>
  <c i="3" r="BK126"/>
  <c r="J126"/>
  <c r="J100"/>
  <c r="T126"/>
  <c r="R137"/>
  <c r="P158"/>
  <c i="4" r="R135"/>
  <c r="P147"/>
  <c r="T147"/>
  <c r="P159"/>
  <c r="P172"/>
  <c r="T172"/>
  <c r="R183"/>
  <c r="BK192"/>
  <c r="J192"/>
  <c r="J105"/>
  <c r="R192"/>
  <c r="BK199"/>
  <c r="J199"/>
  <c r="J106"/>
  <c r="R199"/>
  <c r="T199"/>
  <c r="BK212"/>
  <c r="J212"/>
  <c r="J107"/>
  <c r="R212"/>
  <c r="BK236"/>
  <c r="J236"/>
  <c r="J108"/>
  <c r="P248"/>
  <c r="P259"/>
  <c r="P262"/>
  <c i="5" r="P161"/>
  <c r="P127"/>
  <c r="P126"/>
  <c i="1" r="AU99"/>
  <c i="5" r="BK168"/>
  <c r="J168"/>
  <c r="J101"/>
  <c r="BK183"/>
  <c r="J183"/>
  <c r="J102"/>
  <c r="T183"/>
  <c r="T187"/>
  <c r="T200"/>
  <c i="6" r="P126"/>
  <c r="P125"/>
  <c r="BK135"/>
  <c r="J135"/>
  <c r="J102"/>
  <c r="BK145"/>
  <c r="J145"/>
  <c r="J103"/>
  <c i="2" r="P145"/>
  <c r="BK161"/>
  <c r="J161"/>
  <c r="J99"/>
  <c r="R175"/>
  <c r="R194"/>
  <c r="P216"/>
  <c r="R234"/>
  <c r="P258"/>
  <c r="T258"/>
  <c r="R276"/>
  <c r="R298"/>
  <c r="T322"/>
  <c r="T328"/>
  <c r="P344"/>
  <c r="P350"/>
  <c r="BK358"/>
  <c r="J358"/>
  <c r="J114"/>
  <c r="T358"/>
  <c r="R364"/>
  <c r="R385"/>
  <c r="T400"/>
  <c r="P404"/>
  <c r="BK408"/>
  <c r="J408"/>
  <c r="J119"/>
  <c r="T408"/>
  <c r="P412"/>
  <c r="R419"/>
  <c i="3" r="R126"/>
  <c r="P137"/>
  <c r="R158"/>
  <c i="4" r="P135"/>
  <c r="BK147"/>
  <c r="J147"/>
  <c r="J101"/>
  <c r="R147"/>
  <c r="R159"/>
  <c r="BK172"/>
  <c r="J172"/>
  <c r="J103"/>
  <c r="P183"/>
  <c r="T212"/>
  <c r="R236"/>
  <c r="T248"/>
  <c r="R259"/>
  <c r="R262"/>
  <c i="5" r="R161"/>
  <c r="R127"/>
  <c r="R126"/>
  <c r="R168"/>
  <c r="P183"/>
  <c r="P187"/>
  <c r="R200"/>
  <c i="6" r="T126"/>
  <c r="T125"/>
  <c r="R135"/>
  <c r="T145"/>
  <c i="7" r="P120"/>
  <c r="P119"/>
  <c r="P118"/>
  <c i="1" r="AU101"/>
  <c i="2" r="T161"/>
  <c r="P194"/>
  <c r="BK234"/>
  <c r="J234"/>
  <c r="J103"/>
  <c r="R258"/>
  <c r="BK298"/>
  <c r="J298"/>
  <c r="J108"/>
  <c r="BK328"/>
  <c r="J328"/>
  <c r="J111"/>
  <c r="T344"/>
  <c r="R358"/>
  <c r="P385"/>
  <c r="R404"/>
  <c r="T412"/>
  <c i="3" r="BK158"/>
  <c r="J158"/>
  <c r="J102"/>
  <c i="4" r="T236"/>
  <c r="R248"/>
  <c r="BK262"/>
  <c r="J262"/>
  <c r="J111"/>
  <c i="5" r="T161"/>
  <c r="T127"/>
  <c r="T126"/>
  <c r="T168"/>
  <c r="BK187"/>
  <c r="J187"/>
  <c r="J103"/>
  <c r="BK200"/>
  <c r="J200"/>
  <c r="J104"/>
  <c i="6" r="R126"/>
  <c r="R125"/>
  <c r="P135"/>
  <c r="P134"/>
  <c r="P145"/>
  <c i="7" r="R120"/>
  <c r="R119"/>
  <c r="R118"/>
  <c i="2" r="BK145"/>
  <c r="T145"/>
  <c r="R161"/>
  <c r="P175"/>
  <c r="T175"/>
  <c r="BK216"/>
  <c r="J216"/>
  <c r="J102"/>
  <c r="T216"/>
  <c r="P234"/>
  <c r="BK276"/>
  <c r="J276"/>
  <c r="J107"/>
  <c r="T276"/>
  <c r="T298"/>
  <c r="R322"/>
  <c r="R328"/>
  <c r="BK344"/>
  <c r="J344"/>
  <c r="J112"/>
  <c r="R350"/>
  <c r="BK364"/>
  <c r="J364"/>
  <c r="J115"/>
  <c r="T364"/>
  <c r="T385"/>
  <c r="R400"/>
  <c r="BK404"/>
  <c r="J404"/>
  <c r="J118"/>
  <c r="T404"/>
  <c r="R408"/>
  <c r="R412"/>
  <c r="P419"/>
  <c i="3" r="P126"/>
  <c r="P125"/>
  <c r="P124"/>
  <c i="1" r="AU97"/>
  <c i="3" r="BK137"/>
  <c r="J137"/>
  <c r="J101"/>
  <c r="T137"/>
  <c r="T158"/>
  <c i="4" r="BK135"/>
  <c r="J135"/>
  <c r="J100"/>
  <c r="T135"/>
  <c r="BK159"/>
  <c r="J159"/>
  <c r="J102"/>
  <c r="T159"/>
  <c r="R172"/>
  <c r="BK183"/>
  <c r="J183"/>
  <c r="J104"/>
  <c r="T183"/>
  <c r="P192"/>
  <c r="T192"/>
  <c r="P199"/>
  <c r="P212"/>
  <c r="P236"/>
  <c r="BK248"/>
  <c r="J248"/>
  <c r="J109"/>
  <c r="BK259"/>
  <c r="J259"/>
  <c r="J110"/>
  <c r="T259"/>
  <c r="T262"/>
  <c i="5" r="BK161"/>
  <c r="J161"/>
  <c r="J100"/>
  <c r="P168"/>
  <c r="R183"/>
  <c r="R187"/>
  <c r="P200"/>
  <c i="6" r="BK126"/>
  <c r="J126"/>
  <c r="J99"/>
  <c r="T135"/>
  <c r="T134"/>
  <c r="R145"/>
  <c i="7" r="BK120"/>
  <c r="J120"/>
  <c r="J98"/>
  <c r="T120"/>
  <c r="T119"/>
  <c r="T118"/>
  <c i="2" r="BK320"/>
  <c r="J320"/>
  <c r="J109"/>
  <c r="BK423"/>
  <c r="J423"/>
  <c r="J123"/>
  <c i="5" r="BK127"/>
  <c r="J127"/>
  <c r="J99"/>
  <c i="2" r="BK255"/>
  <c r="J255"/>
  <c r="J104"/>
  <c i="6" r="BK132"/>
  <c r="J132"/>
  <c r="J100"/>
  <c i="7" r="F115"/>
  <c r="BF127"/>
  <c i="6" r="BK134"/>
  <c r="J134"/>
  <c r="J101"/>
  <c i="7" r="J89"/>
  <c r="E85"/>
  <c r="BF123"/>
  <c r="BF129"/>
  <c r="BF121"/>
  <c r="BF125"/>
  <c r="BF131"/>
  <c i="5" r="BK126"/>
  <c r="J126"/>
  <c r="J98"/>
  <c i="6" r="F92"/>
  <c r="E113"/>
  <c r="J117"/>
  <c r="BF129"/>
  <c r="BF138"/>
  <c r="BF140"/>
  <c r="BF130"/>
  <c r="BF133"/>
  <c r="BF144"/>
  <c r="BF147"/>
  <c r="BF127"/>
  <c r="BF128"/>
  <c r="BF131"/>
  <c r="BF136"/>
  <c r="BF137"/>
  <c r="BF139"/>
  <c r="BF141"/>
  <c r="BF142"/>
  <c r="BF143"/>
  <c r="BF146"/>
  <c r="BF148"/>
  <c i="5" r="J120"/>
  <c r="BF128"/>
  <c r="BF134"/>
  <c r="BF140"/>
  <c r="BF142"/>
  <c r="BF147"/>
  <c r="BF148"/>
  <c r="BF149"/>
  <c r="BF154"/>
  <c r="BF155"/>
  <c r="BF156"/>
  <c r="BF164"/>
  <c r="BF165"/>
  <c r="BF169"/>
  <c r="BF172"/>
  <c r="BF178"/>
  <c r="BF185"/>
  <c r="BF189"/>
  <c r="BF192"/>
  <c r="BF193"/>
  <c r="BF194"/>
  <c r="BF203"/>
  <c r="BF204"/>
  <c r="BF208"/>
  <c r="BF210"/>
  <c r="J94"/>
  <c r="E114"/>
  <c r="BF131"/>
  <c r="BF132"/>
  <c r="BF135"/>
  <c r="BF136"/>
  <c r="BF150"/>
  <c r="BF157"/>
  <c r="BF159"/>
  <c r="BF163"/>
  <c r="BF170"/>
  <c r="BF174"/>
  <c r="BF177"/>
  <c r="BF180"/>
  <c r="BF182"/>
  <c r="BF184"/>
  <c r="BF195"/>
  <c r="BF198"/>
  <c r="BF199"/>
  <c r="BF202"/>
  <c r="BF205"/>
  <c r="BF207"/>
  <c r="BF209"/>
  <c r="BF211"/>
  <c r="BF212"/>
  <c r="F94"/>
  <c r="BF129"/>
  <c r="BF130"/>
  <c r="BF133"/>
  <c r="BF138"/>
  <c r="BF141"/>
  <c r="BF151"/>
  <c r="BF158"/>
  <c r="BF171"/>
  <c r="BF173"/>
  <c r="BF176"/>
  <c r="BF181"/>
  <c r="BF186"/>
  <c r="BF188"/>
  <c r="BF196"/>
  <c r="BF197"/>
  <c r="BF201"/>
  <c r="BF214"/>
  <c r="BF137"/>
  <c r="BF139"/>
  <c r="BF143"/>
  <c r="BF144"/>
  <c r="BF145"/>
  <c r="BF146"/>
  <c r="BF152"/>
  <c r="BF153"/>
  <c r="BF160"/>
  <c r="BF162"/>
  <c r="BF166"/>
  <c r="BF167"/>
  <c r="BF175"/>
  <c r="BF179"/>
  <c r="BF190"/>
  <c r="BF191"/>
  <c r="BF206"/>
  <c r="BF213"/>
  <c i="4" r="BF155"/>
  <c r="BF156"/>
  <c r="BF165"/>
  <c r="BF168"/>
  <c r="BF175"/>
  <c r="BF181"/>
  <c r="BF184"/>
  <c r="BF211"/>
  <c r="BF214"/>
  <c r="BF215"/>
  <c r="BF218"/>
  <c r="BF220"/>
  <c r="BF228"/>
  <c r="BF231"/>
  <c r="BF235"/>
  <c r="BF249"/>
  <c r="BF251"/>
  <c r="BF254"/>
  <c r="BF268"/>
  <c r="BF271"/>
  <c r="BF272"/>
  <c i="3" r="BK125"/>
  <c r="J125"/>
  <c r="J99"/>
  <c i="4" r="E85"/>
  <c r="J91"/>
  <c r="F94"/>
  <c r="BF137"/>
  <c r="BF146"/>
  <c r="BF149"/>
  <c r="BF150"/>
  <c r="BF151"/>
  <c r="BF152"/>
  <c r="BF158"/>
  <c r="BF164"/>
  <c r="BF179"/>
  <c r="BF194"/>
  <c r="BF196"/>
  <c r="BF200"/>
  <c r="BF201"/>
  <c r="BF203"/>
  <c r="BF206"/>
  <c r="BF207"/>
  <c r="BF210"/>
  <c r="BF216"/>
  <c r="BF221"/>
  <c r="BF222"/>
  <c r="BF225"/>
  <c r="BF227"/>
  <c r="BF229"/>
  <c r="BF237"/>
  <c r="BF238"/>
  <c r="BF247"/>
  <c r="BF250"/>
  <c r="BF255"/>
  <c r="BF261"/>
  <c r="BF264"/>
  <c r="BF265"/>
  <c r="BF136"/>
  <c r="BF140"/>
  <c r="BF142"/>
  <c r="BF144"/>
  <c r="BF157"/>
  <c r="BF160"/>
  <c r="BF166"/>
  <c r="BF169"/>
  <c r="BF170"/>
  <c r="BF173"/>
  <c r="BF177"/>
  <c r="BF180"/>
  <c r="BF182"/>
  <c r="BF186"/>
  <c r="BF187"/>
  <c r="BF188"/>
  <c r="BF189"/>
  <c r="BF193"/>
  <c r="BF195"/>
  <c r="BF197"/>
  <c r="BF198"/>
  <c r="BF205"/>
  <c r="BF213"/>
  <c r="BF217"/>
  <c r="BF219"/>
  <c r="BF223"/>
  <c r="BF224"/>
  <c r="BF230"/>
  <c r="BF242"/>
  <c r="BF243"/>
  <c r="BF267"/>
  <c r="BF270"/>
  <c r="BF273"/>
  <c r="BF138"/>
  <c r="BF139"/>
  <c r="BF141"/>
  <c r="BF143"/>
  <c r="BF145"/>
  <c r="BF148"/>
  <c r="BF153"/>
  <c r="BF154"/>
  <c r="BF161"/>
  <c r="BF162"/>
  <c r="BF163"/>
  <c r="BF167"/>
  <c r="BF171"/>
  <c r="BF174"/>
  <c r="BF176"/>
  <c r="BF178"/>
  <c r="BF185"/>
  <c r="BF190"/>
  <c r="BF191"/>
  <c r="BF202"/>
  <c r="BF204"/>
  <c r="BF208"/>
  <c r="BF209"/>
  <c r="BF226"/>
  <c r="BF232"/>
  <c r="BF233"/>
  <c r="BF234"/>
  <c r="BF239"/>
  <c r="BF240"/>
  <c r="BF241"/>
  <c r="BF244"/>
  <c r="BF245"/>
  <c r="BF246"/>
  <c r="BF252"/>
  <c r="BF253"/>
  <c r="BF256"/>
  <c r="BF257"/>
  <c r="BF258"/>
  <c r="BF260"/>
  <c r="BF263"/>
  <c r="BF266"/>
  <c r="BF269"/>
  <c i="2" r="J145"/>
  <c r="J98"/>
  <c i="3" r="F94"/>
  <c r="J118"/>
  <c r="BF130"/>
  <c r="BF133"/>
  <c r="BF138"/>
  <c r="BF142"/>
  <c r="BF150"/>
  <c r="BF152"/>
  <c r="BF155"/>
  <c r="BF157"/>
  <c r="BF162"/>
  <c r="BF163"/>
  <c r="BF167"/>
  <c r="BF168"/>
  <c r="BF172"/>
  <c r="BF175"/>
  <c r="BF132"/>
  <c r="BF134"/>
  <c r="BF140"/>
  <c r="BF144"/>
  <c r="BF161"/>
  <c r="BF165"/>
  <c r="BF170"/>
  <c r="BF171"/>
  <c r="BF174"/>
  <c r="BF177"/>
  <c r="E112"/>
  <c r="BF129"/>
  <c r="BF131"/>
  <c r="BF135"/>
  <c r="BF136"/>
  <c r="BF139"/>
  <c r="BF141"/>
  <c r="BF143"/>
  <c r="BF147"/>
  <c r="BF148"/>
  <c r="BF151"/>
  <c r="BF153"/>
  <c r="BF154"/>
  <c r="BF159"/>
  <c r="BF160"/>
  <c r="BF164"/>
  <c r="BF173"/>
  <c r="BF127"/>
  <c r="BF128"/>
  <c r="BF145"/>
  <c r="BF146"/>
  <c r="BF149"/>
  <c r="BF156"/>
  <c r="BF166"/>
  <c r="BF169"/>
  <c r="BF176"/>
  <c i="2" r="J89"/>
  <c r="BF146"/>
  <c r="BF154"/>
  <c r="BF163"/>
  <c r="BF165"/>
  <c r="BF166"/>
  <c r="BF169"/>
  <c r="BF170"/>
  <c r="BF172"/>
  <c r="BF173"/>
  <c r="BF177"/>
  <c r="BF179"/>
  <c r="BF181"/>
  <c r="BF184"/>
  <c r="BF185"/>
  <c r="BF186"/>
  <c r="BF188"/>
  <c r="BF189"/>
  <c r="BF193"/>
  <c r="BF195"/>
  <c r="BF197"/>
  <c r="BF205"/>
  <c r="BF207"/>
  <c r="BF208"/>
  <c r="BF212"/>
  <c r="BF213"/>
  <c r="BF215"/>
  <c r="BF219"/>
  <c r="BF226"/>
  <c r="BF235"/>
  <c r="BF236"/>
  <c r="BF238"/>
  <c r="BF246"/>
  <c r="BF247"/>
  <c r="BF253"/>
  <c r="BF264"/>
  <c r="BF266"/>
  <c r="BF286"/>
  <c r="BF289"/>
  <c r="BF292"/>
  <c r="BF299"/>
  <c r="BF300"/>
  <c r="BF304"/>
  <c r="BF305"/>
  <c r="BF306"/>
  <c r="BF313"/>
  <c r="BF314"/>
  <c r="BF319"/>
  <c r="BF324"/>
  <c r="BF325"/>
  <c r="BF327"/>
  <c r="BF337"/>
  <c r="BF341"/>
  <c r="BF346"/>
  <c r="BF347"/>
  <c r="BF348"/>
  <c r="BF349"/>
  <c r="BF352"/>
  <c r="BF357"/>
  <c r="BF361"/>
  <c r="BF366"/>
  <c r="BF381"/>
  <c r="BF387"/>
  <c r="BF391"/>
  <c r="BF398"/>
  <c r="BF401"/>
  <c r="BF403"/>
  <c r="E85"/>
  <c r="F92"/>
  <c r="BF153"/>
  <c r="BF159"/>
  <c r="BF160"/>
  <c r="BF164"/>
  <c r="BF168"/>
  <c r="BF176"/>
  <c r="BF190"/>
  <c r="BF191"/>
  <c r="BF199"/>
  <c r="BF200"/>
  <c r="BF214"/>
  <c r="BF231"/>
  <c r="BF233"/>
  <c r="BF237"/>
  <c r="BF239"/>
  <c r="BF242"/>
  <c r="BF248"/>
  <c r="BF251"/>
  <c r="BF256"/>
  <c r="BF268"/>
  <c r="BF278"/>
  <c r="BF281"/>
  <c r="BF283"/>
  <c r="BF291"/>
  <c r="BF303"/>
  <c r="BF309"/>
  <c r="BF311"/>
  <c r="BF321"/>
  <c r="BF323"/>
  <c r="BF332"/>
  <c r="BF336"/>
  <c r="BF343"/>
  <c r="BF345"/>
  <c r="BF351"/>
  <c r="BF354"/>
  <c r="BF360"/>
  <c r="BF362"/>
  <c r="BF368"/>
  <c r="BF369"/>
  <c r="BF370"/>
  <c r="BF372"/>
  <c r="BF373"/>
  <c r="BF378"/>
  <c r="BF383"/>
  <c r="BF384"/>
  <c r="BF395"/>
  <c r="BF406"/>
  <c r="BF407"/>
  <c r="BF410"/>
  <c r="BF411"/>
  <c r="BF413"/>
  <c r="BF420"/>
  <c r="BF152"/>
  <c r="BF155"/>
  <c r="BF156"/>
  <c r="BF157"/>
  <c r="BF167"/>
  <c r="BF171"/>
  <c r="BF178"/>
  <c r="BF180"/>
  <c r="BF211"/>
  <c r="BF217"/>
  <c r="BF221"/>
  <c r="BF223"/>
  <c r="BF225"/>
  <c r="BF229"/>
  <c r="BF232"/>
  <c r="BF241"/>
  <c r="BF245"/>
  <c r="BF252"/>
  <c r="BF261"/>
  <c r="BF262"/>
  <c r="BF269"/>
  <c r="BF270"/>
  <c r="BF271"/>
  <c r="BF275"/>
  <c r="BF280"/>
  <c r="BF282"/>
  <c r="BF284"/>
  <c r="BF295"/>
  <c r="BF296"/>
  <c r="BF301"/>
  <c r="BF302"/>
  <c r="BF307"/>
  <c r="BF308"/>
  <c r="BF312"/>
  <c r="BF315"/>
  <c r="BF316"/>
  <c r="BF326"/>
  <c r="BF330"/>
  <c r="BF331"/>
  <c r="BF333"/>
  <c r="BF338"/>
  <c r="BF339"/>
  <c r="BF340"/>
  <c r="BF353"/>
  <c r="BF355"/>
  <c r="BF356"/>
  <c r="BF359"/>
  <c r="BF363"/>
  <c r="BF365"/>
  <c r="BF367"/>
  <c r="BF375"/>
  <c r="BF377"/>
  <c r="BF379"/>
  <c r="BF382"/>
  <c r="BF388"/>
  <c r="BF393"/>
  <c r="BF394"/>
  <c r="BF409"/>
  <c r="BF417"/>
  <c r="BF424"/>
  <c r="BF147"/>
  <c r="BF148"/>
  <c r="BF149"/>
  <c r="BF150"/>
  <c r="BF151"/>
  <c r="BF158"/>
  <c r="BF162"/>
  <c r="BF174"/>
  <c r="BF182"/>
  <c r="BF183"/>
  <c r="BF187"/>
  <c r="BF192"/>
  <c r="BF196"/>
  <c r="BF198"/>
  <c r="BF201"/>
  <c r="BF202"/>
  <c r="BF203"/>
  <c r="BF204"/>
  <c r="BF206"/>
  <c r="BF209"/>
  <c r="BF210"/>
  <c r="BF218"/>
  <c r="BF220"/>
  <c r="BF222"/>
  <c r="BF224"/>
  <c r="BF227"/>
  <c r="BF228"/>
  <c r="BF230"/>
  <c r="BF240"/>
  <c r="BF243"/>
  <c r="BF244"/>
  <c r="BF249"/>
  <c r="BF250"/>
  <c r="BF254"/>
  <c r="BF259"/>
  <c r="BF260"/>
  <c r="BF263"/>
  <c r="BF265"/>
  <c r="BF267"/>
  <c r="BF272"/>
  <c r="BF273"/>
  <c r="BF274"/>
  <c r="BF277"/>
  <c r="BF279"/>
  <c r="BF285"/>
  <c r="BF287"/>
  <c r="BF288"/>
  <c r="BF290"/>
  <c r="BF293"/>
  <c r="BF294"/>
  <c r="BF297"/>
  <c r="BF310"/>
  <c r="BF317"/>
  <c r="BF318"/>
  <c r="BF329"/>
  <c r="BF334"/>
  <c r="BF335"/>
  <c r="BF342"/>
  <c r="BF371"/>
  <c r="BF374"/>
  <c r="BF376"/>
  <c r="BF380"/>
  <c r="BF386"/>
  <c r="BF389"/>
  <c r="BF390"/>
  <c r="BF392"/>
  <c r="BF396"/>
  <c r="BF397"/>
  <c r="BF399"/>
  <c r="BF402"/>
  <c r="BF405"/>
  <c r="BF414"/>
  <c r="BF415"/>
  <c r="BF416"/>
  <c r="BF418"/>
  <c r="BF421"/>
  <c r="F33"/>
  <c i="1" r="AZ96"/>
  <c i="3" r="J35"/>
  <c i="1" r="AV97"/>
  <c i="4" r="J35"/>
  <c i="1" r="AV98"/>
  <c i="4" r="F39"/>
  <c i="1" r="BD98"/>
  <c i="6" r="J33"/>
  <c i="1" r="AV100"/>
  <c i="6" r="F36"/>
  <c i="1" r="BC100"/>
  <c i="6" r="F33"/>
  <c i="1" r="AZ100"/>
  <c i="7" r="J33"/>
  <c i="1" r="AV101"/>
  <c i="2" r="F36"/>
  <c i="1" r="BC96"/>
  <c r="AS94"/>
  <c i="3" r="F35"/>
  <c i="1" r="AZ97"/>
  <c i="3" r="F37"/>
  <c i="1" r="BB97"/>
  <c i="4" r="F38"/>
  <c i="1" r="BC98"/>
  <c i="5" r="F35"/>
  <c i="1" r="AZ99"/>
  <c i="5" r="F39"/>
  <c i="1" r="BD99"/>
  <c i="6" r="F35"/>
  <c i="1" r="BB100"/>
  <c i="7" r="F37"/>
  <c i="1" r="BD101"/>
  <c i="2" r="J33"/>
  <c i="1" r="AV96"/>
  <c i="3" r="F38"/>
  <c i="1" r="BC97"/>
  <c i="3" r="F39"/>
  <c i="1" r="BD97"/>
  <c i="4" r="F35"/>
  <c i="1" r="AZ98"/>
  <c i="4" r="F37"/>
  <c i="1" r="BB98"/>
  <c i="5" r="F37"/>
  <c i="1" r="BB99"/>
  <c i="7" r="F35"/>
  <c i="1" r="BB101"/>
  <c i="7" r="F36"/>
  <c i="1" r="BC101"/>
  <c i="2" r="F35"/>
  <c i="1" r="BB96"/>
  <c i="2" r="F37"/>
  <c i="1" r="BD96"/>
  <c i="5" r="J35"/>
  <c i="1" r="AV99"/>
  <c i="5" r="F38"/>
  <c i="1" r="BC99"/>
  <c i="6" r="F37"/>
  <c i="1" r="BD100"/>
  <c i="7" r="F33"/>
  <c i="1" r="AZ101"/>
  <c i="4" l="1" r="P134"/>
  <c r="P133"/>
  <c i="1" r="AU98"/>
  <c i="2" r="T257"/>
  <c i="4" r="R134"/>
  <c r="R133"/>
  <c i="3" r="T125"/>
  <c r="T124"/>
  <c i="2" r="R257"/>
  <c r="P257"/>
  <c i="6" r="P124"/>
  <c r="P123"/>
  <c i="1" r="AU100"/>
  <c i="2" r="R144"/>
  <c r="R143"/>
  <c r="T144"/>
  <c r="T143"/>
  <c i="6" r="T124"/>
  <c r="T123"/>
  <c i="3" r="R125"/>
  <c r="R124"/>
  <c i="2" r="P144"/>
  <c r="P143"/>
  <c i="1" r="AU96"/>
  <c i="4" r="T134"/>
  <c r="T133"/>
  <c i="2" r="BK144"/>
  <c r="J144"/>
  <c r="J97"/>
  <c i="6" r="R134"/>
  <c r="R124"/>
  <c r="R123"/>
  <c i="4" r="BK134"/>
  <c r="BK133"/>
  <c r="J133"/>
  <c r="J98"/>
  <c i="2" r="BK257"/>
  <c r="J257"/>
  <c r="J105"/>
  <c i="6" r="BK125"/>
  <c r="J125"/>
  <c r="J98"/>
  <c i="7" r="BK119"/>
  <c r="J119"/>
  <c r="J97"/>
  <c i="2" r="BK422"/>
  <c r="J422"/>
  <c r="J122"/>
  <c i="6" r="BK124"/>
  <c r="J124"/>
  <c r="J97"/>
  <c i="3" r="BK124"/>
  <c r="J124"/>
  <c r="J98"/>
  <c i="2" r="J34"/>
  <c i="1" r="AW96"/>
  <c r="AT96"/>
  <c r="AZ95"/>
  <c r="BC95"/>
  <c i="6" r="F34"/>
  <c i="1" r="BA100"/>
  <c i="2" r="F34"/>
  <c i="1" r="BA96"/>
  <c r="BD95"/>
  <c r="BB95"/>
  <c r="AX95"/>
  <c i="5" r="J32"/>
  <c i="1" r="AG99"/>
  <c i="6" r="J34"/>
  <c i="1" r="AW100"/>
  <c r="AT100"/>
  <c i="3" r="F36"/>
  <c i="1" r="BA97"/>
  <c i="4" r="F36"/>
  <c i="1" r="BA98"/>
  <c i="5" r="F36"/>
  <c i="1" r="BA99"/>
  <c i="7" r="F34"/>
  <c i="1" r="BA101"/>
  <c i="3" r="J36"/>
  <c i="1" r="AW97"/>
  <c r="AT97"/>
  <c i="4" r="J36"/>
  <c i="1" r="AW98"/>
  <c r="AT98"/>
  <c i="5" r="J36"/>
  <c i="1" r="AW99"/>
  <c r="AT99"/>
  <c i="7" r="J34"/>
  <c i="1" r="AW101"/>
  <c r="AT101"/>
  <c i="4" l="1" r="J134"/>
  <c r="J99"/>
  <c i="7" r="BK118"/>
  <c r="J118"/>
  <c i="2" r="BK143"/>
  <c r="J143"/>
  <c i="6" r="BK123"/>
  <c r="J123"/>
  <c r="J96"/>
  <c i="1" r="AN99"/>
  <c i="5" r="J41"/>
  <c i="1" r="AU95"/>
  <c r="AU94"/>
  <c r="AZ94"/>
  <c r="AV94"/>
  <c r="AK29"/>
  <c r="BD94"/>
  <c r="W33"/>
  <c i="4" r="J32"/>
  <c i="1" r="AG98"/>
  <c i="2" r="J30"/>
  <c i="1" r="AG96"/>
  <c r="AY95"/>
  <c r="BC94"/>
  <c r="AY94"/>
  <c r="AV95"/>
  <c i="7" r="J30"/>
  <c i="1" r="AG101"/>
  <c r="BA95"/>
  <c r="AW95"/>
  <c i="3" r="J32"/>
  <c i="1" r="AG97"/>
  <c r="BB94"/>
  <c r="W31"/>
  <c i="7" l="1" r="J39"/>
  <c i="4" r="J41"/>
  <c i="2" r="J39"/>
  <c i="7" r="J96"/>
  <c i="2" r="J96"/>
  <c i="3" r="J41"/>
  <c i="1" r="AN97"/>
  <c r="AN96"/>
  <c r="AN98"/>
  <c r="AN101"/>
  <c r="AG95"/>
  <c r="AT95"/>
  <c r="W32"/>
  <c r="W29"/>
  <c r="BA94"/>
  <c r="W30"/>
  <c r="AX94"/>
  <c i="6" r="J30"/>
  <c i="1" r="AG100"/>
  <c r="AN100"/>
  <c i="6" l="1" r="J39"/>
  <c i="1" r="AN95"/>
  <c r="AG94"/>
  <c r="AK26"/>
  <c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<sst xmlns="http://schemas.openxmlformats.org/spreadsheetml/2006/main">
  <si>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</si>
  <si>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</si>
  <si>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</si>
  <si>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</si>
  <si>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</si>
  <si>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{fc8c13d1-2b2e-4873-af48-508b056a9067}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</si>
  <si>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</si>
  <si>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</si>
  <si>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</si>
  <si>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</si>
  <si>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</si>
  <si>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</si>
  <si>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</si>
  <si>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2022T2604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</si>
  <si>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</si>
  <si>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</si>
  <si>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Prevádzková budova VČELCO  s.r.o. - Prístavba - aktualizácia</t>
  </si>
  <si>
    <t>JKSO:</t>
  </si>
  <si>
    <t>KS:</t>
  </si>
  <si>
    <t>Miesto:</t>
  </si>
  <si>
    <t>Smolenice, par.č. 620/104,106,140</t>
  </si>
  <si>
    <t>Dátum:</t>
  </si>
  <si>
    <t>26.4.2022</t>
  </si>
  <si>
    <t>Objednávateľ:</t>
  </si>
  <si>
    <t>IČO:</t>
  </si>
  <si>
    <t>VČELCO, s.r.o. Továrenská 10A, 119 04 Smolenice</t>
  </si>
  <si>
    <t>IČ DPH:</t>
  </si>
  <si>
    <t>Zhotoviteľ:</t>
  </si>
  <si>
    <t>Vyplň údaj</t>
  </si>
  <si>
    <t>Projektant:</t>
  </si>
  <si>
    <t>Ing. Miloš Karol</t>
  </si>
  <si>
    <t>Spracovateľ:</t>
  </si>
  <si>
    <t>Ing. Tibor Jakubis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</si>
  <si>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</si>
  <si>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</si>
  <si>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</si>
  <si>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</si>
  <si>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</si>
  <si>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</si>
  <si>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</si>
  <si>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</si>
  <si>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</si>
  <si>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</si>
  <si>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</si>
  <si>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</si>
  <si>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</si>
  <si>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</si>
  <si>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</si>
  <si>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</si>
  <si>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</si>
  <si>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</si>
  <si>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</si>
  <si>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</si>
  <si>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</si>
  <si>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</si>
  <si>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</si>
  <si>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</si>
  <si>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</si>
  <si>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</si>
  <si>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</si>
  <si>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</si>
  <si>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</si>
  <si>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</si>
  <si>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</si>
  <si>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</si>
  <si>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</si>
  <si>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</si>
  <si>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</si>
  <si>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</si>
  <si>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</si>
  <si>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</si>
  <si>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</si>
  <si>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</si>
  <si>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</si>
  <si>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</si>
  <si>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</si>
  <si>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</si>
  <si>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</si>
  <si>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</si>
  <si>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2022-01</t>
  </si>
  <si>
    <t>STA</t>
  </si>
  <si>
    <t>1</t>
  </si>
  <si>
    <t>{be8fe935-2269-44c1-8211-485545d859cc}</t>
  </si>
  <si>
    <t>/</t>
  </si>
  <si>
    <t>Časť</t>
  </si>
  <si>
    <t>2</t>
  </si>
  <si>
    <t>###NOINSERT###</t>
  </si>
  <si>
    <t>ZTI</t>
  </si>
  <si>
    <t>Zdravotechnika - vnútorný vodovod a kanalizácia - prístavba</t>
  </si>
  <si>
    <t>{da084414-f004-4c57-809b-a5af3f91b5cf}</t>
  </si>
  <si>
    <t>UK</t>
  </si>
  <si>
    <t>Vykurovanie a chlaenie - prístavba</t>
  </si>
  <si>
    <t>{0afb66c6-45b4-443f-9c3e-d4f7d33ed85b}</t>
  </si>
  <si>
    <t>ELI</t>
  </si>
  <si>
    <t>Elektroinštalácie - prístavba</t>
  </si>
  <si>
    <t>{0f4a3e0f-e01f-438c-87aa-1513f2776ea2}</t>
  </si>
  <si>
    <t>SO 03,SO 04</t>
  </si>
  <si>
    <t>Vonkajšia kanalizácia - prístavba</t>
  </si>
  <si>
    <t>{920bf40c-fa00-44d5-ad13-30a2cbcdf190}</t>
  </si>
  <si>
    <t>PS01</t>
  </si>
  <si>
    <t>Zariadenie na zachytávanie CO2</t>
  </si>
  <si>
    <t>{e2bd1f39-e15b-493f-b223-4ac309f016da}</t>
  </si>
  <si>
    <t>KRYCÍ LIST ROZPOČTU</t>
  </si>
  <si>
    <t>Objekt:</t>
  </si>
  <si>
    <t xml:space="preserve">2022-01 - Prevádzková budova VČELCO  s.r.o. - Prístavba - aktualizácia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</si>
  <si>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</si>
  <si>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</si>
  <si>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</si>
  <si>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</si>
  <si>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</si>
  <si>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</si>
  <si>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</si>
  <si>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</si>
  <si>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</si>
  <si>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</si>
  <si>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</si>
  <si>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</si>
  <si>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</si>
  <si>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</si>
  <si>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</si>
  <si>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</si>
  <si>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</si>
  <si>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</si>
  <si>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</si>
  <si>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</si>
  <si>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</si>
  <si>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</si>
  <si>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</si>
  <si>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</si>
  <si>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</si>
  <si>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</si>
  <si>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</si>
  <si>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</si>
  <si>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</si>
  <si>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Dokončovacie práce - maľby</t>
  </si>
  <si>
    <t>M -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</si>
  <si>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</si>
  <si>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</si>
  <si>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</si>
  <si>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</si>
  <si>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</si>
  <si>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</si>
  <si>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</si>
  <si>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</si>
  <si>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</si>
  <si>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</si>
  <si>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</si>
  <si>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</si>
  <si>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</si>
  <si>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</si>
  <si>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</si>
  <si>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</si>
  <si>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</si>
  <si>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</si>
  <si>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</si>
  <si>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</si>
  <si>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</si>
  <si>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</si>
  <si>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122201109.S</t>
  </si>
  <si>
    <t>Odkopávky a prekopávky nezapažené. Príplatok k cenám za lepivosť horniny 3</t>
  </si>
  <si>
    <t>3</t>
  </si>
  <si>
    <t>132201201.S</t>
  </si>
  <si>
    <t>Výkop ryhy šírky 600-2000mm horn.3 do 100m3</t>
  </si>
  <si>
    <t>6</t>
  </si>
  <si>
    <t>132201209.S</t>
  </si>
  <si>
    <t>Príplatok k cenám za lepivosť pri hĺbení rýh š. nad 600 do 2 000 mm zapaž. i nezapažených, s urovnaním dna v hornine 3</t>
  </si>
  <si>
    <t>8</t>
  </si>
  <si>
    <t>5</t>
  </si>
  <si>
    <t>133201201.S</t>
  </si>
  <si>
    <t>Výkop šachty nezapaženej, hornina 3 do 100 m3</t>
  </si>
  <si>
    <t>10</t>
  </si>
  <si>
    <t>133201209.S</t>
  </si>
  <si>
    <t>Príplatok k cenám za lepivosť horniny tr.3</t>
  </si>
  <si>
    <t>12</t>
  </si>
  <si>
    <t>7</t>
  </si>
  <si>
    <t>162201102.S</t>
  </si>
  <si>
    <t>Vodorovné premiestnenie výkopku z horniny 1-4 nad 20-50m</t>
  </si>
  <si>
    <t>14</t>
  </si>
  <si>
    <t>162501122.S</t>
  </si>
  <si>
    <t>Vodorovné premiestnenie výkopku po spevnenej ceste z horniny tr.1-4, nad 100 do 1000 m3 na vzdialenosť do 3000 m</t>
  </si>
  <si>
    <t>16</t>
  </si>
  <si>
    <t>9</t>
  </si>
  <si>
    <t>162501123.S</t>
  </si>
  <si>
    <t>Vodorovné premiestnenie výkopku po spevnenej ceste z horniny tr.1-4, nad 100 do 1000 m3, príplatok k cene za každých ďalšich a začatých 1000 m</t>
  </si>
  <si>
    <t>18</t>
  </si>
  <si>
    <t>167101101.S</t>
  </si>
  <si>
    <t>Nakladanie neuľahnutého výkopku z hornín tr.1-4 do 100 m3</t>
  </si>
  <si>
    <t>11</t>
  </si>
  <si>
    <t>171201202.S</t>
  </si>
  <si>
    <t>Uloženie sypaniny na skládky nad 100 do 1000 m3</t>
  </si>
  <si>
    <t>22</t>
  </si>
  <si>
    <t>171209002.S</t>
  </si>
  <si>
    <t>Poplatok za skladovanie - zemina a kamenivo (17 05) ostatné</t>
  </si>
  <si>
    <t>t</t>
  </si>
  <si>
    <t>24</t>
  </si>
  <si>
    <t>13</t>
  </si>
  <si>
    <t>174101001.S</t>
  </si>
  <si>
    <t>Zásyp sypaninou so zhutnením jám, šachiet, rýh, zárezov alebo okolo objektov do 100 m3</t>
  </si>
  <si>
    <t>26</t>
  </si>
  <si>
    <t>183205501.S</t>
  </si>
  <si>
    <t>Vykonanie suchého výsevu osiva pre zelené strechy do 5°</t>
  </si>
  <si>
    <t>m2</t>
  </si>
  <si>
    <t>28</t>
  </si>
  <si>
    <t>15</t>
  </si>
  <si>
    <t>M</t>
  </si>
  <si>
    <t>005740000100</t>
  </si>
  <si>
    <t>Osivo pre extenzívne a jednoduché intenzívne zelené strechy typ E, vegetácia trávy - byliny, výdatnosť 1,43 g/m2,</t>
  </si>
  <si>
    <t>30</t>
  </si>
  <si>
    <t>Zakladanie</t>
  </si>
  <si>
    <t>212312111.S</t>
  </si>
  <si>
    <t>Lôžko pre trativod z betónu prostého</t>
  </si>
  <si>
    <t>32</t>
  </si>
  <si>
    <t>17</t>
  </si>
  <si>
    <t>212532111.S</t>
  </si>
  <si>
    <t>Lôžko pre trativod z kameniva hrubého drveného frakcie 16-32 mm</t>
  </si>
  <si>
    <t>34</t>
  </si>
  <si>
    <t>212756111.S</t>
  </si>
  <si>
    <t>Trativody z flexodrenážnych rúr, DN 100</t>
  </si>
  <si>
    <t>m</t>
  </si>
  <si>
    <t>36</t>
  </si>
  <si>
    <t>19</t>
  </si>
  <si>
    <t>273321411.S</t>
  </si>
  <si>
    <t>Betón základových dosiek, železový (bez výstuže), tr. C 25/30</t>
  </si>
  <si>
    <t>38</t>
  </si>
  <si>
    <t>273351217.S</t>
  </si>
  <si>
    <t>Debnenie stien základových dosiek, zhotovenie-tradičné</t>
  </si>
  <si>
    <t>40</t>
  </si>
  <si>
    <t>21</t>
  </si>
  <si>
    <t>273351218.S</t>
  </si>
  <si>
    <t>Debnenie stien základových dosiek, odstránenie-tradičné</t>
  </si>
  <si>
    <t>42</t>
  </si>
  <si>
    <t>273361821.S</t>
  </si>
  <si>
    <t>Výstuž základových dosiek z ocele B500 (10505)</t>
  </si>
  <si>
    <t>44</t>
  </si>
  <si>
    <t>23</t>
  </si>
  <si>
    <t>273362021.S</t>
  </si>
  <si>
    <t>Výstuž základových dosiek zo zvár. sietí KARI</t>
  </si>
  <si>
    <t>46</t>
  </si>
  <si>
    <t>274313711.S</t>
  </si>
  <si>
    <t>Betón základových pásov, prostý tr. C 25/30</t>
  </si>
  <si>
    <t>48</t>
  </si>
  <si>
    <t>25</t>
  </si>
  <si>
    <t>275321411.S</t>
  </si>
  <si>
    <t>Betón základových pätiek, železový (bez výstuže), tr. C 25/30</t>
  </si>
  <si>
    <t>50</t>
  </si>
  <si>
    <t>275351217.S</t>
  </si>
  <si>
    <t>Debnenie stien základových pätiek, zhotovenie-tradičné</t>
  </si>
  <si>
    <t>52</t>
  </si>
  <si>
    <t>27</t>
  </si>
  <si>
    <t>275351218.S</t>
  </si>
  <si>
    <t>Debnenie stien základových pätiek, odstránenie-tradičné</t>
  </si>
  <si>
    <t>54</t>
  </si>
  <si>
    <t>275361821.S</t>
  </si>
  <si>
    <t>Výstuž základových pätiek z ocele B500 (10505)</t>
  </si>
  <si>
    <t>56</t>
  </si>
  <si>
    <t>Zvislé a kompletné konštrukcie</t>
  </si>
  <si>
    <t>29</t>
  </si>
  <si>
    <t>311233141.S</t>
  </si>
  <si>
    <t>Murivo nosné (m3) z tehál pálených dierovaných brúsených na pero a drážku hrúbky 300 mm, na maltu pre tenké škáry</t>
  </si>
  <si>
    <t>58</t>
  </si>
  <si>
    <t>311272041.S.1.1</t>
  </si>
  <si>
    <t>Murivo nosné (m3) z betónových debniacich tvárnic s betónovou výplňou C 25/30 hrúbky 300 mm</t>
  </si>
  <si>
    <t>60</t>
  </si>
  <si>
    <t>31</t>
  </si>
  <si>
    <t>311361825</t>
  </si>
  <si>
    <t>Výstuž pre murivo nosné tvárnice s betónovou výplňou z ocele B500 (10505)</t>
  </si>
  <si>
    <t>62</t>
  </si>
  <si>
    <t>317121351.S2</t>
  </si>
  <si>
    <t>Montáž keramického prekladu do pripravených rýh svetl. otvoru 1800-2400 mm</t>
  </si>
  <si>
    <t>ks</t>
  </si>
  <si>
    <t>64</t>
  </si>
  <si>
    <t>33</t>
  </si>
  <si>
    <t>596460001500.S</t>
  </si>
  <si>
    <t>Keramický preklad nosný, lxšxv 2000x70x238 mm</t>
  </si>
  <si>
    <t>66</t>
  </si>
  <si>
    <t>317160314.S</t>
  </si>
  <si>
    <t>Keramický preklad nosný šírky 70 mm, výšky 238 mm, dĺžky 1750 mm</t>
  </si>
  <si>
    <t>68</t>
  </si>
  <si>
    <t>35</t>
  </si>
  <si>
    <t>317160319.S</t>
  </si>
  <si>
    <t>Keramický preklad nosný šírky 70 mm, výšky 238 mm, dĺžky 3000 mm</t>
  </si>
  <si>
    <t>70</t>
  </si>
  <si>
    <t>317321411.S</t>
  </si>
  <si>
    <t>Betón prekladov železový (bez výstuže) tr. C 25/30</t>
  </si>
  <si>
    <t>72</t>
  </si>
  <si>
    <t>37</t>
  </si>
  <si>
    <t>311321822.S.1</t>
  </si>
  <si>
    <t>Príplatok za pohľadový betón nadzákladových múrov a prekladov triedy SB 2</t>
  </si>
  <si>
    <t>74</t>
  </si>
  <si>
    <t>331351101.S</t>
  </si>
  <si>
    <t>Debnenie hranatých stĺpov prierezu pravouhlého štvoruholníka výšky do 4 m, zhotovenie-dielce</t>
  </si>
  <si>
    <t>76</t>
  </si>
  <si>
    <t>39</t>
  </si>
  <si>
    <t>317351107.S</t>
  </si>
  <si>
    <t xml:space="preserve">Debnenie prekladu  vrátane podpornej konštrukcie výšky do 4 m zhotovenie</t>
  </si>
  <si>
    <t>78</t>
  </si>
  <si>
    <t>317351108.S</t>
  </si>
  <si>
    <t xml:space="preserve">Debnenie prekladu  vrátane podpornej konštrukcie výšky do 4 m odstránenie</t>
  </si>
  <si>
    <t>80</t>
  </si>
  <si>
    <t>41</t>
  </si>
  <si>
    <t>317361821.S</t>
  </si>
  <si>
    <t>Výstuž prekladov z ocele B500 (10505)</t>
  </si>
  <si>
    <t>82</t>
  </si>
  <si>
    <t>330321822.S</t>
  </si>
  <si>
    <t>Príplatok za pohľadový betón stĺpov a pilierov triedy SB 2</t>
  </si>
  <si>
    <t>84</t>
  </si>
  <si>
    <t>43</t>
  </si>
  <si>
    <t>331321410.S</t>
  </si>
  <si>
    <t>Betón stĺpov a pilierov hranatých, ťahadiel, rámových stojok, vzpier, železový (bez výstuže) tr. C 25/30</t>
  </si>
  <si>
    <t>86</t>
  </si>
  <si>
    <t>331351102.S</t>
  </si>
  <si>
    <t>Debnenie hranatých stĺpov prierezu pravouhlého štvoruholníka výšky do 4 m, odstránenie-dielce</t>
  </si>
  <si>
    <t>88</t>
  </si>
  <si>
    <t>45</t>
  </si>
  <si>
    <t>331361821.S</t>
  </si>
  <si>
    <t>Výstuž stĺpov, pilierov, stojok hranatých z bet. ocele B500 (10505)</t>
  </si>
  <si>
    <t>90</t>
  </si>
  <si>
    <t>342240161.S</t>
  </si>
  <si>
    <t>Priečky z tehál pálených dierovaných brúsených na pero a drážku hrúbky 140 mm, na maltu pre tenké škáry</t>
  </si>
  <si>
    <t>92</t>
  </si>
  <si>
    <t>Vodorovné konštrukcie</t>
  </si>
  <si>
    <t>47</t>
  </si>
  <si>
    <t>411321414.S</t>
  </si>
  <si>
    <t xml:space="preserve">Betón stropov doskových a trámových,  železový tr. C 25/30</t>
  </si>
  <si>
    <t>94</t>
  </si>
  <si>
    <t>411323434.S</t>
  </si>
  <si>
    <t>Betón stropných klenieb, škrupín, železový tr. C 25/30 a súvisiace konštrukcie (pätkové a žľabové nosníky, tiahla, stužidlá, oblúkové rebrá)</t>
  </si>
  <si>
    <t>96</t>
  </si>
  <si>
    <t>49</t>
  </si>
  <si>
    <t>411323822.S</t>
  </si>
  <si>
    <t>Príplatok za pohľadový betón stropov a klenieb triedy SB 2</t>
  </si>
  <si>
    <t>98</t>
  </si>
  <si>
    <t>411351101.S</t>
  </si>
  <si>
    <t>Debnenie stropov doskových zhotovenie-dielce</t>
  </si>
  <si>
    <t>100</t>
  </si>
  <si>
    <t>51</t>
  </si>
  <si>
    <t>411351102.S</t>
  </si>
  <si>
    <t>Debnenie stropov doskových odstránenie-dielce</t>
  </si>
  <si>
    <t>102</t>
  </si>
  <si>
    <t>411354175.S</t>
  </si>
  <si>
    <t>Podporná konštrukcia stropov výšky do 4 m pre zaťaženie do 20 kPa zhotovenie</t>
  </si>
  <si>
    <t>104</t>
  </si>
  <si>
    <t>53</t>
  </si>
  <si>
    <t>411354176.S</t>
  </si>
  <si>
    <t>Podporná konštrukcia stropov výšky do 4 m pre zaťaženie do 20 kPa odstránenie</t>
  </si>
  <si>
    <t>106</t>
  </si>
  <si>
    <t>411361821.S</t>
  </si>
  <si>
    <t>Výstuž stropov doskových, trámových, vložkových,konzolových alebo balkónových, B500 (10505)</t>
  </si>
  <si>
    <t>108</t>
  </si>
  <si>
    <t>55</t>
  </si>
  <si>
    <t>411362021.S</t>
  </si>
  <si>
    <t>Výstuž stropov doskových, trámových, vložkových,konzolových alebo balkónových, zo zváraných sietí KARI</t>
  </si>
  <si>
    <t>110</t>
  </si>
  <si>
    <t>417321515.S</t>
  </si>
  <si>
    <t>Betón stužujúcich pásov a vencov železový tr. C 25/30</t>
  </si>
  <si>
    <t>112</t>
  </si>
  <si>
    <t>57</t>
  </si>
  <si>
    <t>417351115.S</t>
  </si>
  <si>
    <t>Debnenie bočníc stužujúcich pásov a vencov vrátane vzpier zhotovenie</t>
  </si>
  <si>
    <t>114</t>
  </si>
  <si>
    <t>417351116.S</t>
  </si>
  <si>
    <t>Debnenie bočníc stužujúcich pásov a vencov vrátane vzpier odstránenie</t>
  </si>
  <si>
    <t>116</t>
  </si>
  <si>
    <t>59</t>
  </si>
  <si>
    <t>417361821.S</t>
  </si>
  <si>
    <t>Výstuž stužujúcich pásov a vencov z betonárskej ocele B500 (10505)</t>
  </si>
  <si>
    <t>118</t>
  </si>
  <si>
    <t>430321414.S</t>
  </si>
  <si>
    <t>Schodiskové konštrukcie, betón železový tr. C 25/30</t>
  </si>
  <si>
    <t>120</t>
  </si>
  <si>
    <t>61</t>
  </si>
  <si>
    <t>430361821.S</t>
  </si>
  <si>
    <t>Výstuž schodiskových konštrukcií z betonárskej ocele B500 (10505)</t>
  </si>
  <si>
    <t>122</t>
  </si>
  <si>
    <t>431351121.S</t>
  </si>
  <si>
    <t>Debnenie do 4 m výšky - podest a podstupňových dosiek pôdorysne priamočiarych zhotovenie</t>
  </si>
  <si>
    <t>124</t>
  </si>
  <si>
    <t>63</t>
  </si>
  <si>
    <t>431351122.S</t>
  </si>
  <si>
    <t>Debnenie do 4 m výšky - podest a podstupňových dosiek pôdorysne priamočiarych odstránenie</t>
  </si>
  <si>
    <t>126</t>
  </si>
  <si>
    <t>434351141.S</t>
  </si>
  <si>
    <t>Debnenie stupňov na podstupňovej doske alebo na teréne pôdorysne priamočiarych zhotovenie</t>
  </si>
  <si>
    <t>128</t>
  </si>
  <si>
    <t>65</t>
  </si>
  <si>
    <t>434351142.S</t>
  </si>
  <si>
    <t>Debnenie stupňov na podstupňovej doske alebo na teréne pôdorysne priamočiarych odstránenie</t>
  </si>
  <si>
    <t>130</t>
  </si>
  <si>
    <t>451971111.S</t>
  </si>
  <si>
    <t>Položenie podkladovej vrstvy z geotextílie s prekrytím pásov 150 mm a uchytením sponami z betónovej ocele</t>
  </si>
  <si>
    <t>132</t>
  </si>
  <si>
    <t>67</t>
  </si>
  <si>
    <t>693110004500.S</t>
  </si>
  <si>
    <t>Geotextília polypropylénová netkaná 300 g/m2</t>
  </si>
  <si>
    <t>134</t>
  </si>
  <si>
    <t>Úpravy povrchov, podlahy, osadenie</t>
  </si>
  <si>
    <t>610991111.S</t>
  </si>
  <si>
    <t>Zakrývanie výplní vnútorných okenných otvorov, predmetov a konštrukcií</t>
  </si>
  <si>
    <t>136</t>
  </si>
  <si>
    <t>69</t>
  </si>
  <si>
    <t>611460112.S</t>
  </si>
  <si>
    <t>Príprava vnútorného podkladu stropov na betónové podklady kontaktným mostíkom</t>
  </si>
  <si>
    <t>138</t>
  </si>
  <si>
    <t>611460121.S</t>
  </si>
  <si>
    <t>Príprava vnútorného podkladu stropov penetráciou základnou</t>
  </si>
  <si>
    <t>140</t>
  </si>
  <si>
    <t>71</t>
  </si>
  <si>
    <t>611460364.S</t>
  </si>
  <si>
    <t>Vnútorná omietka stropov vápennocementová jednovrstvová, hr. 15 mm</t>
  </si>
  <si>
    <t>142</t>
  </si>
  <si>
    <t>612425921.S</t>
  </si>
  <si>
    <t>Omietka vápennocementová jednovrstvová vnútorného ostenia okenného alebo dverného hladká</t>
  </si>
  <si>
    <t>144</t>
  </si>
  <si>
    <t>73</t>
  </si>
  <si>
    <t>612460111.S</t>
  </si>
  <si>
    <t>Príprava vnútorného podkladu stien na silno a nerovnomerne nasiakavé podklady regulátorom nasiakavosti</t>
  </si>
  <si>
    <t>146</t>
  </si>
  <si>
    <t>612460112.S</t>
  </si>
  <si>
    <t>Príprava vnútorného podkladu stien na betónové podklady kontaktným mostíkom</t>
  </si>
  <si>
    <t>148</t>
  </si>
  <si>
    <t>75</t>
  </si>
  <si>
    <t>612460121.S</t>
  </si>
  <si>
    <t>Príprava vnútorného podkladu stien penetráciou základnou</t>
  </si>
  <si>
    <t>150</t>
  </si>
  <si>
    <t>612460364.S</t>
  </si>
  <si>
    <t>Vnútorná omietka stien vápennocementová jednovrstvová, hr. 15 mm</t>
  </si>
  <si>
    <t>152</t>
  </si>
  <si>
    <t>77</t>
  </si>
  <si>
    <t>620991121.S</t>
  </si>
  <si>
    <t>Zakrývanie výplní vonkajších otvorov s rámami a zárubňami, zábradlí, oplechovania, atď. zhotovené z lešenia akýmkoľvek spôsobom</t>
  </si>
  <si>
    <t>154</t>
  </si>
  <si>
    <t>622460121.S</t>
  </si>
  <si>
    <t>Príprava vonkajšieho podkladu stien penetráciou základnou</t>
  </si>
  <si>
    <t>156</t>
  </si>
  <si>
    <t>79</t>
  </si>
  <si>
    <t>622464221</t>
  </si>
  <si>
    <t>Vonkajšia omietka stien tenkovrstvová BAUMIT, silikátová, Silikátová omietka (Baumit SilikatTop), škrabaná, hr. 1,5 mm</t>
  </si>
  <si>
    <t>158</t>
  </si>
  <si>
    <t>622481119.S</t>
  </si>
  <si>
    <t>Potiahnutie vonkajších stien sklotextílnou mriežkou s celoplošným prilepením</t>
  </si>
  <si>
    <t>160</t>
  </si>
  <si>
    <t>81</t>
  </si>
  <si>
    <t>625250212.S</t>
  </si>
  <si>
    <t>Kontaktný zatepľovací systém z bieleho EPS hr. 140 mm, skrutkovacie kotvy</t>
  </si>
  <si>
    <t>162</t>
  </si>
  <si>
    <t>631312711.S</t>
  </si>
  <si>
    <t>Mazanina z betónu prostého (m3) tr. C 25/30 hr.nad 50 do 80 mm</t>
  </si>
  <si>
    <t>164</t>
  </si>
  <si>
    <t>83</t>
  </si>
  <si>
    <t>631316104.S1</t>
  </si>
  <si>
    <t>Povrchová úprava vsypovou zmesou pre priemyselné podlahy,TOPMIX</t>
  </si>
  <si>
    <t>166</t>
  </si>
  <si>
    <t>631680013.S</t>
  </si>
  <si>
    <t>Násyp - vegetačná vrstva zo substrátu s utlačením a urovnaním povrchu pre zelené strechy do 5°</t>
  </si>
  <si>
    <t>168</t>
  </si>
  <si>
    <t>Ostatné konštrukcie a práce-búranie</t>
  </si>
  <si>
    <t>85</t>
  </si>
  <si>
    <t>931961114</t>
  </si>
  <si>
    <t>Zvislé vložky do dilatačných škár, z polystyrénovej dosky hr. 20 mm</t>
  </si>
  <si>
    <t>170</t>
  </si>
  <si>
    <t>941941031</t>
  </si>
  <si>
    <t>Montáž lešenia ľahkého pracovného radového s podlahami šírky od 0,80 do 1,00 m, výšky do 10 m</t>
  </si>
  <si>
    <t>172</t>
  </si>
  <si>
    <t>87</t>
  </si>
  <si>
    <t>941941191</t>
  </si>
  <si>
    <t>Príplatok za prvý a každý ďalší i začatý mesiac použitia lešenia ľahkého pracovného radového s podlahami šírky od 0,80 do 1,00 m, výšky do 10 m</t>
  </si>
  <si>
    <t>174</t>
  </si>
  <si>
    <t>941941831</t>
  </si>
  <si>
    <t>Demontáž lešenia ľahkého pracovného radového s podlahami šírky nad 0,80 do 1,00 m, výšky do 10 m</t>
  </si>
  <si>
    <t>176</t>
  </si>
  <si>
    <t>89</t>
  </si>
  <si>
    <t>941955001</t>
  </si>
  <si>
    <t>Lešenie ľahké pracovné pomocné, s výškou lešeňovej podlahy do 1,20 m</t>
  </si>
  <si>
    <t>178</t>
  </si>
  <si>
    <t>941955102.S</t>
  </si>
  <si>
    <t>Lešenie ľahké pracovné v schodisku plochy do 6 m2, s výškou lešeňovej podlahy nad 1,50 do 3,5 m</t>
  </si>
  <si>
    <t>180</t>
  </si>
  <si>
    <t>91</t>
  </si>
  <si>
    <t>952901111</t>
  </si>
  <si>
    <t>Vyčistenie budov pri výške podlaží do 4m</t>
  </si>
  <si>
    <t>182</t>
  </si>
  <si>
    <t>953943121</t>
  </si>
  <si>
    <t>Osadenie drobných kovových predmetov do betónu pred zabetónovaním, hmotnosti do 1 kg/kus</t>
  </si>
  <si>
    <t>184</t>
  </si>
  <si>
    <t>93</t>
  </si>
  <si>
    <t>5539570000</t>
  </si>
  <si>
    <t>Tyč závitová M 16 mm</t>
  </si>
  <si>
    <t>186</t>
  </si>
  <si>
    <t>953995184</t>
  </si>
  <si>
    <t>Okenný a dverový dilatačný profil (plastový)</t>
  </si>
  <si>
    <t>188</t>
  </si>
  <si>
    <t>95</t>
  </si>
  <si>
    <t>953995421.S</t>
  </si>
  <si>
    <t>Rohový profil s integrovanou sieťovinou - pevný</t>
  </si>
  <si>
    <t>190</t>
  </si>
  <si>
    <t>959941133.S1</t>
  </si>
  <si>
    <t>Chemická kotva s vyvŕtaním otvoru</t>
  </si>
  <si>
    <t>192</t>
  </si>
  <si>
    <t>97</t>
  </si>
  <si>
    <t>962032231.S</t>
  </si>
  <si>
    <t xml:space="preserve">Búranie muriva alebo vybúranie otvorov plochy nad 4 m2 nadzákladového z tehál pálených, vápenopieskových, cementových na maltu,  -1,90500t</t>
  </si>
  <si>
    <t>194</t>
  </si>
  <si>
    <t>974031187.S</t>
  </si>
  <si>
    <t xml:space="preserve">Vysekávanie rýh v akomkoľvek murive tehlovom na akúkoľvek maltu do hĺbky 300 mm a š. do 300mm,  -0,10100t</t>
  </si>
  <si>
    <t>196</t>
  </si>
  <si>
    <t>99</t>
  </si>
  <si>
    <t>979011111.S</t>
  </si>
  <si>
    <t>Zvislá doprava sutiny a vybúraných hmôt za prvé podlažie nad alebo pod základným podlažím</t>
  </si>
  <si>
    <t>198</t>
  </si>
  <si>
    <t>979081111.S</t>
  </si>
  <si>
    <t>Odvoz sutiny a vybúraných hmôt na skládku do 1 km</t>
  </si>
  <si>
    <t>200</t>
  </si>
  <si>
    <t>101</t>
  </si>
  <si>
    <t>979081121.S</t>
  </si>
  <si>
    <t>Odvoz sutiny a vybúraných hmôt na skládku za každý ďalší 1 km</t>
  </si>
  <si>
    <t>202</t>
  </si>
  <si>
    <t>979082111.S</t>
  </si>
  <si>
    <t>Vnútrostavenisková doprava sutiny a vybúraných hmôt do 10 m</t>
  </si>
  <si>
    <t>204</t>
  </si>
  <si>
    <t>103</t>
  </si>
  <si>
    <t>979082121.S</t>
  </si>
  <si>
    <t>Vnútrostavenisková doprava sutiny a vybúraných hmôt za každých ďalších 5 m</t>
  </si>
  <si>
    <t>206</t>
  </si>
  <si>
    <t>979089012.S</t>
  </si>
  <si>
    <t>Poplatok za skladovanie - betón, tehly, dlaždice (17 01) ostatné</t>
  </si>
  <si>
    <t>208</t>
  </si>
  <si>
    <t>Presun hmôt HSV</t>
  </si>
  <si>
    <t>105</t>
  </si>
  <si>
    <t>998011002.S</t>
  </si>
  <si>
    <t>Presun hmôt pre budovy (801, 803, 812), zvislá konštr. z tehál, tvárnic, z kovu výšky do 12 m</t>
  </si>
  <si>
    <t>210</t>
  </si>
  <si>
    <t>PSV</t>
  </si>
  <si>
    <t>711</t>
  </si>
  <si>
    <t>Izolácie proti vode a vlhkosti</t>
  </si>
  <si>
    <t>711111001.S</t>
  </si>
  <si>
    <t>Zhotovenie izolácie proti zemnej vlhkosti vodorovná náterom penetračným za studena</t>
  </si>
  <si>
    <t>212</t>
  </si>
  <si>
    <t>107</t>
  </si>
  <si>
    <t>246170001400.S</t>
  </si>
  <si>
    <t>Lak penetračný</t>
  </si>
  <si>
    <t>kg</t>
  </si>
  <si>
    <t>214</t>
  </si>
  <si>
    <t>711112001.S</t>
  </si>
  <si>
    <t xml:space="preserve">Zhotovenie  izolácie proti zemnej vlhkosti zvislá penetračným náterom za studena</t>
  </si>
  <si>
    <t>216</t>
  </si>
  <si>
    <t>109</t>
  </si>
  <si>
    <t>218</t>
  </si>
  <si>
    <t>711131102.S</t>
  </si>
  <si>
    <t>Zhotovenie geotextílie alebo tkaniny na plochu vodorovnú</t>
  </si>
  <si>
    <t>220</t>
  </si>
  <si>
    <t>111</t>
  </si>
  <si>
    <t>693110003200.S</t>
  </si>
  <si>
    <t>Geotextília polypropylénová netkaná 500 g/m2</t>
  </si>
  <si>
    <t>222</t>
  </si>
  <si>
    <t>711131103.S</t>
  </si>
  <si>
    <t xml:space="preserve">Zhotovenie  izolácie proti zemnej vlhkosti vodorovne, separačná fólia na sucho</t>
  </si>
  <si>
    <t>224</t>
  </si>
  <si>
    <t>113</t>
  </si>
  <si>
    <t>283230007600.S</t>
  </si>
  <si>
    <t>Separačná PE fólia, šxl 1,25x80 m, plošná hmotnosť 100 g/m2</t>
  </si>
  <si>
    <t>226</t>
  </si>
  <si>
    <t>711141559.S</t>
  </si>
  <si>
    <t xml:space="preserve">Zhotovenie  izolácie proti zemnej vlhkosti a tlakovej vode vodorovná NAIP pritavením</t>
  </si>
  <si>
    <t>228</t>
  </si>
  <si>
    <t>115</t>
  </si>
  <si>
    <t>628330000100.1</t>
  </si>
  <si>
    <t>Pás asfaltový</t>
  </si>
  <si>
    <t>230</t>
  </si>
  <si>
    <t>232</t>
  </si>
  <si>
    <t>117</t>
  </si>
  <si>
    <t>628330000100.2</t>
  </si>
  <si>
    <t>234</t>
  </si>
  <si>
    <t>711142559.S</t>
  </si>
  <si>
    <t xml:space="preserve">Zhotovenie  izolácie proti zemnej vlhkosti a tlakovej vode zvislá NAIP pritavením</t>
  </si>
  <si>
    <t>236</t>
  </si>
  <si>
    <t>119</t>
  </si>
  <si>
    <t>238</t>
  </si>
  <si>
    <t>240</t>
  </si>
  <si>
    <t>121</t>
  </si>
  <si>
    <t>242</t>
  </si>
  <si>
    <t>998711202.S</t>
  </si>
  <si>
    <t>Presun hmôt pre izoláciu proti vode v objektoch výšky nad 6 do 12 m</t>
  </si>
  <si>
    <t>%</t>
  </si>
  <si>
    <t>244</t>
  </si>
  <si>
    <t>712</t>
  </si>
  <si>
    <t>Izolácie striech</t>
  </si>
  <si>
    <t>123</t>
  </si>
  <si>
    <t>712290010.S</t>
  </si>
  <si>
    <t>Zhotovenie parozábrany pre strechy ploché do 10°</t>
  </si>
  <si>
    <t>246</t>
  </si>
  <si>
    <t>283230007150.S</t>
  </si>
  <si>
    <t>Parozábrana špeciálna, PE fólia bez spevňujúcej mriežky</t>
  </si>
  <si>
    <t>248</t>
  </si>
  <si>
    <t>125</t>
  </si>
  <si>
    <t>712370050.S</t>
  </si>
  <si>
    <t>Zhotovenie povlakovej krytiny striech plochých do 10°PVC-P fóliou položenou voľne so zvarením spoju</t>
  </si>
  <si>
    <t>250</t>
  </si>
  <si>
    <t>245920000400.S</t>
  </si>
  <si>
    <t>Čistič - doplnok k fóliovým systémom</t>
  </si>
  <si>
    <t>252</t>
  </si>
  <si>
    <t>127</t>
  </si>
  <si>
    <t>245920000900.S</t>
  </si>
  <si>
    <t>Zálievka pre poisťovanie tesnosti zvarov fóliou z PVC-P</t>
  </si>
  <si>
    <t>254</t>
  </si>
  <si>
    <t>283220002000.S</t>
  </si>
  <si>
    <t>Hydroizolačná fólia PVC-P hr. 1,5 mm izolácia plochých striech</t>
  </si>
  <si>
    <t>256</t>
  </si>
  <si>
    <t>129</t>
  </si>
  <si>
    <t>712370380.S</t>
  </si>
  <si>
    <t>Zhotovenie povlakovej krytiny striech plochých do 10° nopovou fóliou položenou voľne pre vegetačné strechy</t>
  </si>
  <si>
    <t>258</t>
  </si>
  <si>
    <t>283230006621.S1</t>
  </si>
  <si>
    <t>Drenážna a hydroakumulačná vrstva pre zelené strechy, panely OPTIGREN FKD 25</t>
  </si>
  <si>
    <t>260</t>
  </si>
  <si>
    <t>131</t>
  </si>
  <si>
    <t>712873230.S</t>
  </si>
  <si>
    <t>Zhotovenie povlakovej krytiny vytiahnutím izol.povlaku z PVC-P fólie na konštrukcie prevyšujúce úroveň strechy do 50 cm so zvarením spoju</t>
  </si>
  <si>
    <t>262</t>
  </si>
  <si>
    <t>264</t>
  </si>
  <si>
    <t>133</t>
  </si>
  <si>
    <t>266</t>
  </si>
  <si>
    <t>712990040.S</t>
  </si>
  <si>
    <t>Položenie geotextílie vodorovne alebo zvislo na strechy ploché do 10°</t>
  </si>
  <si>
    <t>268</t>
  </si>
  <si>
    <t>135</t>
  </si>
  <si>
    <t>270</t>
  </si>
  <si>
    <t>272</t>
  </si>
  <si>
    <t>137</t>
  </si>
  <si>
    <t>283230006620.1</t>
  </si>
  <si>
    <t>Ochranná a akumulačná geotextília</t>
  </si>
  <si>
    <t>274</t>
  </si>
  <si>
    <t>712990311.S</t>
  </si>
  <si>
    <t>Zhotovenie filtračnej vrstvy z textílie pre zelené strechy do 5°</t>
  </si>
  <si>
    <t>276</t>
  </si>
  <si>
    <t>139</t>
  </si>
  <si>
    <t>693710001030</t>
  </si>
  <si>
    <t>Textília filtračná FIL 105, plošná hmotnosť 105 g/m2,</t>
  </si>
  <si>
    <t>278</t>
  </si>
  <si>
    <t>712991040.S</t>
  </si>
  <si>
    <t>Montáž podkladnej konštrukcie z OSB dosiek na atike šírky 411 - 620 mm pod klampiarske konštrukcie</t>
  </si>
  <si>
    <t>280</t>
  </si>
  <si>
    <t>141</t>
  </si>
  <si>
    <t>311690001000.S</t>
  </si>
  <si>
    <t>Rozperný nit 6x30 mm do betónu, hliníkový</t>
  </si>
  <si>
    <t>282</t>
  </si>
  <si>
    <t>607260000300.S1</t>
  </si>
  <si>
    <t>Doska OSB nebrúsená hr. 20 mm</t>
  </si>
  <si>
    <t>284</t>
  </si>
  <si>
    <t>143</t>
  </si>
  <si>
    <t>998712202.S</t>
  </si>
  <si>
    <t>Presun hmôt pre izoláciu povlakovej krytiny v objektoch výšky nad 6 do 12 m</t>
  </si>
  <si>
    <t>286</t>
  </si>
  <si>
    <t>713</t>
  </si>
  <si>
    <t>Izolácie tepelné</t>
  </si>
  <si>
    <t>713131111.S</t>
  </si>
  <si>
    <t>Montáž tepelnej izolácie stien minerálnou vlnou, pribitím na konštrukciu</t>
  </si>
  <si>
    <t>288</t>
  </si>
  <si>
    <t>145</t>
  </si>
  <si>
    <t>631440041800.S</t>
  </si>
  <si>
    <t>Doska z minerálnej vlny hr. 60 mm, izolácia pre nezaťažené ľahké priečky, šikmé strechy, stropy, podhľady</t>
  </si>
  <si>
    <t>290</t>
  </si>
  <si>
    <t>713132132.S</t>
  </si>
  <si>
    <t>Montáž tepelnej izolácie stien polystyrénom, celoplošným prilepením</t>
  </si>
  <si>
    <t>292</t>
  </si>
  <si>
    <t>147</t>
  </si>
  <si>
    <t>283720011400.S</t>
  </si>
  <si>
    <t>Doska EPS hr. 100 mm so zníženou nasiakavosťou pre zateplenie suterénu</t>
  </si>
  <si>
    <t>294</t>
  </si>
  <si>
    <t>713132133.S</t>
  </si>
  <si>
    <t>Montáž tepelnej izolácie stien polystyrénom, bodovým prilepením</t>
  </si>
  <si>
    <t>296</t>
  </si>
  <si>
    <t>149</t>
  </si>
  <si>
    <t>283750001200.S</t>
  </si>
  <si>
    <t>Doska XPS hr. 140 mm, zateplenie soklov, suterénov, podláh</t>
  </si>
  <si>
    <t>298</t>
  </si>
  <si>
    <t>300</t>
  </si>
  <si>
    <t>151</t>
  </si>
  <si>
    <t>283720008000</t>
  </si>
  <si>
    <t>Doska EPS 100S hr. 100 mm, na zateplenie podláh a plochých striech,</t>
  </si>
  <si>
    <t>302</t>
  </si>
  <si>
    <t>713132134.S</t>
  </si>
  <si>
    <t>Montáž tepelnej izolácie stien polystyrénom, vložením voľne v jednej vrstve</t>
  </si>
  <si>
    <t>304</t>
  </si>
  <si>
    <t>153</t>
  </si>
  <si>
    <t>306</t>
  </si>
  <si>
    <t>713142160.S</t>
  </si>
  <si>
    <t>Montáž tepelnej izolácie striech plochých do 10° spádovými doskami z polystyrénu v jednej vrstve</t>
  </si>
  <si>
    <t>308</t>
  </si>
  <si>
    <t>155</t>
  </si>
  <si>
    <t>283760007400</t>
  </si>
  <si>
    <t>Spádová doska zo sivého EPS 100S pre vyspádovanie plochých striech,</t>
  </si>
  <si>
    <t>310</t>
  </si>
  <si>
    <t>713142250.S</t>
  </si>
  <si>
    <t>Montáž tepelnej izolácie striech plochých do 10° polystyrénom, dvojvrstvová kladenými voľne</t>
  </si>
  <si>
    <t>312</t>
  </si>
  <si>
    <t>157</t>
  </si>
  <si>
    <t>283720008300.S</t>
  </si>
  <si>
    <t>Doska EPS hr. 160 mm, pevnosť v tlaku 100 kPa, na zateplenie podláh a plochých striech</t>
  </si>
  <si>
    <t>314</t>
  </si>
  <si>
    <t>713161530.S</t>
  </si>
  <si>
    <t>Montáž tepelnej izolácie striech šikmých prichytená pribitím a vyviazaním na latovanie medzi a pod krokvy hr. nad 10 cm</t>
  </si>
  <si>
    <t>316</t>
  </si>
  <si>
    <t>159</t>
  </si>
  <si>
    <t>631650001900.S</t>
  </si>
  <si>
    <t>Pás zo sklenej vlny hr. 200 mm pre šikmé strechy</t>
  </si>
  <si>
    <t>318</t>
  </si>
  <si>
    <t>713161600.S</t>
  </si>
  <si>
    <t>Montáž tepelnej izolácie striech šikmých nad krokvy z minerálnej vlny hr. do 10 cm</t>
  </si>
  <si>
    <t>320</t>
  </si>
  <si>
    <t>161</t>
  </si>
  <si>
    <t>631650000100.S</t>
  </si>
  <si>
    <t>Pás zo sklenej vlny hr. 50 mm pre šikmé strechy</t>
  </si>
  <si>
    <t>322</t>
  </si>
  <si>
    <t>713161610.S</t>
  </si>
  <si>
    <t>Montáž tepelnej izolácie striech šikmých nad krokvy z minerálnej vlny hr. nad 10 cm</t>
  </si>
  <si>
    <t>324</t>
  </si>
  <si>
    <t>163</t>
  </si>
  <si>
    <t>631650000400.S</t>
  </si>
  <si>
    <t>Pás zo sklenej vlny hr. 150 mm pre šikmé strechy</t>
  </si>
  <si>
    <t>326</t>
  </si>
  <si>
    <t>998713202.S</t>
  </si>
  <si>
    <t>Presun hmôt pre izolácie tepelné v objektoch výšky nad 6 m do 12 m</t>
  </si>
  <si>
    <t>328</t>
  </si>
  <si>
    <t>721</t>
  </si>
  <si>
    <t>Zdravotech. vnútorná kanalizácia</t>
  </si>
  <si>
    <t>722- or.cena</t>
  </si>
  <si>
    <t>Štrbinové nerezové žľaby</t>
  </si>
  <si>
    <t>súb</t>
  </si>
  <si>
    <t>332</t>
  </si>
  <si>
    <t>722</t>
  </si>
  <si>
    <t>Zdravotechnika - vnútorný vodovod</t>
  </si>
  <si>
    <t>722250040.S</t>
  </si>
  <si>
    <t>Montáž skrinky nástenného hydrantu bez vybavenia</t>
  </si>
  <si>
    <t>336</t>
  </si>
  <si>
    <t>169</t>
  </si>
  <si>
    <t>449170000500.S</t>
  </si>
  <si>
    <t>Skriňa nástenného hydrantu D 25 bez vybavenia oceľová, šxvxhl 460x460x110 mm</t>
  </si>
  <si>
    <t>338</t>
  </si>
  <si>
    <t>722250180.S</t>
  </si>
  <si>
    <t>Montáž hasiaceho prístroja na stenu</t>
  </si>
  <si>
    <t>340</t>
  </si>
  <si>
    <t>171</t>
  </si>
  <si>
    <t>449170000800.S</t>
  </si>
  <si>
    <t>Prenosný hasiaci prístroj snehový CO2 S5Če 5 kg</t>
  </si>
  <si>
    <t>342</t>
  </si>
  <si>
    <t>449170000900.S</t>
  </si>
  <si>
    <t>Prenosný hasiaci prístroj práškový P6Če 6 kg, 21A</t>
  </si>
  <si>
    <t>344</t>
  </si>
  <si>
    <t>762</t>
  </si>
  <si>
    <t>Konštrukcie tesárske</t>
  </si>
  <si>
    <t>175</t>
  </si>
  <si>
    <t>762332110.S</t>
  </si>
  <si>
    <t>Montáž viazaných konštrukcií krovov striech z reziva priemernej plochy do 120 cm2</t>
  </si>
  <si>
    <t>350</t>
  </si>
  <si>
    <t>762332120.S</t>
  </si>
  <si>
    <t>Montáž viazaných konštrukcií krovov striech z reziva priemernej plochy 120 - 224 cm2</t>
  </si>
  <si>
    <t>352</t>
  </si>
  <si>
    <t>177</t>
  </si>
  <si>
    <t>762332130.S</t>
  </si>
  <si>
    <t>Montáž viazaných konštrukcií krovov striech z reziva priemernej plochy 224 - 288 cm2</t>
  </si>
  <si>
    <t>354</t>
  </si>
  <si>
    <t>762332140.S</t>
  </si>
  <si>
    <t>Montáž viazaných konštrukcií krovov striech z reziva priemernej plochy 288 - 450 cm2</t>
  </si>
  <si>
    <t>356</t>
  </si>
  <si>
    <t>179</t>
  </si>
  <si>
    <t>6051559201</t>
  </si>
  <si>
    <t>Rezivo krovu</t>
  </si>
  <si>
    <t>358</t>
  </si>
  <si>
    <t>762341201.S</t>
  </si>
  <si>
    <t>Montáž latovania jednoduchých striech pre sklon do 60°</t>
  </si>
  <si>
    <t>360</t>
  </si>
  <si>
    <t>181</t>
  </si>
  <si>
    <t>605140001700.S</t>
  </si>
  <si>
    <t>Laty z borovice akosť I, prierez do 25 cm2, dĺ. 4000-6500 mm</t>
  </si>
  <si>
    <t>362</t>
  </si>
  <si>
    <t>762341253.S</t>
  </si>
  <si>
    <t>Montáž kontralát pre sklon nad 35°</t>
  </si>
  <si>
    <t>364</t>
  </si>
  <si>
    <t>183</t>
  </si>
  <si>
    <t>366</t>
  </si>
  <si>
    <t>762395000.S</t>
  </si>
  <si>
    <t>Spojovacie prostriedky pre viazané konštrukcie krovov, debnenie a laťovanie, nadstrešné konštr., spádové kliny - svorky, dosky, klince, pásová oceľ, vruty</t>
  </si>
  <si>
    <t>368</t>
  </si>
  <si>
    <t>185</t>
  </si>
  <si>
    <t>762810016.S</t>
  </si>
  <si>
    <t>Záklop stropov z dosiek OSB skrutkovaných na trámy na zraz hr. dosky 20 mm</t>
  </si>
  <si>
    <t>370</t>
  </si>
  <si>
    <t>762822120.S</t>
  </si>
  <si>
    <t>Montáž stropníc z hraneného a polohraneného reziva prierezovej plochy 144 - 288 cm2</t>
  </si>
  <si>
    <t>372</t>
  </si>
  <si>
    <t>187</t>
  </si>
  <si>
    <t>605720000100.S</t>
  </si>
  <si>
    <t>Hranoly BSH-lepené vrstvené, sušené 12±2% pohľadová kvalita, hr. 80-1240 mm, š. 80-240 mm, dĺ.12000 mm, pevnostná trieda GL 24(BS 11) možnosť GL 28(BS 14)</t>
  </si>
  <si>
    <t>374</t>
  </si>
  <si>
    <t>762895000.S</t>
  </si>
  <si>
    <t>Spojovacie prostriedky pre záklop, stropnice, podbíjanie - klince, svorky</t>
  </si>
  <si>
    <t>376</t>
  </si>
  <si>
    <t>189</t>
  </si>
  <si>
    <t>998762202.S</t>
  </si>
  <si>
    <t>Presun hmôt pre konštrukcie tesárske v objektoch výšky do 12 m</t>
  </si>
  <si>
    <t>378</t>
  </si>
  <si>
    <t>763</t>
  </si>
  <si>
    <t>Konštrukcie - drevostavby</t>
  </si>
  <si>
    <t>763115112</t>
  </si>
  <si>
    <t>Priečka SDK Rigips hr. 100 mm jednoducho opláštená doskami RB 12,5 mm s tep. Izoláciou, CW 75</t>
  </si>
  <si>
    <t>380</t>
  </si>
  <si>
    <t>191</t>
  </si>
  <si>
    <t>763160001</t>
  </si>
  <si>
    <t>Podkrovie SDK Rigips RB 12.5 mm, na konštrukcií R-CD a krokvových závesoch bez TI</t>
  </si>
  <si>
    <t>382</t>
  </si>
  <si>
    <t>763190020.S1</t>
  </si>
  <si>
    <t>SDK strop - kladenie parozábrany</t>
  </si>
  <si>
    <t>384</t>
  </si>
  <si>
    <t>193</t>
  </si>
  <si>
    <t>283290004000.S</t>
  </si>
  <si>
    <t>Parozábrana, plošná hmotnosť 140 g/m2</t>
  </si>
  <si>
    <t>386</t>
  </si>
  <si>
    <t>998763403.S</t>
  </si>
  <si>
    <t>Presun hmôt pre sádrokartónové konštrukcie v stavbách (objektoch) výšky od 7 do 24 m</t>
  </si>
  <si>
    <t>388</t>
  </si>
  <si>
    <t>764</t>
  </si>
  <si>
    <t>Konštrukcie klampiarske</t>
  </si>
  <si>
    <t>195</t>
  </si>
  <si>
    <t>764327220.S</t>
  </si>
  <si>
    <t>Oplechovanie z pozinkovaného farbeného PZf plechu, odkvapov na strechách s tvrdou krytinou r.š. 330 mm</t>
  </si>
  <si>
    <t>390</t>
  </si>
  <si>
    <t>764351405.S</t>
  </si>
  <si>
    <t>Žľaby z pozinkovaného farbeného PZf plechu, pododkvapové štvorhranné r.š. 400 mm</t>
  </si>
  <si>
    <t>392</t>
  </si>
  <si>
    <t>197</t>
  </si>
  <si>
    <t>764359431.S</t>
  </si>
  <si>
    <t>Kotlík štvorhranný z pozinkovaného farbeného PZf plechu, pre pododkvapové žľaby rozmerov 200x250x350 mm</t>
  </si>
  <si>
    <t>394</t>
  </si>
  <si>
    <t>764430460.S</t>
  </si>
  <si>
    <t>Oplechovanie muriva a atík z pozinkovaného farbeného PZf plechu, vrátane rohov r.š. 750 mm</t>
  </si>
  <si>
    <t>396</t>
  </si>
  <si>
    <t>199</t>
  </si>
  <si>
    <t>764451402.S</t>
  </si>
  <si>
    <t>Zvodové rúry z pozinkovaného farbeného PZf plechu, štvorcové s dĺžkou strany 100 mm</t>
  </si>
  <si>
    <t>398</t>
  </si>
  <si>
    <t>764454444.S</t>
  </si>
  <si>
    <t>Rohový strešný vtok</t>
  </si>
  <si>
    <t>400</t>
  </si>
  <si>
    <t>201</t>
  </si>
  <si>
    <t>998764202.S</t>
  </si>
  <si>
    <t>Presun hmôt pre konštrukcie klampiarske v objektoch výšky nad 6 do 12 m</t>
  </si>
  <si>
    <t>402</t>
  </si>
  <si>
    <t>765</t>
  </si>
  <si>
    <t>Konštrukcie - krytiny tvrdé</t>
  </si>
  <si>
    <t>765310040.S</t>
  </si>
  <si>
    <t>Keramická krytina hladká, jednoduchých striech, sklon od 35° do 60°</t>
  </si>
  <si>
    <t>404</t>
  </si>
  <si>
    <t>203</t>
  </si>
  <si>
    <t>765310237.S</t>
  </si>
  <si>
    <t>Hrebeň z hrebenáčov pre krytinu hladkú, s použitím vetracieho pásu, sklon od 35° do 60°</t>
  </si>
  <si>
    <t>406</t>
  </si>
  <si>
    <t>765310384.S</t>
  </si>
  <si>
    <t>Štítová hrana z okrajových škridiel pre krytinu drážkovú</t>
  </si>
  <si>
    <t>408</t>
  </si>
  <si>
    <t>205</t>
  </si>
  <si>
    <t>765901165</t>
  </si>
  <si>
    <t xml:space="preserve">Strešná fólia  nad 35°, na krokvy</t>
  </si>
  <si>
    <t>410</t>
  </si>
  <si>
    <t>998765202.S</t>
  </si>
  <si>
    <t>Presun hmôt pre tvrdé krytiny v objektoch výšky nad 6 do 12 m</t>
  </si>
  <si>
    <t>412</t>
  </si>
  <si>
    <t>766</t>
  </si>
  <si>
    <t>Konštrukcie stolárske</t>
  </si>
  <si>
    <t>207</t>
  </si>
  <si>
    <t>766241042.S</t>
  </si>
  <si>
    <t>Montáž dreveného samonosného schodiska s dvoma vnútornými schodnicami bez podstupnice</t>
  </si>
  <si>
    <t>414</t>
  </si>
  <si>
    <t>61233 - or. cena</t>
  </si>
  <si>
    <t>Dodávka dreveného schodiska atyp.</t>
  </si>
  <si>
    <t>416</t>
  </si>
  <si>
    <t>209</t>
  </si>
  <si>
    <t>766642115.S</t>
  </si>
  <si>
    <t>Montáž dverí posuvných jednokrídlových, posun na stene - pol.8</t>
  </si>
  <si>
    <t>418</t>
  </si>
  <si>
    <t>611610000452.S1</t>
  </si>
  <si>
    <t>Dvere vnútorné jednokrídlové masív atyp, šírka 900-2350 mm, plné</t>
  </si>
  <si>
    <t>420</t>
  </si>
  <si>
    <t>211</t>
  </si>
  <si>
    <t>611610006300.S</t>
  </si>
  <si>
    <t>Montážny materiál pre dvere, okná</t>
  </si>
  <si>
    <t>eur</t>
  </si>
  <si>
    <t>422</t>
  </si>
  <si>
    <t>766642125.S</t>
  </si>
  <si>
    <t>Montáž dverí posuvných dvojkrídlových, posun na stene - pol. 7</t>
  </si>
  <si>
    <t>424</t>
  </si>
  <si>
    <t>213</t>
  </si>
  <si>
    <t>426</t>
  </si>
  <si>
    <t>428</t>
  </si>
  <si>
    <t>215</t>
  </si>
  <si>
    <t>766662112.S</t>
  </si>
  <si>
    <t>Montáž dverového krídla otočného jednokrídlového poldrážkového, do existujúcej zárubne, vrátane kovania</t>
  </si>
  <si>
    <t>430</t>
  </si>
  <si>
    <t>549150000600.S</t>
  </si>
  <si>
    <t>Kľučka dverová a rozeta 2x, nehrdzavejúca oceľ, povrch nerez brúsený</t>
  </si>
  <si>
    <t>432</t>
  </si>
  <si>
    <t>217</t>
  </si>
  <si>
    <t>611610000800.S</t>
  </si>
  <si>
    <t>Dvere vnútorné jednokrídlové, šírka 600-900 mm, výplň papierová voština, povrch CPL laminát, mechanicky odolné plné</t>
  </si>
  <si>
    <t>434</t>
  </si>
  <si>
    <t>766662132.S</t>
  </si>
  <si>
    <t>Montáž dverového krídla otočného dvojkrídlového poldrážkového, do existujúcej zárubne, vrátane kovania</t>
  </si>
  <si>
    <t>436</t>
  </si>
  <si>
    <t>219</t>
  </si>
  <si>
    <t>438</t>
  </si>
  <si>
    <t>611610000400.S1</t>
  </si>
  <si>
    <t>Dvere vnútorné jednokrídlové, šírka 600-900 mm, v-2350 mm, výplň papierová voština, povrch fólia, plné</t>
  </si>
  <si>
    <t>440</t>
  </si>
  <si>
    <t>221</t>
  </si>
  <si>
    <t>766671000.S</t>
  </si>
  <si>
    <t>Montáž okna strešného vrátane príslušenstva, veľkosť okna 66x118 cm</t>
  </si>
  <si>
    <t>442</t>
  </si>
  <si>
    <t>611310005500.S</t>
  </si>
  <si>
    <t>Strešné okno drevené kyvné, šxv 660x1180 mm s kľučkou</t>
  </si>
  <si>
    <t>444</t>
  </si>
  <si>
    <t>223</t>
  </si>
  <si>
    <t>611380004700.S</t>
  </si>
  <si>
    <t>Lemovanie hliníkové, šxv 660x1180 mm bez zatepľovacej sady, pre plochú strešnú krytinu do výšky 16 mm</t>
  </si>
  <si>
    <t>446</t>
  </si>
  <si>
    <t>766702111.S</t>
  </si>
  <si>
    <t>Montáž zárubní obložkových pre dvere jednokrídlové</t>
  </si>
  <si>
    <t>448</t>
  </si>
  <si>
    <t>225</t>
  </si>
  <si>
    <t>611810002200.S</t>
  </si>
  <si>
    <t>Zárubňa vnútorná obložková, šírka 600-900 mm, výška 1970 mm, DTD doska, povrch fólia, pre stenu hrúbky 60-170 mm, pre jednokrídlové dvere</t>
  </si>
  <si>
    <t>450</t>
  </si>
  <si>
    <t>998766202.S</t>
  </si>
  <si>
    <t>Presun hmot pre konštrukcie stolárske v objektoch výšky nad 6 do 12 m</t>
  </si>
  <si>
    <t>452</t>
  </si>
  <si>
    <t>767</t>
  </si>
  <si>
    <t>Konštrukcie doplnkové kovové</t>
  </si>
  <si>
    <t>227</t>
  </si>
  <si>
    <t>767 - 1 or.cena</t>
  </si>
  <si>
    <t xml:space="preserve">Montáž a dodávka hliníkových protipožiarnych dverí   1500x2350 mm ,pož.odolnosť EW 30D3 -C</t>
  </si>
  <si>
    <t>kpl.</t>
  </si>
  <si>
    <t>454</t>
  </si>
  <si>
    <t>767 - 2 or.cena</t>
  </si>
  <si>
    <t>Brána rolovacia do boxu el.pohon, 2400x2520 mm, D+M, pol.11</t>
  </si>
  <si>
    <t>kpl</t>
  </si>
  <si>
    <t>456</t>
  </si>
  <si>
    <t>229</t>
  </si>
  <si>
    <t>767 - 3 or.cena</t>
  </si>
  <si>
    <t>Zábradlový systém z oceľových tyčí dreveného rebríkového schodiska. D+M</t>
  </si>
  <si>
    <t>458</t>
  </si>
  <si>
    <t>767646520.1</t>
  </si>
  <si>
    <t>Montáž dverí kovových - hliníkových, 1 m obvodu dverí</t>
  </si>
  <si>
    <t>460</t>
  </si>
  <si>
    <t>231</t>
  </si>
  <si>
    <t>553410032400.1</t>
  </si>
  <si>
    <t>Vokajšie dvere hliníkové jednokrídlové otočné šxv 1500x2350 mm, pol. 02</t>
  </si>
  <si>
    <t>462</t>
  </si>
  <si>
    <t>553410033500.1</t>
  </si>
  <si>
    <t xml:space="preserve">Vonkajšie dvere hliníkové  dvojkrídlové, šxv 2400x2350 mm,pol. 03</t>
  </si>
  <si>
    <t>464</t>
  </si>
  <si>
    <t>233</t>
  </si>
  <si>
    <t>767161110.S</t>
  </si>
  <si>
    <t>Montáž zábradlia rovného z rúrok do muriva, s hmotnosťou 1 metra zábradlia do 20 kg</t>
  </si>
  <si>
    <t>466</t>
  </si>
  <si>
    <t>5534666960.1</t>
  </si>
  <si>
    <t xml:space="preserve">Zábradlie dvojdielne otváratelné  nerez - atyp</t>
  </si>
  <si>
    <t>468</t>
  </si>
  <si>
    <t>235</t>
  </si>
  <si>
    <t>767221110</t>
  </si>
  <si>
    <t>Montáž zábradlí schodísk z rúrok do muriva, s hmotnosťou 1 bm zábradlia do 15 kg</t>
  </si>
  <si>
    <t>470</t>
  </si>
  <si>
    <t>5534666950</t>
  </si>
  <si>
    <t xml:space="preserve">Zábradlie schodiskové  nerez- atyp.</t>
  </si>
  <si>
    <t>472</t>
  </si>
  <si>
    <t>237</t>
  </si>
  <si>
    <t>767612100.S</t>
  </si>
  <si>
    <t>Montáž okien hliníkových s hydroizolačnými ISO páskami (exteriérová a interiérová)</t>
  </si>
  <si>
    <t>474</t>
  </si>
  <si>
    <t>283290006100.S</t>
  </si>
  <si>
    <t>Tesniaca paropriepustná fólia polymér-flísová, š. 290 mm, dĺ. 30 m, pre tesnenie pripájacej škáry okenného rámu a muriva z exteriéru</t>
  </si>
  <si>
    <t>476</t>
  </si>
  <si>
    <t>239</t>
  </si>
  <si>
    <t>553410009150.S1</t>
  </si>
  <si>
    <t>Okno hliníkové jednokrídlové OS, vxš 1250x1500 mm, izolačné dvojsklo/trojsklo</t>
  </si>
  <si>
    <t>478</t>
  </si>
  <si>
    <t>998767202.S</t>
  </si>
  <si>
    <t>Presun hmôt pre kovové stavebné doplnkové konštrukcie v objektoch výšky nad 6 do 12 m</t>
  </si>
  <si>
    <t>480</t>
  </si>
  <si>
    <t>771</t>
  </si>
  <si>
    <t>Podlahy z dlaždíc</t>
  </si>
  <si>
    <t>241</t>
  </si>
  <si>
    <t>771275307.S</t>
  </si>
  <si>
    <t>Montáž obkladov schodiskových stupňov dlaždicami do flexibilného tmelu veľ. 300 x 300 mm</t>
  </si>
  <si>
    <t>482</t>
  </si>
  <si>
    <t>597740001600.S</t>
  </si>
  <si>
    <t>Dlaždice keramické, lxvxhr 297x297x8 mm, hutné glazované</t>
  </si>
  <si>
    <t>484</t>
  </si>
  <si>
    <t>243</t>
  </si>
  <si>
    <t>998771202.S</t>
  </si>
  <si>
    <t>Presun hmôt pre podlahy z dlaždíc v objektoch výšky nad 6 do 12 m</t>
  </si>
  <si>
    <t>486</t>
  </si>
  <si>
    <t>777</t>
  </si>
  <si>
    <t>Podlahy syntetické</t>
  </si>
  <si>
    <t>777 - 1 or.cena</t>
  </si>
  <si>
    <t>Polyuretánová povrchová úprava</t>
  </si>
  <si>
    <t>488</t>
  </si>
  <si>
    <t>245</t>
  </si>
  <si>
    <t>777 - 2 or.cena</t>
  </si>
  <si>
    <t>Podlahový fabion</t>
  </si>
  <si>
    <t>490</t>
  </si>
  <si>
    <t>998777202.S</t>
  </si>
  <si>
    <t>Presun hmôt pre podlahy syntetické v objektoch výšky nad 6 do 12 m</t>
  </si>
  <si>
    <t>492</t>
  </si>
  <si>
    <t>781</t>
  </si>
  <si>
    <t>Obklady</t>
  </si>
  <si>
    <t>247</t>
  </si>
  <si>
    <t>781445018.S</t>
  </si>
  <si>
    <t>Montáž obkladov vnútor. stien z obkladačiek kladených do tmelu veľ. 200x200 mm</t>
  </si>
  <si>
    <t>494</t>
  </si>
  <si>
    <t>597640000400.S</t>
  </si>
  <si>
    <t>Obkladačky keramické glazované jednofarebné hladké lxv 200x200x14 mm</t>
  </si>
  <si>
    <t>496</t>
  </si>
  <si>
    <t>249</t>
  </si>
  <si>
    <t>998781202.S</t>
  </si>
  <si>
    <t>Presun hmôt pre obklady keramické v objektoch výšky nad 6 do 12 m</t>
  </si>
  <si>
    <t>498</t>
  </si>
  <si>
    <t>783</t>
  </si>
  <si>
    <t>Nátery</t>
  </si>
  <si>
    <t>783180161.S</t>
  </si>
  <si>
    <t>Nátery oceľových konštrukcií protipožiarne vypeňovacie stredných B a plnostenných D, hr. 200 µm</t>
  </si>
  <si>
    <t>500</t>
  </si>
  <si>
    <t>251</t>
  </si>
  <si>
    <t>783192107.S</t>
  </si>
  <si>
    <t>Nátery oceľových konštrukcií ostatné disperzné ťažkých "A" stredných "B" plnostenných "D" základné - 35 µm</t>
  </si>
  <si>
    <t>502</t>
  </si>
  <si>
    <t>783225600.S</t>
  </si>
  <si>
    <t>Nátery kov.stav.doplnk.konštr. syntetické na vzduchu schnúce 2x emailovaním - 70µm</t>
  </si>
  <si>
    <t>504</t>
  </si>
  <si>
    <t>253</t>
  </si>
  <si>
    <t>783226100.S</t>
  </si>
  <si>
    <t>Nátery kov.stav.doplnk.konštr. syntetické na vzduchu schnúce základný - 35µm</t>
  </si>
  <si>
    <t>506</t>
  </si>
  <si>
    <t>783782404.S</t>
  </si>
  <si>
    <t>Nátery tesárskych konštrukcií, povrchová impregnácia proti drevokaznému hmyzu, hubám a plesniam, jednonásobná</t>
  </si>
  <si>
    <t>508</t>
  </si>
  <si>
    <t>255</t>
  </si>
  <si>
    <t>783784203.S</t>
  </si>
  <si>
    <t>Nátery tesárskych konštrukcií povrchová impregnácia protipožiarna (Pyronit), jednonásobná 200 g/m2</t>
  </si>
  <si>
    <t>510</t>
  </si>
  <si>
    <t>784</t>
  </si>
  <si>
    <t>Dokončovacie práce - maľby</t>
  </si>
  <si>
    <t>784412301</t>
  </si>
  <si>
    <t>Pačokovanie vápenným mliekom dvojnásobné jemnozrnných povrchov do 3,80 m</t>
  </si>
  <si>
    <t>512</t>
  </si>
  <si>
    <t>257</t>
  </si>
  <si>
    <t>784452471</t>
  </si>
  <si>
    <t>Maľby z maliarskych zmesí Primalex, Farmal, ručne nanášané tónované s bielym stropom dvojnásobné na jemnozrnný podklad výšky do 3,80 m</t>
  </si>
  <si>
    <t>514</t>
  </si>
  <si>
    <t>43-M</t>
  </si>
  <si>
    <t>Montáž oceľových konštrukcií</t>
  </si>
  <si>
    <t>259</t>
  </si>
  <si>
    <t>43-or.cen 1</t>
  </si>
  <si>
    <t xml:space="preserve">Dodávka a montáž oceľových konštrukčných prvkov -  Statika ST-04 a ST 02</t>
  </si>
  <si>
    <t>518</t>
  </si>
  <si>
    <t>Časť:</t>
  </si>
  <si>
    <t>ZTI - Zdravotechnika - vnútorný vodovod a kanalizácia - prístavba</t>
  </si>
  <si>
    <t>Ing.Šesták</t>
  </si>
  <si>
    <t>D1 - Práce a dodávky PSV</t>
  </si>
  <si>
    <t xml:space="preserve">    725 - Zdravotechnika - zariaď. predmety</t>
  </si>
  <si>
    <t>D1</t>
  </si>
  <si>
    <t>Práce a dodávky PSV</t>
  </si>
  <si>
    <t>721171109</t>
  </si>
  <si>
    <t>Potrubie z novodurových rúr TPD 5-177-67 odpadové hrdlové D 110x2,2</t>
  </si>
  <si>
    <t>721171308</t>
  </si>
  <si>
    <t>Potrubie z rúr PVC-U 110/3,2 zvodové vedené v zemi</t>
  </si>
  <si>
    <t>721171310</t>
  </si>
  <si>
    <t>Potrubie z rúr PVC-U 125/3,2 zvodové</t>
  </si>
  <si>
    <t>721173205</t>
  </si>
  <si>
    <t>Potrubie z novodurových rúr TPD 5-177-67 pripájacie D 50x1,8</t>
  </si>
  <si>
    <t>721173206</t>
  </si>
  <si>
    <t>Potrubie z novodurových rúr TPD 5-177-67 pripájacie D 75x1,8</t>
  </si>
  <si>
    <t>721194105</t>
  </si>
  <si>
    <t>Zriadenie prípojky na potrubí vyvedenie a upevnenie odpadových výpustiek D 50x1,8</t>
  </si>
  <si>
    <t>KUS</t>
  </si>
  <si>
    <t>721194109</t>
  </si>
  <si>
    <t>Zriadenie prípojky na potrubí vyvedenie a upevnenie odpadových výpustiek D 110x2,3</t>
  </si>
  <si>
    <t>721273145</t>
  </si>
  <si>
    <t>Ventilačná hlavica DN100-súprava s krycou ružicou</t>
  </si>
  <si>
    <t>721290123</t>
  </si>
  <si>
    <t>Ostatné - skúška tesnosti kanalizácie v objektoch dymom do DN 300</t>
  </si>
  <si>
    <t>998721101</t>
  </si>
  <si>
    <t>Presun hmôt pre vnútornú kanalizáciu v objektoch výšky do 6 m</t>
  </si>
  <si>
    <t>Pol117</t>
  </si>
  <si>
    <t>Potrubie z ocel. pozinkovaných rúrok DN25 (1")</t>
  </si>
  <si>
    <t>Pol118</t>
  </si>
  <si>
    <t>Potrubie PEX-AL-PEX D16x2</t>
  </si>
  <si>
    <t>Pol119</t>
  </si>
  <si>
    <t>Potrubie PEX-AL-PEX D20x2</t>
  </si>
  <si>
    <t>722182110</t>
  </si>
  <si>
    <t>Ochrana potrubia D16 tepelnou izoláciou hr. 9mm</t>
  </si>
  <si>
    <t>722182111</t>
  </si>
  <si>
    <t>Ochrana potrubia D20 tepelnou izoláciou hr. 9mm</t>
  </si>
  <si>
    <t>Pol120</t>
  </si>
  <si>
    <t>Ochrana potrubia D16 tepelnou izoláciou hr. 13mm</t>
  </si>
  <si>
    <t>Pol121</t>
  </si>
  <si>
    <t>Ochrana potrubia D20 tepelnou izoláciou hr. 13mm</t>
  </si>
  <si>
    <t>722182113</t>
  </si>
  <si>
    <t>Ochrana oceľového potrubia pásmi hr. 9mm D32</t>
  </si>
  <si>
    <t>Pol122</t>
  </si>
  <si>
    <t>Vyvedenie a upevnenie výpustiek DN1/2"</t>
  </si>
  <si>
    <t>kus</t>
  </si>
  <si>
    <t>Pol123</t>
  </si>
  <si>
    <t>Vyvedenie a upevnenie výpustiek DN3/4"</t>
  </si>
  <si>
    <t>Pol124</t>
  </si>
  <si>
    <t>Rohový ventil DN1/2"+montáž</t>
  </si>
  <si>
    <t>Pol125</t>
  </si>
  <si>
    <t>Uzatvárací ventil K-83 T DN 3/4"</t>
  </si>
  <si>
    <t>Pol126</t>
  </si>
  <si>
    <t>Uzatvárací ventil K-83 T DN 1"</t>
  </si>
  <si>
    <t>Pol127</t>
  </si>
  <si>
    <t>Uzatvárací ventil K-125 T DN 1/2"</t>
  </si>
  <si>
    <t>Pol128</t>
  </si>
  <si>
    <t>Uzatvárací ventil K-125 T DN 3/4"</t>
  </si>
  <si>
    <t>Pol129</t>
  </si>
  <si>
    <t>Montáž armatúr do DN50</t>
  </si>
  <si>
    <t>Pol130</t>
  </si>
  <si>
    <t>Požiarny hydrant -hadicový navijak DN25 (59l/min,30m)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</si>
  <si>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</si>
  <si>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</si>
  <si>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</si>
  <si>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</si>
  <si>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998722101</t>
  </si>
  <si>
    <t xml:space="preserve">Presun hmôt pre vnútorný vodovod v objektoch  výšky do 6 m</t>
  </si>
  <si>
    <t>725</t>
  </si>
  <si>
    <t>Zdravotechnika - zariaď. predmety</t>
  </si>
  <si>
    <t>725119305</t>
  </si>
  <si>
    <t>Montáž záchodovej misy</t>
  </si>
  <si>
    <t>SUB</t>
  </si>
  <si>
    <t>Pol131</t>
  </si>
  <si>
    <t>WC misa závesná</t>
  </si>
  <si>
    <t>Pol132</t>
  </si>
  <si>
    <t>Inštalačný modul (nádržka+tlačítko)</t>
  </si>
  <si>
    <t>725219401</t>
  </si>
  <si>
    <t>Montáž umývadla bez výtokovej armatúry z bieleho diturvitu</t>
  </si>
  <si>
    <t>Pol133</t>
  </si>
  <si>
    <t>Inštalačný systém pre umývadlo</t>
  </si>
  <si>
    <t>Pol134</t>
  </si>
  <si>
    <t xml:space="preserve">Sanitárna keramika  umývadlo  š.55 cm</t>
  </si>
  <si>
    <t>725829301</t>
  </si>
  <si>
    <t>Montáž batérie umývadlovej</t>
  </si>
  <si>
    <t>5514361900</t>
  </si>
  <si>
    <t>Výtoková umývadlová batéria so senzorom</t>
  </si>
  <si>
    <t>725869101</t>
  </si>
  <si>
    <t xml:space="preserve">Montáž zápachovej uzávierky pre zariaďovacie predmety,umývadlová   do D 40</t>
  </si>
  <si>
    <t>5516131100</t>
  </si>
  <si>
    <t>Uzávierka zápachová umývadlová D 40mm</t>
  </si>
  <si>
    <t>725329101</t>
  </si>
  <si>
    <t>Montáž výlevky s odtokom DN50</t>
  </si>
  <si>
    <t>Pol135</t>
  </si>
  <si>
    <t>Keramická závesná výlevka s odpadom DN50 a sklopnou mriežkou</t>
  </si>
  <si>
    <t>Pol136</t>
  </si>
  <si>
    <t>Montáž nástennej zmiešavacej batérie</t>
  </si>
  <si>
    <t>Pol137</t>
  </si>
  <si>
    <t>Nástenná zmiešavacia batéria</t>
  </si>
  <si>
    <t>5514356800</t>
  </si>
  <si>
    <t>Uzávierka zápachová pre výlevku DN50</t>
  </si>
  <si>
    <t>Pol138</t>
  </si>
  <si>
    <t>Montáž zápachovej uzávierky DN50</t>
  </si>
  <si>
    <t>Pol139</t>
  </si>
  <si>
    <t>Montáž podlahovej vpuste so žľabom</t>
  </si>
  <si>
    <t>Pol140</t>
  </si>
  <si>
    <t>Podlahová nerezová vpust so žľabom (odtok vpuste DN100)</t>
  </si>
  <si>
    <t>998725101</t>
  </si>
  <si>
    <t>Presun hmôt pre zariaďovacie predmety v objektoch výšky do 6 m</t>
  </si>
  <si>
    <t>UK - Vykurovanie a chlaenie - prístavba</t>
  </si>
  <si>
    <t>Ing. Šesták</t>
  </si>
  <si>
    <t>PSV - Práce a dodávky PSV</t>
  </si>
  <si>
    <t xml:space="preserve">    733 - Ústredné kúrenie - rozvodné potrubie - 1. NP</t>
  </si>
  <si>
    <t xml:space="preserve">    D1 - 2.NP</t>
  </si>
  <si>
    <t xml:space="preserve">    D2 - Potrubie medené a tvarovky lisovaná meď VIEGA</t>
  </si>
  <si>
    <t xml:space="preserve">    D3 - Dopojenie na zdroj vykurovania</t>
  </si>
  <si>
    <t xml:space="preserve">    D4 - Prepoj ku kondenzačnému kotlu</t>
  </si>
  <si>
    <t xml:space="preserve">    D5 - Ochrana vykurovacieho systému</t>
  </si>
  <si>
    <t xml:space="preserve">    D6 - Tepelné čerpadlo NIBE S1155-16 zem-voda</t>
  </si>
  <si>
    <t xml:space="preserve">    D7 - Primárna časť k systému tepelného čerpadla</t>
  </si>
  <si>
    <t xml:space="preserve">    D8 - Technológia pasívneho chladenia</t>
  </si>
  <si>
    <t xml:space="preserve">    D9 - Sekundárna časť k systému tepelného čerpadla</t>
  </si>
  <si>
    <t xml:space="preserve">    D10 - Projektová dokumentácia ***</t>
  </si>
  <si>
    <t xml:space="preserve">    D11 - Priestorová regulácia vykurovania/chladenia REHAU NEA SMART 2.0 + regulácia režimu stropného chladen</t>
  </si>
  <si>
    <t>733</t>
  </si>
  <si>
    <t>Ústredné kúrenie - rozvodné potrubie - 1. NP</t>
  </si>
  <si>
    <t>Pol1</t>
  </si>
  <si>
    <t>Rúrka REHAU Rautherm S, PE-Xa 17x2,0, alebo ekvivalent</t>
  </si>
  <si>
    <t>Pol2</t>
  </si>
  <si>
    <t>Drôt do viazačky</t>
  </si>
  <si>
    <t>Pol3</t>
  </si>
  <si>
    <t>Rozdeľovač REHAU HKV-D SX-AG 10 , alebo ekvivalent</t>
  </si>
  <si>
    <t>Pol4</t>
  </si>
  <si>
    <t>Sada ventilov pre presné hydraulické vyregulovanie 3/4"</t>
  </si>
  <si>
    <t>pár</t>
  </si>
  <si>
    <t>Pol5</t>
  </si>
  <si>
    <t>Skrinka rozdeľovača REHAU AP 130/1005 10-13 okr., alebo ekvivalent</t>
  </si>
  <si>
    <t>Pol6</t>
  </si>
  <si>
    <t>Pripoj.šróbenie REHAU 17-3/4" , alebo ekvivalent</t>
  </si>
  <si>
    <t>Pol7</t>
  </si>
  <si>
    <t>Chránička PVC</t>
  </si>
  <si>
    <t>Pol8</t>
  </si>
  <si>
    <t>Osadenie rozdeľovača</t>
  </si>
  <si>
    <t>Pol9</t>
  </si>
  <si>
    <t>Osadenie skrinky + dopojenie rozdeľovača</t>
  </si>
  <si>
    <t>Pol10</t>
  </si>
  <si>
    <t>VRN (režijné náklady)</t>
  </si>
  <si>
    <t>Pol11</t>
  </si>
  <si>
    <t>Montáž, tlakovanie, napustenie</t>
  </si>
  <si>
    <t>2.NP</t>
  </si>
  <si>
    <t>D2</t>
  </si>
  <si>
    <t>Potrubie medené a tvarovky lisovaná meď VIEGA</t>
  </si>
  <si>
    <t>Pol12</t>
  </si>
  <si>
    <t>Rúrka medená 35x1,5</t>
  </si>
  <si>
    <t>Pol13</t>
  </si>
  <si>
    <t>Rúrka medená 28x1,0</t>
  </si>
  <si>
    <t>Pol14</t>
  </si>
  <si>
    <t>Izolácia Armaflex AC 35/19 , alebo ekvivalent</t>
  </si>
  <si>
    <t>Pol15</t>
  </si>
  <si>
    <t>Izolácia Armaflex AC 28/19 , alebo ekvivalent</t>
  </si>
  <si>
    <t>Pol16</t>
  </si>
  <si>
    <t>Prechod Cu DGZv 35-1"</t>
  </si>
  <si>
    <t>Pol17</t>
  </si>
  <si>
    <t>Prechod Cu DGZv 28-1"</t>
  </si>
  <si>
    <t>Pol18</t>
  </si>
  <si>
    <t>T-kus 35-28-28</t>
  </si>
  <si>
    <t>Pol19</t>
  </si>
  <si>
    <t>Ostatné tvarovky lisované</t>
  </si>
  <si>
    <t>Pol20</t>
  </si>
  <si>
    <t>Závesy, príchytky, prepojovací materiál</t>
  </si>
  <si>
    <t>Pol21</t>
  </si>
  <si>
    <t>Zasekanie potrubia</t>
  </si>
  <si>
    <t>Pol22</t>
  </si>
  <si>
    <t>Montáž potrubia, izolovanie, napustenie</t>
  </si>
  <si>
    <t>D3</t>
  </si>
  <si>
    <t>Dopojenie na zdroj vykurovania</t>
  </si>
  <si>
    <t>Pol23</t>
  </si>
  <si>
    <t>Expanzná nádoba 35l/3bar - vykurovací systém</t>
  </si>
  <si>
    <t>Pol24</t>
  </si>
  <si>
    <t>Ventil pod expanznú nádobu 3/4"</t>
  </si>
  <si>
    <t>Pol25</t>
  </si>
  <si>
    <t>Napúšťacia sada 5/4" - vykurovací systém</t>
  </si>
  <si>
    <t>Pol26</t>
  </si>
  <si>
    <t>Separačný magnetický filter 5/4"</t>
  </si>
  <si>
    <t>Pol27</t>
  </si>
  <si>
    <t>Inštalačný materiál *</t>
  </si>
  <si>
    <t>Pol28</t>
  </si>
  <si>
    <t>Dopojenie vykurovacieho systému na zdroj</t>
  </si>
  <si>
    <t>Pol29</t>
  </si>
  <si>
    <t>Izolovanie rozvodov</t>
  </si>
  <si>
    <t>Pol30</t>
  </si>
  <si>
    <t>Napustenie systému</t>
  </si>
  <si>
    <t>Pol31</t>
  </si>
  <si>
    <t>Odvzdušnenie, tlakovanie systému</t>
  </si>
  <si>
    <t>D4</t>
  </si>
  <si>
    <t>Prepoj ku kondenzačnému kotlu</t>
  </si>
  <si>
    <t>Pol32</t>
  </si>
  <si>
    <t>Pol33</t>
  </si>
  <si>
    <t>Pol34</t>
  </si>
  <si>
    <t>D5</t>
  </si>
  <si>
    <t>Ochrana vykurovacieho systému</t>
  </si>
  <si>
    <t>Pol35</t>
  </si>
  <si>
    <t>Čistiaca kvapalina Q400</t>
  </si>
  <si>
    <t>l</t>
  </si>
  <si>
    <t>Pol36</t>
  </si>
  <si>
    <t>Ochranná kvapalina Q100 BASIC Duo , alebo ekvivalent</t>
  </si>
  <si>
    <t>Pol37</t>
  </si>
  <si>
    <t>Antibakteriálna kvapalina Q700 , alebo ekvivalent</t>
  </si>
  <si>
    <t>Pol38</t>
  </si>
  <si>
    <t>Demi voda , alebo ekvivalent</t>
  </si>
  <si>
    <t>Pol39</t>
  </si>
  <si>
    <t>Pol40</t>
  </si>
  <si>
    <t>Aplikácia ochranných kvapalín</t>
  </si>
  <si>
    <t>D6</t>
  </si>
  <si>
    <t>Tepelné čerpadlo NIBE S1155-16 zem-voda</t>
  </si>
  <si>
    <t>Pol41</t>
  </si>
  <si>
    <t>Tepelné čerpadlo S1155-16 (4-16 kW) , alebo ekvivalent</t>
  </si>
  <si>
    <t>Pol42</t>
  </si>
  <si>
    <t>Zásobníkový ohrievač teplej vody 500l Solárny</t>
  </si>
  <si>
    <t>-117607669</t>
  </si>
  <si>
    <t>Pol43</t>
  </si>
  <si>
    <t>Prepínací ventil výmenníkov zásobníka</t>
  </si>
  <si>
    <t>1846660532</t>
  </si>
  <si>
    <t>Pol44</t>
  </si>
  <si>
    <t>Elektro dopojenie tepelného čerpadla (bez elektrického rozvádzača, káble dovedené a ukončené pri tepelnom čerpadle profesiou elektro podľa predloženej stavebnej pripravenosti)</t>
  </si>
  <si>
    <t>Pol45</t>
  </si>
  <si>
    <t>Inštalačný materiál pre inštaláciu technológie *</t>
  </si>
  <si>
    <t>Pol46</t>
  </si>
  <si>
    <t>Inštalácia tepelného čerpadla bez zásobníka TUV</t>
  </si>
  <si>
    <t>Pol47</t>
  </si>
  <si>
    <t>Inštalácia zásobníka teplej vody (do 300l)</t>
  </si>
  <si>
    <t>Pol48</t>
  </si>
  <si>
    <t>Prepojenie častí technológie</t>
  </si>
  <si>
    <t>Pol49</t>
  </si>
  <si>
    <t>Príprava dokumentácie k realizácii (zakreslenie rozloženia technológie a elektrickej prípravy)</t>
  </si>
  <si>
    <t>Pol50</t>
  </si>
  <si>
    <t>Pol51</t>
  </si>
  <si>
    <t>Uvedenie do prevádzky</t>
  </si>
  <si>
    <t>Pol52</t>
  </si>
  <si>
    <t>Záruka 10 rokov na kompresor</t>
  </si>
  <si>
    <t>D7</t>
  </si>
  <si>
    <t>Primárna časť k systému tepelného čerpadla</t>
  </si>
  <si>
    <t>Pol53</t>
  </si>
  <si>
    <t>Vrtné práce</t>
  </si>
  <si>
    <t>Pol54</t>
  </si>
  <si>
    <t>Vystrojenie sondami 4x32, bentonitovo - cementové tesnenie</t>
  </si>
  <si>
    <t>Pol55</t>
  </si>
  <si>
    <t>Ohláška OBÚ</t>
  </si>
  <si>
    <t>Pol56</t>
  </si>
  <si>
    <t>Montáž a demontáž vrtnej súpravy</t>
  </si>
  <si>
    <t>Pol57</t>
  </si>
  <si>
    <t>Doprava vrtnej súpravy a materiálu</t>
  </si>
  <si>
    <t>Pol58</t>
  </si>
  <si>
    <t>Nemrznúca zmes - koncentrát 1:1,5</t>
  </si>
  <si>
    <t>Pol59</t>
  </si>
  <si>
    <t>Šachta komplet s uzáverom + rozdeľovač/zberač 3 okruhy</t>
  </si>
  <si>
    <t>Pol60</t>
  </si>
  <si>
    <t>Prívodné potrubia od vrtov k rozdeľovaču - pokládka, dopojenie na rozdeľovač/zberač, napustenie, prepláchnutie, odvzdušnenie, tlaková skúška. Nezahŕňa: výkopové práce.</t>
  </si>
  <si>
    <t>Pol61</t>
  </si>
  <si>
    <t>Potrubie d40 PE100 RC</t>
  </si>
  <si>
    <t>Pol62</t>
  </si>
  <si>
    <t>Y-kus elektrotvarovka + 2x spojka d32 + 1x spojka d40</t>
  </si>
  <si>
    <t>Pol63</t>
  </si>
  <si>
    <t>Spojka d40 elektrotvarovka - napojenie na rozdeľovač</t>
  </si>
  <si>
    <t>Pol64</t>
  </si>
  <si>
    <t>Prívodné potrubia od rozdeľovača do technickej miestnosti - pokládka, dopojenie na rozdeľovač/zberač, napustenie, prepláchnutie, odvzdušnenie, tlaková skúška. Nezahŕňa: výkopové práce, prierazy do technickej miestnosti.</t>
  </si>
  <si>
    <t>Pol65</t>
  </si>
  <si>
    <t>Potrubie d50 PE100 RC</t>
  </si>
  <si>
    <t>Pol66</t>
  </si>
  <si>
    <t>Redukcia d63-d50 elektrotvarovka - napojenie na rozdeľovač</t>
  </si>
  <si>
    <t>Pol67</t>
  </si>
  <si>
    <t>Spojka d50 elektrotvarovka - na hlavné potrubie</t>
  </si>
  <si>
    <t>Pol68</t>
  </si>
  <si>
    <t>Koleno d50 elektrotvarovka - na hlavné potrubie **</t>
  </si>
  <si>
    <t>Pol69</t>
  </si>
  <si>
    <t>Prechod d50-5/4" - na hlavné potrubie</t>
  </si>
  <si>
    <t>Pol70</t>
  </si>
  <si>
    <t>Chránička</t>
  </si>
  <si>
    <t>Pol71</t>
  </si>
  <si>
    <t>Izlolácia Armaflex 54x13mm</t>
  </si>
  <si>
    <t>Pol72</t>
  </si>
  <si>
    <t>Plniaca sada primárneho okruhu 5/4"</t>
  </si>
  <si>
    <t>Pol73</t>
  </si>
  <si>
    <t>Pol74</t>
  </si>
  <si>
    <t>Pol75</t>
  </si>
  <si>
    <t>Montáž - dopojenie primárneho okruhu na tepelné čerpadlo, izolovanie rozvodov, napustenie, odvzdušnenie, tlakovanie</t>
  </si>
  <si>
    <t>D8</t>
  </si>
  <si>
    <t>Technológia pasívneho chladenia</t>
  </si>
  <si>
    <t>Pol76</t>
  </si>
  <si>
    <t>Výmenník pasívneho chladenia</t>
  </si>
  <si>
    <t>Pol77</t>
  </si>
  <si>
    <t>Prepínací ventil so servopohonom 230V - vykurovanie/chladenie</t>
  </si>
  <si>
    <t>Pol78</t>
  </si>
  <si>
    <t>Rozdeľovač/zberač 2 okruhy DN32</t>
  </si>
  <si>
    <t>Pol79</t>
  </si>
  <si>
    <t>Čerpadlová skupina bez zmiešavača, en.trieda A</t>
  </si>
  <si>
    <t>Pol80</t>
  </si>
  <si>
    <t>Čerpadlová skupina so zmiešavačom, en.trieda A</t>
  </si>
  <si>
    <t>Pol81</t>
  </si>
  <si>
    <t>Držiak čerpadlových skupín</t>
  </si>
  <si>
    <t>Pol82</t>
  </si>
  <si>
    <t>Plniaca sada 5/4" - chladiaci systém</t>
  </si>
  <si>
    <t>Pol83</t>
  </si>
  <si>
    <t>Expanzná nádoba 18l/3bar - chladiaci systém</t>
  </si>
  <si>
    <t>Pol84</t>
  </si>
  <si>
    <t>Pol85</t>
  </si>
  <si>
    <t>Inštalačný materiál pre dopojenie pasívneho chladenia *</t>
  </si>
  <si>
    <t>Pol86</t>
  </si>
  <si>
    <t>Montáž - dopojenie pasívneho chladenia na primárny okruh</t>
  </si>
  <si>
    <t>D9</t>
  </si>
  <si>
    <t>Sekundárna časť k systému tepelného čerpadla</t>
  </si>
  <si>
    <t>Pol87</t>
  </si>
  <si>
    <t>Pol88</t>
  </si>
  <si>
    <t>Pol89</t>
  </si>
  <si>
    <t>Pol90</t>
  </si>
  <si>
    <t>Pol91</t>
  </si>
  <si>
    <t>Doplnková karta AXC40</t>
  </si>
  <si>
    <t>Pol92</t>
  </si>
  <si>
    <t>Akumulačný zásobník 250l</t>
  </si>
  <si>
    <t>Pol93</t>
  </si>
  <si>
    <t>Inštalačný materiál</t>
  </si>
  <si>
    <t>Pol94</t>
  </si>
  <si>
    <t>Elektro dopojenie doplnkovej karty regulácie</t>
  </si>
  <si>
    <t>Pol95</t>
  </si>
  <si>
    <t>Inštalácia akumulačného zásobníka (do 300l)</t>
  </si>
  <si>
    <t>Pol96</t>
  </si>
  <si>
    <t>Montáž</t>
  </si>
  <si>
    <t>D10</t>
  </si>
  <si>
    <t>Projektová dokumentácia ***</t>
  </si>
  <si>
    <t>Pol97</t>
  </si>
  <si>
    <t>Vypracovanie projektu geologickej úlohy</t>
  </si>
  <si>
    <t>Pol98</t>
  </si>
  <si>
    <t>Vypracovanie záverečnej správy</t>
  </si>
  <si>
    <t>D11</t>
  </si>
  <si>
    <t>Priestorová regulácia vykurovania/chladenia REHAU NEA SMART 2.0 + regulácia režimu stropného chladen</t>
  </si>
  <si>
    <t>Pol99</t>
  </si>
  <si>
    <t>Priestorový regulátor NEA SMART 2.0 HBW , alebo ekvivalent</t>
  </si>
  <si>
    <t>Pol100</t>
  </si>
  <si>
    <t>NEA SMART 2.0 Basis Regulačný rozvádzač 24 V , alebo ekvivalent</t>
  </si>
  <si>
    <t>Pol101</t>
  </si>
  <si>
    <t>NEA SMART 2.0 R-Modul 24 V , alebo ekvivalent</t>
  </si>
  <si>
    <t>Pol102</t>
  </si>
  <si>
    <t>NEA SMART 2.0 U-Modul 24 V , alebo ekvivalent</t>
  </si>
  <si>
    <t>Pol103</t>
  </si>
  <si>
    <t>Sieťové trafo NEA SMART 2.0 , alebo ekvivalent</t>
  </si>
  <si>
    <t>Pol104</t>
  </si>
  <si>
    <t>Servopohon UNI 24 V , alebo ekvivalent</t>
  </si>
  <si>
    <t>Pol105</t>
  </si>
  <si>
    <t>Vonkajší snímač teploty NEA SMART 2.0 , alebo ekvivalent</t>
  </si>
  <si>
    <t>Pol106</t>
  </si>
  <si>
    <t>Snímač VL/RL NEA SMART 2.0 , alebo ekvivalent</t>
  </si>
  <si>
    <t>Pol107</t>
  </si>
  <si>
    <t>Pol108</t>
  </si>
  <si>
    <t>Pol109</t>
  </si>
  <si>
    <t>Montáž, uvedenie do prevádzky</t>
  </si>
  <si>
    <t>ELI - Elektroinštalácie - prístavba</t>
  </si>
  <si>
    <t>D1 - Elektroinštalácia</t>
  </si>
  <si>
    <t xml:space="preserve">    D2 - Svietidlá</t>
  </si>
  <si>
    <t xml:space="preserve">    D3 - Rozvádzač RP</t>
  </si>
  <si>
    <t xml:space="preserve">    D5 -  Dozrbojenie hlavného rozvádzača objektu</t>
  </si>
  <si>
    <t xml:space="preserve">    D6 - Uzemnenie, Bleskozvod</t>
  </si>
  <si>
    <t xml:space="preserve">    D7 - Fotovoltika</t>
  </si>
  <si>
    <t>Elektroinštalácia</t>
  </si>
  <si>
    <t>Pol142</t>
  </si>
  <si>
    <t>Zásuvka 230V,16A, IP 20</t>
  </si>
  <si>
    <t>Pol143</t>
  </si>
  <si>
    <t xml:space="preserve">Zásuvka dátová 2xRJ45  cat 6a</t>
  </si>
  <si>
    <t>Pol144</t>
  </si>
  <si>
    <t>Spínač jednopólový (1), IP 20</t>
  </si>
  <si>
    <t>Pol145</t>
  </si>
  <si>
    <t>Spínač sériový (5), IP 20</t>
  </si>
  <si>
    <t>Pol146</t>
  </si>
  <si>
    <t>Spínač striedavý (6), IP 20</t>
  </si>
  <si>
    <t>Pol147</t>
  </si>
  <si>
    <t>Spínač striedavý dvojitý (6+6), IP 20</t>
  </si>
  <si>
    <t>Pol148</t>
  </si>
  <si>
    <t>Rozvodnica zásuvková 16A+2x32A/400V/5P+2x250V</t>
  </si>
  <si>
    <t>Pol149</t>
  </si>
  <si>
    <t>Krabica KP68-prístrojová</t>
  </si>
  <si>
    <t>Pol150</t>
  </si>
  <si>
    <t xml:space="preserve">Krabica KU68  vrátane viečka a svoriek</t>
  </si>
  <si>
    <t>Pol151</t>
  </si>
  <si>
    <t>Acedurka</t>
  </si>
  <si>
    <t>Pol152</t>
  </si>
  <si>
    <t>Tlačidlo centrál STOP</t>
  </si>
  <si>
    <t>Pol153</t>
  </si>
  <si>
    <t>svorky WAGO</t>
  </si>
  <si>
    <t>Pol154</t>
  </si>
  <si>
    <t>CYKY 3J x 1,5</t>
  </si>
  <si>
    <t>Pol155</t>
  </si>
  <si>
    <t>CYKY 3O x 1,5</t>
  </si>
  <si>
    <t>Pol156</t>
  </si>
  <si>
    <t>CYKY 3J x 2,5</t>
  </si>
  <si>
    <t>Pol157</t>
  </si>
  <si>
    <t>CYKY 5Jx1,5</t>
  </si>
  <si>
    <t>Pol158</t>
  </si>
  <si>
    <t>CYKY 5Jx2,5</t>
  </si>
  <si>
    <t>Pol159</t>
  </si>
  <si>
    <t>CYKY 5Jx10</t>
  </si>
  <si>
    <t>Pol160</t>
  </si>
  <si>
    <t>CYKY 5Jx6</t>
  </si>
  <si>
    <t>Pol161</t>
  </si>
  <si>
    <t>CYKY 5Jx16</t>
  </si>
  <si>
    <t>Pol162</t>
  </si>
  <si>
    <t>CXKE-V 2Ox1,5</t>
  </si>
  <si>
    <t>Pol163</t>
  </si>
  <si>
    <t>H07Z-U 4 zel-žl.</t>
  </si>
  <si>
    <t>Pol164</t>
  </si>
  <si>
    <t>H07Z-U 6 zel-žl.</t>
  </si>
  <si>
    <t>Pol165</t>
  </si>
  <si>
    <t>H07Z-U 16 zel-žl.</t>
  </si>
  <si>
    <t>Pol166</t>
  </si>
  <si>
    <t>FTP 4x2x0,5 cat.6a bezhalógenový</t>
  </si>
  <si>
    <t>Pol167</t>
  </si>
  <si>
    <t>Rúrka FXP 25mm ohybná</t>
  </si>
  <si>
    <t>Pol168</t>
  </si>
  <si>
    <t>Rúrka FXP 20mm ohybná</t>
  </si>
  <si>
    <t>Pol169</t>
  </si>
  <si>
    <t>Hmoždina HM8</t>
  </si>
  <si>
    <t>Pol170</t>
  </si>
  <si>
    <t>Hmoždina HM10</t>
  </si>
  <si>
    <t>Pol171</t>
  </si>
  <si>
    <t>Žlaby</t>
  </si>
  <si>
    <t>Pol172</t>
  </si>
  <si>
    <t>Príchytky</t>
  </si>
  <si>
    <t>Pol173</t>
  </si>
  <si>
    <t>Sádra</t>
  </si>
  <si>
    <t>Pol174</t>
  </si>
  <si>
    <t>Pomocný material</t>
  </si>
  <si>
    <t>Svietidlá</t>
  </si>
  <si>
    <t>Pol175</t>
  </si>
  <si>
    <t>Svietidlo 61W 8500lm</t>
  </si>
  <si>
    <t>Pol176</t>
  </si>
  <si>
    <t>Svietidlo 23W 2300lm</t>
  </si>
  <si>
    <t>Pol177</t>
  </si>
  <si>
    <t>Svietidlo prisadené</t>
  </si>
  <si>
    <t>Pol178</t>
  </si>
  <si>
    <t>Svietidlo IP 44 s detektorom pohybu</t>
  </si>
  <si>
    <t>Pol179</t>
  </si>
  <si>
    <t>Núdzové osvetlenie bez a s piktogramom</t>
  </si>
  <si>
    <t>Pol180</t>
  </si>
  <si>
    <t>Rozvádzač RP</t>
  </si>
  <si>
    <t>Pol181</t>
  </si>
  <si>
    <t>Rozvodnica 140 modulov</t>
  </si>
  <si>
    <t>Pol182</t>
  </si>
  <si>
    <t>Vypínač IS-80/3</t>
  </si>
  <si>
    <t>Pol183</t>
  </si>
  <si>
    <t xml:space="preserve">ZVODIČ PREPÄTIA  PO I 3+1m 280V/12,5kA</t>
  </si>
  <si>
    <t>Pol184</t>
  </si>
  <si>
    <t>Istič PL7-B16/1</t>
  </si>
  <si>
    <t>Pol185</t>
  </si>
  <si>
    <t>Istič PL7-C10/1</t>
  </si>
  <si>
    <t>Pol186</t>
  </si>
  <si>
    <t>Istič PL7-B10/1</t>
  </si>
  <si>
    <t>Pol187</t>
  </si>
  <si>
    <t>Istič PL7-B6/1</t>
  </si>
  <si>
    <t>Pol188</t>
  </si>
  <si>
    <t>Istič PL7-B32/3</t>
  </si>
  <si>
    <t>Pol189</t>
  </si>
  <si>
    <t>Istič PL7-B16/3</t>
  </si>
  <si>
    <t>Pol190</t>
  </si>
  <si>
    <t>Prúdový chránič s ističom PFL7-16/1N/003/B</t>
  </si>
  <si>
    <t>Pol191</t>
  </si>
  <si>
    <t>Prúdový chránič PF7-40/4/003</t>
  </si>
  <si>
    <t>Pol192</t>
  </si>
  <si>
    <t>Stýkač Z-SCH230/1/25-20</t>
  </si>
  <si>
    <t>Pol193</t>
  </si>
  <si>
    <t>Pomocný materiál</t>
  </si>
  <si>
    <t>Pol194</t>
  </si>
  <si>
    <t xml:space="preserve"> Dozrbojenie hlavného rozvádzača objektu</t>
  </si>
  <si>
    <t>Pol205</t>
  </si>
  <si>
    <t>PL7-B63/3</t>
  </si>
  <si>
    <t>Pol206</t>
  </si>
  <si>
    <t>pomocný material</t>
  </si>
  <si>
    <t>Pol207</t>
  </si>
  <si>
    <t>Montáž demontáž</t>
  </si>
  <si>
    <t>Uzemnenie, Bleskozvod</t>
  </si>
  <si>
    <t>Pol208</t>
  </si>
  <si>
    <t>Zemniaci pás FeZn 30/4mm</t>
  </si>
  <si>
    <t>Pol209</t>
  </si>
  <si>
    <t>AlMgSi ∅8mm</t>
  </si>
  <si>
    <t>Pol210</t>
  </si>
  <si>
    <t>AlMgSi ∅8mm s PVC izoláciou</t>
  </si>
  <si>
    <t>Pol211</t>
  </si>
  <si>
    <t>Skúšobné svorky</t>
  </si>
  <si>
    <t>Pol212</t>
  </si>
  <si>
    <t>Krabica na skúšobnú svorku</t>
  </si>
  <si>
    <t>Pol213</t>
  </si>
  <si>
    <t>Podperky(držiak na bleskozvod)</t>
  </si>
  <si>
    <t>Pol214</t>
  </si>
  <si>
    <t>Svorka SR02</t>
  </si>
  <si>
    <t>Pol215</t>
  </si>
  <si>
    <t>Svorka SS</t>
  </si>
  <si>
    <t>Pol216</t>
  </si>
  <si>
    <t>Svorka S0</t>
  </si>
  <si>
    <t>Pol217</t>
  </si>
  <si>
    <t>Ochránný náter</t>
  </si>
  <si>
    <t>Pol218</t>
  </si>
  <si>
    <t>Pol219</t>
  </si>
  <si>
    <t>Fotovoltika</t>
  </si>
  <si>
    <t>Pol220</t>
  </si>
  <si>
    <t>Menič 20kW kompatibilný s existujúcim Froniusom symo</t>
  </si>
  <si>
    <t>Pol221</t>
  </si>
  <si>
    <t>Menič 10kW kompatibilný s existujúcim Froniusom symo</t>
  </si>
  <si>
    <t>Pol222</t>
  </si>
  <si>
    <t>Fotovoltický panel 410Wp</t>
  </si>
  <si>
    <t>Pol223</t>
  </si>
  <si>
    <t>Prepäťová ochrana 1000V DC</t>
  </si>
  <si>
    <t>Pol224</t>
  </si>
  <si>
    <t>Odpínače+ patróny 16A</t>
  </si>
  <si>
    <t>Pol225</t>
  </si>
  <si>
    <t>Rozvádzač FV (24 modulov)</t>
  </si>
  <si>
    <t>Pol226</t>
  </si>
  <si>
    <t>kábel FLEX SOL 6mm</t>
  </si>
  <si>
    <t>Pol227</t>
  </si>
  <si>
    <t>vodič CY 16</t>
  </si>
  <si>
    <t>Pol228</t>
  </si>
  <si>
    <t>CYKY 5Jx10 (napojenie meniča)</t>
  </si>
  <si>
    <t>Pol229</t>
  </si>
  <si>
    <t>Tmel</t>
  </si>
  <si>
    <t>Pol230</t>
  </si>
  <si>
    <t>chráničky FXP 40</t>
  </si>
  <si>
    <t>Pol231</t>
  </si>
  <si>
    <t>príchytky</t>
  </si>
  <si>
    <t>Pol232</t>
  </si>
  <si>
    <t>Pol233</t>
  </si>
  <si>
    <t>SO 03,SO 04 - Vonkajšia kanalizácia - prístavba</t>
  </si>
  <si>
    <t>Ing.Šestáki</t>
  </si>
  <si>
    <t>D1 - Práce a dodávky HSV</t>
  </si>
  <si>
    <t xml:space="preserve">    D2 - Vodovod</t>
  </si>
  <si>
    <t xml:space="preserve">      1 - Zemné práce </t>
  </si>
  <si>
    <t xml:space="preserve">      4 - Vodorovné konštrukcie </t>
  </si>
  <si>
    <t xml:space="preserve">    D3 - Kanalizácia</t>
  </si>
  <si>
    <t xml:space="preserve">      D4 - Rúrové vedenie </t>
  </si>
  <si>
    <t xml:space="preserve">      D5 - Zemné práce pri extr.mont.prácach</t>
  </si>
  <si>
    <t>Vodovod</t>
  </si>
  <si>
    <t xml:space="preserve">Zemné práce </t>
  </si>
  <si>
    <t>132201202</t>
  </si>
  <si>
    <t>Výkop ryhy šírky 600-2000mm horn.3 do 100 m3</t>
  </si>
  <si>
    <t>132201209</t>
  </si>
  <si>
    <t>Príplatok k cenám za lepivosť horniny</t>
  </si>
  <si>
    <t>131201201</t>
  </si>
  <si>
    <t>Výkop zapaženej jamy v hornine 3,do 100 m3</t>
  </si>
  <si>
    <t>174101101</t>
  </si>
  <si>
    <t>Zásyp sypaninou so zhutnením jám, šachiet, rýh, zárezov alebo okolo objektov v týchto vykopávkach</t>
  </si>
  <si>
    <t>175101101</t>
  </si>
  <si>
    <t>Obsyp potrubia sypaninou z vhodných hornín 1 až 4 bez prehodenia sypaniny</t>
  </si>
  <si>
    <t xml:space="preserve">Vodorovné konštrukcie </t>
  </si>
  <si>
    <t>451572111</t>
  </si>
  <si>
    <t>Lôžko pod potrubie, stoky a drobné objekty, v otvorenom výkope z kameniva drobného ťaženého 0-4 mm</t>
  </si>
  <si>
    <t>Kanalizácia</t>
  </si>
  <si>
    <t xml:space="preserve">Rúrové vedenie </t>
  </si>
  <si>
    <t>871313121</t>
  </si>
  <si>
    <t>Montáž potrubia z kanalizačných rúr z tvrdého PVC tesn. gumovým krúžkom do DN 160</t>
  </si>
  <si>
    <t>2861104803</t>
  </si>
  <si>
    <t>Kanalizačné rúry PVC-U hladké s hrdlom d160x1000</t>
  </si>
  <si>
    <t>2861104804</t>
  </si>
  <si>
    <t>Kanalizačné rúry PVC-U hladké s hrdlom d160x2000</t>
  </si>
  <si>
    <t>2861104805</t>
  </si>
  <si>
    <t>Kanalizačné rúry PVC-U hladké s hrdlom d160x5000</t>
  </si>
  <si>
    <t>892351111</t>
  </si>
  <si>
    <t>Ostatné práce na rúrovom vedení, tlakové skúšky potrubia DN 200</t>
  </si>
  <si>
    <t>Pol113</t>
  </si>
  <si>
    <t>Plastová šachta DN400/160/1650 sútoková+dno+liatinový poklop</t>
  </si>
  <si>
    <t>Pol114</t>
  </si>
  <si>
    <t>Obsyp kanalizačnej šachty suchým betonom</t>
  </si>
  <si>
    <t>Pol115</t>
  </si>
  <si>
    <t>Osadenie kanalizačná revízna šachta</t>
  </si>
  <si>
    <t>Pol116</t>
  </si>
  <si>
    <t>Dopojenie kanalizačného potrubia do kanalizačnej šachty</t>
  </si>
  <si>
    <t>súb.</t>
  </si>
  <si>
    <t>Zemné práce pri extr.mont.prácach</t>
  </si>
  <si>
    <t>460490012</t>
  </si>
  <si>
    <t>Rozvinutie a uloženie výstražnej fólie z PVC do ryhy,šírka 33 cm</t>
  </si>
  <si>
    <t>2830002000</t>
  </si>
  <si>
    <t xml:space="preserve">Fólia  na ozn. výkopov</t>
  </si>
  <si>
    <t>460600001</t>
  </si>
  <si>
    <t>Naloženie zeminy, odvoz do 1 km a zloženie na skládke a jazda späť</t>
  </si>
  <si>
    <t>PS01 - Zariadenie na zachytávanie CO2</t>
  </si>
  <si>
    <t xml:space="preserve">    769 - Montáže vzduchotechnických zariadení</t>
  </si>
  <si>
    <t>769</t>
  </si>
  <si>
    <t>Montáže vzduchotechnických zariadení</t>
  </si>
  <si>
    <t>769012231R</t>
  </si>
  <si>
    <t>Agregát zachytávania a koncentrácie CO2</t>
  </si>
  <si>
    <t>1480432410</t>
  </si>
  <si>
    <t>P</t>
  </si>
  <si>
    <t>Poznámka k položke:_x000d_
výkon min 2kg CO2/hod, koncentrácia na min.99,7%CO2, čistota plynu 0,01ppm, výstupný tlak min.8bar</t>
  </si>
  <si>
    <t>769012232R</t>
  </si>
  <si>
    <t>Aktívna filtračná jednotka CO2</t>
  </si>
  <si>
    <t>-1341965430</t>
  </si>
  <si>
    <t>Poznámka k položke:_x000d_
kondenzačná sušička CO2- tlakový rosný bod 6stupnov C, kapacita 24m3/hod + filtrácia 1 mikron</t>
  </si>
  <si>
    <t>769012233R</t>
  </si>
  <si>
    <t>Pripojovací adaptér na nádrž</t>
  </si>
  <si>
    <t>-544551913</t>
  </si>
  <si>
    <t>769012234R</t>
  </si>
  <si>
    <t>Akumulačná nádrž 1000L/min.10Bar</t>
  </si>
  <si>
    <t>-673334596</t>
  </si>
  <si>
    <t>769012235R</t>
  </si>
  <si>
    <t>Inštalačný materiál a montáž</t>
  </si>
  <si>
    <t>76240982</t>
  </si>
  <si>
    <t>998769203.S</t>
  </si>
  <si>
    <t>Presun hmôt pre montáž vzduchotechnických zariadení v stavbe (objekte) výšky nad 7 do 24 m</t>
  </si>
  <si>
    <t>563972256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</si>
</sst>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2022T2604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 xml:space="preserve">Prevádzková budova VČELCO  s.r.o. - Prístavba - aktualizácia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Smolenice, par.č. 620/104,106,140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26.4.2022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VČELCO, s.r.o. Továrenská 10A, 119 04 Smolenice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Ing. Miloš Karol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83" t="str">
        <f>IF(E20="","",E20)</f>
        <v>Ing. Tibor Jakubis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ROUND(AG95+AG100+AG101,2)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ROUND(AS95+AS100+AS101,2)</f>
        <v>0</v>
      </c>
      <c r="AT94" s="117">
        <f>ROUND(SUM(AV94:AW94),2)</f>
        <v>0</v>
      </c>
      <c r="AU94" s="118">
        <f>ROUND(AU95+AU100+AU101,5)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ROUND(AZ95+AZ100+AZ101,2)</f>
        <v>0</v>
      </c>
      <c r="BA94" s="117">
        <f>ROUND(BA95+BA100+BA101,2)</f>
        <v>0</v>
      </c>
      <c r="BB94" s="117">
        <f>ROUND(BB95+BB100+BB101,2)</f>
        <v>0</v>
      </c>
      <c r="BC94" s="117">
        <f>ROUND(BC95+BC100+BC101,2)</f>
        <v>0</v>
      </c>
      <c r="BD94" s="119">
        <f>ROUND(BD95+BD100+BD101,2)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24.75" customHeight="1">
      <c r="A95" s="7"/>
      <c r="B95" s="122"/>
      <c r="C95" s="123"/>
      <c r="D95" s="124" t="s">
        <v>79</v>
      </c>
      <c r="E95" s="124"/>
      <c r="F95" s="124"/>
      <c r="G95" s="124"/>
      <c r="H95" s="124"/>
      <c r="I95" s="125"/>
      <c r="J95" s="124" t="s">
        <v>16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ROUND(SUM(AG96:AG99),2)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80</v>
      </c>
      <c r="AR95" s="129"/>
      <c r="AS95" s="130">
        <f>ROUND(SUM(AS96:AS99),2)</f>
        <v>0</v>
      </c>
      <c r="AT95" s="131">
        <f>ROUND(SUM(AV95:AW95),2)</f>
        <v>0</v>
      </c>
      <c r="AU95" s="132">
        <f>ROUND(SUM(AU96:AU99),5)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ROUND(SUM(AZ96:AZ99),2)</f>
        <v>0</v>
      </c>
      <c r="BA95" s="131">
        <f>ROUND(SUM(BA96:BA99),2)</f>
        <v>0</v>
      </c>
      <c r="BB95" s="131">
        <f>ROUND(SUM(BB96:BB99),2)</f>
        <v>0</v>
      </c>
      <c r="BC95" s="131">
        <f>ROUND(SUM(BC96:BC99),2)</f>
        <v>0</v>
      </c>
      <c r="BD95" s="133">
        <f>ROUND(SUM(BD96:BD99),2)</f>
        <v>0</v>
      </c>
      <c r="BE95" s="7"/>
      <c r="BS95" s="134" t="s">
        <v>74</v>
      </c>
      <c r="BT95" s="134" t="s">
        <v>81</v>
      </c>
      <c r="BV95" s="134" t="s">
        <v>77</v>
      </c>
      <c r="BW95" s="134" t="s">
        <v>82</v>
      </c>
      <c r="BX95" s="134" t="s">
        <v>5</v>
      </c>
      <c r="CL95" s="134" t="s">
        <v>1</v>
      </c>
      <c r="CM95" s="134" t="s">
        <v>81</v>
      </c>
    </row>
    <row r="96" s="4" customFormat="1" ht="23.25" customHeight="1">
      <c r="A96" s="135" t="s">
        <v>83</v>
      </c>
      <c r="B96" s="73"/>
      <c r="C96" s="136"/>
      <c r="D96" s="136"/>
      <c r="E96" s="137" t="s">
        <v>79</v>
      </c>
      <c r="F96" s="137"/>
      <c r="G96" s="137"/>
      <c r="H96" s="137"/>
      <c r="I96" s="137"/>
      <c r="J96" s="136"/>
      <c r="K96" s="137" t="s">
        <v>16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'2022-01 - Prevádzková bud...'!J30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84</v>
      </c>
      <c r="AR96" s="75"/>
      <c r="AS96" s="140">
        <v>0</v>
      </c>
      <c r="AT96" s="141">
        <f>ROUND(SUM(AV96:AW96),2)</f>
        <v>0</v>
      </c>
      <c r="AU96" s="142">
        <f>'2022-01 - Prevádzková bud...'!P143</f>
        <v>0</v>
      </c>
      <c r="AV96" s="141">
        <f>'2022-01 - Prevádzková bud...'!J33</f>
        <v>0</v>
      </c>
      <c r="AW96" s="141">
        <f>'2022-01 - Prevádzková bud...'!J34</f>
        <v>0</v>
      </c>
      <c r="AX96" s="141">
        <f>'2022-01 - Prevádzková bud...'!J35</f>
        <v>0</v>
      </c>
      <c r="AY96" s="141">
        <f>'2022-01 - Prevádzková bud...'!J36</f>
        <v>0</v>
      </c>
      <c r="AZ96" s="141">
        <f>'2022-01 - Prevádzková bud...'!F33</f>
        <v>0</v>
      </c>
      <c r="BA96" s="141">
        <f>'2022-01 - Prevádzková bud...'!F34</f>
        <v>0</v>
      </c>
      <c r="BB96" s="141">
        <f>'2022-01 - Prevádzková bud...'!F35</f>
        <v>0</v>
      </c>
      <c r="BC96" s="141">
        <f>'2022-01 - Prevádzková bud...'!F36</f>
        <v>0</v>
      </c>
      <c r="BD96" s="143">
        <f>'2022-01 - Prevádzková bud...'!F37</f>
        <v>0</v>
      </c>
      <c r="BE96" s="4"/>
      <c r="BT96" s="144" t="s">
        <v>85</v>
      </c>
      <c r="BU96" s="144" t="s">
        <v>86</v>
      </c>
      <c r="BV96" s="144" t="s">
        <v>77</v>
      </c>
      <c r="BW96" s="144" t="s">
        <v>82</v>
      </c>
      <c r="BX96" s="144" t="s">
        <v>5</v>
      </c>
      <c r="CL96" s="144" t="s">
        <v>1</v>
      </c>
      <c r="CM96" s="144" t="s">
        <v>81</v>
      </c>
    </row>
    <row r="97" s="4" customFormat="1" ht="23.25" customHeight="1">
      <c r="A97" s="135" t="s">
        <v>83</v>
      </c>
      <c r="B97" s="73"/>
      <c r="C97" s="136"/>
      <c r="D97" s="136"/>
      <c r="E97" s="137" t="s">
        <v>87</v>
      </c>
      <c r="F97" s="137"/>
      <c r="G97" s="137"/>
      <c r="H97" s="137"/>
      <c r="I97" s="137"/>
      <c r="J97" s="136"/>
      <c r="K97" s="137" t="s">
        <v>88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'ZTI - Zdravotechnika - vn...'!J32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84</v>
      </c>
      <c r="AR97" s="75"/>
      <c r="AS97" s="140">
        <v>0</v>
      </c>
      <c r="AT97" s="141">
        <f>ROUND(SUM(AV97:AW97),2)</f>
        <v>0</v>
      </c>
      <c r="AU97" s="142">
        <f>'ZTI - Zdravotechnika - vn...'!P124</f>
        <v>0</v>
      </c>
      <c r="AV97" s="141">
        <f>'ZTI - Zdravotechnika - vn...'!J35</f>
        <v>0</v>
      </c>
      <c r="AW97" s="141">
        <f>'ZTI - Zdravotechnika - vn...'!J36</f>
        <v>0</v>
      </c>
      <c r="AX97" s="141">
        <f>'ZTI - Zdravotechnika - vn...'!J37</f>
        <v>0</v>
      </c>
      <c r="AY97" s="141">
        <f>'ZTI - Zdravotechnika - vn...'!J38</f>
        <v>0</v>
      </c>
      <c r="AZ97" s="141">
        <f>'ZTI - Zdravotechnika - vn...'!F35</f>
        <v>0</v>
      </c>
      <c r="BA97" s="141">
        <f>'ZTI - Zdravotechnika - vn...'!F36</f>
        <v>0</v>
      </c>
      <c r="BB97" s="141">
        <f>'ZTI - Zdravotechnika - vn...'!F37</f>
        <v>0</v>
      </c>
      <c r="BC97" s="141">
        <f>'ZTI - Zdravotechnika - vn...'!F38</f>
        <v>0</v>
      </c>
      <c r="BD97" s="143">
        <f>'ZTI - Zdravotechnika - vn...'!F39</f>
        <v>0</v>
      </c>
      <c r="BE97" s="4"/>
      <c r="BT97" s="144" t="s">
        <v>85</v>
      </c>
      <c r="BV97" s="144" t="s">
        <v>77</v>
      </c>
      <c r="BW97" s="144" t="s">
        <v>89</v>
      </c>
      <c r="BX97" s="144" t="s">
        <v>82</v>
      </c>
      <c r="CL97" s="144" t="s">
        <v>1</v>
      </c>
    </row>
    <row r="98" s="4" customFormat="1" ht="16.5" customHeight="1">
      <c r="A98" s="135" t="s">
        <v>83</v>
      </c>
      <c r="B98" s="73"/>
      <c r="C98" s="136"/>
      <c r="D98" s="136"/>
      <c r="E98" s="137" t="s">
        <v>90</v>
      </c>
      <c r="F98" s="137"/>
      <c r="G98" s="137"/>
      <c r="H98" s="137"/>
      <c r="I98" s="137"/>
      <c r="J98" s="136"/>
      <c r="K98" s="137" t="s">
        <v>91</v>
      </c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'UK - Vykurovanie a chlaen...'!J32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84</v>
      </c>
      <c r="AR98" s="75"/>
      <c r="AS98" s="140">
        <v>0</v>
      </c>
      <c r="AT98" s="141">
        <f>ROUND(SUM(AV98:AW98),2)</f>
        <v>0</v>
      </c>
      <c r="AU98" s="142">
        <f>'UK - Vykurovanie a chlaen...'!P133</f>
        <v>0</v>
      </c>
      <c r="AV98" s="141">
        <f>'UK - Vykurovanie a chlaen...'!J35</f>
        <v>0</v>
      </c>
      <c r="AW98" s="141">
        <f>'UK - Vykurovanie a chlaen...'!J36</f>
        <v>0</v>
      </c>
      <c r="AX98" s="141">
        <f>'UK - Vykurovanie a chlaen...'!J37</f>
        <v>0</v>
      </c>
      <c r="AY98" s="141">
        <f>'UK - Vykurovanie a chlaen...'!J38</f>
        <v>0</v>
      </c>
      <c r="AZ98" s="141">
        <f>'UK - Vykurovanie a chlaen...'!F35</f>
        <v>0</v>
      </c>
      <c r="BA98" s="141">
        <f>'UK - Vykurovanie a chlaen...'!F36</f>
        <v>0</v>
      </c>
      <c r="BB98" s="141">
        <f>'UK - Vykurovanie a chlaen...'!F37</f>
        <v>0</v>
      </c>
      <c r="BC98" s="141">
        <f>'UK - Vykurovanie a chlaen...'!F38</f>
        <v>0</v>
      </c>
      <c r="BD98" s="143">
        <f>'UK - Vykurovanie a chlaen...'!F39</f>
        <v>0</v>
      </c>
      <c r="BE98" s="4"/>
      <c r="BT98" s="144" t="s">
        <v>85</v>
      </c>
      <c r="BV98" s="144" t="s">
        <v>77</v>
      </c>
      <c r="BW98" s="144" t="s">
        <v>92</v>
      </c>
      <c r="BX98" s="144" t="s">
        <v>82</v>
      </c>
      <c r="CL98" s="144" t="s">
        <v>1</v>
      </c>
    </row>
    <row r="99" s="4" customFormat="1" ht="16.5" customHeight="1">
      <c r="A99" s="135" t="s">
        <v>83</v>
      </c>
      <c r="B99" s="73"/>
      <c r="C99" s="136"/>
      <c r="D99" s="136"/>
      <c r="E99" s="137" t="s">
        <v>93</v>
      </c>
      <c r="F99" s="137"/>
      <c r="G99" s="137"/>
      <c r="H99" s="137"/>
      <c r="I99" s="137"/>
      <c r="J99" s="136"/>
      <c r="K99" s="137" t="s">
        <v>94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8">
        <f>'ELI - Elektroinštalácie -...'!J32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84</v>
      </c>
      <c r="AR99" s="75"/>
      <c r="AS99" s="140">
        <v>0</v>
      </c>
      <c r="AT99" s="141">
        <f>ROUND(SUM(AV99:AW99),2)</f>
        <v>0</v>
      </c>
      <c r="AU99" s="142">
        <f>'ELI - Elektroinštalácie -...'!P126</f>
        <v>0</v>
      </c>
      <c r="AV99" s="141">
        <f>'ELI - Elektroinštalácie -...'!J35</f>
        <v>0</v>
      </c>
      <c r="AW99" s="141">
        <f>'ELI - Elektroinštalácie -...'!J36</f>
        <v>0</v>
      </c>
      <c r="AX99" s="141">
        <f>'ELI - Elektroinštalácie -...'!J37</f>
        <v>0</v>
      </c>
      <c r="AY99" s="141">
        <f>'ELI - Elektroinštalácie -...'!J38</f>
        <v>0</v>
      </c>
      <c r="AZ99" s="141">
        <f>'ELI - Elektroinštalácie -...'!F35</f>
        <v>0</v>
      </c>
      <c r="BA99" s="141">
        <f>'ELI - Elektroinštalácie -...'!F36</f>
        <v>0</v>
      </c>
      <c r="BB99" s="141">
        <f>'ELI - Elektroinštalácie -...'!F37</f>
        <v>0</v>
      </c>
      <c r="BC99" s="141">
        <f>'ELI - Elektroinštalácie -...'!F38</f>
        <v>0</v>
      </c>
      <c r="BD99" s="143">
        <f>'ELI - Elektroinštalácie -...'!F39</f>
        <v>0</v>
      </c>
      <c r="BE99" s="4"/>
      <c r="BT99" s="144" t="s">
        <v>85</v>
      </c>
      <c r="BV99" s="144" t="s">
        <v>77</v>
      </c>
      <c r="BW99" s="144" t="s">
        <v>95</v>
      </c>
      <c r="BX99" s="144" t="s">
        <v>82</v>
      </c>
      <c r="CL99" s="144" t="s">
        <v>1</v>
      </c>
    </row>
    <row r="100" s="7" customFormat="1" ht="37.5" customHeight="1">
      <c r="A100" s="135" t="s">
        <v>83</v>
      </c>
      <c r="B100" s="122"/>
      <c r="C100" s="123"/>
      <c r="D100" s="124" t="s">
        <v>96</v>
      </c>
      <c r="E100" s="124"/>
      <c r="F100" s="124"/>
      <c r="G100" s="124"/>
      <c r="H100" s="124"/>
      <c r="I100" s="125"/>
      <c r="J100" s="124" t="s">
        <v>97</v>
      </c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7">
        <f>'SO 03,SO 04 - Vonkajšia k...'!J30</f>
        <v>0</v>
      </c>
      <c r="AH100" s="125"/>
      <c r="AI100" s="125"/>
      <c r="AJ100" s="125"/>
      <c r="AK100" s="125"/>
      <c r="AL100" s="125"/>
      <c r="AM100" s="125"/>
      <c r="AN100" s="127">
        <f>SUM(AG100,AT100)</f>
        <v>0</v>
      </c>
      <c r="AO100" s="125"/>
      <c r="AP100" s="125"/>
      <c r="AQ100" s="128" t="s">
        <v>80</v>
      </c>
      <c r="AR100" s="129"/>
      <c r="AS100" s="130">
        <v>0</v>
      </c>
      <c r="AT100" s="131">
        <f>ROUND(SUM(AV100:AW100),2)</f>
        <v>0</v>
      </c>
      <c r="AU100" s="132">
        <f>'SO 03,SO 04 - Vonkajšia k...'!P123</f>
        <v>0</v>
      </c>
      <c r="AV100" s="131">
        <f>'SO 03,SO 04 - Vonkajšia k...'!J33</f>
        <v>0</v>
      </c>
      <c r="AW100" s="131">
        <f>'SO 03,SO 04 - Vonkajšia k...'!J34</f>
        <v>0</v>
      </c>
      <c r="AX100" s="131">
        <f>'SO 03,SO 04 - Vonkajšia k...'!J35</f>
        <v>0</v>
      </c>
      <c r="AY100" s="131">
        <f>'SO 03,SO 04 - Vonkajšia k...'!J36</f>
        <v>0</v>
      </c>
      <c r="AZ100" s="131">
        <f>'SO 03,SO 04 - Vonkajšia k...'!F33</f>
        <v>0</v>
      </c>
      <c r="BA100" s="131">
        <f>'SO 03,SO 04 - Vonkajšia k...'!F34</f>
        <v>0</v>
      </c>
      <c r="BB100" s="131">
        <f>'SO 03,SO 04 - Vonkajšia k...'!F35</f>
        <v>0</v>
      </c>
      <c r="BC100" s="131">
        <f>'SO 03,SO 04 - Vonkajšia k...'!F36</f>
        <v>0</v>
      </c>
      <c r="BD100" s="133">
        <f>'SO 03,SO 04 - Vonkajšia k...'!F37</f>
        <v>0</v>
      </c>
      <c r="BE100" s="7"/>
      <c r="BT100" s="134" t="s">
        <v>81</v>
      </c>
      <c r="BV100" s="134" t="s">
        <v>77</v>
      </c>
      <c r="BW100" s="134" t="s">
        <v>98</v>
      </c>
      <c r="BX100" s="134" t="s">
        <v>5</v>
      </c>
      <c r="CL100" s="134" t="s">
        <v>1</v>
      </c>
      <c r="CM100" s="134" t="s">
        <v>81</v>
      </c>
    </row>
    <row r="101" s="7" customFormat="1" ht="16.5" customHeight="1">
      <c r="A101" s="135" t="s">
        <v>83</v>
      </c>
      <c r="B101" s="122"/>
      <c r="C101" s="123"/>
      <c r="D101" s="124" t="s">
        <v>99</v>
      </c>
      <c r="E101" s="124"/>
      <c r="F101" s="124"/>
      <c r="G101" s="124"/>
      <c r="H101" s="124"/>
      <c r="I101" s="125"/>
      <c r="J101" s="124" t="s">
        <v>100</v>
      </c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7">
        <f>'PS01 - Zariadenie na zach...'!J30</f>
        <v>0</v>
      </c>
      <c r="AH101" s="125"/>
      <c r="AI101" s="125"/>
      <c r="AJ101" s="125"/>
      <c r="AK101" s="125"/>
      <c r="AL101" s="125"/>
      <c r="AM101" s="125"/>
      <c r="AN101" s="127">
        <f>SUM(AG101,AT101)</f>
        <v>0</v>
      </c>
      <c r="AO101" s="125"/>
      <c r="AP101" s="125"/>
      <c r="AQ101" s="128" t="s">
        <v>80</v>
      </c>
      <c r="AR101" s="129"/>
      <c r="AS101" s="145">
        <v>0</v>
      </c>
      <c r="AT101" s="146">
        <f>ROUND(SUM(AV101:AW101),2)</f>
        <v>0</v>
      </c>
      <c r="AU101" s="147">
        <f>'PS01 - Zariadenie na zach...'!P118</f>
        <v>0</v>
      </c>
      <c r="AV101" s="146">
        <f>'PS01 - Zariadenie na zach...'!J33</f>
        <v>0</v>
      </c>
      <c r="AW101" s="146">
        <f>'PS01 - Zariadenie na zach...'!J34</f>
        <v>0</v>
      </c>
      <c r="AX101" s="146">
        <f>'PS01 - Zariadenie na zach...'!J35</f>
        <v>0</v>
      </c>
      <c r="AY101" s="146">
        <f>'PS01 - Zariadenie na zach...'!J36</f>
        <v>0</v>
      </c>
      <c r="AZ101" s="146">
        <f>'PS01 - Zariadenie na zach...'!F33</f>
        <v>0</v>
      </c>
      <c r="BA101" s="146">
        <f>'PS01 - Zariadenie na zach...'!F34</f>
        <v>0</v>
      </c>
      <c r="BB101" s="146">
        <f>'PS01 - Zariadenie na zach...'!F35</f>
        <v>0</v>
      </c>
      <c r="BC101" s="146">
        <f>'PS01 - Zariadenie na zach...'!F36</f>
        <v>0</v>
      </c>
      <c r="BD101" s="148">
        <f>'PS01 - Zariadenie na zach...'!F37</f>
        <v>0</v>
      </c>
      <c r="BE101" s="7"/>
      <c r="BT101" s="134" t="s">
        <v>81</v>
      </c>
      <c r="BV101" s="134" t="s">
        <v>77</v>
      </c>
      <c r="BW101" s="134" t="s">
        <v>101</v>
      </c>
      <c r="BX101" s="134" t="s">
        <v>5</v>
      </c>
      <c r="CL101" s="134" t="s">
        <v>1</v>
      </c>
      <c r="CM101" s="134" t="s">
        <v>81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o1eumntULLKIUn28Bs7/+hzxq4WgdU/ogCZHXJiTnUMf24Ymut6r4v9TZlce2hGURAZJY1+u1L4cy3u3iWSz9A==" hashValue="grRl5EzAtuSnmfwo/+LCITjK4I05SqnFQHFyr9u19wXNs2USxeLKzzrsb8kDhpakoKu5uqV4CzG1xqxfGFYJ4A==" algorithmName="SHA-512" password="CC35"/>
  <mergeCells count="66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2022-01 - Prevádzková bud...'!C2" display="/"/>
    <hyperlink ref="A97" location="'ZTI - Zdravotechnika - vn...'!C2" display="/"/>
    <hyperlink ref="A98" location="'UK - Vykurovanie a chlaen...'!C2" display="/"/>
    <hyperlink ref="A99" location="'ELI - Elektroinštalácie -...'!C2" display="/"/>
    <hyperlink ref="A100" location="'SO 03,SO 04 - Vonkajšia k...'!C2" display="/"/>
    <hyperlink ref="A101" location="'PS01 - Zariadenie na zach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82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102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 xml:space="preserve">Prevádzková budova VČELCO  s.r.o. - Prístavba - aktualizácia</v>
      </c>
      <c r="F7" s="153"/>
      <c r="G7" s="153"/>
      <c r="H7" s="153"/>
      <c r="L7" s="17"/>
    </row>
    <row r="8" hidden="1" s="2" customFormat="1" ht="12" customHeight="1">
      <c r="A8" s="35"/>
      <c r="B8" s="41"/>
      <c r="C8" s="35"/>
      <c r="D8" s="153" t="s">
        <v>103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30" customHeight="1">
      <c r="A9" s="35"/>
      <c r="B9" s="41"/>
      <c r="C9" s="35"/>
      <c r="D9" s="35"/>
      <c r="E9" s="155" t="s">
        <v>104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53" t="s">
        <v>17</v>
      </c>
      <c r="E11" s="35"/>
      <c r="F11" s="144" t="s">
        <v>1</v>
      </c>
      <c r="G11" s="35"/>
      <c r="H11" s="35"/>
      <c r="I11" s="153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53" t="s">
        <v>19</v>
      </c>
      <c r="E12" s="35"/>
      <c r="F12" s="144" t="s">
        <v>20</v>
      </c>
      <c r="G12" s="35"/>
      <c r="H12" s="35"/>
      <c r="I12" s="153" t="s">
        <v>21</v>
      </c>
      <c r="J12" s="156" t="str">
        <f>'Rekapitulácia stavby'!AN8</f>
        <v>26.4.2022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23</v>
      </c>
      <c r="E14" s="35"/>
      <c r="F14" s="35"/>
      <c r="G14" s="35"/>
      <c r="H14" s="35"/>
      <c r="I14" s="153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3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53" t="s">
        <v>27</v>
      </c>
      <c r="E17" s="35"/>
      <c r="F17" s="35"/>
      <c r="G17" s="35"/>
      <c r="H17" s="35"/>
      <c r="I17" s="15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53" t="s">
        <v>29</v>
      </c>
      <c r="E20" s="35"/>
      <c r="F20" s="35"/>
      <c r="G20" s="35"/>
      <c r="H20" s="35"/>
      <c r="I20" s="153" t="s">
        <v>24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3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53" t="s">
        <v>31</v>
      </c>
      <c r="E23" s="35"/>
      <c r="F23" s="35"/>
      <c r="G23" s="35"/>
      <c r="H23" s="35"/>
      <c r="I23" s="153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4" t="s">
        <v>32</v>
      </c>
      <c r="F24" s="35"/>
      <c r="G24" s="35"/>
      <c r="H24" s="35"/>
      <c r="I24" s="153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ROUND(J143,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ROUND((SUM(BE143:BE424)),  2)</f>
        <v>0</v>
      </c>
      <c r="G33" s="168"/>
      <c r="H33" s="168"/>
      <c r="I33" s="169">
        <v>0.20000000000000001</v>
      </c>
      <c r="J33" s="167">
        <f>ROUND(((SUM(BE143:BE424))*I33),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66" t="s">
        <v>41</v>
      </c>
      <c r="F34" s="167">
        <f>ROUND((SUM(BF143:BF424)),  2)</f>
        <v>0</v>
      </c>
      <c r="G34" s="168"/>
      <c r="H34" s="168"/>
      <c r="I34" s="169">
        <v>0.20000000000000001</v>
      </c>
      <c r="J34" s="167">
        <f>ROUND(((SUM(BF143:BF424))*I34),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ROUND((SUM(BG143:BG424)),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ROUND((SUM(BH143:BH424)),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ROUND((SUM(BI143:BI424)),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 xml:space="preserve">Prevádzková budova VČELCO  s.r.o. - Prístavba - aktualizácia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7"/>
      <c r="D87" s="37"/>
      <c r="E87" s="79" t="str">
        <f>E9</f>
        <v xml:space="preserve">2022-01 - Prevádzková budova VČELCO  s.r.o. - Prístavba - aktualizácia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Smolenice, par.č. 620/104,106,140</v>
      </c>
      <c r="G89" s="37"/>
      <c r="H89" s="37"/>
      <c r="I89" s="29" t="s">
        <v>21</v>
      </c>
      <c r="J89" s="82" t="str">
        <f>IF(J12="","",J12)</f>
        <v>26.4.2022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VČELCO, s.r.o. Továrenská 10A, 119 04 Smolenice</v>
      </c>
      <c r="G91" s="37"/>
      <c r="H91" s="37"/>
      <c r="I91" s="29" t="s">
        <v>29</v>
      </c>
      <c r="J91" s="33" t="str">
        <f>E21</f>
        <v>Ing. Miloš Karol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>Ing. Tibor Jakubis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106</v>
      </c>
      <c r="D94" s="192"/>
      <c r="E94" s="192"/>
      <c r="F94" s="192"/>
      <c r="G94" s="192"/>
      <c r="H94" s="192"/>
      <c r="I94" s="192"/>
      <c r="J94" s="193" t="s">
        <v>107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108</v>
      </c>
      <c r="D96" s="37"/>
      <c r="E96" s="37"/>
      <c r="F96" s="37"/>
      <c r="G96" s="37"/>
      <c r="H96" s="37"/>
      <c r="I96" s="37"/>
      <c r="J96" s="113">
        <f>J143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109</v>
      </c>
    </row>
    <row r="97" s="9" customFormat="1" ht="24.96" customHeight="1">
      <c r="A97" s="9"/>
      <c r="B97" s="195"/>
      <c r="C97" s="196"/>
      <c r="D97" s="197" t="s">
        <v>110</v>
      </c>
      <c r="E97" s="198"/>
      <c r="F97" s="198"/>
      <c r="G97" s="198"/>
      <c r="H97" s="198"/>
      <c r="I97" s="198"/>
      <c r="J97" s="199">
        <f>J144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111</v>
      </c>
      <c r="E98" s="203"/>
      <c r="F98" s="203"/>
      <c r="G98" s="203"/>
      <c r="H98" s="203"/>
      <c r="I98" s="203"/>
      <c r="J98" s="204">
        <f>J145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136"/>
      <c r="D99" s="202" t="s">
        <v>112</v>
      </c>
      <c r="E99" s="203"/>
      <c r="F99" s="203"/>
      <c r="G99" s="203"/>
      <c r="H99" s="203"/>
      <c r="I99" s="203"/>
      <c r="J99" s="204">
        <f>J161</f>
        <v>0</v>
      </c>
      <c r="K99" s="136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136"/>
      <c r="D100" s="202" t="s">
        <v>113</v>
      </c>
      <c r="E100" s="203"/>
      <c r="F100" s="203"/>
      <c r="G100" s="203"/>
      <c r="H100" s="203"/>
      <c r="I100" s="203"/>
      <c r="J100" s="204">
        <f>J175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114</v>
      </c>
      <c r="E101" s="203"/>
      <c r="F101" s="203"/>
      <c r="G101" s="203"/>
      <c r="H101" s="203"/>
      <c r="I101" s="203"/>
      <c r="J101" s="204">
        <f>J194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115</v>
      </c>
      <c r="E102" s="203"/>
      <c r="F102" s="203"/>
      <c r="G102" s="203"/>
      <c r="H102" s="203"/>
      <c r="I102" s="203"/>
      <c r="J102" s="204">
        <f>J216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116</v>
      </c>
      <c r="E103" s="203"/>
      <c r="F103" s="203"/>
      <c r="G103" s="203"/>
      <c r="H103" s="203"/>
      <c r="I103" s="203"/>
      <c r="J103" s="204">
        <f>J234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117</v>
      </c>
      <c r="E104" s="203"/>
      <c r="F104" s="203"/>
      <c r="G104" s="203"/>
      <c r="H104" s="203"/>
      <c r="I104" s="203"/>
      <c r="J104" s="204">
        <f>J255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118</v>
      </c>
      <c r="E105" s="198"/>
      <c r="F105" s="198"/>
      <c r="G105" s="198"/>
      <c r="H105" s="198"/>
      <c r="I105" s="198"/>
      <c r="J105" s="199">
        <f>J257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119</v>
      </c>
      <c r="E106" s="203"/>
      <c r="F106" s="203"/>
      <c r="G106" s="203"/>
      <c r="H106" s="203"/>
      <c r="I106" s="203"/>
      <c r="J106" s="204">
        <f>J258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120</v>
      </c>
      <c r="E107" s="203"/>
      <c r="F107" s="203"/>
      <c r="G107" s="203"/>
      <c r="H107" s="203"/>
      <c r="I107" s="203"/>
      <c r="J107" s="204">
        <f>J276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1"/>
      <c r="C108" s="136"/>
      <c r="D108" s="202" t="s">
        <v>121</v>
      </c>
      <c r="E108" s="203"/>
      <c r="F108" s="203"/>
      <c r="G108" s="203"/>
      <c r="H108" s="203"/>
      <c r="I108" s="203"/>
      <c r="J108" s="204">
        <f>J298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122</v>
      </c>
      <c r="E109" s="203"/>
      <c r="F109" s="203"/>
      <c r="G109" s="203"/>
      <c r="H109" s="203"/>
      <c r="I109" s="203"/>
      <c r="J109" s="204">
        <f>J320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1"/>
      <c r="C110" s="136"/>
      <c r="D110" s="202" t="s">
        <v>123</v>
      </c>
      <c r="E110" s="203"/>
      <c r="F110" s="203"/>
      <c r="G110" s="203"/>
      <c r="H110" s="203"/>
      <c r="I110" s="203"/>
      <c r="J110" s="204">
        <f>J322</f>
        <v>0</v>
      </c>
      <c r="K110" s="136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1"/>
      <c r="C111" s="136"/>
      <c r="D111" s="202" t="s">
        <v>124</v>
      </c>
      <c r="E111" s="203"/>
      <c r="F111" s="203"/>
      <c r="G111" s="203"/>
      <c r="H111" s="203"/>
      <c r="I111" s="203"/>
      <c r="J111" s="204">
        <f>J328</f>
        <v>0</v>
      </c>
      <c r="K111" s="136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1"/>
      <c r="C112" s="136"/>
      <c r="D112" s="202" t="s">
        <v>125</v>
      </c>
      <c r="E112" s="203"/>
      <c r="F112" s="203"/>
      <c r="G112" s="203"/>
      <c r="H112" s="203"/>
      <c r="I112" s="203"/>
      <c r="J112" s="204">
        <f>J344</f>
        <v>0</v>
      </c>
      <c r="K112" s="136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1"/>
      <c r="C113" s="136"/>
      <c r="D113" s="202" t="s">
        <v>126</v>
      </c>
      <c r="E113" s="203"/>
      <c r="F113" s="203"/>
      <c r="G113" s="203"/>
      <c r="H113" s="203"/>
      <c r="I113" s="203"/>
      <c r="J113" s="204">
        <f>J350</f>
        <v>0</v>
      </c>
      <c r="K113" s="136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1"/>
      <c r="C114" s="136"/>
      <c r="D114" s="202" t="s">
        <v>127</v>
      </c>
      <c r="E114" s="203"/>
      <c r="F114" s="203"/>
      <c r="G114" s="203"/>
      <c r="H114" s="203"/>
      <c r="I114" s="203"/>
      <c r="J114" s="204">
        <f>J358</f>
        <v>0</v>
      </c>
      <c r="K114" s="136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1"/>
      <c r="C115" s="136"/>
      <c r="D115" s="202" t="s">
        <v>128</v>
      </c>
      <c r="E115" s="203"/>
      <c r="F115" s="203"/>
      <c r="G115" s="203"/>
      <c r="H115" s="203"/>
      <c r="I115" s="203"/>
      <c r="J115" s="204">
        <f>J364</f>
        <v>0</v>
      </c>
      <c r="K115" s="136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1"/>
      <c r="C116" s="136"/>
      <c r="D116" s="202" t="s">
        <v>129</v>
      </c>
      <c r="E116" s="203"/>
      <c r="F116" s="203"/>
      <c r="G116" s="203"/>
      <c r="H116" s="203"/>
      <c r="I116" s="203"/>
      <c r="J116" s="204">
        <f>J385</f>
        <v>0</v>
      </c>
      <c r="K116" s="136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1"/>
      <c r="C117" s="136"/>
      <c r="D117" s="202" t="s">
        <v>130</v>
      </c>
      <c r="E117" s="203"/>
      <c r="F117" s="203"/>
      <c r="G117" s="203"/>
      <c r="H117" s="203"/>
      <c r="I117" s="203"/>
      <c r="J117" s="204">
        <f>J400</f>
        <v>0</v>
      </c>
      <c r="K117" s="136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1"/>
      <c r="C118" s="136"/>
      <c r="D118" s="202" t="s">
        <v>131</v>
      </c>
      <c r="E118" s="203"/>
      <c r="F118" s="203"/>
      <c r="G118" s="203"/>
      <c r="H118" s="203"/>
      <c r="I118" s="203"/>
      <c r="J118" s="204">
        <f>J404</f>
        <v>0</v>
      </c>
      <c r="K118" s="136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01"/>
      <c r="C119" s="136"/>
      <c r="D119" s="202" t="s">
        <v>132</v>
      </c>
      <c r="E119" s="203"/>
      <c r="F119" s="203"/>
      <c r="G119" s="203"/>
      <c r="H119" s="203"/>
      <c r="I119" s="203"/>
      <c r="J119" s="204">
        <f>J408</f>
        <v>0</v>
      </c>
      <c r="K119" s="136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201"/>
      <c r="C120" s="136"/>
      <c r="D120" s="202" t="s">
        <v>133</v>
      </c>
      <c r="E120" s="203"/>
      <c r="F120" s="203"/>
      <c r="G120" s="203"/>
      <c r="H120" s="203"/>
      <c r="I120" s="203"/>
      <c r="J120" s="204">
        <f>J412</f>
        <v>0</v>
      </c>
      <c r="K120" s="136"/>
      <c r="L120" s="205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201"/>
      <c r="C121" s="136"/>
      <c r="D121" s="202" t="s">
        <v>134</v>
      </c>
      <c r="E121" s="203"/>
      <c r="F121" s="203"/>
      <c r="G121" s="203"/>
      <c r="H121" s="203"/>
      <c r="I121" s="203"/>
      <c r="J121" s="204">
        <f>J419</f>
        <v>0</v>
      </c>
      <c r="K121" s="136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95"/>
      <c r="C122" s="196"/>
      <c r="D122" s="197" t="s">
        <v>135</v>
      </c>
      <c r="E122" s="198"/>
      <c r="F122" s="198"/>
      <c r="G122" s="198"/>
      <c r="H122" s="198"/>
      <c r="I122" s="198"/>
      <c r="J122" s="199">
        <f>J422</f>
        <v>0</v>
      </c>
      <c r="K122" s="196"/>
      <c r="L122" s="200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10" customFormat="1" ht="19.92" customHeight="1">
      <c r="A123" s="10"/>
      <c r="B123" s="201"/>
      <c r="C123" s="136"/>
      <c r="D123" s="202" t="s">
        <v>136</v>
      </c>
      <c r="E123" s="203"/>
      <c r="F123" s="203"/>
      <c r="G123" s="203"/>
      <c r="H123" s="203"/>
      <c r="I123" s="203"/>
      <c r="J123" s="204">
        <f>J423</f>
        <v>0</v>
      </c>
      <c r="K123" s="136"/>
      <c r="L123" s="205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69"/>
      <c r="C125" s="70"/>
      <c r="D125" s="70"/>
      <c r="E125" s="70"/>
      <c r="F125" s="70"/>
      <c r="G125" s="70"/>
      <c r="H125" s="70"/>
      <c r="I125" s="70"/>
      <c r="J125" s="70"/>
      <c r="K125" s="70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9" s="2" customFormat="1" ht="6.96" customHeight="1">
      <c r="A129" s="35"/>
      <c r="B129" s="71"/>
      <c r="C129" s="72"/>
      <c r="D129" s="72"/>
      <c r="E129" s="72"/>
      <c r="F129" s="72"/>
      <c r="G129" s="72"/>
      <c r="H129" s="72"/>
      <c r="I129" s="72"/>
      <c r="J129" s="72"/>
      <c r="K129" s="72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96" customHeight="1">
      <c r="A130" s="35"/>
      <c r="B130" s="36"/>
      <c r="C130" s="20" t="s">
        <v>137</v>
      </c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15</v>
      </c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6.5" customHeight="1">
      <c r="A133" s="35"/>
      <c r="B133" s="36"/>
      <c r="C133" s="37"/>
      <c r="D133" s="37"/>
      <c r="E133" s="190" t="str">
        <f>E7</f>
        <v xml:space="preserve">Prevádzková budova VČELCO  s.r.o. - Prístavba - aktualizácia</v>
      </c>
      <c r="F133" s="29"/>
      <c r="G133" s="29"/>
      <c r="H133" s="29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2" customHeight="1">
      <c r="A134" s="35"/>
      <c r="B134" s="36"/>
      <c r="C134" s="29" t="s">
        <v>103</v>
      </c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30" customHeight="1">
      <c r="A135" s="35"/>
      <c r="B135" s="36"/>
      <c r="C135" s="37"/>
      <c r="D135" s="37"/>
      <c r="E135" s="79" t="str">
        <f>E9</f>
        <v xml:space="preserve">2022-01 - Prevádzková budova VČELCO  s.r.o. - Prístavba - aktualizácia</v>
      </c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6.96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2" customHeight="1">
      <c r="A137" s="35"/>
      <c r="B137" s="36"/>
      <c r="C137" s="29" t="s">
        <v>19</v>
      </c>
      <c r="D137" s="37"/>
      <c r="E137" s="37"/>
      <c r="F137" s="24" t="str">
        <f>F12</f>
        <v>Smolenice, par.č. 620/104,106,140</v>
      </c>
      <c r="G137" s="37"/>
      <c r="H137" s="37"/>
      <c r="I137" s="29" t="s">
        <v>21</v>
      </c>
      <c r="J137" s="82" t="str">
        <f>IF(J12="","",J12)</f>
        <v>26.4.2022</v>
      </c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6.96" customHeight="1">
      <c r="A138" s="35"/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15.15" customHeight="1">
      <c r="A139" s="35"/>
      <c r="B139" s="36"/>
      <c r="C139" s="29" t="s">
        <v>23</v>
      </c>
      <c r="D139" s="37"/>
      <c r="E139" s="37"/>
      <c r="F139" s="24" t="str">
        <f>E15</f>
        <v>VČELCO, s.r.o. Továrenská 10A, 119 04 Smolenice</v>
      </c>
      <c r="G139" s="37"/>
      <c r="H139" s="37"/>
      <c r="I139" s="29" t="s">
        <v>29</v>
      </c>
      <c r="J139" s="33" t="str">
        <f>E21</f>
        <v>Ing. Miloš Karol</v>
      </c>
      <c r="K139" s="37"/>
      <c r="L139" s="66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5.15" customHeight="1">
      <c r="A140" s="35"/>
      <c r="B140" s="36"/>
      <c r="C140" s="29" t="s">
        <v>27</v>
      </c>
      <c r="D140" s="37"/>
      <c r="E140" s="37"/>
      <c r="F140" s="24" t="str">
        <f>IF(E18="","",E18)</f>
        <v>Vyplň údaj</v>
      </c>
      <c r="G140" s="37"/>
      <c r="H140" s="37"/>
      <c r="I140" s="29" t="s">
        <v>31</v>
      </c>
      <c r="J140" s="33" t="str">
        <f>E24</f>
        <v>Ing. Tibor Jakubis</v>
      </c>
      <c r="K140" s="37"/>
      <c r="L140" s="66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0.32" customHeight="1">
      <c r="A141" s="35"/>
      <c r="B141" s="36"/>
      <c r="C141" s="37"/>
      <c r="D141" s="37"/>
      <c r="E141" s="37"/>
      <c r="F141" s="37"/>
      <c r="G141" s="37"/>
      <c r="H141" s="37"/>
      <c r="I141" s="37"/>
      <c r="J141" s="37"/>
      <c r="K141" s="37"/>
      <c r="L141" s="66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11" customFormat="1" ht="29.28" customHeight="1">
      <c r="A142" s="206"/>
      <c r="B142" s="207"/>
      <c r="C142" s="208" t="s">
        <v>138</v>
      </c>
      <c r="D142" s="209" t="s">
        <v>60</v>
      </c>
      <c r="E142" s="209" t="s">
        <v>56</v>
      </c>
      <c r="F142" s="209" t="s">
        <v>57</v>
      </c>
      <c r="G142" s="209" t="s">
        <v>139</v>
      </c>
      <c r="H142" s="209" t="s">
        <v>140</v>
      </c>
      <c r="I142" s="209" t="s">
        <v>141</v>
      </c>
      <c r="J142" s="210" t="s">
        <v>107</v>
      </c>
      <c r="K142" s="211" t="s">
        <v>142</v>
      </c>
      <c r="L142" s="212"/>
      <c r="M142" s="103" t="s">
        <v>1</v>
      </c>
      <c r="N142" s="104" t="s">
        <v>39</v>
      </c>
      <c r="O142" s="104" t="s">
        <v>143</v>
      </c>
      <c r="P142" s="104" t="s">
        <v>144</v>
      </c>
      <c r="Q142" s="104" t="s">
        <v>145</v>
      </c>
      <c r="R142" s="104" t="s">
        <v>146</v>
      </c>
      <c r="S142" s="104" t="s">
        <v>147</v>
      </c>
      <c r="T142" s="105" t="s">
        <v>148</v>
      </c>
      <c r="U142" s="206"/>
      <c r="V142" s="206"/>
      <c r="W142" s="206"/>
      <c r="X142" s="206"/>
      <c r="Y142" s="206"/>
      <c r="Z142" s="206"/>
      <c r="AA142" s="206"/>
      <c r="AB142" s="206"/>
      <c r="AC142" s="206"/>
      <c r="AD142" s="206"/>
      <c r="AE142" s="206"/>
    </row>
    <row r="143" s="2" customFormat="1" ht="22.8" customHeight="1">
      <c r="A143" s="35"/>
      <c r="B143" s="36"/>
      <c r="C143" s="110" t="s">
        <v>108</v>
      </c>
      <c r="D143" s="37"/>
      <c r="E143" s="37"/>
      <c r="F143" s="37"/>
      <c r="G143" s="37"/>
      <c r="H143" s="37"/>
      <c r="I143" s="37"/>
      <c r="J143" s="213">
        <f>BK143</f>
        <v>0</v>
      </c>
      <c r="K143" s="37"/>
      <c r="L143" s="41"/>
      <c r="M143" s="106"/>
      <c r="N143" s="214"/>
      <c r="O143" s="107"/>
      <c r="P143" s="215">
        <f>P144+P257+P422</f>
        <v>0</v>
      </c>
      <c r="Q143" s="107"/>
      <c r="R143" s="215">
        <f>R144+R257+R422</f>
        <v>0</v>
      </c>
      <c r="S143" s="107"/>
      <c r="T143" s="216">
        <f>T144+T257+T422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74</v>
      </c>
      <c r="AU143" s="14" t="s">
        <v>109</v>
      </c>
      <c r="BK143" s="217">
        <f>BK144+BK257+BK422</f>
        <v>0</v>
      </c>
    </row>
    <row r="144" s="12" customFormat="1" ht="25.92" customHeight="1">
      <c r="A144" s="12"/>
      <c r="B144" s="218"/>
      <c r="C144" s="219"/>
      <c r="D144" s="220" t="s">
        <v>74</v>
      </c>
      <c r="E144" s="221" t="s">
        <v>149</v>
      </c>
      <c r="F144" s="221" t="s">
        <v>150</v>
      </c>
      <c r="G144" s="219"/>
      <c r="H144" s="219"/>
      <c r="I144" s="222"/>
      <c r="J144" s="223">
        <f>BK144</f>
        <v>0</v>
      </c>
      <c r="K144" s="219"/>
      <c r="L144" s="224"/>
      <c r="M144" s="225"/>
      <c r="N144" s="226"/>
      <c r="O144" s="226"/>
      <c r="P144" s="227">
        <f>P145+P161+P175+P194+P216+P234+P255</f>
        <v>0</v>
      </c>
      <c r="Q144" s="226"/>
      <c r="R144" s="227">
        <f>R145+R161+R175+R194+R216+R234+R255</f>
        <v>0</v>
      </c>
      <c r="S144" s="226"/>
      <c r="T144" s="228">
        <f>T145+T161+T175+T194+T216+T234+T255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9" t="s">
        <v>81</v>
      </c>
      <c r="AT144" s="230" t="s">
        <v>74</v>
      </c>
      <c r="AU144" s="230" t="s">
        <v>75</v>
      </c>
      <c r="AY144" s="229" t="s">
        <v>151</v>
      </c>
      <c r="BK144" s="231">
        <f>BK145+BK161+BK175+BK194+BK216+BK234+BK255</f>
        <v>0</v>
      </c>
    </row>
    <row r="145" s="12" customFormat="1" ht="22.8" customHeight="1">
      <c r="A145" s="12"/>
      <c r="B145" s="218"/>
      <c r="C145" s="219"/>
      <c r="D145" s="220" t="s">
        <v>74</v>
      </c>
      <c r="E145" s="232" t="s">
        <v>81</v>
      </c>
      <c r="F145" s="232" t="s">
        <v>152</v>
      </c>
      <c r="G145" s="219"/>
      <c r="H145" s="219"/>
      <c r="I145" s="222"/>
      <c r="J145" s="233">
        <f>BK145</f>
        <v>0</v>
      </c>
      <c r="K145" s="219"/>
      <c r="L145" s="224"/>
      <c r="M145" s="225"/>
      <c r="N145" s="226"/>
      <c r="O145" s="226"/>
      <c r="P145" s="227">
        <f>SUM(P146:P160)</f>
        <v>0</v>
      </c>
      <c r="Q145" s="226"/>
      <c r="R145" s="227">
        <f>SUM(R146:R160)</f>
        <v>0</v>
      </c>
      <c r="S145" s="226"/>
      <c r="T145" s="228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9" t="s">
        <v>81</v>
      </c>
      <c r="AT145" s="230" t="s">
        <v>74</v>
      </c>
      <c r="AU145" s="230" t="s">
        <v>81</v>
      </c>
      <c r="AY145" s="229" t="s">
        <v>151</v>
      </c>
      <c r="BK145" s="231">
        <f>SUM(BK146:BK160)</f>
        <v>0</v>
      </c>
    </row>
    <row r="146" s="2" customFormat="1" ht="24.15" customHeight="1">
      <c r="A146" s="35"/>
      <c r="B146" s="36"/>
      <c r="C146" s="234" t="s">
        <v>81</v>
      </c>
      <c r="D146" s="234" t="s">
        <v>153</v>
      </c>
      <c r="E146" s="235" t="s">
        <v>154</v>
      </c>
      <c r="F146" s="236" t="s">
        <v>155</v>
      </c>
      <c r="G146" s="237" t="s">
        <v>156</v>
      </c>
      <c r="H146" s="238">
        <v>520.28200000000004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157</v>
      </c>
      <c r="AT146" s="246" t="s">
        <v>153</v>
      </c>
      <c r="AU146" s="246" t="s">
        <v>85</v>
      </c>
      <c r="AY146" s="14" t="s">
        <v>151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157</v>
      </c>
      <c r="BM146" s="246" t="s">
        <v>85</v>
      </c>
    </row>
    <row r="147" s="2" customFormat="1" ht="24.15" customHeight="1">
      <c r="A147" s="35"/>
      <c r="B147" s="36"/>
      <c r="C147" s="234" t="s">
        <v>85</v>
      </c>
      <c r="D147" s="234" t="s">
        <v>153</v>
      </c>
      <c r="E147" s="235" t="s">
        <v>158</v>
      </c>
      <c r="F147" s="236" t="s">
        <v>159</v>
      </c>
      <c r="G147" s="237" t="s">
        <v>156</v>
      </c>
      <c r="H147" s="238">
        <v>156.08500000000001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157</v>
      </c>
      <c r="AT147" s="246" t="s">
        <v>153</v>
      </c>
      <c r="AU147" s="246" t="s">
        <v>85</v>
      </c>
      <c r="AY147" s="14" t="s">
        <v>151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157</v>
      </c>
      <c r="BM147" s="246" t="s">
        <v>157</v>
      </c>
    </row>
    <row r="148" s="2" customFormat="1" ht="16.5" customHeight="1">
      <c r="A148" s="35"/>
      <c r="B148" s="36"/>
      <c r="C148" s="234" t="s">
        <v>160</v>
      </c>
      <c r="D148" s="234" t="s">
        <v>153</v>
      </c>
      <c r="E148" s="235" t="s">
        <v>161</v>
      </c>
      <c r="F148" s="236" t="s">
        <v>162</v>
      </c>
      <c r="G148" s="237" t="s">
        <v>156</v>
      </c>
      <c r="H148" s="238">
        <v>20.596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157</v>
      </c>
      <c r="AT148" s="246" t="s">
        <v>153</v>
      </c>
      <c r="AU148" s="246" t="s">
        <v>85</v>
      </c>
      <c r="AY148" s="14" t="s">
        <v>151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157</v>
      </c>
      <c r="BM148" s="246" t="s">
        <v>163</v>
      </c>
    </row>
    <row r="149" s="2" customFormat="1" ht="37.8" customHeight="1">
      <c r="A149" s="35"/>
      <c r="B149" s="36"/>
      <c r="C149" s="234" t="s">
        <v>157</v>
      </c>
      <c r="D149" s="234" t="s">
        <v>153</v>
      </c>
      <c r="E149" s="235" t="s">
        <v>164</v>
      </c>
      <c r="F149" s="236" t="s">
        <v>165</v>
      </c>
      <c r="G149" s="237" t="s">
        <v>156</v>
      </c>
      <c r="H149" s="238">
        <v>6.1790000000000003</v>
      </c>
      <c r="I149" s="239"/>
      <c r="J149" s="240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157</v>
      </c>
      <c r="AT149" s="246" t="s">
        <v>153</v>
      </c>
      <c r="AU149" s="246" t="s">
        <v>85</v>
      </c>
      <c r="AY149" s="14" t="s">
        <v>151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157</v>
      </c>
      <c r="BM149" s="246" t="s">
        <v>166</v>
      </c>
    </row>
    <row r="150" s="2" customFormat="1" ht="21.75" customHeight="1">
      <c r="A150" s="35"/>
      <c r="B150" s="36"/>
      <c r="C150" s="234" t="s">
        <v>167</v>
      </c>
      <c r="D150" s="234" t="s">
        <v>153</v>
      </c>
      <c r="E150" s="235" t="s">
        <v>168</v>
      </c>
      <c r="F150" s="236" t="s">
        <v>169</v>
      </c>
      <c r="G150" s="237" t="s">
        <v>156</v>
      </c>
      <c r="H150" s="238">
        <v>24.222000000000001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157</v>
      </c>
      <c r="AT150" s="246" t="s">
        <v>153</v>
      </c>
      <c r="AU150" s="246" t="s">
        <v>85</v>
      </c>
      <c r="AY150" s="14" t="s">
        <v>151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157</v>
      </c>
      <c r="BM150" s="246" t="s">
        <v>170</v>
      </c>
    </row>
    <row r="151" s="2" customFormat="1" ht="16.5" customHeight="1">
      <c r="A151" s="35"/>
      <c r="B151" s="36"/>
      <c r="C151" s="234" t="s">
        <v>163</v>
      </c>
      <c r="D151" s="234" t="s">
        <v>153</v>
      </c>
      <c r="E151" s="235" t="s">
        <v>171</v>
      </c>
      <c r="F151" s="236" t="s">
        <v>172</v>
      </c>
      <c r="G151" s="237" t="s">
        <v>156</v>
      </c>
      <c r="H151" s="238">
        <v>7.2670000000000003</v>
      </c>
      <c r="I151" s="239"/>
      <c r="J151" s="240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157</v>
      </c>
      <c r="AT151" s="246" t="s">
        <v>153</v>
      </c>
      <c r="AU151" s="246" t="s">
        <v>85</v>
      </c>
      <c r="AY151" s="14" t="s">
        <v>151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157</v>
      </c>
      <c r="BM151" s="246" t="s">
        <v>173</v>
      </c>
    </row>
    <row r="152" s="2" customFormat="1" ht="24.15" customHeight="1">
      <c r="A152" s="35"/>
      <c r="B152" s="36"/>
      <c r="C152" s="234" t="s">
        <v>174</v>
      </c>
      <c r="D152" s="234" t="s">
        <v>153</v>
      </c>
      <c r="E152" s="235" t="s">
        <v>175</v>
      </c>
      <c r="F152" s="236" t="s">
        <v>176</v>
      </c>
      <c r="G152" s="237" t="s">
        <v>156</v>
      </c>
      <c r="H152" s="238">
        <v>195.88900000000001</v>
      </c>
      <c r="I152" s="239"/>
      <c r="J152" s="240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157</v>
      </c>
      <c r="AT152" s="246" t="s">
        <v>153</v>
      </c>
      <c r="AU152" s="246" t="s">
        <v>85</v>
      </c>
      <c r="AY152" s="14" t="s">
        <v>151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157</v>
      </c>
      <c r="BM152" s="246" t="s">
        <v>177</v>
      </c>
    </row>
    <row r="153" s="2" customFormat="1" ht="37.8" customHeight="1">
      <c r="A153" s="35"/>
      <c r="B153" s="36"/>
      <c r="C153" s="234" t="s">
        <v>166</v>
      </c>
      <c r="D153" s="234" t="s">
        <v>153</v>
      </c>
      <c r="E153" s="235" t="s">
        <v>178</v>
      </c>
      <c r="F153" s="236" t="s">
        <v>179</v>
      </c>
      <c r="G153" s="237" t="s">
        <v>156</v>
      </c>
      <c r="H153" s="238">
        <v>369.21100000000001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157</v>
      </c>
      <c r="AT153" s="246" t="s">
        <v>153</v>
      </c>
      <c r="AU153" s="246" t="s">
        <v>85</v>
      </c>
      <c r="AY153" s="14" t="s">
        <v>151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157</v>
      </c>
      <c r="BM153" s="246" t="s">
        <v>180</v>
      </c>
    </row>
    <row r="154" s="2" customFormat="1" ht="44.25" customHeight="1">
      <c r="A154" s="35"/>
      <c r="B154" s="36"/>
      <c r="C154" s="234" t="s">
        <v>181</v>
      </c>
      <c r="D154" s="234" t="s">
        <v>153</v>
      </c>
      <c r="E154" s="235" t="s">
        <v>182</v>
      </c>
      <c r="F154" s="236" t="s">
        <v>183</v>
      </c>
      <c r="G154" s="237" t="s">
        <v>156</v>
      </c>
      <c r="H154" s="238">
        <v>1476.8440000000001</v>
      </c>
      <c r="I154" s="239"/>
      <c r="J154" s="240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157</v>
      </c>
      <c r="AT154" s="246" t="s">
        <v>153</v>
      </c>
      <c r="AU154" s="246" t="s">
        <v>85</v>
      </c>
      <c r="AY154" s="14" t="s">
        <v>151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157</v>
      </c>
      <c r="BM154" s="246" t="s">
        <v>184</v>
      </c>
    </row>
    <row r="155" s="2" customFormat="1" ht="24.15" customHeight="1">
      <c r="A155" s="35"/>
      <c r="B155" s="36"/>
      <c r="C155" s="234" t="s">
        <v>170</v>
      </c>
      <c r="D155" s="234" t="s">
        <v>153</v>
      </c>
      <c r="E155" s="235" t="s">
        <v>185</v>
      </c>
      <c r="F155" s="236" t="s">
        <v>186</v>
      </c>
      <c r="G155" s="237" t="s">
        <v>156</v>
      </c>
      <c r="H155" s="238">
        <v>195.88900000000001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157</v>
      </c>
      <c r="AT155" s="246" t="s">
        <v>153</v>
      </c>
      <c r="AU155" s="246" t="s">
        <v>85</v>
      </c>
      <c r="AY155" s="14" t="s">
        <v>151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157</v>
      </c>
      <c r="BM155" s="246" t="s">
        <v>7</v>
      </c>
    </row>
    <row r="156" s="2" customFormat="1" ht="21.75" customHeight="1">
      <c r="A156" s="35"/>
      <c r="B156" s="36"/>
      <c r="C156" s="234" t="s">
        <v>187</v>
      </c>
      <c r="D156" s="234" t="s">
        <v>153</v>
      </c>
      <c r="E156" s="235" t="s">
        <v>188</v>
      </c>
      <c r="F156" s="236" t="s">
        <v>189</v>
      </c>
      <c r="G156" s="237" t="s">
        <v>156</v>
      </c>
      <c r="H156" s="238">
        <v>565.10000000000002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157</v>
      </c>
      <c r="AT156" s="246" t="s">
        <v>153</v>
      </c>
      <c r="AU156" s="246" t="s">
        <v>85</v>
      </c>
      <c r="AY156" s="14" t="s">
        <v>151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157</v>
      </c>
      <c r="BM156" s="246" t="s">
        <v>190</v>
      </c>
    </row>
    <row r="157" s="2" customFormat="1" ht="24.15" customHeight="1">
      <c r="A157" s="35"/>
      <c r="B157" s="36"/>
      <c r="C157" s="234" t="s">
        <v>173</v>
      </c>
      <c r="D157" s="234" t="s">
        <v>153</v>
      </c>
      <c r="E157" s="235" t="s">
        <v>191</v>
      </c>
      <c r="F157" s="236" t="s">
        <v>192</v>
      </c>
      <c r="G157" s="237" t="s">
        <v>193</v>
      </c>
      <c r="H157" s="238">
        <v>663.97299999999996</v>
      </c>
      <c r="I157" s="239"/>
      <c r="J157" s="240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157</v>
      </c>
      <c r="AT157" s="246" t="s">
        <v>153</v>
      </c>
      <c r="AU157" s="246" t="s">
        <v>85</v>
      </c>
      <c r="AY157" s="14" t="s">
        <v>151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157</v>
      </c>
      <c r="BM157" s="246" t="s">
        <v>194</v>
      </c>
    </row>
    <row r="158" s="2" customFormat="1" ht="24.15" customHeight="1">
      <c r="A158" s="35"/>
      <c r="B158" s="36"/>
      <c r="C158" s="234" t="s">
        <v>195</v>
      </c>
      <c r="D158" s="234" t="s">
        <v>153</v>
      </c>
      <c r="E158" s="235" t="s">
        <v>196</v>
      </c>
      <c r="F158" s="236" t="s">
        <v>197</v>
      </c>
      <c r="G158" s="237" t="s">
        <v>156</v>
      </c>
      <c r="H158" s="238">
        <v>195.88900000000001</v>
      </c>
      <c r="I158" s="239"/>
      <c r="J158" s="240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157</v>
      </c>
      <c r="AT158" s="246" t="s">
        <v>153</v>
      </c>
      <c r="AU158" s="246" t="s">
        <v>85</v>
      </c>
      <c r="AY158" s="14" t="s">
        <v>151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157</v>
      </c>
      <c r="BM158" s="246" t="s">
        <v>198</v>
      </c>
    </row>
    <row r="159" s="2" customFormat="1" ht="24.15" customHeight="1">
      <c r="A159" s="35"/>
      <c r="B159" s="36"/>
      <c r="C159" s="234" t="s">
        <v>177</v>
      </c>
      <c r="D159" s="234" t="s">
        <v>153</v>
      </c>
      <c r="E159" s="235" t="s">
        <v>199</v>
      </c>
      <c r="F159" s="236" t="s">
        <v>200</v>
      </c>
      <c r="G159" s="237" t="s">
        <v>201</v>
      </c>
      <c r="H159" s="238">
        <v>97.069999999999993</v>
      </c>
      <c r="I159" s="239"/>
      <c r="J159" s="240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157</v>
      </c>
      <c r="AT159" s="246" t="s">
        <v>153</v>
      </c>
      <c r="AU159" s="246" t="s">
        <v>85</v>
      </c>
      <c r="AY159" s="14" t="s">
        <v>151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157</v>
      </c>
      <c r="BM159" s="246" t="s">
        <v>202</v>
      </c>
    </row>
    <row r="160" s="2" customFormat="1" ht="37.8" customHeight="1">
      <c r="A160" s="35"/>
      <c r="B160" s="36"/>
      <c r="C160" s="248" t="s">
        <v>203</v>
      </c>
      <c r="D160" s="248" t="s">
        <v>204</v>
      </c>
      <c r="E160" s="249" t="s">
        <v>205</v>
      </c>
      <c r="F160" s="250" t="s">
        <v>206</v>
      </c>
      <c r="G160" s="251" t="s">
        <v>201</v>
      </c>
      <c r="H160" s="252">
        <v>97.069999999999993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166</v>
      </c>
      <c r="AT160" s="246" t="s">
        <v>204</v>
      </c>
      <c r="AU160" s="246" t="s">
        <v>85</v>
      </c>
      <c r="AY160" s="14" t="s">
        <v>151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157</v>
      </c>
      <c r="BM160" s="246" t="s">
        <v>207</v>
      </c>
    </row>
    <row r="161" s="12" customFormat="1" ht="22.8" customHeight="1">
      <c r="A161" s="12"/>
      <c r="B161" s="218"/>
      <c r="C161" s="219"/>
      <c r="D161" s="220" t="s">
        <v>74</v>
      </c>
      <c r="E161" s="232" t="s">
        <v>85</v>
      </c>
      <c r="F161" s="232" t="s">
        <v>208</v>
      </c>
      <c r="G161" s="219"/>
      <c r="H161" s="219"/>
      <c r="I161" s="222"/>
      <c r="J161" s="233">
        <f>BK161</f>
        <v>0</v>
      </c>
      <c r="K161" s="219"/>
      <c r="L161" s="224"/>
      <c r="M161" s="225"/>
      <c r="N161" s="226"/>
      <c r="O161" s="226"/>
      <c r="P161" s="227">
        <f>SUM(P162:P174)</f>
        <v>0</v>
      </c>
      <c r="Q161" s="226"/>
      <c r="R161" s="227">
        <f>SUM(R162:R174)</f>
        <v>0</v>
      </c>
      <c r="S161" s="226"/>
      <c r="T161" s="228">
        <f>SUM(T162:T174)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9" t="s">
        <v>81</v>
      </c>
      <c r="AT161" s="230" t="s">
        <v>74</v>
      </c>
      <c r="AU161" s="230" t="s">
        <v>81</v>
      </c>
      <c r="AY161" s="229" t="s">
        <v>151</v>
      </c>
      <c r="BK161" s="231">
        <f>SUM(BK162:BK174)</f>
        <v>0</v>
      </c>
    </row>
    <row r="162" s="2" customFormat="1" ht="16.5" customHeight="1">
      <c r="A162" s="35"/>
      <c r="B162" s="36"/>
      <c r="C162" s="234" t="s">
        <v>180</v>
      </c>
      <c r="D162" s="234" t="s">
        <v>153</v>
      </c>
      <c r="E162" s="235" t="s">
        <v>209</v>
      </c>
      <c r="F162" s="236" t="s">
        <v>210</v>
      </c>
      <c r="G162" s="237" t="s">
        <v>156</v>
      </c>
      <c r="H162" s="238">
        <v>1.9450000000000001</v>
      </c>
      <c r="I162" s="239"/>
      <c r="J162" s="240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157</v>
      </c>
      <c r="AT162" s="246" t="s">
        <v>153</v>
      </c>
      <c r="AU162" s="246" t="s">
        <v>85</v>
      </c>
      <c r="AY162" s="14" t="s">
        <v>151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157</v>
      </c>
      <c r="BM162" s="246" t="s">
        <v>211</v>
      </c>
    </row>
    <row r="163" s="2" customFormat="1" ht="24.15" customHeight="1">
      <c r="A163" s="35"/>
      <c r="B163" s="36"/>
      <c r="C163" s="234" t="s">
        <v>212</v>
      </c>
      <c r="D163" s="234" t="s">
        <v>153</v>
      </c>
      <c r="E163" s="235" t="s">
        <v>213</v>
      </c>
      <c r="F163" s="236" t="s">
        <v>214</v>
      </c>
      <c r="G163" s="237" t="s">
        <v>156</v>
      </c>
      <c r="H163" s="238">
        <v>20.908999999999999</v>
      </c>
      <c r="I163" s="239"/>
      <c r="J163" s="240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157</v>
      </c>
      <c r="AT163" s="246" t="s">
        <v>153</v>
      </c>
      <c r="AU163" s="246" t="s">
        <v>85</v>
      </c>
      <c r="AY163" s="14" t="s">
        <v>151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157</v>
      </c>
      <c r="BM163" s="246" t="s">
        <v>215</v>
      </c>
    </row>
    <row r="164" s="2" customFormat="1" ht="16.5" customHeight="1">
      <c r="A164" s="35"/>
      <c r="B164" s="36"/>
      <c r="C164" s="234" t="s">
        <v>184</v>
      </c>
      <c r="D164" s="234" t="s">
        <v>153</v>
      </c>
      <c r="E164" s="235" t="s">
        <v>216</v>
      </c>
      <c r="F164" s="236" t="s">
        <v>217</v>
      </c>
      <c r="G164" s="237" t="s">
        <v>218</v>
      </c>
      <c r="H164" s="238">
        <v>48.625</v>
      </c>
      <c r="I164" s="239"/>
      <c r="J164" s="240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157</v>
      </c>
      <c r="AT164" s="246" t="s">
        <v>153</v>
      </c>
      <c r="AU164" s="246" t="s">
        <v>85</v>
      </c>
      <c r="AY164" s="14" t="s">
        <v>151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157</v>
      </c>
      <c r="BM164" s="246" t="s">
        <v>219</v>
      </c>
    </row>
    <row r="165" s="2" customFormat="1" ht="24.15" customHeight="1">
      <c r="A165" s="35"/>
      <c r="B165" s="36"/>
      <c r="C165" s="234" t="s">
        <v>220</v>
      </c>
      <c r="D165" s="234" t="s">
        <v>153</v>
      </c>
      <c r="E165" s="235" t="s">
        <v>221</v>
      </c>
      <c r="F165" s="236" t="s">
        <v>222</v>
      </c>
      <c r="G165" s="237" t="s">
        <v>156</v>
      </c>
      <c r="H165" s="238">
        <v>74.322000000000003</v>
      </c>
      <c r="I165" s="239"/>
      <c r="J165" s="240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157</v>
      </c>
      <c r="AT165" s="246" t="s">
        <v>153</v>
      </c>
      <c r="AU165" s="246" t="s">
        <v>85</v>
      </c>
      <c r="AY165" s="14" t="s">
        <v>151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157</v>
      </c>
      <c r="BM165" s="246" t="s">
        <v>223</v>
      </c>
    </row>
    <row r="166" s="2" customFormat="1" ht="24.15" customHeight="1">
      <c r="A166" s="35"/>
      <c r="B166" s="36"/>
      <c r="C166" s="234" t="s">
        <v>7</v>
      </c>
      <c r="D166" s="234" t="s">
        <v>153</v>
      </c>
      <c r="E166" s="235" t="s">
        <v>224</v>
      </c>
      <c r="F166" s="236" t="s">
        <v>225</v>
      </c>
      <c r="G166" s="237" t="s">
        <v>201</v>
      </c>
      <c r="H166" s="238">
        <v>18.515999999999998</v>
      </c>
      <c r="I166" s="239"/>
      <c r="J166" s="240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157</v>
      </c>
      <c r="AT166" s="246" t="s">
        <v>153</v>
      </c>
      <c r="AU166" s="246" t="s">
        <v>85</v>
      </c>
      <c r="AY166" s="14" t="s">
        <v>151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157</v>
      </c>
      <c r="BM166" s="246" t="s">
        <v>226</v>
      </c>
    </row>
    <row r="167" s="2" customFormat="1" ht="24.15" customHeight="1">
      <c r="A167" s="35"/>
      <c r="B167" s="36"/>
      <c r="C167" s="234" t="s">
        <v>227</v>
      </c>
      <c r="D167" s="234" t="s">
        <v>153</v>
      </c>
      <c r="E167" s="235" t="s">
        <v>228</v>
      </c>
      <c r="F167" s="236" t="s">
        <v>229</v>
      </c>
      <c r="G167" s="237" t="s">
        <v>201</v>
      </c>
      <c r="H167" s="238">
        <v>18.515999999999998</v>
      </c>
      <c r="I167" s="239"/>
      <c r="J167" s="240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157</v>
      </c>
      <c r="AT167" s="246" t="s">
        <v>153</v>
      </c>
      <c r="AU167" s="246" t="s">
        <v>85</v>
      </c>
      <c r="AY167" s="14" t="s">
        <v>151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157</v>
      </c>
      <c r="BM167" s="246" t="s">
        <v>230</v>
      </c>
    </row>
    <row r="168" s="2" customFormat="1" ht="16.5" customHeight="1">
      <c r="A168" s="35"/>
      <c r="B168" s="36"/>
      <c r="C168" s="234" t="s">
        <v>190</v>
      </c>
      <c r="D168" s="234" t="s">
        <v>153</v>
      </c>
      <c r="E168" s="235" t="s">
        <v>231</v>
      </c>
      <c r="F168" s="236" t="s">
        <v>232</v>
      </c>
      <c r="G168" s="237" t="s">
        <v>193</v>
      </c>
      <c r="H168" s="238">
        <v>0.99399999999999999</v>
      </c>
      <c r="I168" s="239"/>
      <c r="J168" s="240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157</v>
      </c>
      <c r="AT168" s="246" t="s">
        <v>153</v>
      </c>
      <c r="AU168" s="246" t="s">
        <v>85</v>
      </c>
      <c r="AY168" s="14" t="s">
        <v>151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157</v>
      </c>
      <c r="BM168" s="246" t="s">
        <v>233</v>
      </c>
    </row>
    <row r="169" s="2" customFormat="1" ht="16.5" customHeight="1">
      <c r="A169" s="35"/>
      <c r="B169" s="36"/>
      <c r="C169" s="234" t="s">
        <v>234</v>
      </c>
      <c r="D169" s="234" t="s">
        <v>153</v>
      </c>
      <c r="E169" s="235" t="s">
        <v>235</v>
      </c>
      <c r="F169" s="236" t="s">
        <v>236</v>
      </c>
      <c r="G169" s="237" t="s">
        <v>193</v>
      </c>
      <c r="H169" s="238">
        <v>4.5199999999999996</v>
      </c>
      <c r="I169" s="239"/>
      <c r="J169" s="240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157</v>
      </c>
      <c r="AT169" s="246" t="s">
        <v>153</v>
      </c>
      <c r="AU169" s="246" t="s">
        <v>85</v>
      </c>
      <c r="AY169" s="14" t="s">
        <v>151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157</v>
      </c>
      <c r="BM169" s="246" t="s">
        <v>237</v>
      </c>
    </row>
    <row r="170" s="2" customFormat="1" ht="16.5" customHeight="1">
      <c r="A170" s="35"/>
      <c r="B170" s="36"/>
      <c r="C170" s="234" t="s">
        <v>194</v>
      </c>
      <c r="D170" s="234" t="s">
        <v>153</v>
      </c>
      <c r="E170" s="235" t="s">
        <v>238</v>
      </c>
      <c r="F170" s="236" t="s">
        <v>239</v>
      </c>
      <c r="G170" s="237" t="s">
        <v>156</v>
      </c>
      <c r="H170" s="238">
        <v>20.596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157</v>
      </c>
      <c r="AT170" s="246" t="s">
        <v>153</v>
      </c>
      <c r="AU170" s="246" t="s">
        <v>85</v>
      </c>
      <c r="AY170" s="14" t="s">
        <v>151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157</v>
      </c>
      <c r="BM170" s="246" t="s">
        <v>240</v>
      </c>
    </row>
    <row r="171" s="2" customFormat="1" ht="24.15" customHeight="1">
      <c r="A171" s="35"/>
      <c r="B171" s="36"/>
      <c r="C171" s="234" t="s">
        <v>241</v>
      </c>
      <c r="D171" s="234" t="s">
        <v>153</v>
      </c>
      <c r="E171" s="235" t="s">
        <v>242</v>
      </c>
      <c r="F171" s="236" t="s">
        <v>243</v>
      </c>
      <c r="G171" s="237" t="s">
        <v>156</v>
      </c>
      <c r="H171" s="238">
        <v>16.212</v>
      </c>
      <c r="I171" s="239"/>
      <c r="J171" s="240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157</v>
      </c>
      <c r="AT171" s="246" t="s">
        <v>153</v>
      </c>
      <c r="AU171" s="246" t="s">
        <v>85</v>
      </c>
      <c r="AY171" s="14" t="s">
        <v>151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157</v>
      </c>
      <c r="BM171" s="246" t="s">
        <v>244</v>
      </c>
    </row>
    <row r="172" s="2" customFormat="1" ht="21.75" customHeight="1">
      <c r="A172" s="35"/>
      <c r="B172" s="36"/>
      <c r="C172" s="234" t="s">
        <v>198</v>
      </c>
      <c r="D172" s="234" t="s">
        <v>153</v>
      </c>
      <c r="E172" s="235" t="s">
        <v>245</v>
      </c>
      <c r="F172" s="236" t="s">
        <v>246</v>
      </c>
      <c r="G172" s="237" t="s">
        <v>201</v>
      </c>
      <c r="H172" s="238">
        <v>12</v>
      </c>
      <c r="I172" s="239"/>
      <c r="J172" s="240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157</v>
      </c>
      <c r="AT172" s="246" t="s">
        <v>153</v>
      </c>
      <c r="AU172" s="246" t="s">
        <v>85</v>
      </c>
      <c r="AY172" s="14" t="s">
        <v>151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157</v>
      </c>
      <c r="BM172" s="246" t="s">
        <v>247</v>
      </c>
    </row>
    <row r="173" s="2" customFormat="1" ht="24.15" customHeight="1">
      <c r="A173" s="35"/>
      <c r="B173" s="36"/>
      <c r="C173" s="234" t="s">
        <v>248</v>
      </c>
      <c r="D173" s="234" t="s">
        <v>153</v>
      </c>
      <c r="E173" s="235" t="s">
        <v>249</v>
      </c>
      <c r="F173" s="236" t="s">
        <v>250</v>
      </c>
      <c r="G173" s="237" t="s">
        <v>201</v>
      </c>
      <c r="H173" s="238">
        <v>12</v>
      </c>
      <c r="I173" s="239"/>
      <c r="J173" s="240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157</v>
      </c>
      <c r="AT173" s="246" t="s">
        <v>153</v>
      </c>
      <c r="AU173" s="246" t="s">
        <v>85</v>
      </c>
      <c r="AY173" s="14" t="s">
        <v>151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157</v>
      </c>
      <c r="BM173" s="246" t="s">
        <v>251</v>
      </c>
    </row>
    <row r="174" s="2" customFormat="1" ht="16.5" customHeight="1">
      <c r="A174" s="35"/>
      <c r="B174" s="36"/>
      <c r="C174" s="234" t="s">
        <v>202</v>
      </c>
      <c r="D174" s="234" t="s">
        <v>153</v>
      </c>
      <c r="E174" s="235" t="s">
        <v>252</v>
      </c>
      <c r="F174" s="236" t="s">
        <v>253</v>
      </c>
      <c r="G174" s="237" t="s">
        <v>193</v>
      </c>
      <c r="H174" s="238">
        <v>2.3380000000000001</v>
      </c>
      <c r="I174" s="239"/>
      <c r="J174" s="240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157</v>
      </c>
      <c r="AT174" s="246" t="s">
        <v>153</v>
      </c>
      <c r="AU174" s="246" t="s">
        <v>85</v>
      </c>
      <c r="AY174" s="14" t="s">
        <v>151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157</v>
      </c>
      <c r="BM174" s="246" t="s">
        <v>254</v>
      </c>
    </row>
    <row r="175" s="12" customFormat="1" ht="22.8" customHeight="1">
      <c r="A175" s="12"/>
      <c r="B175" s="218"/>
      <c r="C175" s="219"/>
      <c r="D175" s="220" t="s">
        <v>74</v>
      </c>
      <c r="E175" s="232" t="s">
        <v>160</v>
      </c>
      <c r="F175" s="232" t="s">
        <v>255</v>
      </c>
      <c r="G175" s="219"/>
      <c r="H175" s="219"/>
      <c r="I175" s="222"/>
      <c r="J175" s="233">
        <f>BK175</f>
        <v>0</v>
      </c>
      <c r="K175" s="219"/>
      <c r="L175" s="224"/>
      <c r="M175" s="225"/>
      <c r="N175" s="226"/>
      <c r="O175" s="226"/>
      <c r="P175" s="227">
        <f>SUM(P176:P193)</f>
        <v>0</v>
      </c>
      <c r="Q175" s="226"/>
      <c r="R175" s="227">
        <f>SUM(R176:R193)</f>
        <v>0</v>
      </c>
      <c r="S175" s="226"/>
      <c r="T175" s="228">
        <f>SUM(T176:T193)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9" t="s">
        <v>81</v>
      </c>
      <c r="AT175" s="230" t="s">
        <v>74</v>
      </c>
      <c r="AU175" s="230" t="s">
        <v>81</v>
      </c>
      <c r="AY175" s="229" t="s">
        <v>151</v>
      </c>
      <c r="BK175" s="231">
        <f>SUM(BK176:BK193)</f>
        <v>0</v>
      </c>
    </row>
    <row r="176" s="2" customFormat="1" ht="37.8" customHeight="1">
      <c r="A176" s="35"/>
      <c r="B176" s="36"/>
      <c r="C176" s="234" t="s">
        <v>256</v>
      </c>
      <c r="D176" s="234" t="s">
        <v>153</v>
      </c>
      <c r="E176" s="235" t="s">
        <v>257</v>
      </c>
      <c r="F176" s="236" t="s">
        <v>258</v>
      </c>
      <c r="G176" s="237" t="s">
        <v>156</v>
      </c>
      <c r="H176" s="238">
        <v>37.375999999999998</v>
      </c>
      <c r="I176" s="239"/>
      <c r="J176" s="240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157</v>
      </c>
      <c r="AT176" s="246" t="s">
        <v>153</v>
      </c>
      <c r="AU176" s="246" t="s">
        <v>85</v>
      </c>
      <c r="AY176" s="14" t="s">
        <v>151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157</v>
      </c>
      <c r="BM176" s="246" t="s">
        <v>259</v>
      </c>
    </row>
    <row r="177" s="2" customFormat="1" ht="33" customHeight="1">
      <c r="A177" s="35"/>
      <c r="B177" s="36"/>
      <c r="C177" s="234" t="s">
        <v>207</v>
      </c>
      <c r="D177" s="234" t="s">
        <v>153</v>
      </c>
      <c r="E177" s="235" t="s">
        <v>260</v>
      </c>
      <c r="F177" s="236" t="s">
        <v>261</v>
      </c>
      <c r="G177" s="237" t="s">
        <v>156</v>
      </c>
      <c r="H177" s="238">
        <v>52.770000000000003</v>
      </c>
      <c r="I177" s="239"/>
      <c r="J177" s="240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157</v>
      </c>
      <c r="AT177" s="246" t="s">
        <v>153</v>
      </c>
      <c r="AU177" s="246" t="s">
        <v>85</v>
      </c>
      <c r="AY177" s="14" t="s">
        <v>151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157</v>
      </c>
      <c r="BM177" s="246" t="s">
        <v>262</v>
      </c>
    </row>
    <row r="178" s="2" customFormat="1" ht="24.15" customHeight="1">
      <c r="A178" s="35"/>
      <c r="B178" s="36"/>
      <c r="C178" s="234" t="s">
        <v>263</v>
      </c>
      <c r="D178" s="234" t="s">
        <v>153</v>
      </c>
      <c r="E178" s="235" t="s">
        <v>264</v>
      </c>
      <c r="F178" s="236" t="s">
        <v>265</v>
      </c>
      <c r="G178" s="237" t="s">
        <v>193</v>
      </c>
      <c r="H178" s="238">
        <v>3.472</v>
      </c>
      <c r="I178" s="239"/>
      <c r="J178" s="240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157</v>
      </c>
      <c r="AT178" s="246" t="s">
        <v>153</v>
      </c>
      <c r="AU178" s="246" t="s">
        <v>85</v>
      </c>
      <c r="AY178" s="14" t="s">
        <v>151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157</v>
      </c>
      <c r="BM178" s="246" t="s">
        <v>266</v>
      </c>
    </row>
    <row r="179" s="2" customFormat="1" ht="24.15" customHeight="1">
      <c r="A179" s="35"/>
      <c r="B179" s="36"/>
      <c r="C179" s="234" t="s">
        <v>211</v>
      </c>
      <c r="D179" s="234" t="s">
        <v>153</v>
      </c>
      <c r="E179" s="235" t="s">
        <v>267</v>
      </c>
      <c r="F179" s="236" t="s">
        <v>268</v>
      </c>
      <c r="G179" s="237" t="s">
        <v>269</v>
      </c>
      <c r="H179" s="238">
        <v>8</v>
      </c>
      <c r="I179" s="239"/>
      <c r="J179" s="240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157</v>
      </c>
      <c r="AT179" s="246" t="s">
        <v>153</v>
      </c>
      <c r="AU179" s="246" t="s">
        <v>85</v>
      </c>
      <c r="AY179" s="14" t="s">
        <v>151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157</v>
      </c>
      <c r="BM179" s="246" t="s">
        <v>270</v>
      </c>
    </row>
    <row r="180" s="2" customFormat="1" ht="16.5" customHeight="1">
      <c r="A180" s="35"/>
      <c r="B180" s="36"/>
      <c r="C180" s="248" t="s">
        <v>271</v>
      </c>
      <c r="D180" s="248" t="s">
        <v>204</v>
      </c>
      <c r="E180" s="249" t="s">
        <v>272</v>
      </c>
      <c r="F180" s="250" t="s">
        <v>273</v>
      </c>
      <c r="G180" s="251" t="s">
        <v>269</v>
      </c>
      <c r="H180" s="252">
        <v>8</v>
      </c>
      <c r="I180" s="253"/>
      <c r="J180" s="254">
        <f>ROUND(I180*H180,2)</f>
        <v>0</v>
      </c>
      <c r="K180" s="255"/>
      <c r="L180" s="256"/>
      <c r="M180" s="257" t="s">
        <v>1</v>
      </c>
      <c r="N180" s="258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166</v>
      </c>
      <c r="AT180" s="246" t="s">
        <v>204</v>
      </c>
      <c r="AU180" s="246" t="s">
        <v>85</v>
      </c>
      <c r="AY180" s="14" t="s">
        <v>151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157</v>
      </c>
      <c r="BM180" s="246" t="s">
        <v>274</v>
      </c>
    </row>
    <row r="181" s="2" customFormat="1" ht="24.15" customHeight="1">
      <c r="A181" s="35"/>
      <c r="B181" s="36"/>
      <c r="C181" s="234" t="s">
        <v>215</v>
      </c>
      <c r="D181" s="234" t="s">
        <v>153</v>
      </c>
      <c r="E181" s="235" t="s">
        <v>275</v>
      </c>
      <c r="F181" s="236" t="s">
        <v>276</v>
      </c>
      <c r="G181" s="237" t="s">
        <v>269</v>
      </c>
      <c r="H181" s="238">
        <v>8</v>
      </c>
      <c r="I181" s="239"/>
      <c r="J181" s="240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157</v>
      </c>
      <c r="AT181" s="246" t="s">
        <v>153</v>
      </c>
      <c r="AU181" s="246" t="s">
        <v>85</v>
      </c>
      <c r="AY181" s="14" t="s">
        <v>151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157</v>
      </c>
      <c r="BM181" s="246" t="s">
        <v>277</v>
      </c>
    </row>
    <row r="182" s="2" customFormat="1" ht="24.15" customHeight="1">
      <c r="A182" s="35"/>
      <c r="B182" s="36"/>
      <c r="C182" s="234" t="s">
        <v>278</v>
      </c>
      <c r="D182" s="234" t="s">
        <v>153</v>
      </c>
      <c r="E182" s="235" t="s">
        <v>279</v>
      </c>
      <c r="F182" s="236" t="s">
        <v>280</v>
      </c>
      <c r="G182" s="237" t="s">
        <v>269</v>
      </c>
      <c r="H182" s="238">
        <v>4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157</v>
      </c>
      <c r="AT182" s="246" t="s">
        <v>153</v>
      </c>
      <c r="AU182" s="246" t="s">
        <v>85</v>
      </c>
      <c r="AY182" s="14" t="s">
        <v>151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157</v>
      </c>
      <c r="BM182" s="246" t="s">
        <v>281</v>
      </c>
    </row>
    <row r="183" s="2" customFormat="1" ht="21.75" customHeight="1">
      <c r="A183" s="35"/>
      <c r="B183" s="36"/>
      <c r="C183" s="234" t="s">
        <v>219</v>
      </c>
      <c r="D183" s="234" t="s">
        <v>153</v>
      </c>
      <c r="E183" s="235" t="s">
        <v>282</v>
      </c>
      <c r="F183" s="236" t="s">
        <v>283</v>
      </c>
      <c r="G183" s="237" t="s">
        <v>156</v>
      </c>
      <c r="H183" s="238">
        <v>7.2249999999999996</v>
      </c>
      <c r="I183" s="239"/>
      <c r="J183" s="240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157</v>
      </c>
      <c r="AT183" s="246" t="s">
        <v>153</v>
      </c>
      <c r="AU183" s="246" t="s">
        <v>85</v>
      </c>
      <c r="AY183" s="14" t="s">
        <v>151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85</v>
      </c>
      <c r="BK183" s="247">
        <f>ROUND(I183*H183,2)</f>
        <v>0</v>
      </c>
      <c r="BL183" s="14" t="s">
        <v>157</v>
      </c>
      <c r="BM183" s="246" t="s">
        <v>284</v>
      </c>
    </row>
    <row r="184" s="2" customFormat="1" ht="24.15" customHeight="1">
      <c r="A184" s="35"/>
      <c r="B184" s="36"/>
      <c r="C184" s="234" t="s">
        <v>285</v>
      </c>
      <c r="D184" s="234" t="s">
        <v>153</v>
      </c>
      <c r="E184" s="235" t="s">
        <v>286</v>
      </c>
      <c r="F184" s="236" t="s">
        <v>287</v>
      </c>
      <c r="G184" s="237" t="s">
        <v>201</v>
      </c>
      <c r="H184" s="238">
        <v>35.408999999999999</v>
      </c>
      <c r="I184" s="239"/>
      <c r="J184" s="240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157</v>
      </c>
      <c r="AT184" s="246" t="s">
        <v>153</v>
      </c>
      <c r="AU184" s="246" t="s">
        <v>85</v>
      </c>
      <c r="AY184" s="14" t="s">
        <v>151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85</v>
      </c>
      <c r="BK184" s="247">
        <f>ROUND(I184*H184,2)</f>
        <v>0</v>
      </c>
      <c r="BL184" s="14" t="s">
        <v>157</v>
      </c>
      <c r="BM184" s="246" t="s">
        <v>288</v>
      </c>
    </row>
    <row r="185" s="2" customFormat="1" ht="24.15" customHeight="1">
      <c r="A185" s="35"/>
      <c r="B185" s="36"/>
      <c r="C185" s="234" t="s">
        <v>223</v>
      </c>
      <c r="D185" s="234" t="s">
        <v>153</v>
      </c>
      <c r="E185" s="235" t="s">
        <v>289</v>
      </c>
      <c r="F185" s="236" t="s">
        <v>290</v>
      </c>
      <c r="G185" s="237" t="s">
        <v>201</v>
      </c>
      <c r="H185" s="238">
        <v>56.909999999999997</v>
      </c>
      <c r="I185" s="239"/>
      <c r="J185" s="240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157</v>
      </c>
      <c r="AT185" s="246" t="s">
        <v>153</v>
      </c>
      <c r="AU185" s="246" t="s">
        <v>85</v>
      </c>
      <c r="AY185" s="14" t="s">
        <v>151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157</v>
      </c>
      <c r="BM185" s="246" t="s">
        <v>291</v>
      </c>
    </row>
    <row r="186" s="2" customFormat="1" ht="24.15" customHeight="1">
      <c r="A186" s="35"/>
      <c r="B186" s="36"/>
      <c r="C186" s="234" t="s">
        <v>292</v>
      </c>
      <c r="D186" s="234" t="s">
        <v>153</v>
      </c>
      <c r="E186" s="235" t="s">
        <v>293</v>
      </c>
      <c r="F186" s="236" t="s">
        <v>294</v>
      </c>
      <c r="G186" s="237" t="s">
        <v>201</v>
      </c>
      <c r="H186" s="238">
        <v>58.719999999999999</v>
      </c>
      <c r="I186" s="239"/>
      <c r="J186" s="240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157</v>
      </c>
      <c r="AT186" s="246" t="s">
        <v>153</v>
      </c>
      <c r="AU186" s="246" t="s">
        <v>85</v>
      </c>
      <c r="AY186" s="14" t="s">
        <v>151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157</v>
      </c>
      <c r="BM186" s="246" t="s">
        <v>295</v>
      </c>
    </row>
    <row r="187" s="2" customFormat="1" ht="24.15" customHeight="1">
      <c r="A187" s="35"/>
      <c r="B187" s="36"/>
      <c r="C187" s="234" t="s">
        <v>226</v>
      </c>
      <c r="D187" s="234" t="s">
        <v>153</v>
      </c>
      <c r="E187" s="235" t="s">
        <v>296</v>
      </c>
      <c r="F187" s="236" t="s">
        <v>297</v>
      </c>
      <c r="G187" s="237" t="s">
        <v>201</v>
      </c>
      <c r="H187" s="238">
        <v>58.719999999999999</v>
      </c>
      <c r="I187" s="239"/>
      <c r="J187" s="240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157</v>
      </c>
      <c r="AT187" s="246" t="s">
        <v>153</v>
      </c>
      <c r="AU187" s="246" t="s">
        <v>85</v>
      </c>
      <c r="AY187" s="14" t="s">
        <v>151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85</v>
      </c>
      <c r="BK187" s="247">
        <f>ROUND(I187*H187,2)</f>
        <v>0</v>
      </c>
      <c r="BL187" s="14" t="s">
        <v>157</v>
      </c>
      <c r="BM187" s="246" t="s">
        <v>298</v>
      </c>
    </row>
    <row r="188" s="2" customFormat="1" ht="16.5" customHeight="1">
      <c r="A188" s="35"/>
      <c r="B188" s="36"/>
      <c r="C188" s="234" t="s">
        <v>299</v>
      </c>
      <c r="D188" s="234" t="s">
        <v>153</v>
      </c>
      <c r="E188" s="235" t="s">
        <v>300</v>
      </c>
      <c r="F188" s="236" t="s">
        <v>301</v>
      </c>
      <c r="G188" s="237" t="s">
        <v>193</v>
      </c>
      <c r="H188" s="238">
        <v>1.232</v>
      </c>
      <c r="I188" s="239"/>
      <c r="J188" s="240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157</v>
      </c>
      <c r="AT188" s="246" t="s">
        <v>153</v>
      </c>
      <c r="AU188" s="246" t="s">
        <v>85</v>
      </c>
      <c r="AY188" s="14" t="s">
        <v>151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85</v>
      </c>
      <c r="BK188" s="247">
        <f>ROUND(I188*H188,2)</f>
        <v>0</v>
      </c>
      <c r="BL188" s="14" t="s">
        <v>157</v>
      </c>
      <c r="BM188" s="246" t="s">
        <v>302</v>
      </c>
    </row>
    <row r="189" s="2" customFormat="1" ht="24.15" customHeight="1">
      <c r="A189" s="35"/>
      <c r="B189" s="36"/>
      <c r="C189" s="234" t="s">
        <v>230</v>
      </c>
      <c r="D189" s="234" t="s">
        <v>153</v>
      </c>
      <c r="E189" s="235" t="s">
        <v>303</v>
      </c>
      <c r="F189" s="236" t="s">
        <v>304</v>
      </c>
      <c r="G189" s="237" t="s">
        <v>201</v>
      </c>
      <c r="H189" s="238">
        <v>24.120000000000001</v>
      </c>
      <c r="I189" s="239"/>
      <c r="J189" s="240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157</v>
      </c>
      <c r="AT189" s="246" t="s">
        <v>153</v>
      </c>
      <c r="AU189" s="246" t="s">
        <v>85</v>
      </c>
      <c r="AY189" s="14" t="s">
        <v>151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157</v>
      </c>
      <c r="BM189" s="246" t="s">
        <v>305</v>
      </c>
    </row>
    <row r="190" s="2" customFormat="1" ht="33" customHeight="1">
      <c r="A190" s="35"/>
      <c r="B190" s="36"/>
      <c r="C190" s="234" t="s">
        <v>306</v>
      </c>
      <c r="D190" s="234" t="s">
        <v>153</v>
      </c>
      <c r="E190" s="235" t="s">
        <v>307</v>
      </c>
      <c r="F190" s="236" t="s">
        <v>308</v>
      </c>
      <c r="G190" s="237" t="s">
        <v>156</v>
      </c>
      <c r="H190" s="238">
        <v>5.1840000000000002</v>
      </c>
      <c r="I190" s="239"/>
      <c r="J190" s="240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157</v>
      </c>
      <c r="AT190" s="246" t="s">
        <v>153</v>
      </c>
      <c r="AU190" s="246" t="s">
        <v>85</v>
      </c>
      <c r="AY190" s="14" t="s">
        <v>151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157</v>
      </c>
      <c r="BM190" s="246" t="s">
        <v>309</v>
      </c>
    </row>
    <row r="191" s="2" customFormat="1" ht="24.15" customHeight="1">
      <c r="A191" s="35"/>
      <c r="B191" s="36"/>
      <c r="C191" s="234" t="s">
        <v>233</v>
      </c>
      <c r="D191" s="234" t="s">
        <v>153</v>
      </c>
      <c r="E191" s="235" t="s">
        <v>310</v>
      </c>
      <c r="F191" s="236" t="s">
        <v>311</v>
      </c>
      <c r="G191" s="237" t="s">
        <v>201</v>
      </c>
      <c r="H191" s="238">
        <v>56.909999999999997</v>
      </c>
      <c r="I191" s="239"/>
      <c r="J191" s="240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157</v>
      </c>
      <c r="AT191" s="246" t="s">
        <v>153</v>
      </c>
      <c r="AU191" s="246" t="s">
        <v>85</v>
      </c>
      <c r="AY191" s="14" t="s">
        <v>151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85</v>
      </c>
      <c r="BK191" s="247">
        <f>ROUND(I191*H191,2)</f>
        <v>0</v>
      </c>
      <c r="BL191" s="14" t="s">
        <v>157</v>
      </c>
      <c r="BM191" s="246" t="s">
        <v>312</v>
      </c>
    </row>
    <row r="192" s="2" customFormat="1" ht="24.15" customHeight="1">
      <c r="A192" s="35"/>
      <c r="B192" s="36"/>
      <c r="C192" s="234" t="s">
        <v>313</v>
      </c>
      <c r="D192" s="234" t="s">
        <v>153</v>
      </c>
      <c r="E192" s="235" t="s">
        <v>314</v>
      </c>
      <c r="F192" s="236" t="s">
        <v>315</v>
      </c>
      <c r="G192" s="237" t="s">
        <v>193</v>
      </c>
      <c r="H192" s="238">
        <v>0.626</v>
      </c>
      <c r="I192" s="239"/>
      <c r="J192" s="240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157</v>
      </c>
      <c r="AT192" s="246" t="s">
        <v>153</v>
      </c>
      <c r="AU192" s="246" t="s">
        <v>85</v>
      </c>
      <c r="AY192" s="14" t="s">
        <v>151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85</v>
      </c>
      <c r="BK192" s="247">
        <f>ROUND(I192*H192,2)</f>
        <v>0</v>
      </c>
      <c r="BL192" s="14" t="s">
        <v>157</v>
      </c>
      <c r="BM192" s="246" t="s">
        <v>316</v>
      </c>
    </row>
    <row r="193" s="2" customFormat="1" ht="37.8" customHeight="1">
      <c r="A193" s="35"/>
      <c r="B193" s="36"/>
      <c r="C193" s="234" t="s">
        <v>237</v>
      </c>
      <c r="D193" s="234" t="s">
        <v>153</v>
      </c>
      <c r="E193" s="235" t="s">
        <v>317</v>
      </c>
      <c r="F193" s="236" t="s">
        <v>318</v>
      </c>
      <c r="G193" s="237" t="s">
        <v>201</v>
      </c>
      <c r="H193" s="238">
        <v>3.1019999999999999</v>
      </c>
      <c r="I193" s="239"/>
      <c r="J193" s="240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157</v>
      </c>
      <c r="AT193" s="246" t="s">
        <v>153</v>
      </c>
      <c r="AU193" s="246" t="s">
        <v>85</v>
      </c>
      <c r="AY193" s="14" t="s">
        <v>151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85</v>
      </c>
      <c r="BK193" s="247">
        <f>ROUND(I193*H193,2)</f>
        <v>0</v>
      </c>
      <c r="BL193" s="14" t="s">
        <v>157</v>
      </c>
      <c r="BM193" s="246" t="s">
        <v>319</v>
      </c>
    </row>
    <row r="194" s="12" customFormat="1" ht="22.8" customHeight="1">
      <c r="A194" s="12"/>
      <c r="B194" s="218"/>
      <c r="C194" s="219"/>
      <c r="D194" s="220" t="s">
        <v>74</v>
      </c>
      <c r="E194" s="232" t="s">
        <v>157</v>
      </c>
      <c r="F194" s="232" t="s">
        <v>320</v>
      </c>
      <c r="G194" s="219"/>
      <c r="H194" s="219"/>
      <c r="I194" s="222"/>
      <c r="J194" s="233">
        <f>BK194</f>
        <v>0</v>
      </c>
      <c r="K194" s="219"/>
      <c r="L194" s="224"/>
      <c r="M194" s="225"/>
      <c r="N194" s="226"/>
      <c r="O194" s="226"/>
      <c r="P194" s="227">
        <f>SUM(P195:P215)</f>
        <v>0</v>
      </c>
      <c r="Q194" s="226"/>
      <c r="R194" s="227">
        <f>SUM(R195:R215)</f>
        <v>0</v>
      </c>
      <c r="S194" s="226"/>
      <c r="T194" s="228">
        <f>SUM(T195:T215)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9" t="s">
        <v>81</v>
      </c>
      <c r="AT194" s="230" t="s">
        <v>74</v>
      </c>
      <c r="AU194" s="230" t="s">
        <v>81</v>
      </c>
      <c r="AY194" s="229" t="s">
        <v>151</v>
      </c>
      <c r="BK194" s="231">
        <f>SUM(BK195:BK215)</f>
        <v>0</v>
      </c>
    </row>
    <row r="195" s="2" customFormat="1" ht="24.15" customHeight="1">
      <c r="A195" s="35"/>
      <c r="B195" s="36"/>
      <c r="C195" s="234" t="s">
        <v>321</v>
      </c>
      <c r="D195" s="234" t="s">
        <v>153</v>
      </c>
      <c r="E195" s="235" t="s">
        <v>322</v>
      </c>
      <c r="F195" s="236" t="s">
        <v>323</v>
      </c>
      <c r="G195" s="237" t="s">
        <v>156</v>
      </c>
      <c r="H195" s="238">
        <v>43.436</v>
      </c>
      <c r="I195" s="239"/>
      <c r="J195" s="240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157</v>
      </c>
      <c r="AT195" s="246" t="s">
        <v>153</v>
      </c>
      <c r="AU195" s="246" t="s">
        <v>85</v>
      </c>
      <c r="AY195" s="14" t="s">
        <v>151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85</v>
      </c>
      <c r="BK195" s="247">
        <f>ROUND(I195*H195,2)</f>
        <v>0</v>
      </c>
      <c r="BL195" s="14" t="s">
        <v>157</v>
      </c>
      <c r="BM195" s="246" t="s">
        <v>324</v>
      </c>
    </row>
    <row r="196" s="2" customFormat="1" ht="37.8" customHeight="1">
      <c r="A196" s="35"/>
      <c r="B196" s="36"/>
      <c r="C196" s="234" t="s">
        <v>240</v>
      </c>
      <c r="D196" s="234" t="s">
        <v>153</v>
      </c>
      <c r="E196" s="235" t="s">
        <v>325</v>
      </c>
      <c r="F196" s="236" t="s">
        <v>326</v>
      </c>
      <c r="G196" s="237" t="s">
        <v>156</v>
      </c>
      <c r="H196" s="238">
        <v>13.459</v>
      </c>
      <c r="I196" s="239"/>
      <c r="J196" s="240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157</v>
      </c>
      <c r="AT196" s="246" t="s">
        <v>153</v>
      </c>
      <c r="AU196" s="246" t="s">
        <v>85</v>
      </c>
      <c r="AY196" s="14" t="s">
        <v>151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85</v>
      </c>
      <c r="BK196" s="247">
        <f>ROUND(I196*H196,2)</f>
        <v>0</v>
      </c>
      <c r="BL196" s="14" t="s">
        <v>157</v>
      </c>
      <c r="BM196" s="246" t="s">
        <v>327</v>
      </c>
    </row>
    <row r="197" s="2" customFormat="1" ht="24.15" customHeight="1">
      <c r="A197" s="35"/>
      <c r="B197" s="36"/>
      <c r="C197" s="234" t="s">
        <v>328</v>
      </c>
      <c r="D197" s="234" t="s">
        <v>153</v>
      </c>
      <c r="E197" s="235" t="s">
        <v>329</v>
      </c>
      <c r="F197" s="236" t="s">
        <v>330</v>
      </c>
      <c r="G197" s="237" t="s">
        <v>201</v>
      </c>
      <c r="H197" s="238">
        <v>350.70999999999998</v>
      </c>
      <c r="I197" s="239"/>
      <c r="J197" s="240">
        <f>ROUND(I197*H197,2)</f>
        <v>0</v>
      </c>
      <c r="K197" s="241"/>
      <c r="L197" s="41"/>
      <c r="M197" s="242" t="s">
        <v>1</v>
      </c>
      <c r="N197" s="243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157</v>
      </c>
      <c r="AT197" s="246" t="s">
        <v>153</v>
      </c>
      <c r="AU197" s="246" t="s">
        <v>85</v>
      </c>
      <c r="AY197" s="14" t="s">
        <v>151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85</v>
      </c>
      <c r="BK197" s="247">
        <f>ROUND(I197*H197,2)</f>
        <v>0</v>
      </c>
      <c r="BL197" s="14" t="s">
        <v>157</v>
      </c>
      <c r="BM197" s="246" t="s">
        <v>331</v>
      </c>
    </row>
    <row r="198" s="2" customFormat="1" ht="16.5" customHeight="1">
      <c r="A198" s="35"/>
      <c r="B198" s="36"/>
      <c r="C198" s="234" t="s">
        <v>244</v>
      </c>
      <c r="D198" s="234" t="s">
        <v>153</v>
      </c>
      <c r="E198" s="235" t="s">
        <v>332</v>
      </c>
      <c r="F198" s="236" t="s">
        <v>333</v>
      </c>
      <c r="G198" s="237" t="s">
        <v>201</v>
      </c>
      <c r="H198" s="238">
        <v>350.70999999999998</v>
      </c>
      <c r="I198" s="239"/>
      <c r="J198" s="240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157</v>
      </c>
      <c r="AT198" s="246" t="s">
        <v>153</v>
      </c>
      <c r="AU198" s="246" t="s">
        <v>85</v>
      </c>
      <c r="AY198" s="14" t="s">
        <v>151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85</v>
      </c>
      <c r="BK198" s="247">
        <f>ROUND(I198*H198,2)</f>
        <v>0</v>
      </c>
      <c r="BL198" s="14" t="s">
        <v>157</v>
      </c>
      <c r="BM198" s="246" t="s">
        <v>334</v>
      </c>
    </row>
    <row r="199" s="2" customFormat="1" ht="16.5" customHeight="1">
      <c r="A199" s="35"/>
      <c r="B199" s="36"/>
      <c r="C199" s="234" t="s">
        <v>335</v>
      </c>
      <c r="D199" s="234" t="s">
        <v>153</v>
      </c>
      <c r="E199" s="235" t="s">
        <v>336</v>
      </c>
      <c r="F199" s="236" t="s">
        <v>337</v>
      </c>
      <c r="G199" s="237" t="s">
        <v>201</v>
      </c>
      <c r="H199" s="238">
        <v>350.70999999999998</v>
      </c>
      <c r="I199" s="239"/>
      <c r="J199" s="240">
        <f>ROUND(I199*H199,2)</f>
        <v>0</v>
      </c>
      <c r="K199" s="241"/>
      <c r="L199" s="41"/>
      <c r="M199" s="242" t="s">
        <v>1</v>
      </c>
      <c r="N199" s="243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157</v>
      </c>
      <c r="AT199" s="246" t="s">
        <v>153</v>
      </c>
      <c r="AU199" s="246" t="s">
        <v>85</v>
      </c>
      <c r="AY199" s="14" t="s">
        <v>151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85</v>
      </c>
      <c r="BK199" s="247">
        <f>ROUND(I199*H199,2)</f>
        <v>0</v>
      </c>
      <c r="BL199" s="14" t="s">
        <v>157</v>
      </c>
      <c r="BM199" s="246" t="s">
        <v>338</v>
      </c>
    </row>
    <row r="200" s="2" customFormat="1" ht="24.15" customHeight="1">
      <c r="A200" s="35"/>
      <c r="B200" s="36"/>
      <c r="C200" s="234" t="s">
        <v>247</v>
      </c>
      <c r="D200" s="234" t="s">
        <v>153</v>
      </c>
      <c r="E200" s="235" t="s">
        <v>339</v>
      </c>
      <c r="F200" s="236" t="s">
        <v>340</v>
      </c>
      <c r="G200" s="237" t="s">
        <v>201</v>
      </c>
      <c r="H200" s="238">
        <v>350.70999999999998</v>
      </c>
      <c r="I200" s="239"/>
      <c r="J200" s="240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157</v>
      </c>
      <c r="AT200" s="246" t="s">
        <v>153</v>
      </c>
      <c r="AU200" s="246" t="s">
        <v>85</v>
      </c>
      <c r="AY200" s="14" t="s">
        <v>151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85</v>
      </c>
      <c r="BK200" s="247">
        <f>ROUND(I200*H200,2)</f>
        <v>0</v>
      </c>
      <c r="BL200" s="14" t="s">
        <v>157</v>
      </c>
      <c r="BM200" s="246" t="s">
        <v>341</v>
      </c>
    </row>
    <row r="201" s="2" customFormat="1" ht="24.15" customHeight="1">
      <c r="A201" s="35"/>
      <c r="B201" s="36"/>
      <c r="C201" s="234" t="s">
        <v>342</v>
      </c>
      <c r="D201" s="234" t="s">
        <v>153</v>
      </c>
      <c r="E201" s="235" t="s">
        <v>343</v>
      </c>
      <c r="F201" s="236" t="s">
        <v>344</v>
      </c>
      <c r="G201" s="237" t="s">
        <v>201</v>
      </c>
      <c r="H201" s="238">
        <v>350.70999999999998</v>
      </c>
      <c r="I201" s="239"/>
      <c r="J201" s="240">
        <f>ROUND(I201*H201,2)</f>
        <v>0</v>
      </c>
      <c r="K201" s="241"/>
      <c r="L201" s="41"/>
      <c r="M201" s="242" t="s">
        <v>1</v>
      </c>
      <c r="N201" s="243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157</v>
      </c>
      <c r="AT201" s="246" t="s">
        <v>153</v>
      </c>
      <c r="AU201" s="246" t="s">
        <v>85</v>
      </c>
      <c r="AY201" s="14" t="s">
        <v>151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85</v>
      </c>
      <c r="BK201" s="247">
        <f>ROUND(I201*H201,2)</f>
        <v>0</v>
      </c>
      <c r="BL201" s="14" t="s">
        <v>157</v>
      </c>
      <c r="BM201" s="246" t="s">
        <v>345</v>
      </c>
    </row>
    <row r="202" s="2" customFormat="1" ht="37.8" customHeight="1">
      <c r="A202" s="35"/>
      <c r="B202" s="36"/>
      <c r="C202" s="234" t="s">
        <v>251</v>
      </c>
      <c r="D202" s="234" t="s">
        <v>153</v>
      </c>
      <c r="E202" s="235" t="s">
        <v>346</v>
      </c>
      <c r="F202" s="236" t="s">
        <v>347</v>
      </c>
      <c r="G202" s="237" t="s">
        <v>193</v>
      </c>
      <c r="H202" s="238">
        <v>5.2450000000000001</v>
      </c>
      <c r="I202" s="239"/>
      <c r="J202" s="240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157</v>
      </c>
      <c r="AT202" s="246" t="s">
        <v>153</v>
      </c>
      <c r="AU202" s="246" t="s">
        <v>85</v>
      </c>
      <c r="AY202" s="14" t="s">
        <v>151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85</v>
      </c>
      <c r="BK202" s="247">
        <f>ROUND(I202*H202,2)</f>
        <v>0</v>
      </c>
      <c r="BL202" s="14" t="s">
        <v>157</v>
      </c>
      <c r="BM202" s="246" t="s">
        <v>348</v>
      </c>
    </row>
    <row r="203" s="2" customFormat="1" ht="37.8" customHeight="1">
      <c r="A203" s="35"/>
      <c r="B203" s="36"/>
      <c r="C203" s="234" t="s">
        <v>349</v>
      </c>
      <c r="D203" s="234" t="s">
        <v>153</v>
      </c>
      <c r="E203" s="235" t="s">
        <v>350</v>
      </c>
      <c r="F203" s="236" t="s">
        <v>351</v>
      </c>
      <c r="G203" s="237" t="s">
        <v>193</v>
      </c>
      <c r="H203" s="238">
        <v>0.92000000000000004</v>
      </c>
      <c r="I203" s="239"/>
      <c r="J203" s="240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157</v>
      </c>
      <c r="AT203" s="246" t="s">
        <v>153</v>
      </c>
      <c r="AU203" s="246" t="s">
        <v>85</v>
      </c>
      <c r="AY203" s="14" t="s">
        <v>151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85</v>
      </c>
      <c r="BK203" s="247">
        <f>ROUND(I203*H203,2)</f>
        <v>0</v>
      </c>
      <c r="BL203" s="14" t="s">
        <v>157</v>
      </c>
      <c r="BM203" s="246" t="s">
        <v>352</v>
      </c>
    </row>
    <row r="204" s="2" customFormat="1" ht="21.75" customHeight="1">
      <c r="A204" s="35"/>
      <c r="B204" s="36"/>
      <c r="C204" s="234" t="s">
        <v>254</v>
      </c>
      <c r="D204" s="234" t="s">
        <v>153</v>
      </c>
      <c r="E204" s="235" t="s">
        <v>353</v>
      </c>
      <c r="F204" s="236" t="s">
        <v>354</v>
      </c>
      <c r="G204" s="237" t="s">
        <v>156</v>
      </c>
      <c r="H204" s="238">
        <v>5.9569999999999999</v>
      </c>
      <c r="I204" s="239"/>
      <c r="J204" s="240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157</v>
      </c>
      <c r="AT204" s="246" t="s">
        <v>153</v>
      </c>
      <c r="AU204" s="246" t="s">
        <v>85</v>
      </c>
      <c r="AY204" s="14" t="s">
        <v>151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85</v>
      </c>
      <c r="BK204" s="247">
        <f>ROUND(I204*H204,2)</f>
        <v>0</v>
      </c>
      <c r="BL204" s="14" t="s">
        <v>157</v>
      </c>
      <c r="BM204" s="246" t="s">
        <v>355</v>
      </c>
    </row>
    <row r="205" s="2" customFormat="1" ht="24.15" customHeight="1">
      <c r="A205" s="35"/>
      <c r="B205" s="36"/>
      <c r="C205" s="234" t="s">
        <v>356</v>
      </c>
      <c r="D205" s="234" t="s">
        <v>153</v>
      </c>
      <c r="E205" s="235" t="s">
        <v>357</v>
      </c>
      <c r="F205" s="236" t="s">
        <v>358</v>
      </c>
      <c r="G205" s="237" t="s">
        <v>201</v>
      </c>
      <c r="H205" s="238">
        <v>35.125999999999998</v>
      </c>
      <c r="I205" s="239"/>
      <c r="J205" s="240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157</v>
      </c>
      <c r="AT205" s="246" t="s">
        <v>153</v>
      </c>
      <c r="AU205" s="246" t="s">
        <v>85</v>
      </c>
      <c r="AY205" s="14" t="s">
        <v>151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85</v>
      </c>
      <c r="BK205" s="247">
        <f>ROUND(I205*H205,2)</f>
        <v>0</v>
      </c>
      <c r="BL205" s="14" t="s">
        <v>157</v>
      </c>
      <c r="BM205" s="246" t="s">
        <v>359</v>
      </c>
    </row>
    <row r="206" s="2" customFormat="1" ht="24.15" customHeight="1">
      <c r="A206" s="35"/>
      <c r="B206" s="36"/>
      <c r="C206" s="234" t="s">
        <v>259</v>
      </c>
      <c r="D206" s="234" t="s">
        <v>153</v>
      </c>
      <c r="E206" s="235" t="s">
        <v>360</v>
      </c>
      <c r="F206" s="236" t="s">
        <v>361</v>
      </c>
      <c r="G206" s="237" t="s">
        <v>201</v>
      </c>
      <c r="H206" s="238">
        <v>35.125999999999998</v>
      </c>
      <c r="I206" s="239"/>
      <c r="J206" s="240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157</v>
      </c>
      <c r="AT206" s="246" t="s">
        <v>153</v>
      </c>
      <c r="AU206" s="246" t="s">
        <v>85</v>
      </c>
      <c r="AY206" s="14" t="s">
        <v>151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85</v>
      </c>
      <c r="BK206" s="247">
        <f>ROUND(I206*H206,2)</f>
        <v>0</v>
      </c>
      <c r="BL206" s="14" t="s">
        <v>157</v>
      </c>
      <c r="BM206" s="246" t="s">
        <v>362</v>
      </c>
    </row>
    <row r="207" s="2" customFormat="1" ht="24.15" customHeight="1">
      <c r="A207" s="35"/>
      <c r="B207" s="36"/>
      <c r="C207" s="234" t="s">
        <v>363</v>
      </c>
      <c r="D207" s="234" t="s">
        <v>153</v>
      </c>
      <c r="E207" s="235" t="s">
        <v>364</v>
      </c>
      <c r="F207" s="236" t="s">
        <v>365</v>
      </c>
      <c r="G207" s="237" t="s">
        <v>193</v>
      </c>
      <c r="H207" s="238">
        <v>0.33400000000000002</v>
      </c>
      <c r="I207" s="239"/>
      <c r="J207" s="240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157</v>
      </c>
      <c r="AT207" s="246" t="s">
        <v>153</v>
      </c>
      <c r="AU207" s="246" t="s">
        <v>85</v>
      </c>
      <c r="AY207" s="14" t="s">
        <v>151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85</v>
      </c>
      <c r="BK207" s="247">
        <f>ROUND(I207*H207,2)</f>
        <v>0</v>
      </c>
      <c r="BL207" s="14" t="s">
        <v>157</v>
      </c>
      <c r="BM207" s="246" t="s">
        <v>366</v>
      </c>
    </row>
    <row r="208" s="2" customFormat="1" ht="21.75" customHeight="1">
      <c r="A208" s="35"/>
      <c r="B208" s="36"/>
      <c r="C208" s="234" t="s">
        <v>262</v>
      </c>
      <c r="D208" s="234" t="s">
        <v>153</v>
      </c>
      <c r="E208" s="235" t="s">
        <v>367</v>
      </c>
      <c r="F208" s="236" t="s">
        <v>368</v>
      </c>
      <c r="G208" s="237" t="s">
        <v>156</v>
      </c>
      <c r="H208" s="238">
        <v>2.4239999999999999</v>
      </c>
      <c r="I208" s="239"/>
      <c r="J208" s="240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157</v>
      </c>
      <c r="AT208" s="246" t="s">
        <v>153</v>
      </c>
      <c r="AU208" s="246" t="s">
        <v>85</v>
      </c>
      <c r="AY208" s="14" t="s">
        <v>151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85</v>
      </c>
      <c r="BK208" s="247">
        <f>ROUND(I208*H208,2)</f>
        <v>0</v>
      </c>
      <c r="BL208" s="14" t="s">
        <v>157</v>
      </c>
      <c r="BM208" s="246" t="s">
        <v>369</v>
      </c>
    </row>
    <row r="209" s="2" customFormat="1" ht="24.15" customHeight="1">
      <c r="A209" s="35"/>
      <c r="B209" s="36"/>
      <c r="C209" s="234" t="s">
        <v>370</v>
      </c>
      <c r="D209" s="234" t="s">
        <v>153</v>
      </c>
      <c r="E209" s="235" t="s">
        <v>371</v>
      </c>
      <c r="F209" s="236" t="s">
        <v>372</v>
      </c>
      <c r="G209" s="237" t="s">
        <v>193</v>
      </c>
      <c r="H209" s="238">
        <v>0.35999999999999999</v>
      </c>
      <c r="I209" s="239"/>
      <c r="J209" s="240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157</v>
      </c>
      <c r="AT209" s="246" t="s">
        <v>153</v>
      </c>
      <c r="AU209" s="246" t="s">
        <v>85</v>
      </c>
      <c r="AY209" s="14" t="s">
        <v>151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85</v>
      </c>
      <c r="BK209" s="247">
        <f>ROUND(I209*H209,2)</f>
        <v>0</v>
      </c>
      <c r="BL209" s="14" t="s">
        <v>157</v>
      </c>
      <c r="BM209" s="246" t="s">
        <v>373</v>
      </c>
    </row>
    <row r="210" s="2" customFormat="1" ht="33" customHeight="1">
      <c r="A210" s="35"/>
      <c r="B210" s="36"/>
      <c r="C210" s="234" t="s">
        <v>266</v>
      </c>
      <c r="D210" s="234" t="s">
        <v>153</v>
      </c>
      <c r="E210" s="235" t="s">
        <v>374</v>
      </c>
      <c r="F210" s="236" t="s">
        <v>375</v>
      </c>
      <c r="G210" s="237" t="s">
        <v>201</v>
      </c>
      <c r="H210" s="238">
        <v>10.776</v>
      </c>
      <c r="I210" s="239"/>
      <c r="J210" s="240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157</v>
      </c>
      <c r="AT210" s="246" t="s">
        <v>153</v>
      </c>
      <c r="AU210" s="246" t="s">
        <v>85</v>
      </c>
      <c r="AY210" s="14" t="s">
        <v>151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85</v>
      </c>
      <c r="BK210" s="247">
        <f>ROUND(I210*H210,2)</f>
        <v>0</v>
      </c>
      <c r="BL210" s="14" t="s">
        <v>157</v>
      </c>
      <c r="BM210" s="246" t="s">
        <v>376</v>
      </c>
    </row>
    <row r="211" s="2" customFormat="1" ht="33" customHeight="1">
      <c r="A211" s="35"/>
      <c r="B211" s="36"/>
      <c r="C211" s="234" t="s">
        <v>377</v>
      </c>
      <c r="D211" s="234" t="s">
        <v>153</v>
      </c>
      <c r="E211" s="235" t="s">
        <v>378</v>
      </c>
      <c r="F211" s="236" t="s">
        <v>379</v>
      </c>
      <c r="G211" s="237" t="s">
        <v>201</v>
      </c>
      <c r="H211" s="238">
        <v>10.776</v>
      </c>
      <c r="I211" s="239"/>
      <c r="J211" s="240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157</v>
      </c>
      <c r="AT211" s="246" t="s">
        <v>153</v>
      </c>
      <c r="AU211" s="246" t="s">
        <v>85</v>
      </c>
      <c r="AY211" s="14" t="s">
        <v>151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85</v>
      </c>
      <c r="BK211" s="247">
        <f>ROUND(I211*H211,2)</f>
        <v>0</v>
      </c>
      <c r="BL211" s="14" t="s">
        <v>157</v>
      </c>
      <c r="BM211" s="246" t="s">
        <v>380</v>
      </c>
    </row>
    <row r="212" s="2" customFormat="1" ht="24.15" customHeight="1">
      <c r="A212" s="35"/>
      <c r="B212" s="36"/>
      <c r="C212" s="234" t="s">
        <v>270</v>
      </c>
      <c r="D212" s="234" t="s">
        <v>153</v>
      </c>
      <c r="E212" s="235" t="s">
        <v>381</v>
      </c>
      <c r="F212" s="236" t="s">
        <v>382</v>
      </c>
      <c r="G212" s="237" t="s">
        <v>201</v>
      </c>
      <c r="H212" s="238">
        <v>11.798</v>
      </c>
      <c r="I212" s="239"/>
      <c r="J212" s="240">
        <f>ROUND(I212*H212,2)</f>
        <v>0</v>
      </c>
      <c r="K212" s="241"/>
      <c r="L212" s="41"/>
      <c r="M212" s="242" t="s">
        <v>1</v>
      </c>
      <c r="N212" s="243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157</v>
      </c>
      <c r="AT212" s="246" t="s">
        <v>153</v>
      </c>
      <c r="AU212" s="246" t="s">
        <v>85</v>
      </c>
      <c r="AY212" s="14" t="s">
        <v>151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85</v>
      </c>
      <c r="BK212" s="247">
        <f>ROUND(I212*H212,2)</f>
        <v>0</v>
      </c>
      <c r="BL212" s="14" t="s">
        <v>157</v>
      </c>
      <c r="BM212" s="246" t="s">
        <v>383</v>
      </c>
    </row>
    <row r="213" s="2" customFormat="1" ht="24.15" customHeight="1">
      <c r="A213" s="35"/>
      <c r="B213" s="36"/>
      <c r="C213" s="234" t="s">
        <v>384</v>
      </c>
      <c r="D213" s="234" t="s">
        <v>153</v>
      </c>
      <c r="E213" s="235" t="s">
        <v>385</v>
      </c>
      <c r="F213" s="236" t="s">
        <v>386</v>
      </c>
      <c r="G213" s="237" t="s">
        <v>201</v>
      </c>
      <c r="H213" s="238">
        <v>11.798</v>
      </c>
      <c r="I213" s="239"/>
      <c r="J213" s="240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157</v>
      </c>
      <c r="AT213" s="246" t="s">
        <v>153</v>
      </c>
      <c r="AU213" s="246" t="s">
        <v>85</v>
      </c>
      <c r="AY213" s="14" t="s">
        <v>151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85</v>
      </c>
      <c r="BK213" s="247">
        <f>ROUND(I213*H213,2)</f>
        <v>0</v>
      </c>
      <c r="BL213" s="14" t="s">
        <v>157</v>
      </c>
      <c r="BM213" s="246" t="s">
        <v>387</v>
      </c>
    </row>
    <row r="214" s="2" customFormat="1" ht="33" customHeight="1">
      <c r="A214" s="35"/>
      <c r="B214" s="36"/>
      <c r="C214" s="234" t="s">
        <v>274</v>
      </c>
      <c r="D214" s="234" t="s">
        <v>153</v>
      </c>
      <c r="E214" s="235" t="s">
        <v>388</v>
      </c>
      <c r="F214" s="236" t="s">
        <v>389</v>
      </c>
      <c r="G214" s="237" t="s">
        <v>201</v>
      </c>
      <c r="H214" s="238">
        <v>324.65899999999999</v>
      </c>
      <c r="I214" s="239"/>
      <c r="J214" s="240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157</v>
      </c>
      <c r="AT214" s="246" t="s">
        <v>153</v>
      </c>
      <c r="AU214" s="246" t="s">
        <v>85</v>
      </c>
      <c r="AY214" s="14" t="s">
        <v>151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85</v>
      </c>
      <c r="BK214" s="247">
        <f>ROUND(I214*H214,2)</f>
        <v>0</v>
      </c>
      <c r="BL214" s="14" t="s">
        <v>157</v>
      </c>
      <c r="BM214" s="246" t="s">
        <v>390</v>
      </c>
    </row>
    <row r="215" s="2" customFormat="1" ht="16.5" customHeight="1">
      <c r="A215" s="35"/>
      <c r="B215" s="36"/>
      <c r="C215" s="248" t="s">
        <v>391</v>
      </c>
      <c r="D215" s="248" t="s">
        <v>204</v>
      </c>
      <c r="E215" s="249" t="s">
        <v>392</v>
      </c>
      <c r="F215" s="250" t="s">
        <v>393</v>
      </c>
      <c r="G215" s="251" t="s">
        <v>201</v>
      </c>
      <c r="H215" s="252">
        <v>331.15199999999999</v>
      </c>
      <c r="I215" s="253"/>
      <c r="J215" s="254">
        <f>ROUND(I215*H215,2)</f>
        <v>0</v>
      </c>
      <c r="K215" s="255"/>
      <c r="L215" s="256"/>
      <c r="M215" s="257" t="s">
        <v>1</v>
      </c>
      <c r="N215" s="258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166</v>
      </c>
      <c r="AT215" s="246" t="s">
        <v>204</v>
      </c>
      <c r="AU215" s="246" t="s">
        <v>85</v>
      </c>
      <c r="AY215" s="14" t="s">
        <v>151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85</v>
      </c>
      <c r="BK215" s="247">
        <f>ROUND(I215*H215,2)</f>
        <v>0</v>
      </c>
      <c r="BL215" s="14" t="s">
        <v>157</v>
      </c>
      <c r="BM215" s="246" t="s">
        <v>394</v>
      </c>
    </row>
    <row r="216" s="12" customFormat="1" ht="22.8" customHeight="1">
      <c r="A216" s="12"/>
      <c r="B216" s="218"/>
      <c r="C216" s="219"/>
      <c r="D216" s="220" t="s">
        <v>74</v>
      </c>
      <c r="E216" s="232" t="s">
        <v>163</v>
      </c>
      <c r="F216" s="232" t="s">
        <v>395</v>
      </c>
      <c r="G216" s="219"/>
      <c r="H216" s="219"/>
      <c r="I216" s="222"/>
      <c r="J216" s="233">
        <f>BK216</f>
        <v>0</v>
      </c>
      <c r="K216" s="219"/>
      <c r="L216" s="224"/>
      <c r="M216" s="225"/>
      <c r="N216" s="226"/>
      <c r="O216" s="226"/>
      <c r="P216" s="227">
        <f>SUM(P217:P233)</f>
        <v>0</v>
      </c>
      <c r="Q216" s="226"/>
      <c r="R216" s="227">
        <f>SUM(R217:R233)</f>
        <v>0</v>
      </c>
      <c r="S216" s="226"/>
      <c r="T216" s="228">
        <f>SUM(T217:T233)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9" t="s">
        <v>81</v>
      </c>
      <c r="AT216" s="230" t="s">
        <v>74</v>
      </c>
      <c r="AU216" s="230" t="s">
        <v>81</v>
      </c>
      <c r="AY216" s="229" t="s">
        <v>151</v>
      </c>
      <c r="BK216" s="231">
        <f>SUM(BK217:BK233)</f>
        <v>0</v>
      </c>
    </row>
    <row r="217" s="2" customFormat="1" ht="24.15" customHeight="1">
      <c r="A217" s="35"/>
      <c r="B217" s="36"/>
      <c r="C217" s="234" t="s">
        <v>277</v>
      </c>
      <c r="D217" s="234" t="s">
        <v>153</v>
      </c>
      <c r="E217" s="235" t="s">
        <v>396</v>
      </c>
      <c r="F217" s="236" t="s">
        <v>397</v>
      </c>
      <c r="G217" s="237" t="s">
        <v>201</v>
      </c>
      <c r="H217" s="238">
        <v>11.039999999999999</v>
      </c>
      <c r="I217" s="239"/>
      <c r="J217" s="240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157</v>
      </c>
      <c r="AT217" s="246" t="s">
        <v>153</v>
      </c>
      <c r="AU217" s="246" t="s">
        <v>85</v>
      </c>
      <c r="AY217" s="14" t="s">
        <v>151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85</v>
      </c>
      <c r="BK217" s="247">
        <f>ROUND(I217*H217,2)</f>
        <v>0</v>
      </c>
      <c r="BL217" s="14" t="s">
        <v>157</v>
      </c>
      <c r="BM217" s="246" t="s">
        <v>398</v>
      </c>
    </row>
    <row r="218" s="2" customFormat="1" ht="24.15" customHeight="1">
      <c r="A218" s="35"/>
      <c r="B218" s="36"/>
      <c r="C218" s="234" t="s">
        <v>399</v>
      </c>
      <c r="D218" s="234" t="s">
        <v>153</v>
      </c>
      <c r="E218" s="235" t="s">
        <v>400</v>
      </c>
      <c r="F218" s="236" t="s">
        <v>401</v>
      </c>
      <c r="G218" s="237" t="s">
        <v>201</v>
      </c>
      <c r="H218" s="238">
        <v>6.3810000000000002</v>
      </c>
      <c r="I218" s="239"/>
      <c r="J218" s="240">
        <f>ROUND(I218*H218,2)</f>
        <v>0</v>
      </c>
      <c r="K218" s="241"/>
      <c r="L218" s="41"/>
      <c r="M218" s="242" t="s">
        <v>1</v>
      </c>
      <c r="N218" s="243" t="s">
        <v>41</v>
      </c>
      <c r="O218" s="94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157</v>
      </c>
      <c r="AT218" s="246" t="s">
        <v>153</v>
      </c>
      <c r="AU218" s="246" t="s">
        <v>85</v>
      </c>
      <c r="AY218" s="14" t="s">
        <v>151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85</v>
      </c>
      <c r="BK218" s="247">
        <f>ROUND(I218*H218,2)</f>
        <v>0</v>
      </c>
      <c r="BL218" s="14" t="s">
        <v>157</v>
      </c>
      <c r="BM218" s="246" t="s">
        <v>402</v>
      </c>
    </row>
    <row r="219" s="2" customFormat="1" ht="24.15" customHeight="1">
      <c r="A219" s="35"/>
      <c r="B219" s="36"/>
      <c r="C219" s="234" t="s">
        <v>281</v>
      </c>
      <c r="D219" s="234" t="s">
        <v>153</v>
      </c>
      <c r="E219" s="235" t="s">
        <v>403</v>
      </c>
      <c r="F219" s="236" t="s">
        <v>404</v>
      </c>
      <c r="G219" s="237" t="s">
        <v>201</v>
      </c>
      <c r="H219" s="238">
        <v>6.3810000000000002</v>
      </c>
      <c r="I219" s="239"/>
      <c r="J219" s="240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157</v>
      </c>
      <c r="AT219" s="246" t="s">
        <v>153</v>
      </c>
      <c r="AU219" s="246" t="s">
        <v>85</v>
      </c>
      <c r="AY219" s="14" t="s">
        <v>151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85</v>
      </c>
      <c r="BK219" s="247">
        <f>ROUND(I219*H219,2)</f>
        <v>0</v>
      </c>
      <c r="BL219" s="14" t="s">
        <v>157</v>
      </c>
      <c r="BM219" s="246" t="s">
        <v>405</v>
      </c>
    </row>
    <row r="220" s="2" customFormat="1" ht="24.15" customHeight="1">
      <c r="A220" s="35"/>
      <c r="B220" s="36"/>
      <c r="C220" s="234" t="s">
        <v>406</v>
      </c>
      <c r="D220" s="234" t="s">
        <v>153</v>
      </c>
      <c r="E220" s="235" t="s">
        <v>407</v>
      </c>
      <c r="F220" s="236" t="s">
        <v>408</v>
      </c>
      <c r="G220" s="237" t="s">
        <v>201</v>
      </c>
      <c r="H220" s="238">
        <v>6.3810000000000002</v>
      </c>
      <c r="I220" s="239"/>
      <c r="J220" s="240">
        <f>ROUND(I220*H220,2)</f>
        <v>0</v>
      </c>
      <c r="K220" s="241"/>
      <c r="L220" s="41"/>
      <c r="M220" s="242" t="s">
        <v>1</v>
      </c>
      <c r="N220" s="243" t="s">
        <v>41</v>
      </c>
      <c r="O220" s="94"/>
      <c r="P220" s="244">
        <f>O220*H220</f>
        <v>0</v>
      </c>
      <c r="Q220" s="244">
        <v>0</v>
      </c>
      <c r="R220" s="244">
        <f>Q220*H220</f>
        <v>0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157</v>
      </c>
      <c r="AT220" s="246" t="s">
        <v>153</v>
      </c>
      <c r="AU220" s="246" t="s">
        <v>85</v>
      </c>
      <c r="AY220" s="14" t="s">
        <v>151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85</v>
      </c>
      <c r="BK220" s="247">
        <f>ROUND(I220*H220,2)</f>
        <v>0</v>
      </c>
      <c r="BL220" s="14" t="s">
        <v>157</v>
      </c>
      <c r="BM220" s="246" t="s">
        <v>409</v>
      </c>
    </row>
    <row r="221" s="2" customFormat="1" ht="33" customHeight="1">
      <c r="A221" s="35"/>
      <c r="B221" s="36"/>
      <c r="C221" s="234" t="s">
        <v>284</v>
      </c>
      <c r="D221" s="234" t="s">
        <v>153</v>
      </c>
      <c r="E221" s="235" t="s">
        <v>410</v>
      </c>
      <c r="F221" s="236" t="s">
        <v>411</v>
      </c>
      <c r="G221" s="237" t="s">
        <v>201</v>
      </c>
      <c r="H221" s="238">
        <v>15.208</v>
      </c>
      <c r="I221" s="239"/>
      <c r="J221" s="240">
        <f>ROUND(I221*H221,2)</f>
        <v>0</v>
      </c>
      <c r="K221" s="241"/>
      <c r="L221" s="41"/>
      <c r="M221" s="242" t="s">
        <v>1</v>
      </c>
      <c r="N221" s="243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157</v>
      </c>
      <c r="AT221" s="246" t="s">
        <v>153</v>
      </c>
      <c r="AU221" s="246" t="s">
        <v>85</v>
      </c>
      <c r="AY221" s="14" t="s">
        <v>151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85</v>
      </c>
      <c r="BK221" s="247">
        <f>ROUND(I221*H221,2)</f>
        <v>0</v>
      </c>
      <c r="BL221" s="14" t="s">
        <v>157</v>
      </c>
      <c r="BM221" s="246" t="s">
        <v>412</v>
      </c>
    </row>
    <row r="222" s="2" customFormat="1" ht="37.8" customHeight="1">
      <c r="A222" s="35"/>
      <c r="B222" s="36"/>
      <c r="C222" s="234" t="s">
        <v>413</v>
      </c>
      <c r="D222" s="234" t="s">
        <v>153</v>
      </c>
      <c r="E222" s="235" t="s">
        <v>414</v>
      </c>
      <c r="F222" s="236" t="s">
        <v>415</v>
      </c>
      <c r="G222" s="237" t="s">
        <v>201</v>
      </c>
      <c r="H222" s="238">
        <v>103.107</v>
      </c>
      <c r="I222" s="239"/>
      <c r="J222" s="240">
        <f>ROUND(I222*H222,2)</f>
        <v>0</v>
      </c>
      <c r="K222" s="241"/>
      <c r="L222" s="41"/>
      <c r="M222" s="242" t="s">
        <v>1</v>
      </c>
      <c r="N222" s="243" t="s">
        <v>41</v>
      </c>
      <c r="O222" s="94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6" t="s">
        <v>157</v>
      </c>
      <c r="AT222" s="246" t="s">
        <v>153</v>
      </c>
      <c r="AU222" s="246" t="s">
        <v>85</v>
      </c>
      <c r="AY222" s="14" t="s">
        <v>151</v>
      </c>
      <c r="BE222" s="247">
        <f>IF(N222="základná",J222,0)</f>
        <v>0</v>
      </c>
      <c r="BF222" s="247">
        <f>IF(N222="znížená",J222,0)</f>
        <v>0</v>
      </c>
      <c r="BG222" s="247">
        <f>IF(N222="zákl. prenesená",J222,0)</f>
        <v>0</v>
      </c>
      <c r="BH222" s="247">
        <f>IF(N222="zníž. prenesená",J222,0)</f>
        <v>0</v>
      </c>
      <c r="BI222" s="247">
        <f>IF(N222="nulová",J222,0)</f>
        <v>0</v>
      </c>
      <c r="BJ222" s="14" t="s">
        <v>85</v>
      </c>
      <c r="BK222" s="247">
        <f>ROUND(I222*H222,2)</f>
        <v>0</v>
      </c>
      <c r="BL222" s="14" t="s">
        <v>157</v>
      </c>
      <c r="BM222" s="246" t="s">
        <v>416</v>
      </c>
    </row>
    <row r="223" s="2" customFormat="1" ht="24.15" customHeight="1">
      <c r="A223" s="35"/>
      <c r="B223" s="36"/>
      <c r="C223" s="234" t="s">
        <v>288</v>
      </c>
      <c r="D223" s="234" t="s">
        <v>153</v>
      </c>
      <c r="E223" s="235" t="s">
        <v>417</v>
      </c>
      <c r="F223" s="236" t="s">
        <v>418</v>
      </c>
      <c r="G223" s="237" t="s">
        <v>201</v>
      </c>
      <c r="H223" s="238">
        <v>187.006</v>
      </c>
      <c r="I223" s="239"/>
      <c r="J223" s="240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157</v>
      </c>
      <c r="AT223" s="246" t="s">
        <v>153</v>
      </c>
      <c r="AU223" s="246" t="s">
        <v>85</v>
      </c>
      <c r="AY223" s="14" t="s">
        <v>151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85</v>
      </c>
      <c r="BK223" s="247">
        <f>ROUND(I223*H223,2)</f>
        <v>0</v>
      </c>
      <c r="BL223" s="14" t="s">
        <v>157</v>
      </c>
      <c r="BM223" s="246" t="s">
        <v>419</v>
      </c>
    </row>
    <row r="224" s="2" customFormat="1" ht="24.15" customHeight="1">
      <c r="A224" s="35"/>
      <c r="B224" s="36"/>
      <c r="C224" s="234" t="s">
        <v>420</v>
      </c>
      <c r="D224" s="234" t="s">
        <v>153</v>
      </c>
      <c r="E224" s="235" t="s">
        <v>421</v>
      </c>
      <c r="F224" s="236" t="s">
        <v>422</v>
      </c>
      <c r="G224" s="237" t="s">
        <v>201</v>
      </c>
      <c r="H224" s="238">
        <v>290.113</v>
      </c>
      <c r="I224" s="239"/>
      <c r="J224" s="240">
        <f>ROUND(I224*H224,2)</f>
        <v>0</v>
      </c>
      <c r="K224" s="241"/>
      <c r="L224" s="41"/>
      <c r="M224" s="242" t="s">
        <v>1</v>
      </c>
      <c r="N224" s="243" t="s">
        <v>41</v>
      </c>
      <c r="O224" s="94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157</v>
      </c>
      <c r="AT224" s="246" t="s">
        <v>153</v>
      </c>
      <c r="AU224" s="246" t="s">
        <v>85</v>
      </c>
      <c r="AY224" s="14" t="s">
        <v>151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85</v>
      </c>
      <c r="BK224" s="247">
        <f>ROUND(I224*H224,2)</f>
        <v>0</v>
      </c>
      <c r="BL224" s="14" t="s">
        <v>157</v>
      </c>
      <c r="BM224" s="246" t="s">
        <v>423</v>
      </c>
    </row>
    <row r="225" s="2" customFormat="1" ht="24.15" customHeight="1">
      <c r="A225" s="35"/>
      <c r="B225" s="36"/>
      <c r="C225" s="234" t="s">
        <v>291</v>
      </c>
      <c r="D225" s="234" t="s">
        <v>153</v>
      </c>
      <c r="E225" s="235" t="s">
        <v>424</v>
      </c>
      <c r="F225" s="236" t="s">
        <v>425</v>
      </c>
      <c r="G225" s="237" t="s">
        <v>201</v>
      </c>
      <c r="H225" s="238">
        <v>290.113</v>
      </c>
      <c r="I225" s="239"/>
      <c r="J225" s="240">
        <f>ROUND(I225*H225,2)</f>
        <v>0</v>
      </c>
      <c r="K225" s="241"/>
      <c r="L225" s="41"/>
      <c r="M225" s="242" t="s">
        <v>1</v>
      </c>
      <c r="N225" s="243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157</v>
      </c>
      <c r="AT225" s="246" t="s">
        <v>153</v>
      </c>
      <c r="AU225" s="246" t="s">
        <v>85</v>
      </c>
      <c r="AY225" s="14" t="s">
        <v>151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85</v>
      </c>
      <c r="BK225" s="247">
        <f>ROUND(I225*H225,2)</f>
        <v>0</v>
      </c>
      <c r="BL225" s="14" t="s">
        <v>157</v>
      </c>
      <c r="BM225" s="246" t="s">
        <v>426</v>
      </c>
    </row>
    <row r="226" s="2" customFormat="1" ht="37.8" customHeight="1">
      <c r="A226" s="35"/>
      <c r="B226" s="36"/>
      <c r="C226" s="234" t="s">
        <v>427</v>
      </c>
      <c r="D226" s="234" t="s">
        <v>153</v>
      </c>
      <c r="E226" s="235" t="s">
        <v>428</v>
      </c>
      <c r="F226" s="236" t="s">
        <v>429</v>
      </c>
      <c r="G226" s="237" t="s">
        <v>201</v>
      </c>
      <c r="H226" s="238">
        <v>11.039999999999999</v>
      </c>
      <c r="I226" s="239"/>
      <c r="J226" s="240">
        <f>ROUND(I226*H226,2)</f>
        <v>0</v>
      </c>
      <c r="K226" s="241"/>
      <c r="L226" s="41"/>
      <c r="M226" s="242" t="s">
        <v>1</v>
      </c>
      <c r="N226" s="243" t="s">
        <v>41</v>
      </c>
      <c r="O226" s="94"/>
      <c r="P226" s="244">
        <f>O226*H226</f>
        <v>0</v>
      </c>
      <c r="Q226" s="244">
        <v>0</v>
      </c>
      <c r="R226" s="244">
        <f>Q226*H226</f>
        <v>0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157</v>
      </c>
      <c r="AT226" s="246" t="s">
        <v>153</v>
      </c>
      <c r="AU226" s="246" t="s">
        <v>85</v>
      </c>
      <c r="AY226" s="14" t="s">
        <v>151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85</v>
      </c>
      <c r="BK226" s="247">
        <f>ROUND(I226*H226,2)</f>
        <v>0</v>
      </c>
      <c r="BL226" s="14" t="s">
        <v>157</v>
      </c>
      <c r="BM226" s="246" t="s">
        <v>430</v>
      </c>
    </row>
    <row r="227" s="2" customFormat="1" ht="24.15" customHeight="1">
      <c r="A227" s="35"/>
      <c r="B227" s="36"/>
      <c r="C227" s="234" t="s">
        <v>295</v>
      </c>
      <c r="D227" s="234" t="s">
        <v>153</v>
      </c>
      <c r="E227" s="235" t="s">
        <v>431</v>
      </c>
      <c r="F227" s="236" t="s">
        <v>432</v>
      </c>
      <c r="G227" s="237" t="s">
        <v>201</v>
      </c>
      <c r="H227" s="238">
        <v>154.215</v>
      </c>
      <c r="I227" s="239"/>
      <c r="J227" s="240">
        <f>ROUND(I227*H227,2)</f>
        <v>0</v>
      </c>
      <c r="K227" s="241"/>
      <c r="L227" s="41"/>
      <c r="M227" s="242" t="s">
        <v>1</v>
      </c>
      <c r="N227" s="243" t="s">
        <v>41</v>
      </c>
      <c r="O227" s="94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157</v>
      </c>
      <c r="AT227" s="246" t="s">
        <v>153</v>
      </c>
      <c r="AU227" s="246" t="s">
        <v>85</v>
      </c>
      <c r="AY227" s="14" t="s">
        <v>151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85</v>
      </c>
      <c r="BK227" s="247">
        <f>ROUND(I227*H227,2)</f>
        <v>0</v>
      </c>
      <c r="BL227" s="14" t="s">
        <v>157</v>
      </c>
      <c r="BM227" s="246" t="s">
        <v>433</v>
      </c>
    </row>
    <row r="228" s="2" customFormat="1" ht="37.8" customHeight="1">
      <c r="A228" s="35"/>
      <c r="B228" s="36"/>
      <c r="C228" s="234" t="s">
        <v>434</v>
      </c>
      <c r="D228" s="234" t="s">
        <v>153</v>
      </c>
      <c r="E228" s="235" t="s">
        <v>435</v>
      </c>
      <c r="F228" s="236" t="s">
        <v>436</v>
      </c>
      <c r="G228" s="237" t="s">
        <v>201</v>
      </c>
      <c r="H228" s="238">
        <v>154.215</v>
      </c>
      <c r="I228" s="239"/>
      <c r="J228" s="240">
        <f>ROUND(I228*H228,2)</f>
        <v>0</v>
      </c>
      <c r="K228" s="241"/>
      <c r="L228" s="41"/>
      <c r="M228" s="242" t="s">
        <v>1</v>
      </c>
      <c r="N228" s="243" t="s">
        <v>41</v>
      </c>
      <c r="O228" s="94"/>
      <c r="P228" s="244">
        <f>O228*H228</f>
        <v>0</v>
      </c>
      <c r="Q228" s="244">
        <v>0</v>
      </c>
      <c r="R228" s="244">
        <f>Q228*H228</f>
        <v>0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157</v>
      </c>
      <c r="AT228" s="246" t="s">
        <v>153</v>
      </c>
      <c r="AU228" s="246" t="s">
        <v>85</v>
      </c>
      <c r="AY228" s="14" t="s">
        <v>151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85</v>
      </c>
      <c r="BK228" s="247">
        <f>ROUND(I228*H228,2)</f>
        <v>0</v>
      </c>
      <c r="BL228" s="14" t="s">
        <v>157</v>
      </c>
      <c r="BM228" s="246" t="s">
        <v>437</v>
      </c>
    </row>
    <row r="229" s="2" customFormat="1" ht="24.15" customHeight="1">
      <c r="A229" s="35"/>
      <c r="B229" s="36"/>
      <c r="C229" s="234" t="s">
        <v>298</v>
      </c>
      <c r="D229" s="234" t="s">
        <v>153</v>
      </c>
      <c r="E229" s="235" t="s">
        <v>438</v>
      </c>
      <c r="F229" s="236" t="s">
        <v>439</v>
      </c>
      <c r="G229" s="237" t="s">
        <v>201</v>
      </c>
      <c r="H229" s="238">
        <v>40.590000000000003</v>
      </c>
      <c r="I229" s="239"/>
      <c r="J229" s="240">
        <f>ROUND(I229*H229,2)</f>
        <v>0</v>
      </c>
      <c r="K229" s="241"/>
      <c r="L229" s="41"/>
      <c r="M229" s="242" t="s">
        <v>1</v>
      </c>
      <c r="N229" s="243" t="s">
        <v>41</v>
      </c>
      <c r="O229" s="94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157</v>
      </c>
      <c r="AT229" s="246" t="s">
        <v>153</v>
      </c>
      <c r="AU229" s="246" t="s">
        <v>85</v>
      </c>
      <c r="AY229" s="14" t="s">
        <v>151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85</v>
      </c>
      <c r="BK229" s="247">
        <f>ROUND(I229*H229,2)</f>
        <v>0</v>
      </c>
      <c r="BL229" s="14" t="s">
        <v>157</v>
      </c>
      <c r="BM229" s="246" t="s">
        <v>440</v>
      </c>
    </row>
    <row r="230" s="2" customFormat="1" ht="24.15" customHeight="1">
      <c r="A230" s="35"/>
      <c r="B230" s="36"/>
      <c r="C230" s="234" t="s">
        <v>441</v>
      </c>
      <c r="D230" s="234" t="s">
        <v>153</v>
      </c>
      <c r="E230" s="235" t="s">
        <v>442</v>
      </c>
      <c r="F230" s="236" t="s">
        <v>443</v>
      </c>
      <c r="G230" s="237" t="s">
        <v>201</v>
      </c>
      <c r="H230" s="238">
        <v>111.95999999999999</v>
      </c>
      <c r="I230" s="239"/>
      <c r="J230" s="240">
        <f>ROUND(I230*H230,2)</f>
        <v>0</v>
      </c>
      <c r="K230" s="241"/>
      <c r="L230" s="41"/>
      <c r="M230" s="242" t="s">
        <v>1</v>
      </c>
      <c r="N230" s="243" t="s">
        <v>41</v>
      </c>
      <c r="O230" s="94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157</v>
      </c>
      <c r="AT230" s="246" t="s">
        <v>153</v>
      </c>
      <c r="AU230" s="246" t="s">
        <v>85</v>
      </c>
      <c r="AY230" s="14" t="s">
        <v>151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85</v>
      </c>
      <c r="BK230" s="247">
        <f>ROUND(I230*H230,2)</f>
        <v>0</v>
      </c>
      <c r="BL230" s="14" t="s">
        <v>157</v>
      </c>
      <c r="BM230" s="246" t="s">
        <v>444</v>
      </c>
    </row>
    <row r="231" s="2" customFormat="1" ht="24.15" customHeight="1">
      <c r="A231" s="35"/>
      <c r="B231" s="36"/>
      <c r="C231" s="234" t="s">
        <v>302</v>
      </c>
      <c r="D231" s="234" t="s">
        <v>153</v>
      </c>
      <c r="E231" s="235" t="s">
        <v>445</v>
      </c>
      <c r="F231" s="236" t="s">
        <v>446</v>
      </c>
      <c r="G231" s="237" t="s">
        <v>156</v>
      </c>
      <c r="H231" s="238">
        <v>14.275</v>
      </c>
      <c r="I231" s="239"/>
      <c r="J231" s="240">
        <f>ROUND(I231*H231,2)</f>
        <v>0</v>
      </c>
      <c r="K231" s="241"/>
      <c r="L231" s="41"/>
      <c r="M231" s="242" t="s">
        <v>1</v>
      </c>
      <c r="N231" s="243" t="s">
        <v>41</v>
      </c>
      <c r="O231" s="94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157</v>
      </c>
      <c r="AT231" s="246" t="s">
        <v>153</v>
      </c>
      <c r="AU231" s="246" t="s">
        <v>85</v>
      </c>
      <c r="AY231" s="14" t="s">
        <v>151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85</v>
      </c>
      <c r="BK231" s="247">
        <f>ROUND(I231*H231,2)</f>
        <v>0</v>
      </c>
      <c r="BL231" s="14" t="s">
        <v>157</v>
      </c>
      <c r="BM231" s="246" t="s">
        <v>447</v>
      </c>
    </row>
    <row r="232" s="2" customFormat="1" ht="24.15" customHeight="1">
      <c r="A232" s="35"/>
      <c r="B232" s="36"/>
      <c r="C232" s="234" t="s">
        <v>448</v>
      </c>
      <c r="D232" s="234" t="s">
        <v>153</v>
      </c>
      <c r="E232" s="235" t="s">
        <v>449</v>
      </c>
      <c r="F232" s="236" t="s">
        <v>450</v>
      </c>
      <c r="G232" s="237" t="s">
        <v>201</v>
      </c>
      <c r="H232" s="238">
        <v>357.27999999999997</v>
      </c>
      <c r="I232" s="239"/>
      <c r="J232" s="240">
        <f>ROUND(I232*H232,2)</f>
        <v>0</v>
      </c>
      <c r="K232" s="241"/>
      <c r="L232" s="41"/>
      <c r="M232" s="242" t="s">
        <v>1</v>
      </c>
      <c r="N232" s="243" t="s">
        <v>41</v>
      </c>
      <c r="O232" s="94"/>
      <c r="P232" s="244">
        <f>O232*H232</f>
        <v>0</v>
      </c>
      <c r="Q232" s="244">
        <v>0</v>
      </c>
      <c r="R232" s="244">
        <f>Q232*H232</f>
        <v>0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157</v>
      </c>
      <c r="AT232" s="246" t="s">
        <v>153</v>
      </c>
      <c r="AU232" s="246" t="s">
        <v>85</v>
      </c>
      <c r="AY232" s="14" t="s">
        <v>151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85</v>
      </c>
      <c r="BK232" s="247">
        <f>ROUND(I232*H232,2)</f>
        <v>0</v>
      </c>
      <c r="BL232" s="14" t="s">
        <v>157</v>
      </c>
      <c r="BM232" s="246" t="s">
        <v>451</v>
      </c>
    </row>
    <row r="233" s="2" customFormat="1" ht="33" customHeight="1">
      <c r="A233" s="35"/>
      <c r="B233" s="36"/>
      <c r="C233" s="234" t="s">
        <v>305</v>
      </c>
      <c r="D233" s="234" t="s">
        <v>153</v>
      </c>
      <c r="E233" s="235" t="s">
        <v>452</v>
      </c>
      <c r="F233" s="236" t="s">
        <v>453</v>
      </c>
      <c r="G233" s="237" t="s">
        <v>156</v>
      </c>
      <c r="H233" s="238">
        <v>7.766</v>
      </c>
      <c r="I233" s="239"/>
      <c r="J233" s="240">
        <f>ROUND(I233*H233,2)</f>
        <v>0</v>
      </c>
      <c r="K233" s="241"/>
      <c r="L233" s="41"/>
      <c r="M233" s="242" t="s">
        <v>1</v>
      </c>
      <c r="N233" s="243" t="s">
        <v>41</v>
      </c>
      <c r="O233" s="94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157</v>
      </c>
      <c r="AT233" s="246" t="s">
        <v>153</v>
      </c>
      <c r="AU233" s="246" t="s">
        <v>85</v>
      </c>
      <c r="AY233" s="14" t="s">
        <v>151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85</v>
      </c>
      <c r="BK233" s="247">
        <f>ROUND(I233*H233,2)</f>
        <v>0</v>
      </c>
      <c r="BL233" s="14" t="s">
        <v>157</v>
      </c>
      <c r="BM233" s="246" t="s">
        <v>454</v>
      </c>
    </row>
    <row r="234" s="12" customFormat="1" ht="22.8" customHeight="1">
      <c r="A234" s="12"/>
      <c r="B234" s="218"/>
      <c r="C234" s="219"/>
      <c r="D234" s="220" t="s">
        <v>74</v>
      </c>
      <c r="E234" s="232" t="s">
        <v>181</v>
      </c>
      <c r="F234" s="232" t="s">
        <v>455</v>
      </c>
      <c r="G234" s="219"/>
      <c r="H234" s="219"/>
      <c r="I234" s="222"/>
      <c r="J234" s="233">
        <f>BK234</f>
        <v>0</v>
      </c>
      <c r="K234" s="219"/>
      <c r="L234" s="224"/>
      <c r="M234" s="225"/>
      <c r="N234" s="226"/>
      <c r="O234" s="226"/>
      <c r="P234" s="227">
        <f>SUM(P235:P254)</f>
        <v>0</v>
      </c>
      <c r="Q234" s="226"/>
      <c r="R234" s="227">
        <f>SUM(R235:R254)</f>
        <v>0</v>
      </c>
      <c r="S234" s="226"/>
      <c r="T234" s="228">
        <f>SUM(T235:T254)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9" t="s">
        <v>81</v>
      </c>
      <c r="AT234" s="230" t="s">
        <v>74</v>
      </c>
      <c r="AU234" s="230" t="s">
        <v>81</v>
      </c>
      <c r="AY234" s="229" t="s">
        <v>151</v>
      </c>
      <c r="BK234" s="231">
        <f>SUM(BK235:BK254)</f>
        <v>0</v>
      </c>
    </row>
    <row r="235" s="2" customFormat="1" ht="24.15" customHeight="1">
      <c r="A235" s="35"/>
      <c r="B235" s="36"/>
      <c r="C235" s="234" t="s">
        <v>456</v>
      </c>
      <c r="D235" s="234" t="s">
        <v>153</v>
      </c>
      <c r="E235" s="235" t="s">
        <v>457</v>
      </c>
      <c r="F235" s="236" t="s">
        <v>458</v>
      </c>
      <c r="G235" s="237" t="s">
        <v>201</v>
      </c>
      <c r="H235" s="238">
        <v>2.9910000000000001</v>
      </c>
      <c r="I235" s="239"/>
      <c r="J235" s="240">
        <f>ROUND(I235*H235,2)</f>
        <v>0</v>
      </c>
      <c r="K235" s="241"/>
      <c r="L235" s="41"/>
      <c r="M235" s="242" t="s">
        <v>1</v>
      </c>
      <c r="N235" s="243" t="s">
        <v>41</v>
      </c>
      <c r="O235" s="94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6" t="s">
        <v>157</v>
      </c>
      <c r="AT235" s="246" t="s">
        <v>153</v>
      </c>
      <c r="AU235" s="246" t="s">
        <v>85</v>
      </c>
      <c r="AY235" s="14" t="s">
        <v>151</v>
      </c>
      <c r="BE235" s="247">
        <f>IF(N235="základná",J235,0)</f>
        <v>0</v>
      </c>
      <c r="BF235" s="247">
        <f>IF(N235="znížená",J235,0)</f>
        <v>0</v>
      </c>
      <c r="BG235" s="247">
        <f>IF(N235="zákl. prenesená",J235,0)</f>
        <v>0</v>
      </c>
      <c r="BH235" s="247">
        <f>IF(N235="zníž. prenesená",J235,0)</f>
        <v>0</v>
      </c>
      <c r="BI235" s="247">
        <f>IF(N235="nulová",J235,0)</f>
        <v>0</v>
      </c>
      <c r="BJ235" s="14" t="s">
        <v>85</v>
      </c>
      <c r="BK235" s="247">
        <f>ROUND(I235*H235,2)</f>
        <v>0</v>
      </c>
      <c r="BL235" s="14" t="s">
        <v>157</v>
      </c>
      <c r="BM235" s="246" t="s">
        <v>459</v>
      </c>
    </row>
    <row r="236" s="2" customFormat="1" ht="33" customHeight="1">
      <c r="A236" s="35"/>
      <c r="B236" s="36"/>
      <c r="C236" s="234" t="s">
        <v>309</v>
      </c>
      <c r="D236" s="234" t="s">
        <v>153</v>
      </c>
      <c r="E236" s="235" t="s">
        <v>460</v>
      </c>
      <c r="F236" s="236" t="s">
        <v>461</v>
      </c>
      <c r="G236" s="237" t="s">
        <v>201</v>
      </c>
      <c r="H236" s="238">
        <v>180.93000000000001</v>
      </c>
      <c r="I236" s="239"/>
      <c r="J236" s="240">
        <f>ROUND(I236*H236,2)</f>
        <v>0</v>
      </c>
      <c r="K236" s="241"/>
      <c r="L236" s="41"/>
      <c r="M236" s="242" t="s">
        <v>1</v>
      </c>
      <c r="N236" s="243" t="s">
        <v>41</v>
      </c>
      <c r="O236" s="94"/>
      <c r="P236" s="244">
        <f>O236*H236</f>
        <v>0</v>
      </c>
      <c r="Q236" s="244">
        <v>0</v>
      </c>
      <c r="R236" s="244">
        <f>Q236*H236</f>
        <v>0</v>
      </c>
      <c r="S236" s="244">
        <v>0</v>
      </c>
      <c r="T236" s="24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6" t="s">
        <v>157</v>
      </c>
      <c r="AT236" s="246" t="s">
        <v>153</v>
      </c>
      <c r="AU236" s="246" t="s">
        <v>85</v>
      </c>
      <c r="AY236" s="14" t="s">
        <v>151</v>
      </c>
      <c r="BE236" s="247">
        <f>IF(N236="základná",J236,0)</f>
        <v>0</v>
      </c>
      <c r="BF236" s="247">
        <f>IF(N236="znížená",J236,0)</f>
        <v>0</v>
      </c>
      <c r="BG236" s="247">
        <f>IF(N236="zákl. prenesená",J236,0)</f>
        <v>0</v>
      </c>
      <c r="BH236" s="247">
        <f>IF(N236="zníž. prenesená",J236,0)</f>
        <v>0</v>
      </c>
      <c r="BI236" s="247">
        <f>IF(N236="nulová",J236,0)</f>
        <v>0</v>
      </c>
      <c r="BJ236" s="14" t="s">
        <v>85</v>
      </c>
      <c r="BK236" s="247">
        <f>ROUND(I236*H236,2)</f>
        <v>0</v>
      </c>
      <c r="BL236" s="14" t="s">
        <v>157</v>
      </c>
      <c r="BM236" s="246" t="s">
        <v>462</v>
      </c>
    </row>
    <row r="237" s="2" customFormat="1" ht="44.25" customHeight="1">
      <c r="A237" s="35"/>
      <c r="B237" s="36"/>
      <c r="C237" s="234" t="s">
        <v>463</v>
      </c>
      <c r="D237" s="234" t="s">
        <v>153</v>
      </c>
      <c r="E237" s="235" t="s">
        <v>464</v>
      </c>
      <c r="F237" s="236" t="s">
        <v>465</v>
      </c>
      <c r="G237" s="237" t="s">
        <v>201</v>
      </c>
      <c r="H237" s="238">
        <v>180.93000000000001</v>
      </c>
      <c r="I237" s="239"/>
      <c r="J237" s="240">
        <f>ROUND(I237*H237,2)</f>
        <v>0</v>
      </c>
      <c r="K237" s="241"/>
      <c r="L237" s="41"/>
      <c r="M237" s="242" t="s">
        <v>1</v>
      </c>
      <c r="N237" s="243" t="s">
        <v>41</v>
      </c>
      <c r="O237" s="94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157</v>
      </c>
      <c r="AT237" s="246" t="s">
        <v>153</v>
      </c>
      <c r="AU237" s="246" t="s">
        <v>85</v>
      </c>
      <c r="AY237" s="14" t="s">
        <v>151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85</v>
      </c>
      <c r="BK237" s="247">
        <f>ROUND(I237*H237,2)</f>
        <v>0</v>
      </c>
      <c r="BL237" s="14" t="s">
        <v>157</v>
      </c>
      <c r="BM237" s="246" t="s">
        <v>466</v>
      </c>
    </row>
    <row r="238" s="2" customFormat="1" ht="33" customHeight="1">
      <c r="A238" s="35"/>
      <c r="B238" s="36"/>
      <c r="C238" s="234" t="s">
        <v>312</v>
      </c>
      <c r="D238" s="234" t="s">
        <v>153</v>
      </c>
      <c r="E238" s="235" t="s">
        <v>467</v>
      </c>
      <c r="F238" s="236" t="s">
        <v>468</v>
      </c>
      <c r="G238" s="237" t="s">
        <v>201</v>
      </c>
      <c r="H238" s="238">
        <v>180.93000000000001</v>
      </c>
      <c r="I238" s="239"/>
      <c r="J238" s="240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157</v>
      </c>
      <c r="AT238" s="246" t="s">
        <v>153</v>
      </c>
      <c r="AU238" s="246" t="s">
        <v>85</v>
      </c>
      <c r="AY238" s="14" t="s">
        <v>151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85</v>
      </c>
      <c r="BK238" s="247">
        <f>ROUND(I238*H238,2)</f>
        <v>0</v>
      </c>
      <c r="BL238" s="14" t="s">
        <v>157</v>
      </c>
      <c r="BM238" s="246" t="s">
        <v>469</v>
      </c>
    </row>
    <row r="239" s="2" customFormat="1" ht="24.15" customHeight="1">
      <c r="A239" s="35"/>
      <c r="B239" s="36"/>
      <c r="C239" s="234" t="s">
        <v>470</v>
      </c>
      <c r="D239" s="234" t="s">
        <v>153</v>
      </c>
      <c r="E239" s="235" t="s">
        <v>471</v>
      </c>
      <c r="F239" s="236" t="s">
        <v>472</v>
      </c>
      <c r="G239" s="237" t="s">
        <v>201</v>
      </c>
      <c r="H239" s="238">
        <v>407.88</v>
      </c>
      <c r="I239" s="239"/>
      <c r="J239" s="240">
        <f>ROUND(I239*H239,2)</f>
        <v>0</v>
      </c>
      <c r="K239" s="241"/>
      <c r="L239" s="41"/>
      <c r="M239" s="242" t="s">
        <v>1</v>
      </c>
      <c r="N239" s="243" t="s">
        <v>41</v>
      </c>
      <c r="O239" s="94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6" t="s">
        <v>157</v>
      </c>
      <c r="AT239" s="246" t="s">
        <v>153</v>
      </c>
      <c r="AU239" s="246" t="s">
        <v>85</v>
      </c>
      <c r="AY239" s="14" t="s">
        <v>151</v>
      </c>
      <c r="BE239" s="247">
        <f>IF(N239="základná",J239,0)</f>
        <v>0</v>
      </c>
      <c r="BF239" s="247">
        <f>IF(N239="znížená",J239,0)</f>
        <v>0</v>
      </c>
      <c r="BG239" s="247">
        <f>IF(N239="zákl. prenesená",J239,0)</f>
        <v>0</v>
      </c>
      <c r="BH239" s="247">
        <f>IF(N239="zníž. prenesená",J239,0)</f>
        <v>0</v>
      </c>
      <c r="BI239" s="247">
        <f>IF(N239="nulová",J239,0)</f>
        <v>0</v>
      </c>
      <c r="BJ239" s="14" t="s">
        <v>85</v>
      </c>
      <c r="BK239" s="247">
        <f>ROUND(I239*H239,2)</f>
        <v>0</v>
      </c>
      <c r="BL239" s="14" t="s">
        <v>157</v>
      </c>
      <c r="BM239" s="246" t="s">
        <v>473</v>
      </c>
    </row>
    <row r="240" s="2" customFormat="1" ht="33" customHeight="1">
      <c r="A240" s="35"/>
      <c r="B240" s="36"/>
      <c r="C240" s="234" t="s">
        <v>316</v>
      </c>
      <c r="D240" s="234" t="s">
        <v>153</v>
      </c>
      <c r="E240" s="235" t="s">
        <v>474</v>
      </c>
      <c r="F240" s="236" t="s">
        <v>475</v>
      </c>
      <c r="G240" s="237" t="s">
        <v>201</v>
      </c>
      <c r="H240" s="238">
        <v>9.5999999999999996</v>
      </c>
      <c r="I240" s="239"/>
      <c r="J240" s="240">
        <f>ROUND(I240*H240,2)</f>
        <v>0</v>
      </c>
      <c r="K240" s="241"/>
      <c r="L240" s="41"/>
      <c r="M240" s="242" t="s">
        <v>1</v>
      </c>
      <c r="N240" s="243" t="s">
        <v>41</v>
      </c>
      <c r="O240" s="94"/>
      <c r="P240" s="244">
        <f>O240*H240</f>
        <v>0</v>
      </c>
      <c r="Q240" s="244">
        <v>0</v>
      </c>
      <c r="R240" s="244">
        <f>Q240*H240</f>
        <v>0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157</v>
      </c>
      <c r="AT240" s="246" t="s">
        <v>153</v>
      </c>
      <c r="AU240" s="246" t="s">
        <v>85</v>
      </c>
      <c r="AY240" s="14" t="s">
        <v>151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85</v>
      </c>
      <c r="BK240" s="247">
        <f>ROUND(I240*H240,2)</f>
        <v>0</v>
      </c>
      <c r="BL240" s="14" t="s">
        <v>157</v>
      </c>
      <c r="BM240" s="246" t="s">
        <v>476</v>
      </c>
    </row>
    <row r="241" s="2" customFormat="1" ht="16.5" customHeight="1">
      <c r="A241" s="35"/>
      <c r="B241" s="36"/>
      <c r="C241" s="234" t="s">
        <v>477</v>
      </c>
      <c r="D241" s="234" t="s">
        <v>153</v>
      </c>
      <c r="E241" s="235" t="s">
        <v>478</v>
      </c>
      <c r="F241" s="236" t="s">
        <v>479</v>
      </c>
      <c r="G241" s="237" t="s">
        <v>201</v>
      </c>
      <c r="H241" s="238">
        <v>407.88</v>
      </c>
      <c r="I241" s="239"/>
      <c r="J241" s="240">
        <f>ROUND(I241*H241,2)</f>
        <v>0</v>
      </c>
      <c r="K241" s="241"/>
      <c r="L241" s="41"/>
      <c r="M241" s="242" t="s">
        <v>1</v>
      </c>
      <c r="N241" s="243" t="s">
        <v>41</v>
      </c>
      <c r="O241" s="94"/>
      <c r="P241" s="244">
        <f>O241*H241</f>
        <v>0</v>
      </c>
      <c r="Q241" s="244">
        <v>0</v>
      </c>
      <c r="R241" s="244">
        <f>Q241*H241</f>
        <v>0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157</v>
      </c>
      <c r="AT241" s="246" t="s">
        <v>153</v>
      </c>
      <c r="AU241" s="246" t="s">
        <v>85</v>
      </c>
      <c r="AY241" s="14" t="s">
        <v>151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85</v>
      </c>
      <c r="BK241" s="247">
        <f>ROUND(I241*H241,2)</f>
        <v>0</v>
      </c>
      <c r="BL241" s="14" t="s">
        <v>157</v>
      </c>
      <c r="BM241" s="246" t="s">
        <v>480</v>
      </c>
    </row>
    <row r="242" s="2" customFormat="1" ht="33" customHeight="1">
      <c r="A242" s="35"/>
      <c r="B242" s="36"/>
      <c r="C242" s="234" t="s">
        <v>319</v>
      </c>
      <c r="D242" s="234" t="s">
        <v>153</v>
      </c>
      <c r="E242" s="235" t="s">
        <v>481</v>
      </c>
      <c r="F242" s="236" t="s">
        <v>482</v>
      </c>
      <c r="G242" s="237" t="s">
        <v>269</v>
      </c>
      <c r="H242" s="238">
        <v>21</v>
      </c>
      <c r="I242" s="239"/>
      <c r="J242" s="240">
        <f>ROUND(I242*H242,2)</f>
        <v>0</v>
      </c>
      <c r="K242" s="241"/>
      <c r="L242" s="41"/>
      <c r="M242" s="242" t="s">
        <v>1</v>
      </c>
      <c r="N242" s="243" t="s">
        <v>41</v>
      </c>
      <c r="O242" s="94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157</v>
      </c>
      <c r="AT242" s="246" t="s">
        <v>153</v>
      </c>
      <c r="AU242" s="246" t="s">
        <v>85</v>
      </c>
      <c r="AY242" s="14" t="s">
        <v>151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85</v>
      </c>
      <c r="BK242" s="247">
        <f>ROUND(I242*H242,2)</f>
        <v>0</v>
      </c>
      <c r="BL242" s="14" t="s">
        <v>157</v>
      </c>
      <c r="BM242" s="246" t="s">
        <v>483</v>
      </c>
    </row>
    <row r="243" s="2" customFormat="1" ht="16.5" customHeight="1">
      <c r="A243" s="35"/>
      <c r="B243" s="36"/>
      <c r="C243" s="248" t="s">
        <v>484</v>
      </c>
      <c r="D243" s="248" t="s">
        <v>204</v>
      </c>
      <c r="E243" s="249" t="s">
        <v>485</v>
      </c>
      <c r="F243" s="250" t="s">
        <v>486</v>
      </c>
      <c r="G243" s="251" t="s">
        <v>269</v>
      </c>
      <c r="H243" s="252">
        <v>21</v>
      </c>
      <c r="I243" s="253"/>
      <c r="J243" s="254">
        <f>ROUND(I243*H243,2)</f>
        <v>0</v>
      </c>
      <c r="K243" s="255"/>
      <c r="L243" s="256"/>
      <c r="M243" s="257" t="s">
        <v>1</v>
      </c>
      <c r="N243" s="258" t="s">
        <v>41</v>
      </c>
      <c r="O243" s="94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166</v>
      </c>
      <c r="AT243" s="246" t="s">
        <v>204</v>
      </c>
      <c r="AU243" s="246" t="s">
        <v>85</v>
      </c>
      <c r="AY243" s="14" t="s">
        <v>151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85</v>
      </c>
      <c r="BK243" s="247">
        <f>ROUND(I243*H243,2)</f>
        <v>0</v>
      </c>
      <c r="BL243" s="14" t="s">
        <v>157</v>
      </c>
      <c r="BM243" s="246" t="s">
        <v>487</v>
      </c>
    </row>
    <row r="244" s="2" customFormat="1" ht="16.5" customHeight="1">
      <c r="A244" s="35"/>
      <c r="B244" s="36"/>
      <c r="C244" s="234" t="s">
        <v>324</v>
      </c>
      <c r="D244" s="234" t="s">
        <v>153</v>
      </c>
      <c r="E244" s="235" t="s">
        <v>488</v>
      </c>
      <c r="F244" s="236" t="s">
        <v>489</v>
      </c>
      <c r="G244" s="237" t="s">
        <v>218</v>
      </c>
      <c r="H244" s="238">
        <v>17.300000000000001</v>
      </c>
      <c r="I244" s="239"/>
      <c r="J244" s="240">
        <f>ROUND(I244*H244,2)</f>
        <v>0</v>
      </c>
      <c r="K244" s="241"/>
      <c r="L244" s="41"/>
      <c r="M244" s="242" t="s">
        <v>1</v>
      </c>
      <c r="N244" s="243" t="s">
        <v>41</v>
      </c>
      <c r="O244" s="94"/>
      <c r="P244" s="244">
        <f>O244*H244</f>
        <v>0</v>
      </c>
      <c r="Q244" s="244">
        <v>0</v>
      </c>
      <c r="R244" s="244">
        <f>Q244*H244</f>
        <v>0</v>
      </c>
      <c r="S244" s="244">
        <v>0</v>
      </c>
      <c r="T244" s="24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6" t="s">
        <v>157</v>
      </c>
      <c r="AT244" s="246" t="s">
        <v>153</v>
      </c>
      <c r="AU244" s="246" t="s">
        <v>85</v>
      </c>
      <c r="AY244" s="14" t="s">
        <v>151</v>
      </c>
      <c r="BE244" s="247">
        <f>IF(N244="základná",J244,0)</f>
        <v>0</v>
      </c>
      <c r="BF244" s="247">
        <f>IF(N244="znížená",J244,0)</f>
        <v>0</v>
      </c>
      <c r="BG244" s="247">
        <f>IF(N244="zákl. prenesená",J244,0)</f>
        <v>0</v>
      </c>
      <c r="BH244" s="247">
        <f>IF(N244="zníž. prenesená",J244,0)</f>
        <v>0</v>
      </c>
      <c r="BI244" s="247">
        <f>IF(N244="nulová",J244,0)</f>
        <v>0</v>
      </c>
      <c r="BJ244" s="14" t="s">
        <v>85</v>
      </c>
      <c r="BK244" s="247">
        <f>ROUND(I244*H244,2)</f>
        <v>0</v>
      </c>
      <c r="BL244" s="14" t="s">
        <v>157</v>
      </c>
      <c r="BM244" s="246" t="s">
        <v>490</v>
      </c>
    </row>
    <row r="245" s="2" customFormat="1" ht="16.5" customHeight="1">
      <c r="A245" s="35"/>
      <c r="B245" s="36"/>
      <c r="C245" s="234" t="s">
        <v>491</v>
      </c>
      <c r="D245" s="234" t="s">
        <v>153</v>
      </c>
      <c r="E245" s="235" t="s">
        <v>492</v>
      </c>
      <c r="F245" s="236" t="s">
        <v>493</v>
      </c>
      <c r="G245" s="237" t="s">
        <v>218</v>
      </c>
      <c r="H245" s="238">
        <v>25.690000000000001</v>
      </c>
      <c r="I245" s="239"/>
      <c r="J245" s="240">
        <f>ROUND(I245*H245,2)</f>
        <v>0</v>
      </c>
      <c r="K245" s="241"/>
      <c r="L245" s="41"/>
      <c r="M245" s="242" t="s">
        <v>1</v>
      </c>
      <c r="N245" s="243" t="s">
        <v>41</v>
      </c>
      <c r="O245" s="94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157</v>
      </c>
      <c r="AT245" s="246" t="s">
        <v>153</v>
      </c>
      <c r="AU245" s="246" t="s">
        <v>85</v>
      </c>
      <c r="AY245" s="14" t="s">
        <v>151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85</v>
      </c>
      <c r="BK245" s="247">
        <f>ROUND(I245*H245,2)</f>
        <v>0</v>
      </c>
      <c r="BL245" s="14" t="s">
        <v>157</v>
      </c>
      <c r="BM245" s="246" t="s">
        <v>494</v>
      </c>
    </row>
    <row r="246" s="2" customFormat="1" ht="16.5" customHeight="1">
      <c r="A246" s="35"/>
      <c r="B246" s="36"/>
      <c r="C246" s="234" t="s">
        <v>327</v>
      </c>
      <c r="D246" s="234" t="s">
        <v>153</v>
      </c>
      <c r="E246" s="235" t="s">
        <v>495</v>
      </c>
      <c r="F246" s="236" t="s">
        <v>496</v>
      </c>
      <c r="G246" s="237" t="s">
        <v>269</v>
      </c>
      <c r="H246" s="238">
        <v>48</v>
      </c>
      <c r="I246" s="239"/>
      <c r="J246" s="240">
        <f>ROUND(I246*H246,2)</f>
        <v>0</v>
      </c>
      <c r="K246" s="241"/>
      <c r="L246" s="41"/>
      <c r="M246" s="242" t="s">
        <v>1</v>
      </c>
      <c r="N246" s="243" t="s">
        <v>41</v>
      </c>
      <c r="O246" s="94"/>
      <c r="P246" s="244">
        <f>O246*H246</f>
        <v>0</v>
      </c>
      <c r="Q246" s="244">
        <v>0</v>
      </c>
      <c r="R246" s="244">
        <f>Q246*H246</f>
        <v>0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157</v>
      </c>
      <c r="AT246" s="246" t="s">
        <v>153</v>
      </c>
      <c r="AU246" s="246" t="s">
        <v>85</v>
      </c>
      <c r="AY246" s="14" t="s">
        <v>151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85</v>
      </c>
      <c r="BK246" s="247">
        <f>ROUND(I246*H246,2)</f>
        <v>0</v>
      </c>
      <c r="BL246" s="14" t="s">
        <v>157</v>
      </c>
      <c r="BM246" s="246" t="s">
        <v>497</v>
      </c>
    </row>
    <row r="247" s="2" customFormat="1" ht="44.25" customHeight="1">
      <c r="A247" s="35"/>
      <c r="B247" s="36"/>
      <c r="C247" s="234" t="s">
        <v>498</v>
      </c>
      <c r="D247" s="234" t="s">
        <v>153</v>
      </c>
      <c r="E247" s="235" t="s">
        <v>499</v>
      </c>
      <c r="F247" s="236" t="s">
        <v>500</v>
      </c>
      <c r="G247" s="237" t="s">
        <v>156</v>
      </c>
      <c r="H247" s="238">
        <v>3.722</v>
      </c>
      <c r="I247" s="239"/>
      <c r="J247" s="240">
        <f>ROUND(I247*H247,2)</f>
        <v>0</v>
      </c>
      <c r="K247" s="241"/>
      <c r="L247" s="41"/>
      <c r="M247" s="242" t="s">
        <v>1</v>
      </c>
      <c r="N247" s="243" t="s">
        <v>41</v>
      </c>
      <c r="O247" s="94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157</v>
      </c>
      <c r="AT247" s="246" t="s">
        <v>153</v>
      </c>
      <c r="AU247" s="246" t="s">
        <v>85</v>
      </c>
      <c r="AY247" s="14" t="s">
        <v>151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85</v>
      </c>
      <c r="BK247" s="247">
        <f>ROUND(I247*H247,2)</f>
        <v>0</v>
      </c>
      <c r="BL247" s="14" t="s">
        <v>157</v>
      </c>
      <c r="BM247" s="246" t="s">
        <v>501</v>
      </c>
    </row>
    <row r="248" s="2" customFormat="1" ht="37.8" customHeight="1">
      <c r="A248" s="35"/>
      <c r="B248" s="36"/>
      <c r="C248" s="234" t="s">
        <v>331</v>
      </c>
      <c r="D248" s="234" t="s">
        <v>153</v>
      </c>
      <c r="E248" s="235" t="s">
        <v>502</v>
      </c>
      <c r="F248" s="236" t="s">
        <v>503</v>
      </c>
      <c r="G248" s="237" t="s">
        <v>218</v>
      </c>
      <c r="H248" s="238">
        <v>7.2000000000000002</v>
      </c>
      <c r="I248" s="239"/>
      <c r="J248" s="240">
        <f>ROUND(I248*H248,2)</f>
        <v>0</v>
      </c>
      <c r="K248" s="241"/>
      <c r="L248" s="41"/>
      <c r="M248" s="242" t="s">
        <v>1</v>
      </c>
      <c r="N248" s="243" t="s">
        <v>41</v>
      </c>
      <c r="O248" s="94"/>
      <c r="P248" s="244">
        <f>O248*H248</f>
        <v>0</v>
      </c>
      <c r="Q248" s="244">
        <v>0</v>
      </c>
      <c r="R248" s="244">
        <f>Q248*H248</f>
        <v>0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157</v>
      </c>
      <c r="AT248" s="246" t="s">
        <v>153</v>
      </c>
      <c r="AU248" s="246" t="s">
        <v>85</v>
      </c>
      <c r="AY248" s="14" t="s">
        <v>151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85</v>
      </c>
      <c r="BK248" s="247">
        <f>ROUND(I248*H248,2)</f>
        <v>0</v>
      </c>
      <c r="BL248" s="14" t="s">
        <v>157</v>
      </c>
      <c r="BM248" s="246" t="s">
        <v>504</v>
      </c>
    </row>
    <row r="249" s="2" customFormat="1" ht="24.15" customHeight="1">
      <c r="A249" s="35"/>
      <c r="B249" s="36"/>
      <c r="C249" s="234" t="s">
        <v>505</v>
      </c>
      <c r="D249" s="234" t="s">
        <v>153</v>
      </c>
      <c r="E249" s="235" t="s">
        <v>506</v>
      </c>
      <c r="F249" s="236" t="s">
        <v>507</v>
      </c>
      <c r="G249" s="237" t="s">
        <v>193</v>
      </c>
      <c r="H249" s="238">
        <v>7.8179999999999996</v>
      </c>
      <c r="I249" s="239"/>
      <c r="J249" s="240">
        <f>ROUND(I249*H249,2)</f>
        <v>0</v>
      </c>
      <c r="K249" s="241"/>
      <c r="L249" s="41"/>
      <c r="M249" s="242" t="s">
        <v>1</v>
      </c>
      <c r="N249" s="243" t="s">
        <v>41</v>
      </c>
      <c r="O249" s="94"/>
      <c r="P249" s="244">
        <f>O249*H249</f>
        <v>0</v>
      </c>
      <c r="Q249" s="244">
        <v>0</v>
      </c>
      <c r="R249" s="244">
        <f>Q249*H249</f>
        <v>0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157</v>
      </c>
      <c r="AT249" s="246" t="s">
        <v>153</v>
      </c>
      <c r="AU249" s="246" t="s">
        <v>85</v>
      </c>
      <c r="AY249" s="14" t="s">
        <v>151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85</v>
      </c>
      <c r="BK249" s="247">
        <f>ROUND(I249*H249,2)</f>
        <v>0</v>
      </c>
      <c r="BL249" s="14" t="s">
        <v>157</v>
      </c>
      <c r="BM249" s="246" t="s">
        <v>508</v>
      </c>
    </row>
    <row r="250" s="2" customFormat="1" ht="21.75" customHeight="1">
      <c r="A250" s="35"/>
      <c r="B250" s="36"/>
      <c r="C250" s="234" t="s">
        <v>334</v>
      </c>
      <c r="D250" s="234" t="s">
        <v>153</v>
      </c>
      <c r="E250" s="235" t="s">
        <v>509</v>
      </c>
      <c r="F250" s="236" t="s">
        <v>510</v>
      </c>
      <c r="G250" s="237" t="s">
        <v>193</v>
      </c>
      <c r="H250" s="238">
        <v>7.8179999999999996</v>
      </c>
      <c r="I250" s="239"/>
      <c r="J250" s="240">
        <f>ROUND(I250*H250,2)</f>
        <v>0</v>
      </c>
      <c r="K250" s="241"/>
      <c r="L250" s="41"/>
      <c r="M250" s="242" t="s">
        <v>1</v>
      </c>
      <c r="N250" s="243" t="s">
        <v>41</v>
      </c>
      <c r="O250" s="94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157</v>
      </c>
      <c r="AT250" s="246" t="s">
        <v>153</v>
      </c>
      <c r="AU250" s="246" t="s">
        <v>85</v>
      </c>
      <c r="AY250" s="14" t="s">
        <v>151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85</v>
      </c>
      <c r="BK250" s="247">
        <f>ROUND(I250*H250,2)</f>
        <v>0</v>
      </c>
      <c r="BL250" s="14" t="s">
        <v>157</v>
      </c>
      <c r="BM250" s="246" t="s">
        <v>511</v>
      </c>
    </row>
    <row r="251" s="2" customFormat="1" ht="24.15" customHeight="1">
      <c r="A251" s="35"/>
      <c r="B251" s="36"/>
      <c r="C251" s="234" t="s">
        <v>512</v>
      </c>
      <c r="D251" s="234" t="s">
        <v>153</v>
      </c>
      <c r="E251" s="235" t="s">
        <v>513</v>
      </c>
      <c r="F251" s="236" t="s">
        <v>514</v>
      </c>
      <c r="G251" s="237" t="s">
        <v>193</v>
      </c>
      <c r="H251" s="238">
        <v>48.216000000000001</v>
      </c>
      <c r="I251" s="239"/>
      <c r="J251" s="240">
        <f>ROUND(I251*H251,2)</f>
        <v>0</v>
      </c>
      <c r="K251" s="241"/>
      <c r="L251" s="41"/>
      <c r="M251" s="242" t="s">
        <v>1</v>
      </c>
      <c r="N251" s="243" t="s">
        <v>41</v>
      </c>
      <c r="O251" s="94"/>
      <c r="P251" s="244">
        <f>O251*H251</f>
        <v>0</v>
      </c>
      <c r="Q251" s="244">
        <v>0</v>
      </c>
      <c r="R251" s="244">
        <f>Q251*H251</f>
        <v>0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157</v>
      </c>
      <c r="AT251" s="246" t="s">
        <v>153</v>
      </c>
      <c r="AU251" s="246" t="s">
        <v>85</v>
      </c>
      <c r="AY251" s="14" t="s">
        <v>151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85</v>
      </c>
      <c r="BK251" s="247">
        <f>ROUND(I251*H251,2)</f>
        <v>0</v>
      </c>
      <c r="BL251" s="14" t="s">
        <v>157</v>
      </c>
      <c r="BM251" s="246" t="s">
        <v>515</v>
      </c>
    </row>
    <row r="252" s="2" customFormat="1" ht="24.15" customHeight="1">
      <c r="A252" s="35"/>
      <c r="B252" s="36"/>
      <c r="C252" s="234" t="s">
        <v>338</v>
      </c>
      <c r="D252" s="234" t="s">
        <v>153</v>
      </c>
      <c r="E252" s="235" t="s">
        <v>516</v>
      </c>
      <c r="F252" s="236" t="s">
        <v>517</v>
      </c>
      <c r="G252" s="237" t="s">
        <v>193</v>
      </c>
      <c r="H252" s="238">
        <v>7.8179999999999996</v>
      </c>
      <c r="I252" s="239"/>
      <c r="J252" s="240">
        <f>ROUND(I252*H252,2)</f>
        <v>0</v>
      </c>
      <c r="K252" s="241"/>
      <c r="L252" s="41"/>
      <c r="M252" s="242" t="s">
        <v>1</v>
      </c>
      <c r="N252" s="243" t="s">
        <v>41</v>
      </c>
      <c r="O252" s="94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157</v>
      </c>
      <c r="AT252" s="246" t="s">
        <v>153</v>
      </c>
      <c r="AU252" s="246" t="s">
        <v>85</v>
      </c>
      <c r="AY252" s="14" t="s">
        <v>151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85</v>
      </c>
      <c r="BK252" s="247">
        <f>ROUND(I252*H252,2)</f>
        <v>0</v>
      </c>
      <c r="BL252" s="14" t="s">
        <v>157</v>
      </c>
      <c r="BM252" s="246" t="s">
        <v>518</v>
      </c>
    </row>
    <row r="253" s="2" customFormat="1" ht="24.15" customHeight="1">
      <c r="A253" s="35"/>
      <c r="B253" s="36"/>
      <c r="C253" s="234" t="s">
        <v>519</v>
      </c>
      <c r="D253" s="234" t="s">
        <v>153</v>
      </c>
      <c r="E253" s="235" t="s">
        <v>520</v>
      </c>
      <c r="F253" s="236" t="s">
        <v>521</v>
      </c>
      <c r="G253" s="237" t="s">
        <v>193</v>
      </c>
      <c r="H253" s="238">
        <v>7.8179999999999996</v>
      </c>
      <c r="I253" s="239"/>
      <c r="J253" s="240">
        <f>ROUND(I253*H253,2)</f>
        <v>0</v>
      </c>
      <c r="K253" s="241"/>
      <c r="L253" s="41"/>
      <c r="M253" s="242" t="s">
        <v>1</v>
      </c>
      <c r="N253" s="243" t="s">
        <v>41</v>
      </c>
      <c r="O253" s="94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157</v>
      </c>
      <c r="AT253" s="246" t="s">
        <v>153</v>
      </c>
      <c r="AU253" s="246" t="s">
        <v>85</v>
      </c>
      <c r="AY253" s="14" t="s">
        <v>151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85</v>
      </c>
      <c r="BK253" s="247">
        <f>ROUND(I253*H253,2)</f>
        <v>0</v>
      </c>
      <c r="BL253" s="14" t="s">
        <v>157</v>
      </c>
      <c r="BM253" s="246" t="s">
        <v>522</v>
      </c>
    </row>
    <row r="254" s="2" customFormat="1" ht="24.15" customHeight="1">
      <c r="A254" s="35"/>
      <c r="B254" s="36"/>
      <c r="C254" s="234" t="s">
        <v>341</v>
      </c>
      <c r="D254" s="234" t="s">
        <v>153</v>
      </c>
      <c r="E254" s="235" t="s">
        <v>523</v>
      </c>
      <c r="F254" s="236" t="s">
        <v>524</v>
      </c>
      <c r="G254" s="237" t="s">
        <v>193</v>
      </c>
      <c r="H254" s="238">
        <v>8.0359999999999996</v>
      </c>
      <c r="I254" s="239"/>
      <c r="J254" s="240">
        <f>ROUND(I254*H254,2)</f>
        <v>0</v>
      </c>
      <c r="K254" s="241"/>
      <c r="L254" s="41"/>
      <c r="M254" s="242" t="s">
        <v>1</v>
      </c>
      <c r="N254" s="243" t="s">
        <v>41</v>
      </c>
      <c r="O254" s="94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157</v>
      </c>
      <c r="AT254" s="246" t="s">
        <v>153</v>
      </c>
      <c r="AU254" s="246" t="s">
        <v>85</v>
      </c>
      <c r="AY254" s="14" t="s">
        <v>151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85</v>
      </c>
      <c r="BK254" s="247">
        <f>ROUND(I254*H254,2)</f>
        <v>0</v>
      </c>
      <c r="BL254" s="14" t="s">
        <v>157</v>
      </c>
      <c r="BM254" s="246" t="s">
        <v>525</v>
      </c>
    </row>
    <row r="255" s="12" customFormat="1" ht="22.8" customHeight="1">
      <c r="A255" s="12"/>
      <c r="B255" s="218"/>
      <c r="C255" s="219"/>
      <c r="D255" s="220" t="s">
        <v>74</v>
      </c>
      <c r="E255" s="232" t="s">
        <v>505</v>
      </c>
      <c r="F255" s="232" t="s">
        <v>526</v>
      </c>
      <c r="G255" s="219"/>
      <c r="H255" s="219"/>
      <c r="I255" s="222"/>
      <c r="J255" s="233">
        <f>BK255</f>
        <v>0</v>
      </c>
      <c r="K255" s="219"/>
      <c r="L255" s="224"/>
      <c r="M255" s="225"/>
      <c r="N255" s="226"/>
      <c r="O255" s="226"/>
      <c r="P255" s="227">
        <f>P256</f>
        <v>0</v>
      </c>
      <c r="Q255" s="226"/>
      <c r="R255" s="227">
        <f>R256</f>
        <v>0</v>
      </c>
      <c r="S255" s="226"/>
      <c r="T255" s="228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29" t="s">
        <v>81</v>
      </c>
      <c r="AT255" s="230" t="s">
        <v>74</v>
      </c>
      <c r="AU255" s="230" t="s">
        <v>81</v>
      </c>
      <c r="AY255" s="229" t="s">
        <v>151</v>
      </c>
      <c r="BK255" s="231">
        <f>BK256</f>
        <v>0</v>
      </c>
    </row>
    <row r="256" s="2" customFormat="1" ht="24.15" customHeight="1">
      <c r="A256" s="35"/>
      <c r="B256" s="36"/>
      <c r="C256" s="234" t="s">
        <v>527</v>
      </c>
      <c r="D256" s="234" t="s">
        <v>153</v>
      </c>
      <c r="E256" s="235" t="s">
        <v>528</v>
      </c>
      <c r="F256" s="236" t="s">
        <v>529</v>
      </c>
      <c r="G256" s="237" t="s">
        <v>193</v>
      </c>
      <c r="H256" s="238">
        <v>725.80700000000002</v>
      </c>
      <c r="I256" s="239"/>
      <c r="J256" s="240">
        <f>ROUND(I256*H256,2)</f>
        <v>0</v>
      </c>
      <c r="K256" s="241"/>
      <c r="L256" s="41"/>
      <c r="M256" s="242" t="s">
        <v>1</v>
      </c>
      <c r="N256" s="243" t="s">
        <v>41</v>
      </c>
      <c r="O256" s="94"/>
      <c r="P256" s="244">
        <f>O256*H256</f>
        <v>0</v>
      </c>
      <c r="Q256" s="244">
        <v>0</v>
      </c>
      <c r="R256" s="244">
        <f>Q256*H256</f>
        <v>0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157</v>
      </c>
      <c r="AT256" s="246" t="s">
        <v>153</v>
      </c>
      <c r="AU256" s="246" t="s">
        <v>85</v>
      </c>
      <c r="AY256" s="14" t="s">
        <v>151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85</v>
      </c>
      <c r="BK256" s="247">
        <f>ROUND(I256*H256,2)</f>
        <v>0</v>
      </c>
      <c r="BL256" s="14" t="s">
        <v>157</v>
      </c>
      <c r="BM256" s="246" t="s">
        <v>530</v>
      </c>
    </row>
    <row r="257" s="12" customFormat="1" ht="25.92" customHeight="1">
      <c r="A257" s="12"/>
      <c r="B257" s="218"/>
      <c r="C257" s="219"/>
      <c r="D257" s="220" t="s">
        <v>74</v>
      </c>
      <c r="E257" s="221" t="s">
        <v>531</v>
      </c>
      <c r="F257" s="221" t="s">
        <v>531</v>
      </c>
      <c r="G257" s="219"/>
      <c r="H257" s="219"/>
      <c r="I257" s="222"/>
      <c r="J257" s="223">
        <f>BK257</f>
        <v>0</v>
      </c>
      <c r="K257" s="219"/>
      <c r="L257" s="224"/>
      <c r="M257" s="225"/>
      <c r="N257" s="226"/>
      <c r="O257" s="226"/>
      <c r="P257" s="227">
        <f>P258+P276+P298+P320+P322+P328+P344+P350+P358+P364+P385+P400+P404+P408+P412+P419</f>
        <v>0</v>
      </c>
      <c r="Q257" s="226"/>
      <c r="R257" s="227">
        <f>R258+R276+R298+R320+R322+R328+R344+R350+R358+R364+R385+R400+R404+R408+R412+R419</f>
        <v>0</v>
      </c>
      <c r="S257" s="226"/>
      <c r="T257" s="228">
        <f>T258+T276+T298+T320+T322+T328+T344+T350+T358+T364+T385+T400+T404+T408+T412+T419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29" t="s">
        <v>85</v>
      </c>
      <c r="AT257" s="230" t="s">
        <v>74</v>
      </c>
      <c r="AU257" s="230" t="s">
        <v>75</v>
      </c>
      <c r="AY257" s="229" t="s">
        <v>151</v>
      </c>
      <c r="BK257" s="231">
        <f>BK258+BK276+BK298+BK320+BK322+BK328+BK344+BK350+BK358+BK364+BK385+BK400+BK404+BK408+BK412+BK419</f>
        <v>0</v>
      </c>
    </row>
    <row r="258" s="12" customFormat="1" ht="22.8" customHeight="1">
      <c r="A258" s="12"/>
      <c r="B258" s="218"/>
      <c r="C258" s="219"/>
      <c r="D258" s="220" t="s">
        <v>74</v>
      </c>
      <c r="E258" s="232" t="s">
        <v>532</v>
      </c>
      <c r="F258" s="232" t="s">
        <v>533</v>
      </c>
      <c r="G258" s="219"/>
      <c r="H258" s="219"/>
      <c r="I258" s="222"/>
      <c r="J258" s="233">
        <f>BK258</f>
        <v>0</v>
      </c>
      <c r="K258" s="219"/>
      <c r="L258" s="224"/>
      <c r="M258" s="225"/>
      <c r="N258" s="226"/>
      <c r="O258" s="226"/>
      <c r="P258" s="227">
        <f>SUM(P259:P275)</f>
        <v>0</v>
      </c>
      <c r="Q258" s="226"/>
      <c r="R258" s="227">
        <f>SUM(R259:R275)</f>
        <v>0</v>
      </c>
      <c r="S258" s="226"/>
      <c r="T258" s="228">
        <f>SUM(T259:T275)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9" t="s">
        <v>85</v>
      </c>
      <c r="AT258" s="230" t="s">
        <v>74</v>
      </c>
      <c r="AU258" s="230" t="s">
        <v>81</v>
      </c>
      <c r="AY258" s="229" t="s">
        <v>151</v>
      </c>
      <c r="BK258" s="231">
        <f>SUM(BK259:BK275)</f>
        <v>0</v>
      </c>
    </row>
    <row r="259" s="2" customFormat="1" ht="24.15" customHeight="1">
      <c r="A259" s="35"/>
      <c r="B259" s="36"/>
      <c r="C259" s="234" t="s">
        <v>345</v>
      </c>
      <c r="D259" s="234" t="s">
        <v>153</v>
      </c>
      <c r="E259" s="235" t="s">
        <v>534</v>
      </c>
      <c r="F259" s="236" t="s">
        <v>535</v>
      </c>
      <c r="G259" s="237" t="s">
        <v>201</v>
      </c>
      <c r="H259" s="238">
        <v>233.41</v>
      </c>
      <c r="I259" s="239"/>
      <c r="J259" s="240">
        <f>ROUND(I259*H259,2)</f>
        <v>0</v>
      </c>
      <c r="K259" s="241"/>
      <c r="L259" s="41"/>
      <c r="M259" s="242" t="s">
        <v>1</v>
      </c>
      <c r="N259" s="243" t="s">
        <v>41</v>
      </c>
      <c r="O259" s="94"/>
      <c r="P259" s="244">
        <f>O259*H259</f>
        <v>0</v>
      </c>
      <c r="Q259" s="244">
        <v>0</v>
      </c>
      <c r="R259" s="244">
        <f>Q259*H259</f>
        <v>0</v>
      </c>
      <c r="S259" s="244">
        <v>0</v>
      </c>
      <c r="T259" s="24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6" t="s">
        <v>180</v>
      </c>
      <c r="AT259" s="246" t="s">
        <v>153</v>
      </c>
      <c r="AU259" s="246" t="s">
        <v>85</v>
      </c>
      <c r="AY259" s="14" t="s">
        <v>151</v>
      </c>
      <c r="BE259" s="247">
        <f>IF(N259="základná",J259,0)</f>
        <v>0</v>
      </c>
      <c r="BF259" s="247">
        <f>IF(N259="znížená",J259,0)</f>
        <v>0</v>
      </c>
      <c r="BG259" s="247">
        <f>IF(N259="zákl. prenesená",J259,0)</f>
        <v>0</v>
      </c>
      <c r="BH259" s="247">
        <f>IF(N259="zníž. prenesená",J259,0)</f>
        <v>0</v>
      </c>
      <c r="BI259" s="247">
        <f>IF(N259="nulová",J259,0)</f>
        <v>0</v>
      </c>
      <c r="BJ259" s="14" t="s">
        <v>85</v>
      </c>
      <c r="BK259" s="247">
        <f>ROUND(I259*H259,2)</f>
        <v>0</v>
      </c>
      <c r="BL259" s="14" t="s">
        <v>180</v>
      </c>
      <c r="BM259" s="246" t="s">
        <v>536</v>
      </c>
    </row>
    <row r="260" s="2" customFormat="1" ht="16.5" customHeight="1">
      <c r="A260" s="35"/>
      <c r="B260" s="36"/>
      <c r="C260" s="248" t="s">
        <v>537</v>
      </c>
      <c r="D260" s="248" t="s">
        <v>204</v>
      </c>
      <c r="E260" s="249" t="s">
        <v>538</v>
      </c>
      <c r="F260" s="250" t="s">
        <v>539</v>
      </c>
      <c r="G260" s="251" t="s">
        <v>540</v>
      </c>
      <c r="H260" s="252">
        <v>0.070000000000000007</v>
      </c>
      <c r="I260" s="253"/>
      <c r="J260" s="254">
        <f>ROUND(I260*H260,2)</f>
        <v>0</v>
      </c>
      <c r="K260" s="255"/>
      <c r="L260" s="256"/>
      <c r="M260" s="257" t="s">
        <v>1</v>
      </c>
      <c r="N260" s="258" t="s">
        <v>41</v>
      </c>
      <c r="O260" s="94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211</v>
      </c>
      <c r="AT260" s="246" t="s">
        <v>204</v>
      </c>
      <c r="AU260" s="246" t="s">
        <v>85</v>
      </c>
      <c r="AY260" s="14" t="s">
        <v>151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85</v>
      </c>
      <c r="BK260" s="247">
        <f>ROUND(I260*H260,2)</f>
        <v>0</v>
      </c>
      <c r="BL260" s="14" t="s">
        <v>180</v>
      </c>
      <c r="BM260" s="246" t="s">
        <v>541</v>
      </c>
    </row>
    <row r="261" s="2" customFormat="1" ht="24.15" customHeight="1">
      <c r="A261" s="35"/>
      <c r="B261" s="36"/>
      <c r="C261" s="234" t="s">
        <v>348</v>
      </c>
      <c r="D261" s="234" t="s">
        <v>153</v>
      </c>
      <c r="E261" s="235" t="s">
        <v>542</v>
      </c>
      <c r="F261" s="236" t="s">
        <v>543</v>
      </c>
      <c r="G261" s="237" t="s">
        <v>201</v>
      </c>
      <c r="H261" s="238">
        <v>235.65199999999999</v>
      </c>
      <c r="I261" s="239"/>
      <c r="J261" s="240">
        <f>ROUND(I261*H261,2)</f>
        <v>0</v>
      </c>
      <c r="K261" s="241"/>
      <c r="L261" s="41"/>
      <c r="M261" s="242" t="s">
        <v>1</v>
      </c>
      <c r="N261" s="243" t="s">
        <v>41</v>
      </c>
      <c r="O261" s="94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180</v>
      </c>
      <c r="AT261" s="246" t="s">
        <v>153</v>
      </c>
      <c r="AU261" s="246" t="s">
        <v>85</v>
      </c>
      <c r="AY261" s="14" t="s">
        <v>151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85</v>
      </c>
      <c r="BK261" s="247">
        <f>ROUND(I261*H261,2)</f>
        <v>0</v>
      </c>
      <c r="BL261" s="14" t="s">
        <v>180</v>
      </c>
      <c r="BM261" s="246" t="s">
        <v>544</v>
      </c>
    </row>
    <row r="262" s="2" customFormat="1" ht="16.5" customHeight="1">
      <c r="A262" s="35"/>
      <c r="B262" s="36"/>
      <c r="C262" s="248" t="s">
        <v>545</v>
      </c>
      <c r="D262" s="248" t="s">
        <v>204</v>
      </c>
      <c r="E262" s="249" t="s">
        <v>538</v>
      </c>
      <c r="F262" s="250" t="s">
        <v>539</v>
      </c>
      <c r="G262" s="251" t="s">
        <v>540</v>
      </c>
      <c r="H262" s="252">
        <v>0.082000000000000003</v>
      </c>
      <c r="I262" s="253"/>
      <c r="J262" s="254">
        <f>ROUND(I262*H262,2)</f>
        <v>0</v>
      </c>
      <c r="K262" s="255"/>
      <c r="L262" s="256"/>
      <c r="M262" s="257" t="s">
        <v>1</v>
      </c>
      <c r="N262" s="258" t="s">
        <v>41</v>
      </c>
      <c r="O262" s="94"/>
      <c r="P262" s="244">
        <f>O262*H262</f>
        <v>0</v>
      </c>
      <c r="Q262" s="244">
        <v>0</v>
      </c>
      <c r="R262" s="244">
        <f>Q262*H262</f>
        <v>0</v>
      </c>
      <c r="S262" s="244">
        <v>0</v>
      </c>
      <c r="T262" s="24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6" t="s">
        <v>211</v>
      </c>
      <c r="AT262" s="246" t="s">
        <v>204</v>
      </c>
      <c r="AU262" s="246" t="s">
        <v>85</v>
      </c>
      <c r="AY262" s="14" t="s">
        <v>151</v>
      </c>
      <c r="BE262" s="247">
        <f>IF(N262="základná",J262,0)</f>
        <v>0</v>
      </c>
      <c r="BF262" s="247">
        <f>IF(N262="znížená",J262,0)</f>
        <v>0</v>
      </c>
      <c r="BG262" s="247">
        <f>IF(N262="zákl. prenesená",J262,0)</f>
        <v>0</v>
      </c>
      <c r="BH262" s="247">
        <f>IF(N262="zníž. prenesená",J262,0)</f>
        <v>0</v>
      </c>
      <c r="BI262" s="247">
        <f>IF(N262="nulová",J262,0)</f>
        <v>0</v>
      </c>
      <c r="BJ262" s="14" t="s">
        <v>85</v>
      </c>
      <c r="BK262" s="247">
        <f>ROUND(I262*H262,2)</f>
        <v>0</v>
      </c>
      <c r="BL262" s="14" t="s">
        <v>180</v>
      </c>
      <c r="BM262" s="246" t="s">
        <v>546</v>
      </c>
    </row>
    <row r="263" s="2" customFormat="1" ht="24.15" customHeight="1">
      <c r="A263" s="35"/>
      <c r="B263" s="36"/>
      <c r="C263" s="234" t="s">
        <v>352</v>
      </c>
      <c r="D263" s="234" t="s">
        <v>153</v>
      </c>
      <c r="E263" s="235" t="s">
        <v>547</v>
      </c>
      <c r="F263" s="236" t="s">
        <v>548</v>
      </c>
      <c r="G263" s="237" t="s">
        <v>201</v>
      </c>
      <c r="H263" s="238">
        <v>233.41</v>
      </c>
      <c r="I263" s="239"/>
      <c r="J263" s="240">
        <f>ROUND(I263*H263,2)</f>
        <v>0</v>
      </c>
      <c r="K263" s="241"/>
      <c r="L263" s="41"/>
      <c r="M263" s="242" t="s">
        <v>1</v>
      </c>
      <c r="N263" s="243" t="s">
        <v>41</v>
      </c>
      <c r="O263" s="94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180</v>
      </c>
      <c r="AT263" s="246" t="s">
        <v>153</v>
      </c>
      <c r="AU263" s="246" t="s">
        <v>85</v>
      </c>
      <c r="AY263" s="14" t="s">
        <v>151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85</v>
      </c>
      <c r="BK263" s="247">
        <f>ROUND(I263*H263,2)</f>
        <v>0</v>
      </c>
      <c r="BL263" s="14" t="s">
        <v>180</v>
      </c>
      <c r="BM263" s="246" t="s">
        <v>549</v>
      </c>
    </row>
    <row r="264" s="2" customFormat="1" ht="16.5" customHeight="1">
      <c r="A264" s="35"/>
      <c r="B264" s="36"/>
      <c r="C264" s="248" t="s">
        <v>550</v>
      </c>
      <c r="D264" s="248" t="s">
        <v>204</v>
      </c>
      <c r="E264" s="249" t="s">
        <v>551</v>
      </c>
      <c r="F264" s="250" t="s">
        <v>552</v>
      </c>
      <c r="G264" s="251" t="s">
        <v>201</v>
      </c>
      <c r="H264" s="252">
        <v>268.42200000000003</v>
      </c>
      <c r="I264" s="253"/>
      <c r="J264" s="254">
        <f>ROUND(I264*H264,2)</f>
        <v>0</v>
      </c>
      <c r="K264" s="255"/>
      <c r="L264" s="256"/>
      <c r="M264" s="257" t="s">
        <v>1</v>
      </c>
      <c r="N264" s="258" t="s">
        <v>41</v>
      </c>
      <c r="O264" s="94"/>
      <c r="P264" s="244">
        <f>O264*H264</f>
        <v>0</v>
      </c>
      <c r="Q264" s="244">
        <v>0</v>
      </c>
      <c r="R264" s="244">
        <f>Q264*H264</f>
        <v>0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211</v>
      </c>
      <c r="AT264" s="246" t="s">
        <v>204</v>
      </c>
      <c r="AU264" s="246" t="s">
        <v>85</v>
      </c>
      <c r="AY264" s="14" t="s">
        <v>151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85</v>
      </c>
      <c r="BK264" s="247">
        <f>ROUND(I264*H264,2)</f>
        <v>0</v>
      </c>
      <c r="BL264" s="14" t="s">
        <v>180</v>
      </c>
      <c r="BM264" s="246" t="s">
        <v>553</v>
      </c>
    </row>
    <row r="265" s="2" customFormat="1" ht="24.15" customHeight="1">
      <c r="A265" s="35"/>
      <c r="B265" s="36"/>
      <c r="C265" s="234" t="s">
        <v>355</v>
      </c>
      <c r="D265" s="234" t="s">
        <v>153</v>
      </c>
      <c r="E265" s="235" t="s">
        <v>554</v>
      </c>
      <c r="F265" s="236" t="s">
        <v>555</v>
      </c>
      <c r="G265" s="237" t="s">
        <v>201</v>
      </c>
      <c r="H265" s="238">
        <v>233.41</v>
      </c>
      <c r="I265" s="239"/>
      <c r="J265" s="240">
        <f>ROUND(I265*H265,2)</f>
        <v>0</v>
      </c>
      <c r="K265" s="241"/>
      <c r="L265" s="41"/>
      <c r="M265" s="242" t="s">
        <v>1</v>
      </c>
      <c r="N265" s="243" t="s">
        <v>41</v>
      </c>
      <c r="O265" s="94"/>
      <c r="P265" s="244">
        <f>O265*H265</f>
        <v>0</v>
      </c>
      <c r="Q265" s="244">
        <v>0</v>
      </c>
      <c r="R265" s="244">
        <f>Q265*H265</f>
        <v>0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180</v>
      </c>
      <c r="AT265" s="246" t="s">
        <v>153</v>
      </c>
      <c r="AU265" s="246" t="s">
        <v>85</v>
      </c>
      <c r="AY265" s="14" t="s">
        <v>151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85</v>
      </c>
      <c r="BK265" s="247">
        <f>ROUND(I265*H265,2)</f>
        <v>0</v>
      </c>
      <c r="BL265" s="14" t="s">
        <v>180</v>
      </c>
      <c r="BM265" s="246" t="s">
        <v>556</v>
      </c>
    </row>
    <row r="266" s="2" customFormat="1" ht="24.15" customHeight="1">
      <c r="A266" s="35"/>
      <c r="B266" s="36"/>
      <c r="C266" s="248" t="s">
        <v>557</v>
      </c>
      <c r="D266" s="248" t="s">
        <v>204</v>
      </c>
      <c r="E266" s="249" t="s">
        <v>558</v>
      </c>
      <c r="F266" s="250" t="s">
        <v>559</v>
      </c>
      <c r="G266" s="251" t="s">
        <v>269</v>
      </c>
      <c r="H266" s="252">
        <v>3.0870000000000002</v>
      </c>
      <c r="I266" s="253"/>
      <c r="J266" s="254">
        <f>ROUND(I266*H266,2)</f>
        <v>0</v>
      </c>
      <c r="K266" s="255"/>
      <c r="L266" s="256"/>
      <c r="M266" s="257" t="s">
        <v>1</v>
      </c>
      <c r="N266" s="258" t="s">
        <v>41</v>
      </c>
      <c r="O266" s="94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211</v>
      </c>
      <c r="AT266" s="246" t="s">
        <v>204</v>
      </c>
      <c r="AU266" s="246" t="s">
        <v>85</v>
      </c>
      <c r="AY266" s="14" t="s">
        <v>151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85</v>
      </c>
      <c r="BK266" s="247">
        <f>ROUND(I266*H266,2)</f>
        <v>0</v>
      </c>
      <c r="BL266" s="14" t="s">
        <v>180</v>
      </c>
      <c r="BM266" s="246" t="s">
        <v>560</v>
      </c>
    </row>
    <row r="267" s="2" customFormat="1" ht="24.15" customHeight="1">
      <c r="A267" s="35"/>
      <c r="B267" s="36"/>
      <c r="C267" s="234" t="s">
        <v>359</v>
      </c>
      <c r="D267" s="234" t="s">
        <v>153</v>
      </c>
      <c r="E267" s="235" t="s">
        <v>561</v>
      </c>
      <c r="F267" s="236" t="s">
        <v>562</v>
      </c>
      <c r="G267" s="237" t="s">
        <v>201</v>
      </c>
      <c r="H267" s="238">
        <v>233.41</v>
      </c>
      <c r="I267" s="239"/>
      <c r="J267" s="240">
        <f>ROUND(I267*H267,2)</f>
        <v>0</v>
      </c>
      <c r="K267" s="241"/>
      <c r="L267" s="41"/>
      <c r="M267" s="242" t="s">
        <v>1</v>
      </c>
      <c r="N267" s="243" t="s">
        <v>41</v>
      </c>
      <c r="O267" s="94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180</v>
      </c>
      <c r="AT267" s="246" t="s">
        <v>153</v>
      </c>
      <c r="AU267" s="246" t="s">
        <v>85</v>
      </c>
      <c r="AY267" s="14" t="s">
        <v>151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85</v>
      </c>
      <c r="BK267" s="247">
        <f>ROUND(I267*H267,2)</f>
        <v>0</v>
      </c>
      <c r="BL267" s="14" t="s">
        <v>180</v>
      </c>
      <c r="BM267" s="246" t="s">
        <v>563</v>
      </c>
    </row>
    <row r="268" s="2" customFormat="1" ht="16.5" customHeight="1">
      <c r="A268" s="35"/>
      <c r="B268" s="36"/>
      <c r="C268" s="248" t="s">
        <v>564</v>
      </c>
      <c r="D268" s="248" t="s">
        <v>204</v>
      </c>
      <c r="E268" s="249" t="s">
        <v>565</v>
      </c>
      <c r="F268" s="250" t="s">
        <v>566</v>
      </c>
      <c r="G268" s="251" t="s">
        <v>201</v>
      </c>
      <c r="H268" s="252">
        <v>268.42200000000003</v>
      </c>
      <c r="I268" s="253"/>
      <c r="J268" s="254">
        <f>ROUND(I268*H268,2)</f>
        <v>0</v>
      </c>
      <c r="K268" s="255"/>
      <c r="L268" s="256"/>
      <c r="M268" s="257" t="s">
        <v>1</v>
      </c>
      <c r="N268" s="258" t="s">
        <v>41</v>
      </c>
      <c r="O268" s="94"/>
      <c r="P268" s="244">
        <f>O268*H268</f>
        <v>0</v>
      </c>
      <c r="Q268" s="244">
        <v>0</v>
      </c>
      <c r="R268" s="244">
        <f>Q268*H268</f>
        <v>0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211</v>
      </c>
      <c r="AT268" s="246" t="s">
        <v>204</v>
      </c>
      <c r="AU268" s="246" t="s">
        <v>85</v>
      </c>
      <c r="AY268" s="14" t="s">
        <v>151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85</v>
      </c>
      <c r="BK268" s="247">
        <f>ROUND(I268*H268,2)</f>
        <v>0</v>
      </c>
      <c r="BL268" s="14" t="s">
        <v>180</v>
      </c>
      <c r="BM268" s="246" t="s">
        <v>567</v>
      </c>
    </row>
    <row r="269" s="2" customFormat="1" ht="24.15" customHeight="1">
      <c r="A269" s="35"/>
      <c r="B269" s="36"/>
      <c r="C269" s="234" t="s">
        <v>362</v>
      </c>
      <c r="D269" s="234" t="s">
        <v>153</v>
      </c>
      <c r="E269" s="235" t="s">
        <v>561</v>
      </c>
      <c r="F269" s="236" t="s">
        <v>562</v>
      </c>
      <c r="G269" s="237" t="s">
        <v>201</v>
      </c>
      <c r="H269" s="238">
        <v>233.41</v>
      </c>
      <c r="I269" s="239"/>
      <c r="J269" s="240">
        <f>ROUND(I269*H269,2)</f>
        <v>0</v>
      </c>
      <c r="K269" s="241"/>
      <c r="L269" s="41"/>
      <c r="M269" s="242" t="s">
        <v>1</v>
      </c>
      <c r="N269" s="243" t="s">
        <v>41</v>
      </c>
      <c r="O269" s="94"/>
      <c r="P269" s="244">
        <f>O269*H269</f>
        <v>0</v>
      </c>
      <c r="Q269" s="244">
        <v>0</v>
      </c>
      <c r="R269" s="244">
        <f>Q269*H269</f>
        <v>0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180</v>
      </c>
      <c r="AT269" s="246" t="s">
        <v>153</v>
      </c>
      <c r="AU269" s="246" t="s">
        <v>85</v>
      </c>
      <c r="AY269" s="14" t="s">
        <v>151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85</v>
      </c>
      <c r="BK269" s="247">
        <f>ROUND(I269*H269,2)</f>
        <v>0</v>
      </c>
      <c r="BL269" s="14" t="s">
        <v>180</v>
      </c>
      <c r="BM269" s="246" t="s">
        <v>568</v>
      </c>
    </row>
    <row r="270" s="2" customFormat="1" ht="16.5" customHeight="1">
      <c r="A270" s="35"/>
      <c r="B270" s="36"/>
      <c r="C270" s="248" t="s">
        <v>569</v>
      </c>
      <c r="D270" s="248" t="s">
        <v>204</v>
      </c>
      <c r="E270" s="249" t="s">
        <v>570</v>
      </c>
      <c r="F270" s="250" t="s">
        <v>566</v>
      </c>
      <c r="G270" s="251" t="s">
        <v>201</v>
      </c>
      <c r="H270" s="252">
        <v>268.42200000000003</v>
      </c>
      <c r="I270" s="253"/>
      <c r="J270" s="254">
        <f>ROUND(I270*H270,2)</f>
        <v>0</v>
      </c>
      <c r="K270" s="255"/>
      <c r="L270" s="256"/>
      <c r="M270" s="257" t="s">
        <v>1</v>
      </c>
      <c r="N270" s="258" t="s">
        <v>41</v>
      </c>
      <c r="O270" s="94"/>
      <c r="P270" s="244">
        <f>O270*H270</f>
        <v>0</v>
      </c>
      <c r="Q270" s="244">
        <v>0</v>
      </c>
      <c r="R270" s="244">
        <f>Q270*H270</f>
        <v>0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211</v>
      </c>
      <c r="AT270" s="246" t="s">
        <v>204</v>
      </c>
      <c r="AU270" s="246" t="s">
        <v>85</v>
      </c>
      <c r="AY270" s="14" t="s">
        <v>151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85</v>
      </c>
      <c r="BK270" s="247">
        <f>ROUND(I270*H270,2)</f>
        <v>0</v>
      </c>
      <c r="BL270" s="14" t="s">
        <v>180</v>
      </c>
      <c r="BM270" s="246" t="s">
        <v>571</v>
      </c>
    </row>
    <row r="271" s="2" customFormat="1" ht="24.15" customHeight="1">
      <c r="A271" s="35"/>
      <c r="B271" s="36"/>
      <c r="C271" s="234" t="s">
        <v>366</v>
      </c>
      <c r="D271" s="234" t="s">
        <v>153</v>
      </c>
      <c r="E271" s="235" t="s">
        <v>572</v>
      </c>
      <c r="F271" s="236" t="s">
        <v>573</v>
      </c>
      <c r="G271" s="237" t="s">
        <v>201</v>
      </c>
      <c r="H271" s="238">
        <v>175.53</v>
      </c>
      <c r="I271" s="239"/>
      <c r="J271" s="240">
        <f>ROUND(I271*H271,2)</f>
        <v>0</v>
      </c>
      <c r="K271" s="241"/>
      <c r="L271" s="41"/>
      <c r="M271" s="242" t="s">
        <v>1</v>
      </c>
      <c r="N271" s="243" t="s">
        <v>41</v>
      </c>
      <c r="O271" s="94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180</v>
      </c>
      <c r="AT271" s="246" t="s">
        <v>153</v>
      </c>
      <c r="AU271" s="246" t="s">
        <v>85</v>
      </c>
      <c r="AY271" s="14" t="s">
        <v>151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85</v>
      </c>
      <c r="BK271" s="247">
        <f>ROUND(I271*H271,2)</f>
        <v>0</v>
      </c>
      <c r="BL271" s="14" t="s">
        <v>180</v>
      </c>
      <c r="BM271" s="246" t="s">
        <v>574</v>
      </c>
    </row>
    <row r="272" s="2" customFormat="1" ht="16.5" customHeight="1">
      <c r="A272" s="35"/>
      <c r="B272" s="36"/>
      <c r="C272" s="248" t="s">
        <v>575</v>
      </c>
      <c r="D272" s="248" t="s">
        <v>204</v>
      </c>
      <c r="E272" s="249" t="s">
        <v>565</v>
      </c>
      <c r="F272" s="250" t="s">
        <v>566</v>
      </c>
      <c r="G272" s="251" t="s">
        <v>201</v>
      </c>
      <c r="H272" s="252">
        <v>232.13900000000001</v>
      </c>
      <c r="I272" s="253"/>
      <c r="J272" s="254">
        <f>ROUND(I272*H272,2)</f>
        <v>0</v>
      </c>
      <c r="K272" s="255"/>
      <c r="L272" s="256"/>
      <c r="M272" s="257" t="s">
        <v>1</v>
      </c>
      <c r="N272" s="258" t="s">
        <v>41</v>
      </c>
      <c r="O272" s="94"/>
      <c r="P272" s="244">
        <f>O272*H272</f>
        <v>0</v>
      </c>
      <c r="Q272" s="244">
        <v>0</v>
      </c>
      <c r="R272" s="244">
        <f>Q272*H272</f>
        <v>0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211</v>
      </c>
      <c r="AT272" s="246" t="s">
        <v>204</v>
      </c>
      <c r="AU272" s="246" t="s">
        <v>85</v>
      </c>
      <c r="AY272" s="14" t="s">
        <v>151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85</v>
      </c>
      <c r="BK272" s="247">
        <f>ROUND(I272*H272,2)</f>
        <v>0</v>
      </c>
      <c r="BL272" s="14" t="s">
        <v>180</v>
      </c>
      <c r="BM272" s="246" t="s">
        <v>576</v>
      </c>
    </row>
    <row r="273" s="2" customFormat="1" ht="24.15" customHeight="1">
      <c r="A273" s="35"/>
      <c r="B273" s="36"/>
      <c r="C273" s="234" t="s">
        <v>369</v>
      </c>
      <c r="D273" s="234" t="s">
        <v>153</v>
      </c>
      <c r="E273" s="235" t="s">
        <v>572</v>
      </c>
      <c r="F273" s="236" t="s">
        <v>573</v>
      </c>
      <c r="G273" s="237" t="s">
        <v>201</v>
      </c>
      <c r="H273" s="238">
        <v>175.53</v>
      </c>
      <c r="I273" s="239"/>
      <c r="J273" s="240">
        <f>ROUND(I273*H273,2)</f>
        <v>0</v>
      </c>
      <c r="K273" s="241"/>
      <c r="L273" s="41"/>
      <c r="M273" s="242" t="s">
        <v>1</v>
      </c>
      <c r="N273" s="243" t="s">
        <v>41</v>
      </c>
      <c r="O273" s="94"/>
      <c r="P273" s="244">
        <f>O273*H273</f>
        <v>0</v>
      </c>
      <c r="Q273" s="244">
        <v>0</v>
      </c>
      <c r="R273" s="244">
        <f>Q273*H273</f>
        <v>0</v>
      </c>
      <c r="S273" s="244">
        <v>0</v>
      </c>
      <c r="T273" s="24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180</v>
      </c>
      <c r="AT273" s="246" t="s">
        <v>153</v>
      </c>
      <c r="AU273" s="246" t="s">
        <v>85</v>
      </c>
      <c r="AY273" s="14" t="s">
        <v>151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85</v>
      </c>
      <c r="BK273" s="247">
        <f>ROUND(I273*H273,2)</f>
        <v>0</v>
      </c>
      <c r="BL273" s="14" t="s">
        <v>180</v>
      </c>
      <c r="BM273" s="246" t="s">
        <v>577</v>
      </c>
    </row>
    <row r="274" s="2" customFormat="1" ht="16.5" customHeight="1">
      <c r="A274" s="35"/>
      <c r="B274" s="36"/>
      <c r="C274" s="248" t="s">
        <v>578</v>
      </c>
      <c r="D274" s="248" t="s">
        <v>204</v>
      </c>
      <c r="E274" s="249" t="s">
        <v>570</v>
      </c>
      <c r="F274" s="250" t="s">
        <v>566</v>
      </c>
      <c r="G274" s="251" t="s">
        <v>201</v>
      </c>
      <c r="H274" s="252">
        <v>232.13900000000001</v>
      </c>
      <c r="I274" s="253"/>
      <c r="J274" s="254">
        <f>ROUND(I274*H274,2)</f>
        <v>0</v>
      </c>
      <c r="K274" s="255"/>
      <c r="L274" s="256"/>
      <c r="M274" s="257" t="s">
        <v>1</v>
      </c>
      <c r="N274" s="258" t="s">
        <v>41</v>
      </c>
      <c r="O274" s="94"/>
      <c r="P274" s="244">
        <f>O274*H274</f>
        <v>0</v>
      </c>
      <c r="Q274" s="244">
        <v>0</v>
      </c>
      <c r="R274" s="244">
        <f>Q274*H274</f>
        <v>0</v>
      </c>
      <c r="S274" s="244">
        <v>0</v>
      </c>
      <c r="T274" s="24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6" t="s">
        <v>211</v>
      </c>
      <c r="AT274" s="246" t="s">
        <v>204</v>
      </c>
      <c r="AU274" s="246" t="s">
        <v>85</v>
      </c>
      <c r="AY274" s="14" t="s">
        <v>151</v>
      </c>
      <c r="BE274" s="247">
        <f>IF(N274="základná",J274,0)</f>
        <v>0</v>
      </c>
      <c r="BF274" s="247">
        <f>IF(N274="znížená",J274,0)</f>
        <v>0</v>
      </c>
      <c r="BG274" s="247">
        <f>IF(N274="zákl. prenesená",J274,0)</f>
        <v>0</v>
      </c>
      <c r="BH274" s="247">
        <f>IF(N274="zníž. prenesená",J274,0)</f>
        <v>0</v>
      </c>
      <c r="BI274" s="247">
        <f>IF(N274="nulová",J274,0)</f>
        <v>0</v>
      </c>
      <c r="BJ274" s="14" t="s">
        <v>85</v>
      </c>
      <c r="BK274" s="247">
        <f>ROUND(I274*H274,2)</f>
        <v>0</v>
      </c>
      <c r="BL274" s="14" t="s">
        <v>180</v>
      </c>
      <c r="BM274" s="246" t="s">
        <v>579</v>
      </c>
    </row>
    <row r="275" s="2" customFormat="1" ht="24.15" customHeight="1">
      <c r="A275" s="35"/>
      <c r="B275" s="36"/>
      <c r="C275" s="234" t="s">
        <v>373</v>
      </c>
      <c r="D275" s="234" t="s">
        <v>153</v>
      </c>
      <c r="E275" s="235" t="s">
        <v>580</v>
      </c>
      <c r="F275" s="236" t="s">
        <v>581</v>
      </c>
      <c r="G275" s="237" t="s">
        <v>582</v>
      </c>
      <c r="H275" s="259"/>
      <c r="I275" s="239"/>
      <c r="J275" s="240">
        <f>ROUND(I275*H275,2)</f>
        <v>0</v>
      </c>
      <c r="K275" s="241"/>
      <c r="L275" s="41"/>
      <c r="M275" s="242" t="s">
        <v>1</v>
      </c>
      <c r="N275" s="243" t="s">
        <v>41</v>
      </c>
      <c r="O275" s="94"/>
      <c r="P275" s="244">
        <f>O275*H275</f>
        <v>0</v>
      </c>
      <c r="Q275" s="244">
        <v>0</v>
      </c>
      <c r="R275" s="244">
        <f>Q275*H275</f>
        <v>0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180</v>
      </c>
      <c r="AT275" s="246" t="s">
        <v>153</v>
      </c>
      <c r="AU275" s="246" t="s">
        <v>85</v>
      </c>
      <c r="AY275" s="14" t="s">
        <v>151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85</v>
      </c>
      <c r="BK275" s="247">
        <f>ROUND(I275*H275,2)</f>
        <v>0</v>
      </c>
      <c r="BL275" s="14" t="s">
        <v>180</v>
      </c>
      <c r="BM275" s="246" t="s">
        <v>583</v>
      </c>
    </row>
    <row r="276" s="12" customFormat="1" ht="22.8" customHeight="1">
      <c r="A276" s="12"/>
      <c r="B276" s="218"/>
      <c r="C276" s="219"/>
      <c r="D276" s="220" t="s">
        <v>74</v>
      </c>
      <c r="E276" s="232" t="s">
        <v>584</v>
      </c>
      <c r="F276" s="232" t="s">
        <v>585</v>
      </c>
      <c r="G276" s="219"/>
      <c r="H276" s="219"/>
      <c r="I276" s="222"/>
      <c r="J276" s="233">
        <f>BK276</f>
        <v>0</v>
      </c>
      <c r="K276" s="219"/>
      <c r="L276" s="224"/>
      <c r="M276" s="225"/>
      <c r="N276" s="226"/>
      <c r="O276" s="226"/>
      <c r="P276" s="227">
        <f>SUM(P277:P297)</f>
        <v>0</v>
      </c>
      <c r="Q276" s="226"/>
      <c r="R276" s="227">
        <f>SUM(R277:R297)</f>
        <v>0</v>
      </c>
      <c r="S276" s="226"/>
      <c r="T276" s="228">
        <f>SUM(T277:T297)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29" t="s">
        <v>85</v>
      </c>
      <c r="AT276" s="230" t="s">
        <v>74</v>
      </c>
      <c r="AU276" s="230" t="s">
        <v>81</v>
      </c>
      <c r="AY276" s="229" t="s">
        <v>151</v>
      </c>
      <c r="BK276" s="231">
        <f>SUM(BK277:BK297)</f>
        <v>0</v>
      </c>
    </row>
    <row r="277" s="2" customFormat="1" ht="21.75" customHeight="1">
      <c r="A277" s="35"/>
      <c r="B277" s="36"/>
      <c r="C277" s="234" t="s">
        <v>586</v>
      </c>
      <c r="D277" s="234" t="s">
        <v>153</v>
      </c>
      <c r="E277" s="235" t="s">
        <v>587</v>
      </c>
      <c r="F277" s="236" t="s">
        <v>588</v>
      </c>
      <c r="G277" s="237" t="s">
        <v>201</v>
      </c>
      <c r="H277" s="238">
        <v>114.56699999999999</v>
      </c>
      <c r="I277" s="239"/>
      <c r="J277" s="240">
        <f>ROUND(I277*H277,2)</f>
        <v>0</v>
      </c>
      <c r="K277" s="241"/>
      <c r="L277" s="41"/>
      <c r="M277" s="242" t="s">
        <v>1</v>
      </c>
      <c r="N277" s="243" t="s">
        <v>41</v>
      </c>
      <c r="O277" s="94"/>
      <c r="P277" s="244">
        <f>O277*H277</f>
        <v>0</v>
      </c>
      <c r="Q277" s="244">
        <v>0</v>
      </c>
      <c r="R277" s="244">
        <f>Q277*H277</f>
        <v>0</v>
      </c>
      <c r="S277" s="244">
        <v>0</v>
      </c>
      <c r="T277" s="24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180</v>
      </c>
      <c r="AT277" s="246" t="s">
        <v>153</v>
      </c>
      <c r="AU277" s="246" t="s">
        <v>85</v>
      </c>
      <c r="AY277" s="14" t="s">
        <v>151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85</v>
      </c>
      <c r="BK277" s="247">
        <f>ROUND(I277*H277,2)</f>
        <v>0</v>
      </c>
      <c r="BL277" s="14" t="s">
        <v>180</v>
      </c>
      <c r="BM277" s="246" t="s">
        <v>589</v>
      </c>
    </row>
    <row r="278" s="2" customFormat="1" ht="24.15" customHeight="1">
      <c r="A278" s="35"/>
      <c r="B278" s="36"/>
      <c r="C278" s="248" t="s">
        <v>376</v>
      </c>
      <c r="D278" s="248" t="s">
        <v>204</v>
      </c>
      <c r="E278" s="249" t="s">
        <v>590</v>
      </c>
      <c r="F278" s="250" t="s">
        <v>591</v>
      </c>
      <c r="G278" s="251" t="s">
        <v>201</v>
      </c>
      <c r="H278" s="252">
        <v>131.75200000000001</v>
      </c>
      <c r="I278" s="253"/>
      <c r="J278" s="254">
        <f>ROUND(I278*H278,2)</f>
        <v>0</v>
      </c>
      <c r="K278" s="255"/>
      <c r="L278" s="256"/>
      <c r="M278" s="257" t="s">
        <v>1</v>
      </c>
      <c r="N278" s="258" t="s">
        <v>41</v>
      </c>
      <c r="O278" s="94"/>
      <c r="P278" s="244">
        <f>O278*H278</f>
        <v>0</v>
      </c>
      <c r="Q278" s="244">
        <v>0</v>
      </c>
      <c r="R278" s="244">
        <f>Q278*H278</f>
        <v>0</v>
      </c>
      <c r="S278" s="244">
        <v>0</v>
      </c>
      <c r="T278" s="245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6" t="s">
        <v>211</v>
      </c>
      <c r="AT278" s="246" t="s">
        <v>204</v>
      </c>
      <c r="AU278" s="246" t="s">
        <v>85</v>
      </c>
      <c r="AY278" s="14" t="s">
        <v>151</v>
      </c>
      <c r="BE278" s="247">
        <f>IF(N278="základná",J278,0)</f>
        <v>0</v>
      </c>
      <c r="BF278" s="247">
        <f>IF(N278="znížená",J278,0)</f>
        <v>0</v>
      </c>
      <c r="BG278" s="247">
        <f>IF(N278="zákl. prenesená",J278,0)</f>
        <v>0</v>
      </c>
      <c r="BH278" s="247">
        <f>IF(N278="zníž. prenesená",J278,0)</f>
        <v>0</v>
      </c>
      <c r="BI278" s="247">
        <f>IF(N278="nulová",J278,0)</f>
        <v>0</v>
      </c>
      <c r="BJ278" s="14" t="s">
        <v>85</v>
      </c>
      <c r="BK278" s="247">
        <f>ROUND(I278*H278,2)</f>
        <v>0</v>
      </c>
      <c r="BL278" s="14" t="s">
        <v>180</v>
      </c>
      <c r="BM278" s="246" t="s">
        <v>592</v>
      </c>
    </row>
    <row r="279" s="2" customFormat="1" ht="33" customHeight="1">
      <c r="A279" s="35"/>
      <c r="B279" s="36"/>
      <c r="C279" s="234" t="s">
        <v>593</v>
      </c>
      <c r="D279" s="234" t="s">
        <v>153</v>
      </c>
      <c r="E279" s="235" t="s">
        <v>594</v>
      </c>
      <c r="F279" s="236" t="s">
        <v>595</v>
      </c>
      <c r="G279" s="237" t="s">
        <v>201</v>
      </c>
      <c r="H279" s="238">
        <v>118.90900000000001</v>
      </c>
      <c r="I279" s="239"/>
      <c r="J279" s="240">
        <f>ROUND(I279*H279,2)</f>
        <v>0</v>
      </c>
      <c r="K279" s="241"/>
      <c r="L279" s="41"/>
      <c r="M279" s="242" t="s">
        <v>1</v>
      </c>
      <c r="N279" s="243" t="s">
        <v>41</v>
      </c>
      <c r="O279" s="94"/>
      <c r="P279" s="244">
        <f>O279*H279</f>
        <v>0</v>
      </c>
      <c r="Q279" s="244">
        <v>0</v>
      </c>
      <c r="R279" s="244">
        <f>Q279*H279</f>
        <v>0</v>
      </c>
      <c r="S279" s="244">
        <v>0</v>
      </c>
      <c r="T279" s="245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6" t="s">
        <v>180</v>
      </c>
      <c r="AT279" s="246" t="s">
        <v>153</v>
      </c>
      <c r="AU279" s="246" t="s">
        <v>85</v>
      </c>
      <c r="AY279" s="14" t="s">
        <v>151</v>
      </c>
      <c r="BE279" s="247">
        <f>IF(N279="základná",J279,0)</f>
        <v>0</v>
      </c>
      <c r="BF279" s="247">
        <f>IF(N279="znížená",J279,0)</f>
        <v>0</v>
      </c>
      <c r="BG279" s="247">
        <f>IF(N279="zákl. prenesená",J279,0)</f>
        <v>0</v>
      </c>
      <c r="BH279" s="247">
        <f>IF(N279="zníž. prenesená",J279,0)</f>
        <v>0</v>
      </c>
      <c r="BI279" s="247">
        <f>IF(N279="nulová",J279,0)</f>
        <v>0</v>
      </c>
      <c r="BJ279" s="14" t="s">
        <v>85</v>
      </c>
      <c r="BK279" s="247">
        <f>ROUND(I279*H279,2)</f>
        <v>0</v>
      </c>
      <c r="BL279" s="14" t="s">
        <v>180</v>
      </c>
      <c r="BM279" s="246" t="s">
        <v>596</v>
      </c>
    </row>
    <row r="280" s="2" customFormat="1" ht="16.5" customHeight="1">
      <c r="A280" s="35"/>
      <c r="B280" s="36"/>
      <c r="C280" s="248" t="s">
        <v>380</v>
      </c>
      <c r="D280" s="248" t="s">
        <v>204</v>
      </c>
      <c r="E280" s="249" t="s">
        <v>597</v>
      </c>
      <c r="F280" s="250" t="s">
        <v>598</v>
      </c>
      <c r="G280" s="251" t="s">
        <v>269</v>
      </c>
      <c r="H280" s="252">
        <v>4.7560000000000002</v>
      </c>
      <c r="I280" s="253"/>
      <c r="J280" s="254">
        <f>ROUND(I280*H280,2)</f>
        <v>0</v>
      </c>
      <c r="K280" s="255"/>
      <c r="L280" s="256"/>
      <c r="M280" s="257" t="s">
        <v>1</v>
      </c>
      <c r="N280" s="258" t="s">
        <v>41</v>
      </c>
      <c r="O280" s="94"/>
      <c r="P280" s="244">
        <f>O280*H280</f>
        <v>0</v>
      </c>
      <c r="Q280" s="244">
        <v>0</v>
      </c>
      <c r="R280" s="244">
        <f>Q280*H280</f>
        <v>0</v>
      </c>
      <c r="S280" s="244">
        <v>0</v>
      </c>
      <c r="T280" s="24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6" t="s">
        <v>211</v>
      </c>
      <c r="AT280" s="246" t="s">
        <v>204</v>
      </c>
      <c r="AU280" s="246" t="s">
        <v>85</v>
      </c>
      <c r="AY280" s="14" t="s">
        <v>151</v>
      </c>
      <c r="BE280" s="247">
        <f>IF(N280="základná",J280,0)</f>
        <v>0</v>
      </c>
      <c r="BF280" s="247">
        <f>IF(N280="znížená",J280,0)</f>
        <v>0</v>
      </c>
      <c r="BG280" s="247">
        <f>IF(N280="zákl. prenesená",J280,0)</f>
        <v>0</v>
      </c>
      <c r="BH280" s="247">
        <f>IF(N280="zníž. prenesená",J280,0)</f>
        <v>0</v>
      </c>
      <c r="BI280" s="247">
        <f>IF(N280="nulová",J280,0)</f>
        <v>0</v>
      </c>
      <c r="BJ280" s="14" t="s">
        <v>85</v>
      </c>
      <c r="BK280" s="247">
        <f>ROUND(I280*H280,2)</f>
        <v>0</v>
      </c>
      <c r="BL280" s="14" t="s">
        <v>180</v>
      </c>
      <c r="BM280" s="246" t="s">
        <v>599</v>
      </c>
    </row>
    <row r="281" s="2" customFormat="1" ht="21.75" customHeight="1">
      <c r="A281" s="35"/>
      <c r="B281" s="36"/>
      <c r="C281" s="248" t="s">
        <v>600</v>
      </c>
      <c r="D281" s="248" t="s">
        <v>204</v>
      </c>
      <c r="E281" s="249" t="s">
        <v>601</v>
      </c>
      <c r="F281" s="250" t="s">
        <v>602</v>
      </c>
      <c r="G281" s="251" t="s">
        <v>540</v>
      </c>
      <c r="H281" s="252">
        <v>0.95099999999999996</v>
      </c>
      <c r="I281" s="253"/>
      <c r="J281" s="254">
        <f>ROUND(I281*H281,2)</f>
        <v>0</v>
      </c>
      <c r="K281" s="255"/>
      <c r="L281" s="256"/>
      <c r="M281" s="257" t="s">
        <v>1</v>
      </c>
      <c r="N281" s="258" t="s">
        <v>41</v>
      </c>
      <c r="O281" s="94"/>
      <c r="P281" s="244">
        <f>O281*H281</f>
        <v>0</v>
      </c>
      <c r="Q281" s="244">
        <v>0</v>
      </c>
      <c r="R281" s="244">
        <f>Q281*H281</f>
        <v>0</v>
      </c>
      <c r="S281" s="244">
        <v>0</v>
      </c>
      <c r="T281" s="245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6" t="s">
        <v>211</v>
      </c>
      <c r="AT281" s="246" t="s">
        <v>204</v>
      </c>
      <c r="AU281" s="246" t="s">
        <v>85</v>
      </c>
      <c r="AY281" s="14" t="s">
        <v>151</v>
      </c>
      <c r="BE281" s="247">
        <f>IF(N281="základná",J281,0)</f>
        <v>0</v>
      </c>
      <c r="BF281" s="247">
        <f>IF(N281="znížená",J281,0)</f>
        <v>0</v>
      </c>
      <c r="BG281" s="247">
        <f>IF(N281="zákl. prenesená",J281,0)</f>
        <v>0</v>
      </c>
      <c r="BH281" s="247">
        <f>IF(N281="zníž. prenesená",J281,0)</f>
        <v>0</v>
      </c>
      <c r="BI281" s="247">
        <f>IF(N281="nulová",J281,0)</f>
        <v>0</v>
      </c>
      <c r="BJ281" s="14" t="s">
        <v>85</v>
      </c>
      <c r="BK281" s="247">
        <f>ROUND(I281*H281,2)</f>
        <v>0</v>
      </c>
      <c r="BL281" s="14" t="s">
        <v>180</v>
      </c>
      <c r="BM281" s="246" t="s">
        <v>603</v>
      </c>
    </row>
    <row r="282" s="2" customFormat="1" ht="24.15" customHeight="1">
      <c r="A282" s="35"/>
      <c r="B282" s="36"/>
      <c r="C282" s="248" t="s">
        <v>383</v>
      </c>
      <c r="D282" s="248" t="s">
        <v>204</v>
      </c>
      <c r="E282" s="249" t="s">
        <v>604</v>
      </c>
      <c r="F282" s="250" t="s">
        <v>605</v>
      </c>
      <c r="G282" s="251" t="s">
        <v>201</v>
      </c>
      <c r="H282" s="252">
        <v>136.74500000000001</v>
      </c>
      <c r="I282" s="253"/>
      <c r="J282" s="254">
        <f>ROUND(I282*H282,2)</f>
        <v>0</v>
      </c>
      <c r="K282" s="255"/>
      <c r="L282" s="256"/>
      <c r="M282" s="257" t="s">
        <v>1</v>
      </c>
      <c r="N282" s="258" t="s">
        <v>41</v>
      </c>
      <c r="O282" s="94"/>
      <c r="P282" s="244">
        <f>O282*H282</f>
        <v>0</v>
      </c>
      <c r="Q282" s="244">
        <v>0</v>
      </c>
      <c r="R282" s="244">
        <f>Q282*H282</f>
        <v>0</v>
      </c>
      <c r="S282" s="244">
        <v>0</v>
      </c>
      <c r="T282" s="245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6" t="s">
        <v>211</v>
      </c>
      <c r="AT282" s="246" t="s">
        <v>204</v>
      </c>
      <c r="AU282" s="246" t="s">
        <v>85</v>
      </c>
      <c r="AY282" s="14" t="s">
        <v>151</v>
      </c>
      <c r="BE282" s="247">
        <f>IF(N282="základná",J282,0)</f>
        <v>0</v>
      </c>
      <c r="BF282" s="247">
        <f>IF(N282="znížená",J282,0)</f>
        <v>0</v>
      </c>
      <c r="BG282" s="247">
        <f>IF(N282="zákl. prenesená",J282,0)</f>
        <v>0</v>
      </c>
      <c r="BH282" s="247">
        <f>IF(N282="zníž. prenesená",J282,0)</f>
        <v>0</v>
      </c>
      <c r="BI282" s="247">
        <f>IF(N282="nulová",J282,0)</f>
        <v>0</v>
      </c>
      <c r="BJ282" s="14" t="s">
        <v>85</v>
      </c>
      <c r="BK282" s="247">
        <f>ROUND(I282*H282,2)</f>
        <v>0</v>
      </c>
      <c r="BL282" s="14" t="s">
        <v>180</v>
      </c>
      <c r="BM282" s="246" t="s">
        <v>606</v>
      </c>
    </row>
    <row r="283" s="2" customFormat="1" ht="33" customHeight="1">
      <c r="A283" s="35"/>
      <c r="B283" s="36"/>
      <c r="C283" s="234" t="s">
        <v>607</v>
      </c>
      <c r="D283" s="234" t="s">
        <v>153</v>
      </c>
      <c r="E283" s="235" t="s">
        <v>608</v>
      </c>
      <c r="F283" s="236" t="s">
        <v>609</v>
      </c>
      <c r="G283" s="237" t="s">
        <v>201</v>
      </c>
      <c r="H283" s="238">
        <v>103.32899999999999</v>
      </c>
      <c r="I283" s="239"/>
      <c r="J283" s="240">
        <f>ROUND(I283*H283,2)</f>
        <v>0</v>
      </c>
      <c r="K283" s="241"/>
      <c r="L283" s="41"/>
      <c r="M283" s="242" t="s">
        <v>1</v>
      </c>
      <c r="N283" s="243" t="s">
        <v>41</v>
      </c>
      <c r="O283" s="94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6" t="s">
        <v>180</v>
      </c>
      <c r="AT283" s="246" t="s">
        <v>153</v>
      </c>
      <c r="AU283" s="246" t="s">
        <v>85</v>
      </c>
      <c r="AY283" s="14" t="s">
        <v>151</v>
      </c>
      <c r="BE283" s="247">
        <f>IF(N283="základná",J283,0)</f>
        <v>0</v>
      </c>
      <c r="BF283" s="247">
        <f>IF(N283="znížená",J283,0)</f>
        <v>0</v>
      </c>
      <c r="BG283" s="247">
        <f>IF(N283="zákl. prenesená",J283,0)</f>
        <v>0</v>
      </c>
      <c r="BH283" s="247">
        <f>IF(N283="zníž. prenesená",J283,0)</f>
        <v>0</v>
      </c>
      <c r="BI283" s="247">
        <f>IF(N283="nulová",J283,0)</f>
        <v>0</v>
      </c>
      <c r="BJ283" s="14" t="s">
        <v>85</v>
      </c>
      <c r="BK283" s="247">
        <f>ROUND(I283*H283,2)</f>
        <v>0</v>
      </c>
      <c r="BL283" s="14" t="s">
        <v>180</v>
      </c>
      <c r="BM283" s="246" t="s">
        <v>610</v>
      </c>
    </row>
    <row r="284" s="2" customFormat="1" ht="24.15" customHeight="1">
      <c r="A284" s="35"/>
      <c r="B284" s="36"/>
      <c r="C284" s="248" t="s">
        <v>387</v>
      </c>
      <c r="D284" s="248" t="s">
        <v>204</v>
      </c>
      <c r="E284" s="249" t="s">
        <v>611</v>
      </c>
      <c r="F284" s="250" t="s">
        <v>612</v>
      </c>
      <c r="G284" s="251" t="s">
        <v>201</v>
      </c>
      <c r="H284" s="252">
        <v>119.345</v>
      </c>
      <c r="I284" s="253"/>
      <c r="J284" s="254">
        <f>ROUND(I284*H284,2)</f>
        <v>0</v>
      </c>
      <c r="K284" s="255"/>
      <c r="L284" s="256"/>
      <c r="M284" s="257" t="s">
        <v>1</v>
      </c>
      <c r="N284" s="258" t="s">
        <v>41</v>
      </c>
      <c r="O284" s="94"/>
      <c r="P284" s="244">
        <f>O284*H284</f>
        <v>0</v>
      </c>
      <c r="Q284" s="244">
        <v>0</v>
      </c>
      <c r="R284" s="244">
        <f>Q284*H284</f>
        <v>0</v>
      </c>
      <c r="S284" s="244">
        <v>0</v>
      </c>
      <c r="T284" s="245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6" t="s">
        <v>211</v>
      </c>
      <c r="AT284" s="246" t="s">
        <v>204</v>
      </c>
      <c r="AU284" s="246" t="s">
        <v>85</v>
      </c>
      <c r="AY284" s="14" t="s">
        <v>151</v>
      </c>
      <c r="BE284" s="247">
        <f>IF(N284="základná",J284,0)</f>
        <v>0</v>
      </c>
      <c r="BF284" s="247">
        <f>IF(N284="znížená",J284,0)</f>
        <v>0</v>
      </c>
      <c r="BG284" s="247">
        <f>IF(N284="zákl. prenesená",J284,0)</f>
        <v>0</v>
      </c>
      <c r="BH284" s="247">
        <f>IF(N284="zníž. prenesená",J284,0)</f>
        <v>0</v>
      </c>
      <c r="BI284" s="247">
        <f>IF(N284="nulová",J284,0)</f>
        <v>0</v>
      </c>
      <c r="BJ284" s="14" t="s">
        <v>85</v>
      </c>
      <c r="BK284" s="247">
        <f>ROUND(I284*H284,2)</f>
        <v>0</v>
      </c>
      <c r="BL284" s="14" t="s">
        <v>180</v>
      </c>
      <c r="BM284" s="246" t="s">
        <v>613</v>
      </c>
    </row>
    <row r="285" s="2" customFormat="1" ht="44.25" customHeight="1">
      <c r="A285" s="35"/>
      <c r="B285" s="36"/>
      <c r="C285" s="234" t="s">
        <v>614</v>
      </c>
      <c r="D285" s="234" t="s">
        <v>153</v>
      </c>
      <c r="E285" s="235" t="s">
        <v>615</v>
      </c>
      <c r="F285" s="236" t="s">
        <v>616</v>
      </c>
      <c r="G285" s="237" t="s">
        <v>201</v>
      </c>
      <c r="H285" s="238">
        <v>9.9789999999999992</v>
      </c>
      <c r="I285" s="239"/>
      <c r="J285" s="240">
        <f>ROUND(I285*H285,2)</f>
        <v>0</v>
      </c>
      <c r="K285" s="241"/>
      <c r="L285" s="41"/>
      <c r="M285" s="242" t="s">
        <v>1</v>
      </c>
      <c r="N285" s="243" t="s">
        <v>41</v>
      </c>
      <c r="O285" s="94"/>
      <c r="P285" s="244">
        <f>O285*H285</f>
        <v>0</v>
      </c>
      <c r="Q285" s="244">
        <v>0</v>
      </c>
      <c r="R285" s="244">
        <f>Q285*H285</f>
        <v>0</v>
      </c>
      <c r="S285" s="244">
        <v>0</v>
      </c>
      <c r="T285" s="24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6" t="s">
        <v>180</v>
      </c>
      <c r="AT285" s="246" t="s">
        <v>153</v>
      </c>
      <c r="AU285" s="246" t="s">
        <v>85</v>
      </c>
      <c r="AY285" s="14" t="s">
        <v>151</v>
      </c>
      <c r="BE285" s="247">
        <f>IF(N285="základná",J285,0)</f>
        <v>0</v>
      </c>
      <c r="BF285" s="247">
        <f>IF(N285="znížená",J285,0)</f>
        <v>0</v>
      </c>
      <c r="BG285" s="247">
        <f>IF(N285="zákl. prenesená",J285,0)</f>
        <v>0</v>
      </c>
      <c r="BH285" s="247">
        <f>IF(N285="zníž. prenesená",J285,0)</f>
        <v>0</v>
      </c>
      <c r="BI285" s="247">
        <f>IF(N285="nulová",J285,0)</f>
        <v>0</v>
      </c>
      <c r="BJ285" s="14" t="s">
        <v>85</v>
      </c>
      <c r="BK285" s="247">
        <f>ROUND(I285*H285,2)</f>
        <v>0</v>
      </c>
      <c r="BL285" s="14" t="s">
        <v>180</v>
      </c>
      <c r="BM285" s="246" t="s">
        <v>617</v>
      </c>
    </row>
    <row r="286" s="2" customFormat="1" ht="21.75" customHeight="1">
      <c r="A286" s="35"/>
      <c r="B286" s="36"/>
      <c r="C286" s="248" t="s">
        <v>390</v>
      </c>
      <c r="D286" s="248" t="s">
        <v>204</v>
      </c>
      <c r="E286" s="249" t="s">
        <v>601</v>
      </c>
      <c r="F286" s="250" t="s">
        <v>602</v>
      </c>
      <c r="G286" s="251" t="s">
        <v>540</v>
      </c>
      <c r="H286" s="252">
        <v>0.083000000000000004</v>
      </c>
      <c r="I286" s="253"/>
      <c r="J286" s="254">
        <f>ROUND(I286*H286,2)</f>
        <v>0</v>
      </c>
      <c r="K286" s="255"/>
      <c r="L286" s="256"/>
      <c r="M286" s="257" t="s">
        <v>1</v>
      </c>
      <c r="N286" s="258" t="s">
        <v>41</v>
      </c>
      <c r="O286" s="94"/>
      <c r="P286" s="244">
        <f>O286*H286</f>
        <v>0</v>
      </c>
      <c r="Q286" s="244">
        <v>0</v>
      </c>
      <c r="R286" s="244">
        <f>Q286*H286</f>
        <v>0</v>
      </c>
      <c r="S286" s="244">
        <v>0</v>
      </c>
      <c r="T286" s="245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6" t="s">
        <v>211</v>
      </c>
      <c r="AT286" s="246" t="s">
        <v>204</v>
      </c>
      <c r="AU286" s="246" t="s">
        <v>85</v>
      </c>
      <c r="AY286" s="14" t="s">
        <v>151</v>
      </c>
      <c r="BE286" s="247">
        <f>IF(N286="základná",J286,0)</f>
        <v>0</v>
      </c>
      <c r="BF286" s="247">
        <f>IF(N286="znížená",J286,0)</f>
        <v>0</v>
      </c>
      <c r="BG286" s="247">
        <f>IF(N286="zákl. prenesená",J286,0)</f>
        <v>0</v>
      </c>
      <c r="BH286" s="247">
        <f>IF(N286="zníž. prenesená",J286,0)</f>
        <v>0</v>
      </c>
      <c r="BI286" s="247">
        <f>IF(N286="nulová",J286,0)</f>
        <v>0</v>
      </c>
      <c r="BJ286" s="14" t="s">
        <v>85</v>
      </c>
      <c r="BK286" s="247">
        <f>ROUND(I286*H286,2)</f>
        <v>0</v>
      </c>
      <c r="BL286" s="14" t="s">
        <v>180</v>
      </c>
      <c r="BM286" s="246" t="s">
        <v>618</v>
      </c>
    </row>
    <row r="287" s="2" customFormat="1" ht="24.15" customHeight="1">
      <c r="A287" s="35"/>
      <c r="B287" s="36"/>
      <c r="C287" s="248" t="s">
        <v>619</v>
      </c>
      <c r="D287" s="248" t="s">
        <v>204</v>
      </c>
      <c r="E287" s="249" t="s">
        <v>604</v>
      </c>
      <c r="F287" s="250" t="s">
        <v>605</v>
      </c>
      <c r="G287" s="251" t="s">
        <v>201</v>
      </c>
      <c r="H287" s="252">
        <v>11.476000000000001</v>
      </c>
      <c r="I287" s="253"/>
      <c r="J287" s="254">
        <f>ROUND(I287*H287,2)</f>
        <v>0</v>
      </c>
      <c r="K287" s="255"/>
      <c r="L287" s="256"/>
      <c r="M287" s="257" t="s">
        <v>1</v>
      </c>
      <c r="N287" s="258" t="s">
        <v>41</v>
      </c>
      <c r="O287" s="94"/>
      <c r="P287" s="244">
        <f>O287*H287</f>
        <v>0</v>
      </c>
      <c r="Q287" s="244">
        <v>0</v>
      </c>
      <c r="R287" s="244">
        <f>Q287*H287</f>
        <v>0</v>
      </c>
      <c r="S287" s="244">
        <v>0</v>
      </c>
      <c r="T287" s="24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6" t="s">
        <v>211</v>
      </c>
      <c r="AT287" s="246" t="s">
        <v>204</v>
      </c>
      <c r="AU287" s="246" t="s">
        <v>85</v>
      </c>
      <c r="AY287" s="14" t="s">
        <v>151</v>
      </c>
      <c r="BE287" s="247">
        <f>IF(N287="základná",J287,0)</f>
        <v>0</v>
      </c>
      <c r="BF287" s="247">
        <f>IF(N287="znížená",J287,0)</f>
        <v>0</v>
      </c>
      <c r="BG287" s="247">
        <f>IF(N287="zákl. prenesená",J287,0)</f>
        <v>0</v>
      </c>
      <c r="BH287" s="247">
        <f>IF(N287="zníž. prenesená",J287,0)</f>
        <v>0</v>
      </c>
      <c r="BI287" s="247">
        <f>IF(N287="nulová",J287,0)</f>
        <v>0</v>
      </c>
      <c r="BJ287" s="14" t="s">
        <v>85</v>
      </c>
      <c r="BK287" s="247">
        <f>ROUND(I287*H287,2)</f>
        <v>0</v>
      </c>
      <c r="BL287" s="14" t="s">
        <v>180</v>
      </c>
      <c r="BM287" s="246" t="s">
        <v>620</v>
      </c>
    </row>
    <row r="288" s="2" customFormat="1" ht="24.15" customHeight="1">
      <c r="A288" s="35"/>
      <c r="B288" s="36"/>
      <c r="C288" s="234" t="s">
        <v>394</v>
      </c>
      <c r="D288" s="234" t="s">
        <v>153</v>
      </c>
      <c r="E288" s="235" t="s">
        <v>621</v>
      </c>
      <c r="F288" s="236" t="s">
        <v>622</v>
      </c>
      <c r="G288" s="237" t="s">
        <v>201</v>
      </c>
      <c r="H288" s="238">
        <v>128.88800000000001</v>
      </c>
      <c r="I288" s="239"/>
      <c r="J288" s="240">
        <f>ROUND(I288*H288,2)</f>
        <v>0</v>
      </c>
      <c r="K288" s="241"/>
      <c r="L288" s="41"/>
      <c r="M288" s="242" t="s">
        <v>1</v>
      </c>
      <c r="N288" s="243" t="s">
        <v>41</v>
      </c>
      <c r="O288" s="94"/>
      <c r="P288" s="244">
        <f>O288*H288</f>
        <v>0</v>
      </c>
      <c r="Q288" s="244">
        <v>0</v>
      </c>
      <c r="R288" s="244">
        <f>Q288*H288</f>
        <v>0</v>
      </c>
      <c r="S288" s="244">
        <v>0</v>
      </c>
      <c r="T288" s="245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6" t="s">
        <v>180</v>
      </c>
      <c r="AT288" s="246" t="s">
        <v>153</v>
      </c>
      <c r="AU288" s="246" t="s">
        <v>85</v>
      </c>
      <c r="AY288" s="14" t="s">
        <v>151</v>
      </c>
      <c r="BE288" s="247">
        <f>IF(N288="základná",J288,0)</f>
        <v>0</v>
      </c>
      <c r="BF288" s="247">
        <f>IF(N288="znížená",J288,0)</f>
        <v>0</v>
      </c>
      <c r="BG288" s="247">
        <f>IF(N288="zákl. prenesená",J288,0)</f>
        <v>0</v>
      </c>
      <c r="BH288" s="247">
        <f>IF(N288="zníž. prenesená",J288,0)</f>
        <v>0</v>
      </c>
      <c r="BI288" s="247">
        <f>IF(N288="nulová",J288,0)</f>
        <v>0</v>
      </c>
      <c r="BJ288" s="14" t="s">
        <v>85</v>
      </c>
      <c r="BK288" s="247">
        <f>ROUND(I288*H288,2)</f>
        <v>0</v>
      </c>
      <c r="BL288" s="14" t="s">
        <v>180</v>
      </c>
      <c r="BM288" s="246" t="s">
        <v>623</v>
      </c>
    </row>
    <row r="289" s="2" customFormat="1" ht="16.5" customHeight="1">
      <c r="A289" s="35"/>
      <c r="B289" s="36"/>
      <c r="C289" s="248" t="s">
        <v>624</v>
      </c>
      <c r="D289" s="248" t="s">
        <v>204</v>
      </c>
      <c r="E289" s="249" t="s">
        <v>392</v>
      </c>
      <c r="F289" s="250" t="s">
        <v>393</v>
      </c>
      <c r="G289" s="251" t="s">
        <v>201</v>
      </c>
      <c r="H289" s="252">
        <v>148.221</v>
      </c>
      <c r="I289" s="253"/>
      <c r="J289" s="254">
        <f>ROUND(I289*H289,2)</f>
        <v>0</v>
      </c>
      <c r="K289" s="255"/>
      <c r="L289" s="256"/>
      <c r="M289" s="257" t="s">
        <v>1</v>
      </c>
      <c r="N289" s="258" t="s">
        <v>41</v>
      </c>
      <c r="O289" s="94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6" t="s">
        <v>211</v>
      </c>
      <c r="AT289" s="246" t="s">
        <v>204</v>
      </c>
      <c r="AU289" s="246" t="s">
        <v>85</v>
      </c>
      <c r="AY289" s="14" t="s">
        <v>151</v>
      </c>
      <c r="BE289" s="247">
        <f>IF(N289="základná",J289,0)</f>
        <v>0</v>
      </c>
      <c r="BF289" s="247">
        <f>IF(N289="znížená",J289,0)</f>
        <v>0</v>
      </c>
      <c r="BG289" s="247">
        <f>IF(N289="zákl. prenesená",J289,0)</f>
        <v>0</v>
      </c>
      <c r="BH289" s="247">
        <f>IF(N289="zníž. prenesená",J289,0)</f>
        <v>0</v>
      </c>
      <c r="BI289" s="247">
        <f>IF(N289="nulová",J289,0)</f>
        <v>0</v>
      </c>
      <c r="BJ289" s="14" t="s">
        <v>85</v>
      </c>
      <c r="BK289" s="247">
        <f>ROUND(I289*H289,2)</f>
        <v>0</v>
      </c>
      <c r="BL289" s="14" t="s">
        <v>180</v>
      </c>
      <c r="BM289" s="246" t="s">
        <v>625</v>
      </c>
    </row>
    <row r="290" s="2" customFormat="1" ht="24.15" customHeight="1">
      <c r="A290" s="35"/>
      <c r="B290" s="36"/>
      <c r="C290" s="234" t="s">
        <v>398</v>
      </c>
      <c r="D290" s="234" t="s">
        <v>153</v>
      </c>
      <c r="E290" s="235" t="s">
        <v>621</v>
      </c>
      <c r="F290" s="236" t="s">
        <v>622</v>
      </c>
      <c r="G290" s="237" t="s">
        <v>201</v>
      </c>
      <c r="H290" s="238">
        <v>103.32899999999999</v>
      </c>
      <c r="I290" s="239"/>
      <c r="J290" s="240">
        <f>ROUND(I290*H290,2)</f>
        <v>0</v>
      </c>
      <c r="K290" s="241"/>
      <c r="L290" s="41"/>
      <c r="M290" s="242" t="s">
        <v>1</v>
      </c>
      <c r="N290" s="243" t="s">
        <v>41</v>
      </c>
      <c r="O290" s="94"/>
      <c r="P290" s="244">
        <f>O290*H290</f>
        <v>0</v>
      </c>
      <c r="Q290" s="244">
        <v>0</v>
      </c>
      <c r="R290" s="244">
        <f>Q290*H290</f>
        <v>0</v>
      </c>
      <c r="S290" s="244">
        <v>0</v>
      </c>
      <c r="T290" s="24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6" t="s">
        <v>180</v>
      </c>
      <c r="AT290" s="246" t="s">
        <v>153</v>
      </c>
      <c r="AU290" s="246" t="s">
        <v>85</v>
      </c>
      <c r="AY290" s="14" t="s">
        <v>151</v>
      </c>
      <c r="BE290" s="247">
        <f>IF(N290="základná",J290,0)</f>
        <v>0</v>
      </c>
      <c r="BF290" s="247">
        <f>IF(N290="znížená",J290,0)</f>
        <v>0</v>
      </c>
      <c r="BG290" s="247">
        <f>IF(N290="zákl. prenesená",J290,0)</f>
        <v>0</v>
      </c>
      <c r="BH290" s="247">
        <f>IF(N290="zníž. prenesená",J290,0)</f>
        <v>0</v>
      </c>
      <c r="BI290" s="247">
        <f>IF(N290="nulová",J290,0)</f>
        <v>0</v>
      </c>
      <c r="BJ290" s="14" t="s">
        <v>85</v>
      </c>
      <c r="BK290" s="247">
        <f>ROUND(I290*H290,2)</f>
        <v>0</v>
      </c>
      <c r="BL290" s="14" t="s">
        <v>180</v>
      </c>
      <c r="BM290" s="246" t="s">
        <v>626</v>
      </c>
    </row>
    <row r="291" s="2" customFormat="1" ht="16.5" customHeight="1">
      <c r="A291" s="35"/>
      <c r="B291" s="36"/>
      <c r="C291" s="248" t="s">
        <v>627</v>
      </c>
      <c r="D291" s="248" t="s">
        <v>204</v>
      </c>
      <c r="E291" s="249" t="s">
        <v>628</v>
      </c>
      <c r="F291" s="250" t="s">
        <v>629</v>
      </c>
      <c r="G291" s="251" t="s">
        <v>201</v>
      </c>
      <c r="H291" s="252">
        <v>136.65199999999999</v>
      </c>
      <c r="I291" s="253"/>
      <c r="J291" s="254">
        <f>ROUND(I291*H291,2)</f>
        <v>0</v>
      </c>
      <c r="K291" s="255"/>
      <c r="L291" s="256"/>
      <c r="M291" s="257" t="s">
        <v>1</v>
      </c>
      <c r="N291" s="258" t="s">
        <v>41</v>
      </c>
      <c r="O291" s="94"/>
      <c r="P291" s="244">
        <f>O291*H291</f>
        <v>0</v>
      </c>
      <c r="Q291" s="244">
        <v>0</v>
      </c>
      <c r="R291" s="244">
        <f>Q291*H291</f>
        <v>0</v>
      </c>
      <c r="S291" s="244">
        <v>0</v>
      </c>
      <c r="T291" s="24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6" t="s">
        <v>211</v>
      </c>
      <c r="AT291" s="246" t="s">
        <v>204</v>
      </c>
      <c r="AU291" s="246" t="s">
        <v>85</v>
      </c>
      <c r="AY291" s="14" t="s">
        <v>151</v>
      </c>
      <c r="BE291" s="247">
        <f>IF(N291="základná",J291,0)</f>
        <v>0</v>
      </c>
      <c r="BF291" s="247">
        <f>IF(N291="znížená",J291,0)</f>
        <v>0</v>
      </c>
      <c r="BG291" s="247">
        <f>IF(N291="zákl. prenesená",J291,0)</f>
        <v>0</v>
      </c>
      <c r="BH291" s="247">
        <f>IF(N291="zníž. prenesená",J291,0)</f>
        <v>0</v>
      </c>
      <c r="BI291" s="247">
        <f>IF(N291="nulová",J291,0)</f>
        <v>0</v>
      </c>
      <c r="BJ291" s="14" t="s">
        <v>85</v>
      </c>
      <c r="BK291" s="247">
        <f>ROUND(I291*H291,2)</f>
        <v>0</v>
      </c>
      <c r="BL291" s="14" t="s">
        <v>180</v>
      </c>
      <c r="BM291" s="246" t="s">
        <v>630</v>
      </c>
    </row>
    <row r="292" s="2" customFormat="1" ht="24.15" customHeight="1">
      <c r="A292" s="35"/>
      <c r="B292" s="36"/>
      <c r="C292" s="234" t="s">
        <v>402</v>
      </c>
      <c r="D292" s="234" t="s">
        <v>153</v>
      </c>
      <c r="E292" s="235" t="s">
        <v>631</v>
      </c>
      <c r="F292" s="236" t="s">
        <v>632</v>
      </c>
      <c r="G292" s="237" t="s">
        <v>201</v>
      </c>
      <c r="H292" s="238">
        <v>103.32899999999999</v>
      </c>
      <c r="I292" s="239"/>
      <c r="J292" s="240">
        <f>ROUND(I292*H292,2)</f>
        <v>0</v>
      </c>
      <c r="K292" s="241"/>
      <c r="L292" s="41"/>
      <c r="M292" s="242" t="s">
        <v>1</v>
      </c>
      <c r="N292" s="243" t="s">
        <v>41</v>
      </c>
      <c r="O292" s="94"/>
      <c r="P292" s="244">
        <f>O292*H292</f>
        <v>0</v>
      </c>
      <c r="Q292" s="244">
        <v>0</v>
      </c>
      <c r="R292" s="244">
        <f>Q292*H292</f>
        <v>0</v>
      </c>
      <c r="S292" s="244">
        <v>0</v>
      </c>
      <c r="T292" s="24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6" t="s">
        <v>180</v>
      </c>
      <c r="AT292" s="246" t="s">
        <v>153</v>
      </c>
      <c r="AU292" s="246" t="s">
        <v>85</v>
      </c>
      <c r="AY292" s="14" t="s">
        <v>151</v>
      </c>
      <c r="BE292" s="247">
        <f>IF(N292="základná",J292,0)</f>
        <v>0</v>
      </c>
      <c r="BF292" s="247">
        <f>IF(N292="znížená",J292,0)</f>
        <v>0</v>
      </c>
      <c r="BG292" s="247">
        <f>IF(N292="zákl. prenesená",J292,0)</f>
        <v>0</v>
      </c>
      <c r="BH292" s="247">
        <f>IF(N292="zníž. prenesená",J292,0)</f>
        <v>0</v>
      </c>
      <c r="BI292" s="247">
        <f>IF(N292="nulová",J292,0)</f>
        <v>0</v>
      </c>
      <c r="BJ292" s="14" t="s">
        <v>85</v>
      </c>
      <c r="BK292" s="247">
        <f>ROUND(I292*H292,2)</f>
        <v>0</v>
      </c>
      <c r="BL292" s="14" t="s">
        <v>180</v>
      </c>
      <c r="BM292" s="246" t="s">
        <v>633</v>
      </c>
    </row>
    <row r="293" s="2" customFormat="1" ht="21.75" customHeight="1">
      <c r="A293" s="35"/>
      <c r="B293" s="36"/>
      <c r="C293" s="248" t="s">
        <v>634</v>
      </c>
      <c r="D293" s="248" t="s">
        <v>204</v>
      </c>
      <c r="E293" s="249" t="s">
        <v>635</v>
      </c>
      <c r="F293" s="250" t="s">
        <v>636</v>
      </c>
      <c r="G293" s="251" t="s">
        <v>201</v>
      </c>
      <c r="H293" s="252">
        <v>118.828</v>
      </c>
      <c r="I293" s="253"/>
      <c r="J293" s="254">
        <f>ROUND(I293*H293,2)</f>
        <v>0</v>
      </c>
      <c r="K293" s="255"/>
      <c r="L293" s="256"/>
      <c r="M293" s="257" t="s">
        <v>1</v>
      </c>
      <c r="N293" s="258" t="s">
        <v>41</v>
      </c>
      <c r="O293" s="94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6" t="s">
        <v>211</v>
      </c>
      <c r="AT293" s="246" t="s">
        <v>204</v>
      </c>
      <c r="AU293" s="246" t="s">
        <v>85</v>
      </c>
      <c r="AY293" s="14" t="s">
        <v>151</v>
      </c>
      <c r="BE293" s="247">
        <f>IF(N293="základná",J293,0)</f>
        <v>0</v>
      </c>
      <c r="BF293" s="247">
        <f>IF(N293="znížená",J293,0)</f>
        <v>0</v>
      </c>
      <c r="BG293" s="247">
        <f>IF(N293="zákl. prenesená",J293,0)</f>
        <v>0</v>
      </c>
      <c r="BH293" s="247">
        <f>IF(N293="zníž. prenesená",J293,0)</f>
        <v>0</v>
      </c>
      <c r="BI293" s="247">
        <f>IF(N293="nulová",J293,0)</f>
        <v>0</v>
      </c>
      <c r="BJ293" s="14" t="s">
        <v>85</v>
      </c>
      <c r="BK293" s="247">
        <f>ROUND(I293*H293,2)</f>
        <v>0</v>
      </c>
      <c r="BL293" s="14" t="s">
        <v>180</v>
      </c>
      <c r="BM293" s="246" t="s">
        <v>637</v>
      </c>
    </row>
    <row r="294" s="2" customFormat="1" ht="33" customHeight="1">
      <c r="A294" s="35"/>
      <c r="B294" s="36"/>
      <c r="C294" s="234" t="s">
        <v>405</v>
      </c>
      <c r="D294" s="234" t="s">
        <v>153</v>
      </c>
      <c r="E294" s="235" t="s">
        <v>638</v>
      </c>
      <c r="F294" s="236" t="s">
        <v>639</v>
      </c>
      <c r="G294" s="237" t="s">
        <v>218</v>
      </c>
      <c r="H294" s="238">
        <v>29.030999999999999</v>
      </c>
      <c r="I294" s="239"/>
      <c r="J294" s="240">
        <f>ROUND(I294*H294,2)</f>
        <v>0</v>
      </c>
      <c r="K294" s="241"/>
      <c r="L294" s="41"/>
      <c r="M294" s="242" t="s">
        <v>1</v>
      </c>
      <c r="N294" s="243" t="s">
        <v>41</v>
      </c>
      <c r="O294" s="94"/>
      <c r="P294" s="244">
        <f>O294*H294</f>
        <v>0</v>
      </c>
      <c r="Q294" s="244">
        <v>0</v>
      </c>
      <c r="R294" s="244">
        <f>Q294*H294</f>
        <v>0</v>
      </c>
      <c r="S294" s="244">
        <v>0</v>
      </c>
      <c r="T294" s="245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6" t="s">
        <v>180</v>
      </c>
      <c r="AT294" s="246" t="s">
        <v>153</v>
      </c>
      <c r="AU294" s="246" t="s">
        <v>85</v>
      </c>
      <c r="AY294" s="14" t="s">
        <v>151</v>
      </c>
      <c r="BE294" s="247">
        <f>IF(N294="základná",J294,0)</f>
        <v>0</v>
      </c>
      <c r="BF294" s="247">
        <f>IF(N294="znížená",J294,0)</f>
        <v>0</v>
      </c>
      <c r="BG294" s="247">
        <f>IF(N294="zákl. prenesená",J294,0)</f>
        <v>0</v>
      </c>
      <c r="BH294" s="247">
        <f>IF(N294="zníž. prenesená",J294,0)</f>
        <v>0</v>
      </c>
      <c r="BI294" s="247">
        <f>IF(N294="nulová",J294,0)</f>
        <v>0</v>
      </c>
      <c r="BJ294" s="14" t="s">
        <v>85</v>
      </c>
      <c r="BK294" s="247">
        <f>ROUND(I294*H294,2)</f>
        <v>0</v>
      </c>
      <c r="BL294" s="14" t="s">
        <v>180</v>
      </c>
      <c r="BM294" s="246" t="s">
        <v>640</v>
      </c>
    </row>
    <row r="295" s="2" customFormat="1" ht="16.5" customHeight="1">
      <c r="A295" s="35"/>
      <c r="B295" s="36"/>
      <c r="C295" s="248" t="s">
        <v>641</v>
      </c>
      <c r="D295" s="248" t="s">
        <v>204</v>
      </c>
      <c r="E295" s="249" t="s">
        <v>642</v>
      </c>
      <c r="F295" s="250" t="s">
        <v>643</v>
      </c>
      <c r="G295" s="251" t="s">
        <v>269</v>
      </c>
      <c r="H295" s="252">
        <v>232.24799999999999</v>
      </c>
      <c r="I295" s="253"/>
      <c r="J295" s="254">
        <f>ROUND(I295*H295,2)</f>
        <v>0</v>
      </c>
      <c r="K295" s="255"/>
      <c r="L295" s="256"/>
      <c r="M295" s="257" t="s">
        <v>1</v>
      </c>
      <c r="N295" s="258" t="s">
        <v>41</v>
      </c>
      <c r="O295" s="94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6" t="s">
        <v>211</v>
      </c>
      <c r="AT295" s="246" t="s">
        <v>204</v>
      </c>
      <c r="AU295" s="246" t="s">
        <v>85</v>
      </c>
      <c r="AY295" s="14" t="s">
        <v>151</v>
      </c>
      <c r="BE295" s="247">
        <f>IF(N295="základná",J295,0)</f>
        <v>0</v>
      </c>
      <c r="BF295" s="247">
        <f>IF(N295="znížená",J295,0)</f>
        <v>0</v>
      </c>
      <c r="BG295" s="247">
        <f>IF(N295="zákl. prenesená",J295,0)</f>
        <v>0</v>
      </c>
      <c r="BH295" s="247">
        <f>IF(N295="zníž. prenesená",J295,0)</f>
        <v>0</v>
      </c>
      <c r="BI295" s="247">
        <f>IF(N295="nulová",J295,0)</f>
        <v>0</v>
      </c>
      <c r="BJ295" s="14" t="s">
        <v>85</v>
      </c>
      <c r="BK295" s="247">
        <f>ROUND(I295*H295,2)</f>
        <v>0</v>
      </c>
      <c r="BL295" s="14" t="s">
        <v>180</v>
      </c>
      <c r="BM295" s="246" t="s">
        <v>644</v>
      </c>
    </row>
    <row r="296" s="2" customFormat="1" ht="24.15" customHeight="1">
      <c r="A296" s="35"/>
      <c r="B296" s="36"/>
      <c r="C296" s="248" t="s">
        <v>409</v>
      </c>
      <c r="D296" s="248" t="s">
        <v>204</v>
      </c>
      <c r="E296" s="249" t="s">
        <v>645</v>
      </c>
      <c r="F296" s="250" t="s">
        <v>646</v>
      </c>
      <c r="G296" s="251" t="s">
        <v>201</v>
      </c>
      <c r="H296" s="252">
        <v>17.998999999999999</v>
      </c>
      <c r="I296" s="253"/>
      <c r="J296" s="254">
        <f>ROUND(I296*H296,2)</f>
        <v>0</v>
      </c>
      <c r="K296" s="255"/>
      <c r="L296" s="256"/>
      <c r="M296" s="257" t="s">
        <v>1</v>
      </c>
      <c r="N296" s="258" t="s">
        <v>41</v>
      </c>
      <c r="O296" s="94"/>
      <c r="P296" s="244">
        <f>O296*H296</f>
        <v>0</v>
      </c>
      <c r="Q296" s="244">
        <v>0</v>
      </c>
      <c r="R296" s="244">
        <f>Q296*H296</f>
        <v>0</v>
      </c>
      <c r="S296" s="244">
        <v>0</v>
      </c>
      <c r="T296" s="24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6" t="s">
        <v>211</v>
      </c>
      <c r="AT296" s="246" t="s">
        <v>204</v>
      </c>
      <c r="AU296" s="246" t="s">
        <v>85</v>
      </c>
      <c r="AY296" s="14" t="s">
        <v>151</v>
      </c>
      <c r="BE296" s="247">
        <f>IF(N296="základná",J296,0)</f>
        <v>0</v>
      </c>
      <c r="BF296" s="247">
        <f>IF(N296="znížená",J296,0)</f>
        <v>0</v>
      </c>
      <c r="BG296" s="247">
        <f>IF(N296="zákl. prenesená",J296,0)</f>
        <v>0</v>
      </c>
      <c r="BH296" s="247">
        <f>IF(N296="zníž. prenesená",J296,0)</f>
        <v>0</v>
      </c>
      <c r="BI296" s="247">
        <f>IF(N296="nulová",J296,0)</f>
        <v>0</v>
      </c>
      <c r="BJ296" s="14" t="s">
        <v>85</v>
      </c>
      <c r="BK296" s="247">
        <f>ROUND(I296*H296,2)</f>
        <v>0</v>
      </c>
      <c r="BL296" s="14" t="s">
        <v>180</v>
      </c>
      <c r="BM296" s="246" t="s">
        <v>647</v>
      </c>
    </row>
    <row r="297" s="2" customFormat="1" ht="24.15" customHeight="1">
      <c r="A297" s="35"/>
      <c r="B297" s="36"/>
      <c r="C297" s="234" t="s">
        <v>648</v>
      </c>
      <c r="D297" s="234" t="s">
        <v>153</v>
      </c>
      <c r="E297" s="235" t="s">
        <v>649</v>
      </c>
      <c r="F297" s="236" t="s">
        <v>650</v>
      </c>
      <c r="G297" s="237" t="s">
        <v>582</v>
      </c>
      <c r="H297" s="259"/>
      <c r="I297" s="239"/>
      <c r="J297" s="240">
        <f>ROUND(I297*H297,2)</f>
        <v>0</v>
      </c>
      <c r="K297" s="241"/>
      <c r="L297" s="41"/>
      <c r="M297" s="242" t="s">
        <v>1</v>
      </c>
      <c r="N297" s="243" t="s">
        <v>41</v>
      </c>
      <c r="O297" s="94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6" t="s">
        <v>180</v>
      </c>
      <c r="AT297" s="246" t="s">
        <v>153</v>
      </c>
      <c r="AU297" s="246" t="s">
        <v>85</v>
      </c>
      <c r="AY297" s="14" t="s">
        <v>151</v>
      </c>
      <c r="BE297" s="247">
        <f>IF(N297="základná",J297,0)</f>
        <v>0</v>
      </c>
      <c r="BF297" s="247">
        <f>IF(N297="znížená",J297,0)</f>
        <v>0</v>
      </c>
      <c r="BG297" s="247">
        <f>IF(N297="zákl. prenesená",J297,0)</f>
        <v>0</v>
      </c>
      <c r="BH297" s="247">
        <f>IF(N297="zníž. prenesená",J297,0)</f>
        <v>0</v>
      </c>
      <c r="BI297" s="247">
        <f>IF(N297="nulová",J297,0)</f>
        <v>0</v>
      </c>
      <c r="BJ297" s="14" t="s">
        <v>85</v>
      </c>
      <c r="BK297" s="247">
        <f>ROUND(I297*H297,2)</f>
        <v>0</v>
      </c>
      <c r="BL297" s="14" t="s">
        <v>180</v>
      </c>
      <c r="BM297" s="246" t="s">
        <v>651</v>
      </c>
    </row>
    <row r="298" s="12" customFormat="1" ht="22.8" customHeight="1">
      <c r="A298" s="12"/>
      <c r="B298" s="218"/>
      <c r="C298" s="219"/>
      <c r="D298" s="220" t="s">
        <v>74</v>
      </c>
      <c r="E298" s="232" t="s">
        <v>652</v>
      </c>
      <c r="F298" s="232" t="s">
        <v>653</v>
      </c>
      <c r="G298" s="219"/>
      <c r="H298" s="219"/>
      <c r="I298" s="222"/>
      <c r="J298" s="233">
        <f>BK298</f>
        <v>0</v>
      </c>
      <c r="K298" s="219"/>
      <c r="L298" s="224"/>
      <c r="M298" s="225"/>
      <c r="N298" s="226"/>
      <c r="O298" s="226"/>
      <c r="P298" s="227">
        <f>SUM(P299:P319)</f>
        <v>0</v>
      </c>
      <c r="Q298" s="226"/>
      <c r="R298" s="227">
        <f>SUM(R299:R319)</f>
        <v>0</v>
      </c>
      <c r="S298" s="226"/>
      <c r="T298" s="228">
        <f>SUM(T299:T319)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9" t="s">
        <v>85</v>
      </c>
      <c r="AT298" s="230" t="s">
        <v>74</v>
      </c>
      <c r="AU298" s="230" t="s">
        <v>81</v>
      </c>
      <c r="AY298" s="229" t="s">
        <v>151</v>
      </c>
      <c r="BK298" s="231">
        <f>SUM(BK299:BK319)</f>
        <v>0</v>
      </c>
    </row>
    <row r="299" s="2" customFormat="1" ht="24.15" customHeight="1">
      <c r="A299" s="35"/>
      <c r="B299" s="36"/>
      <c r="C299" s="234" t="s">
        <v>412</v>
      </c>
      <c r="D299" s="234" t="s">
        <v>153</v>
      </c>
      <c r="E299" s="235" t="s">
        <v>654</v>
      </c>
      <c r="F299" s="236" t="s">
        <v>655</v>
      </c>
      <c r="G299" s="237" t="s">
        <v>201</v>
      </c>
      <c r="H299" s="238">
        <v>1.0920000000000001</v>
      </c>
      <c r="I299" s="239"/>
      <c r="J299" s="240">
        <f>ROUND(I299*H299,2)</f>
        <v>0</v>
      </c>
      <c r="K299" s="241"/>
      <c r="L299" s="41"/>
      <c r="M299" s="242" t="s">
        <v>1</v>
      </c>
      <c r="N299" s="243" t="s">
        <v>41</v>
      </c>
      <c r="O299" s="94"/>
      <c r="P299" s="244">
        <f>O299*H299</f>
        <v>0</v>
      </c>
      <c r="Q299" s="244">
        <v>0</v>
      </c>
      <c r="R299" s="244">
        <f>Q299*H299</f>
        <v>0</v>
      </c>
      <c r="S299" s="244">
        <v>0</v>
      </c>
      <c r="T299" s="24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6" t="s">
        <v>180</v>
      </c>
      <c r="AT299" s="246" t="s">
        <v>153</v>
      </c>
      <c r="AU299" s="246" t="s">
        <v>85</v>
      </c>
      <c r="AY299" s="14" t="s">
        <v>151</v>
      </c>
      <c r="BE299" s="247">
        <f>IF(N299="základná",J299,0)</f>
        <v>0</v>
      </c>
      <c r="BF299" s="247">
        <f>IF(N299="znížená",J299,0)</f>
        <v>0</v>
      </c>
      <c r="BG299" s="247">
        <f>IF(N299="zákl. prenesená",J299,0)</f>
        <v>0</v>
      </c>
      <c r="BH299" s="247">
        <f>IF(N299="zníž. prenesená",J299,0)</f>
        <v>0</v>
      </c>
      <c r="BI299" s="247">
        <f>IF(N299="nulová",J299,0)</f>
        <v>0</v>
      </c>
      <c r="BJ299" s="14" t="s">
        <v>85</v>
      </c>
      <c r="BK299" s="247">
        <f>ROUND(I299*H299,2)</f>
        <v>0</v>
      </c>
      <c r="BL299" s="14" t="s">
        <v>180</v>
      </c>
      <c r="BM299" s="246" t="s">
        <v>656</v>
      </c>
    </row>
    <row r="300" s="2" customFormat="1" ht="37.8" customHeight="1">
      <c r="A300" s="35"/>
      <c r="B300" s="36"/>
      <c r="C300" s="248" t="s">
        <v>657</v>
      </c>
      <c r="D300" s="248" t="s">
        <v>204</v>
      </c>
      <c r="E300" s="249" t="s">
        <v>658</v>
      </c>
      <c r="F300" s="250" t="s">
        <v>659</v>
      </c>
      <c r="G300" s="251" t="s">
        <v>201</v>
      </c>
      <c r="H300" s="252">
        <v>1.1140000000000001</v>
      </c>
      <c r="I300" s="253"/>
      <c r="J300" s="254">
        <f>ROUND(I300*H300,2)</f>
        <v>0</v>
      </c>
      <c r="K300" s="255"/>
      <c r="L300" s="256"/>
      <c r="M300" s="257" t="s">
        <v>1</v>
      </c>
      <c r="N300" s="258" t="s">
        <v>41</v>
      </c>
      <c r="O300" s="94"/>
      <c r="P300" s="244">
        <f>O300*H300</f>
        <v>0</v>
      </c>
      <c r="Q300" s="244">
        <v>0</v>
      </c>
      <c r="R300" s="244">
        <f>Q300*H300</f>
        <v>0</v>
      </c>
      <c r="S300" s="244">
        <v>0</v>
      </c>
      <c r="T300" s="24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6" t="s">
        <v>211</v>
      </c>
      <c r="AT300" s="246" t="s">
        <v>204</v>
      </c>
      <c r="AU300" s="246" t="s">
        <v>85</v>
      </c>
      <c r="AY300" s="14" t="s">
        <v>151</v>
      </c>
      <c r="BE300" s="247">
        <f>IF(N300="základná",J300,0)</f>
        <v>0</v>
      </c>
      <c r="BF300" s="247">
        <f>IF(N300="znížená",J300,0)</f>
        <v>0</v>
      </c>
      <c r="BG300" s="247">
        <f>IF(N300="zákl. prenesená",J300,0)</f>
        <v>0</v>
      </c>
      <c r="BH300" s="247">
        <f>IF(N300="zníž. prenesená",J300,0)</f>
        <v>0</v>
      </c>
      <c r="BI300" s="247">
        <f>IF(N300="nulová",J300,0)</f>
        <v>0</v>
      </c>
      <c r="BJ300" s="14" t="s">
        <v>85</v>
      </c>
      <c r="BK300" s="247">
        <f>ROUND(I300*H300,2)</f>
        <v>0</v>
      </c>
      <c r="BL300" s="14" t="s">
        <v>180</v>
      </c>
      <c r="BM300" s="246" t="s">
        <v>660</v>
      </c>
    </row>
    <row r="301" s="2" customFormat="1" ht="24.15" customHeight="1">
      <c r="A301" s="35"/>
      <c r="B301" s="36"/>
      <c r="C301" s="234" t="s">
        <v>416</v>
      </c>
      <c r="D301" s="234" t="s">
        <v>153</v>
      </c>
      <c r="E301" s="235" t="s">
        <v>661</v>
      </c>
      <c r="F301" s="236" t="s">
        <v>662</v>
      </c>
      <c r="G301" s="237" t="s">
        <v>201</v>
      </c>
      <c r="H301" s="238">
        <v>16.065000000000001</v>
      </c>
      <c r="I301" s="239"/>
      <c r="J301" s="240">
        <f>ROUND(I301*H301,2)</f>
        <v>0</v>
      </c>
      <c r="K301" s="241"/>
      <c r="L301" s="41"/>
      <c r="M301" s="242" t="s">
        <v>1</v>
      </c>
      <c r="N301" s="243" t="s">
        <v>41</v>
      </c>
      <c r="O301" s="94"/>
      <c r="P301" s="244">
        <f>O301*H301</f>
        <v>0</v>
      </c>
      <c r="Q301" s="244">
        <v>0</v>
      </c>
      <c r="R301" s="244">
        <f>Q301*H301</f>
        <v>0</v>
      </c>
      <c r="S301" s="244">
        <v>0</v>
      </c>
      <c r="T301" s="245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6" t="s">
        <v>180</v>
      </c>
      <c r="AT301" s="246" t="s">
        <v>153</v>
      </c>
      <c r="AU301" s="246" t="s">
        <v>85</v>
      </c>
      <c r="AY301" s="14" t="s">
        <v>151</v>
      </c>
      <c r="BE301" s="247">
        <f>IF(N301="základná",J301,0)</f>
        <v>0</v>
      </c>
      <c r="BF301" s="247">
        <f>IF(N301="znížená",J301,0)</f>
        <v>0</v>
      </c>
      <c r="BG301" s="247">
        <f>IF(N301="zákl. prenesená",J301,0)</f>
        <v>0</v>
      </c>
      <c r="BH301" s="247">
        <f>IF(N301="zníž. prenesená",J301,0)</f>
        <v>0</v>
      </c>
      <c r="BI301" s="247">
        <f>IF(N301="nulová",J301,0)</f>
        <v>0</v>
      </c>
      <c r="BJ301" s="14" t="s">
        <v>85</v>
      </c>
      <c r="BK301" s="247">
        <f>ROUND(I301*H301,2)</f>
        <v>0</v>
      </c>
      <c r="BL301" s="14" t="s">
        <v>180</v>
      </c>
      <c r="BM301" s="246" t="s">
        <v>663</v>
      </c>
    </row>
    <row r="302" s="2" customFormat="1" ht="24.15" customHeight="1">
      <c r="A302" s="35"/>
      <c r="B302" s="36"/>
      <c r="C302" s="248" t="s">
        <v>664</v>
      </c>
      <c r="D302" s="248" t="s">
        <v>204</v>
      </c>
      <c r="E302" s="249" t="s">
        <v>665</v>
      </c>
      <c r="F302" s="250" t="s">
        <v>666</v>
      </c>
      <c r="G302" s="251" t="s">
        <v>201</v>
      </c>
      <c r="H302" s="252">
        <v>16.385999999999999</v>
      </c>
      <c r="I302" s="253"/>
      <c r="J302" s="254">
        <f>ROUND(I302*H302,2)</f>
        <v>0</v>
      </c>
      <c r="K302" s="255"/>
      <c r="L302" s="256"/>
      <c r="M302" s="257" t="s">
        <v>1</v>
      </c>
      <c r="N302" s="258" t="s">
        <v>41</v>
      </c>
      <c r="O302" s="94"/>
      <c r="P302" s="244">
        <f>O302*H302</f>
        <v>0</v>
      </c>
      <c r="Q302" s="244">
        <v>0</v>
      </c>
      <c r="R302" s="244">
        <f>Q302*H302</f>
        <v>0</v>
      </c>
      <c r="S302" s="244">
        <v>0</v>
      </c>
      <c r="T302" s="24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6" t="s">
        <v>211</v>
      </c>
      <c r="AT302" s="246" t="s">
        <v>204</v>
      </c>
      <c r="AU302" s="246" t="s">
        <v>85</v>
      </c>
      <c r="AY302" s="14" t="s">
        <v>151</v>
      </c>
      <c r="BE302" s="247">
        <f>IF(N302="základná",J302,0)</f>
        <v>0</v>
      </c>
      <c r="BF302" s="247">
        <f>IF(N302="znížená",J302,0)</f>
        <v>0</v>
      </c>
      <c r="BG302" s="247">
        <f>IF(N302="zákl. prenesená",J302,0)</f>
        <v>0</v>
      </c>
      <c r="BH302" s="247">
        <f>IF(N302="zníž. prenesená",J302,0)</f>
        <v>0</v>
      </c>
      <c r="BI302" s="247">
        <f>IF(N302="nulová",J302,0)</f>
        <v>0</v>
      </c>
      <c r="BJ302" s="14" t="s">
        <v>85</v>
      </c>
      <c r="BK302" s="247">
        <f>ROUND(I302*H302,2)</f>
        <v>0</v>
      </c>
      <c r="BL302" s="14" t="s">
        <v>180</v>
      </c>
      <c r="BM302" s="246" t="s">
        <v>667</v>
      </c>
    </row>
    <row r="303" s="2" customFormat="1" ht="24.15" customHeight="1">
      <c r="A303" s="35"/>
      <c r="B303" s="36"/>
      <c r="C303" s="234" t="s">
        <v>419</v>
      </c>
      <c r="D303" s="234" t="s">
        <v>153</v>
      </c>
      <c r="E303" s="235" t="s">
        <v>668</v>
      </c>
      <c r="F303" s="236" t="s">
        <v>669</v>
      </c>
      <c r="G303" s="237" t="s">
        <v>201</v>
      </c>
      <c r="H303" s="238">
        <v>211.05000000000001</v>
      </c>
      <c r="I303" s="239"/>
      <c r="J303" s="240">
        <f>ROUND(I303*H303,2)</f>
        <v>0</v>
      </c>
      <c r="K303" s="241"/>
      <c r="L303" s="41"/>
      <c r="M303" s="242" t="s">
        <v>1</v>
      </c>
      <c r="N303" s="243" t="s">
        <v>41</v>
      </c>
      <c r="O303" s="94"/>
      <c r="P303" s="244">
        <f>O303*H303</f>
        <v>0</v>
      </c>
      <c r="Q303" s="244">
        <v>0</v>
      </c>
      <c r="R303" s="244">
        <f>Q303*H303</f>
        <v>0</v>
      </c>
      <c r="S303" s="244">
        <v>0</v>
      </c>
      <c r="T303" s="24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6" t="s">
        <v>180</v>
      </c>
      <c r="AT303" s="246" t="s">
        <v>153</v>
      </c>
      <c r="AU303" s="246" t="s">
        <v>85</v>
      </c>
      <c r="AY303" s="14" t="s">
        <v>151</v>
      </c>
      <c r="BE303" s="247">
        <f>IF(N303="základná",J303,0)</f>
        <v>0</v>
      </c>
      <c r="BF303" s="247">
        <f>IF(N303="znížená",J303,0)</f>
        <v>0</v>
      </c>
      <c r="BG303" s="247">
        <f>IF(N303="zákl. prenesená",J303,0)</f>
        <v>0</v>
      </c>
      <c r="BH303" s="247">
        <f>IF(N303="zníž. prenesená",J303,0)</f>
        <v>0</v>
      </c>
      <c r="BI303" s="247">
        <f>IF(N303="nulová",J303,0)</f>
        <v>0</v>
      </c>
      <c r="BJ303" s="14" t="s">
        <v>85</v>
      </c>
      <c r="BK303" s="247">
        <f>ROUND(I303*H303,2)</f>
        <v>0</v>
      </c>
      <c r="BL303" s="14" t="s">
        <v>180</v>
      </c>
      <c r="BM303" s="246" t="s">
        <v>670</v>
      </c>
    </row>
    <row r="304" s="2" customFormat="1" ht="24.15" customHeight="1">
      <c r="A304" s="35"/>
      <c r="B304" s="36"/>
      <c r="C304" s="248" t="s">
        <v>671</v>
      </c>
      <c r="D304" s="248" t="s">
        <v>204</v>
      </c>
      <c r="E304" s="249" t="s">
        <v>672</v>
      </c>
      <c r="F304" s="250" t="s">
        <v>673</v>
      </c>
      <c r="G304" s="251" t="s">
        <v>201</v>
      </c>
      <c r="H304" s="252">
        <v>215.27099999999999</v>
      </c>
      <c r="I304" s="253"/>
      <c r="J304" s="254">
        <f>ROUND(I304*H304,2)</f>
        <v>0</v>
      </c>
      <c r="K304" s="255"/>
      <c r="L304" s="256"/>
      <c r="M304" s="257" t="s">
        <v>1</v>
      </c>
      <c r="N304" s="258" t="s">
        <v>41</v>
      </c>
      <c r="O304" s="94"/>
      <c r="P304" s="244">
        <f>O304*H304</f>
        <v>0</v>
      </c>
      <c r="Q304" s="244">
        <v>0</v>
      </c>
      <c r="R304" s="244">
        <f>Q304*H304</f>
        <v>0</v>
      </c>
      <c r="S304" s="244">
        <v>0</v>
      </c>
      <c r="T304" s="24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6" t="s">
        <v>211</v>
      </c>
      <c r="AT304" s="246" t="s">
        <v>204</v>
      </c>
      <c r="AU304" s="246" t="s">
        <v>85</v>
      </c>
      <c r="AY304" s="14" t="s">
        <v>151</v>
      </c>
      <c r="BE304" s="247">
        <f>IF(N304="základná",J304,0)</f>
        <v>0</v>
      </c>
      <c r="BF304" s="247">
        <f>IF(N304="znížená",J304,0)</f>
        <v>0</v>
      </c>
      <c r="BG304" s="247">
        <f>IF(N304="zákl. prenesená",J304,0)</f>
        <v>0</v>
      </c>
      <c r="BH304" s="247">
        <f>IF(N304="zníž. prenesená",J304,0)</f>
        <v>0</v>
      </c>
      <c r="BI304" s="247">
        <f>IF(N304="nulová",J304,0)</f>
        <v>0</v>
      </c>
      <c r="BJ304" s="14" t="s">
        <v>85</v>
      </c>
      <c r="BK304" s="247">
        <f>ROUND(I304*H304,2)</f>
        <v>0</v>
      </c>
      <c r="BL304" s="14" t="s">
        <v>180</v>
      </c>
      <c r="BM304" s="246" t="s">
        <v>674</v>
      </c>
    </row>
    <row r="305" s="2" customFormat="1" ht="24.15" customHeight="1">
      <c r="A305" s="35"/>
      <c r="B305" s="36"/>
      <c r="C305" s="234" t="s">
        <v>423</v>
      </c>
      <c r="D305" s="234" t="s">
        <v>153</v>
      </c>
      <c r="E305" s="235" t="s">
        <v>668</v>
      </c>
      <c r="F305" s="236" t="s">
        <v>669</v>
      </c>
      <c r="G305" s="237" t="s">
        <v>201</v>
      </c>
      <c r="H305" s="238">
        <v>32.909999999999997</v>
      </c>
      <c r="I305" s="239"/>
      <c r="J305" s="240">
        <f>ROUND(I305*H305,2)</f>
        <v>0</v>
      </c>
      <c r="K305" s="241"/>
      <c r="L305" s="41"/>
      <c r="M305" s="242" t="s">
        <v>1</v>
      </c>
      <c r="N305" s="243" t="s">
        <v>41</v>
      </c>
      <c r="O305" s="94"/>
      <c r="P305" s="244">
        <f>O305*H305</f>
        <v>0</v>
      </c>
      <c r="Q305" s="244">
        <v>0</v>
      </c>
      <c r="R305" s="244">
        <f>Q305*H305</f>
        <v>0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6" t="s">
        <v>180</v>
      </c>
      <c r="AT305" s="246" t="s">
        <v>153</v>
      </c>
      <c r="AU305" s="246" t="s">
        <v>85</v>
      </c>
      <c r="AY305" s="14" t="s">
        <v>151</v>
      </c>
      <c r="BE305" s="247">
        <f>IF(N305="základná",J305,0)</f>
        <v>0</v>
      </c>
      <c r="BF305" s="247">
        <f>IF(N305="znížená",J305,0)</f>
        <v>0</v>
      </c>
      <c r="BG305" s="247">
        <f>IF(N305="zákl. prenesená",J305,0)</f>
        <v>0</v>
      </c>
      <c r="BH305" s="247">
        <f>IF(N305="zníž. prenesená",J305,0)</f>
        <v>0</v>
      </c>
      <c r="BI305" s="247">
        <f>IF(N305="nulová",J305,0)</f>
        <v>0</v>
      </c>
      <c r="BJ305" s="14" t="s">
        <v>85</v>
      </c>
      <c r="BK305" s="247">
        <f>ROUND(I305*H305,2)</f>
        <v>0</v>
      </c>
      <c r="BL305" s="14" t="s">
        <v>180</v>
      </c>
      <c r="BM305" s="246" t="s">
        <v>675</v>
      </c>
    </row>
    <row r="306" s="2" customFormat="1" ht="24.15" customHeight="1">
      <c r="A306" s="35"/>
      <c r="B306" s="36"/>
      <c r="C306" s="248" t="s">
        <v>676</v>
      </c>
      <c r="D306" s="248" t="s">
        <v>204</v>
      </c>
      <c r="E306" s="249" t="s">
        <v>677</v>
      </c>
      <c r="F306" s="250" t="s">
        <v>678</v>
      </c>
      <c r="G306" s="251" t="s">
        <v>201</v>
      </c>
      <c r="H306" s="252">
        <v>33.567999999999998</v>
      </c>
      <c r="I306" s="253"/>
      <c r="J306" s="254">
        <f>ROUND(I306*H306,2)</f>
        <v>0</v>
      </c>
      <c r="K306" s="255"/>
      <c r="L306" s="256"/>
      <c r="M306" s="257" t="s">
        <v>1</v>
      </c>
      <c r="N306" s="258" t="s">
        <v>41</v>
      </c>
      <c r="O306" s="94"/>
      <c r="P306" s="244">
        <f>O306*H306</f>
        <v>0</v>
      </c>
      <c r="Q306" s="244">
        <v>0</v>
      </c>
      <c r="R306" s="244">
        <f>Q306*H306</f>
        <v>0</v>
      </c>
      <c r="S306" s="244">
        <v>0</v>
      </c>
      <c r="T306" s="24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6" t="s">
        <v>211</v>
      </c>
      <c r="AT306" s="246" t="s">
        <v>204</v>
      </c>
      <c r="AU306" s="246" t="s">
        <v>85</v>
      </c>
      <c r="AY306" s="14" t="s">
        <v>151</v>
      </c>
      <c r="BE306" s="247">
        <f>IF(N306="základná",J306,0)</f>
        <v>0</v>
      </c>
      <c r="BF306" s="247">
        <f>IF(N306="znížená",J306,0)</f>
        <v>0</v>
      </c>
      <c r="BG306" s="247">
        <f>IF(N306="zákl. prenesená",J306,0)</f>
        <v>0</v>
      </c>
      <c r="BH306" s="247">
        <f>IF(N306="zníž. prenesená",J306,0)</f>
        <v>0</v>
      </c>
      <c r="BI306" s="247">
        <f>IF(N306="nulová",J306,0)</f>
        <v>0</v>
      </c>
      <c r="BJ306" s="14" t="s">
        <v>85</v>
      </c>
      <c r="BK306" s="247">
        <f>ROUND(I306*H306,2)</f>
        <v>0</v>
      </c>
      <c r="BL306" s="14" t="s">
        <v>180</v>
      </c>
      <c r="BM306" s="246" t="s">
        <v>679</v>
      </c>
    </row>
    <row r="307" s="2" customFormat="1" ht="24.15" customHeight="1">
      <c r="A307" s="35"/>
      <c r="B307" s="36"/>
      <c r="C307" s="234" t="s">
        <v>426</v>
      </c>
      <c r="D307" s="234" t="s">
        <v>153</v>
      </c>
      <c r="E307" s="235" t="s">
        <v>680</v>
      </c>
      <c r="F307" s="236" t="s">
        <v>681</v>
      </c>
      <c r="G307" s="237" t="s">
        <v>201</v>
      </c>
      <c r="H307" s="238">
        <v>45.231999999999999</v>
      </c>
      <c r="I307" s="239"/>
      <c r="J307" s="240">
        <f>ROUND(I307*H307,2)</f>
        <v>0</v>
      </c>
      <c r="K307" s="241"/>
      <c r="L307" s="41"/>
      <c r="M307" s="242" t="s">
        <v>1</v>
      </c>
      <c r="N307" s="243" t="s">
        <v>41</v>
      </c>
      <c r="O307" s="94"/>
      <c r="P307" s="244">
        <f>O307*H307</f>
        <v>0</v>
      </c>
      <c r="Q307" s="244">
        <v>0</v>
      </c>
      <c r="R307" s="244">
        <f>Q307*H307</f>
        <v>0</v>
      </c>
      <c r="S307" s="244">
        <v>0</v>
      </c>
      <c r="T307" s="24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6" t="s">
        <v>180</v>
      </c>
      <c r="AT307" s="246" t="s">
        <v>153</v>
      </c>
      <c r="AU307" s="246" t="s">
        <v>85</v>
      </c>
      <c r="AY307" s="14" t="s">
        <v>151</v>
      </c>
      <c r="BE307" s="247">
        <f>IF(N307="základná",J307,0)</f>
        <v>0</v>
      </c>
      <c r="BF307" s="247">
        <f>IF(N307="znížená",J307,0)</f>
        <v>0</v>
      </c>
      <c r="BG307" s="247">
        <f>IF(N307="zákl. prenesená",J307,0)</f>
        <v>0</v>
      </c>
      <c r="BH307" s="247">
        <f>IF(N307="zníž. prenesená",J307,0)</f>
        <v>0</v>
      </c>
      <c r="BI307" s="247">
        <f>IF(N307="nulová",J307,0)</f>
        <v>0</v>
      </c>
      <c r="BJ307" s="14" t="s">
        <v>85</v>
      </c>
      <c r="BK307" s="247">
        <f>ROUND(I307*H307,2)</f>
        <v>0</v>
      </c>
      <c r="BL307" s="14" t="s">
        <v>180</v>
      </c>
      <c r="BM307" s="246" t="s">
        <v>682</v>
      </c>
    </row>
    <row r="308" s="2" customFormat="1" ht="24.15" customHeight="1">
      <c r="A308" s="35"/>
      <c r="B308" s="36"/>
      <c r="C308" s="248" t="s">
        <v>683</v>
      </c>
      <c r="D308" s="248" t="s">
        <v>204</v>
      </c>
      <c r="E308" s="249" t="s">
        <v>665</v>
      </c>
      <c r="F308" s="250" t="s">
        <v>666</v>
      </c>
      <c r="G308" s="251" t="s">
        <v>201</v>
      </c>
      <c r="H308" s="252">
        <v>46.137</v>
      </c>
      <c r="I308" s="253"/>
      <c r="J308" s="254">
        <f>ROUND(I308*H308,2)</f>
        <v>0</v>
      </c>
      <c r="K308" s="255"/>
      <c r="L308" s="256"/>
      <c r="M308" s="257" t="s">
        <v>1</v>
      </c>
      <c r="N308" s="258" t="s">
        <v>41</v>
      </c>
      <c r="O308" s="94"/>
      <c r="P308" s="244">
        <f>O308*H308</f>
        <v>0</v>
      </c>
      <c r="Q308" s="244">
        <v>0</v>
      </c>
      <c r="R308" s="244">
        <f>Q308*H308</f>
        <v>0</v>
      </c>
      <c r="S308" s="244">
        <v>0</v>
      </c>
      <c r="T308" s="24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6" t="s">
        <v>211</v>
      </c>
      <c r="AT308" s="246" t="s">
        <v>204</v>
      </c>
      <c r="AU308" s="246" t="s">
        <v>85</v>
      </c>
      <c r="AY308" s="14" t="s">
        <v>151</v>
      </c>
      <c r="BE308" s="247">
        <f>IF(N308="základná",J308,0)</f>
        <v>0</v>
      </c>
      <c r="BF308" s="247">
        <f>IF(N308="znížená",J308,0)</f>
        <v>0</v>
      </c>
      <c r="BG308" s="247">
        <f>IF(N308="zákl. prenesená",J308,0)</f>
        <v>0</v>
      </c>
      <c r="BH308" s="247">
        <f>IF(N308="zníž. prenesená",J308,0)</f>
        <v>0</v>
      </c>
      <c r="BI308" s="247">
        <f>IF(N308="nulová",J308,0)</f>
        <v>0</v>
      </c>
      <c r="BJ308" s="14" t="s">
        <v>85</v>
      </c>
      <c r="BK308" s="247">
        <f>ROUND(I308*H308,2)</f>
        <v>0</v>
      </c>
      <c r="BL308" s="14" t="s">
        <v>180</v>
      </c>
      <c r="BM308" s="246" t="s">
        <v>684</v>
      </c>
    </row>
    <row r="309" s="2" customFormat="1" ht="33" customHeight="1">
      <c r="A309" s="35"/>
      <c r="B309" s="36"/>
      <c r="C309" s="234" t="s">
        <v>430</v>
      </c>
      <c r="D309" s="234" t="s">
        <v>153</v>
      </c>
      <c r="E309" s="235" t="s">
        <v>685</v>
      </c>
      <c r="F309" s="236" t="s">
        <v>686</v>
      </c>
      <c r="G309" s="237" t="s">
        <v>201</v>
      </c>
      <c r="H309" s="238">
        <v>91.203999999999994</v>
      </c>
      <c r="I309" s="239"/>
      <c r="J309" s="240">
        <f>ROUND(I309*H309,2)</f>
        <v>0</v>
      </c>
      <c r="K309" s="241"/>
      <c r="L309" s="41"/>
      <c r="M309" s="242" t="s">
        <v>1</v>
      </c>
      <c r="N309" s="243" t="s">
        <v>41</v>
      </c>
      <c r="O309" s="94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6" t="s">
        <v>180</v>
      </c>
      <c r="AT309" s="246" t="s">
        <v>153</v>
      </c>
      <c r="AU309" s="246" t="s">
        <v>85</v>
      </c>
      <c r="AY309" s="14" t="s">
        <v>151</v>
      </c>
      <c r="BE309" s="247">
        <f>IF(N309="základná",J309,0)</f>
        <v>0</v>
      </c>
      <c r="BF309" s="247">
        <f>IF(N309="znížená",J309,0)</f>
        <v>0</v>
      </c>
      <c r="BG309" s="247">
        <f>IF(N309="zákl. prenesená",J309,0)</f>
        <v>0</v>
      </c>
      <c r="BH309" s="247">
        <f>IF(N309="zníž. prenesená",J309,0)</f>
        <v>0</v>
      </c>
      <c r="BI309" s="247">
        <f>IF(N309="nulová",J309,0)</f>
        <v>0</v>
      </c>
      <c r="BJ309" s="14" t="s">
        <v>85</v>
      </c>
      <c r="BK309" s="247">
        <f>ROUND(I309*H309,2)</f>
        <v>0</v>
      </c>
      <c r="BL309" s="14" t="s">
        <v>180</v>
      </c>
      <c r="BM309" s="246" t="s">
        <v>687</v>
      </c>
    </row>
    <row r="310" s="2" customFormat="1" ht="24.15" customHeight="1">
      <c r="A310" s="35"/>
      <c r="B310" s="36"/>
      <c r="C310" s="248" t="s">
        <v>688</v>
      </c>
      <c r="D310" s="248" t="s">
        <v>204</v>
      </c>
      <c r="E310" s="249" t="s">
        <v>689</v>
      </c>
      <c r="F310" s="250" t="s">
        <v>690</v>
      </c>
      <c r="G310" s="251" t="s">
        <v>156</v>
      </c>
      <c r="H310" s="252">
        <v>9.3030000000000008</v>
      </c>
      <c r="I310" s="253"/>
      <c r="J310" s="254">
        <f>ROUND(I310*H310,2)</f>
        <v>0</v>
      </c>
      <c r="K310" s="255"/>
      <c r="L310" s="256"/>
      <c r="M310" s="257" t="s">
        <v>1</v>
      </c>
      <c r="N310" s="258" t="s">
        <v>41</v>
      </c>
      <c r="O310" s="94"/>
      <c r="P310" s="244">
        <f>O310*H310</f>
        <v>0</v>
      </c>
      <c r="Q310" s="244">
        <v>0</v>
      </c>
      <c r="R310" s="244">
        <f>Q310*H310</f>
        <v>0</v>
      </c>
      <c r="S310" s="244">
        <v>0</v>
      </c>
      <c r="T310" s="24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6" t="s">
        <v>211</v>
      </c>
      <c r="AT310" s="246" t="s">
        <v>204</v>
      </c>
      <c r="AU310" s="246" t="s">
        <v>85</v>
      </c>
      <c r="AY310" s="14" t="s">
        <v>151</v>
      </c>
      <c r="BE310" s="247">
        <f>IF(N310="základná",J310,0)</f>
        <v>0</v>
      </c>
      <c r="BF310" s="247">
        <f>IF(N310="znížená",J310,0)</f>
        <v>0</v>
      </c>
      <c r="BG310" s="247">
        <f>IF(N310="zákl. prenesená",J310,0)</f>
        <v>0</v>
      </c>
      <c r="BH310" s="247">
        <f>IF(N310="zníž. prenesená",J310,0)</f>
        <v>0</v>
      </c>
      <c r="BI310" s="247">
        <f>IF(N310="nulová",J310,0)</f>
        <v>0</v>
      </c>
      <c r="BJ310" s="14" t="s">
        <v>85</v>
      </c>
      <c r="BK310" s="247">
        <f>ROUND(I310*H310,2)</f>
        <v>0</v>
      </c>
      <c r="BL310" s="14" t="s">
        <v>180</v>
      </c>
      <c r="BM310" s="246" t="s">
        <v>691</v>
      </c>
    </row>
    <row r="311" s="2" customFormat="1" ht="24.15" customHeight="1">
      <c r="A311" s="35"/>
      <c r="B311" s="36"/>
      <c r="C311" s="234" t="s">
        <v>433</v>
      </c>
      <c r="D311" s="234" t="s">
        <v>153</v>
      </c>
      <c r="E311" s="235" t="s">
        <v>692</v>
      </c>
      <c r="F311" s="236" t="s">
        <v>693</v>
      </c>
      <c r="G311" s="237" t="s">
        <v>201</v>
      </c>
      <c r="H311" s="238">
        <v>87.656000000000006</v>
      </c>
      <c r="I311" s="239"/>
      <c r="J311" s="240">
        <f>ROUND(I311*H311,2)</f>
        <v>0</v>
      </c>
      <c r="K311" s="241"/>
      <c r="L311" s="41"/>
      <c r="M311" s="242" t="s">
        <v>1</v>
      </c>
      <c r="N311" s="243" t="s">
        <v>41</v>
      </c>
      <c r="O311" s="94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6" t="s">
        <v>180</v>
      </c>
      <c r="AT311" s="246" t="s">
        <v>153</v>
      </c>
      <c r="AU311" s="246" t="s">
        <v>85</v>
      </c>
      <c r="AY311" s="14" t="s">
        <v>151</v>
      </c>
      <c r="BE311" s="247">
        <f>IF(N311="základná",J311,0)</f>
        <v>0</v>
      </c>
      <c r="BF311" s="247">
        <f>IF(N311="znížená",J311,0)</f>
        <v>0</v>
      </c>
      <c r="BG311" s="247">
        <f>IF(N311="zákl. prenesená",J311,0)</f>
        <v>0</v>
      </c>
      <c r="BH311" s="247">
        <f>IF(N311="zníž. prenesená",J311,0)</f>
        <v>0</v>
      </c>
      <c r="BI311" s="247">
        <f>IF(N311="nulová",J311,0)</f>
        <v>0</v>
      </c>
      <c r="BJ311" s="14" t="s">
        <v>85</v>
      </c>
      <c r="BK311" s="247">
        <f>ROUND(I311*H311,2)</f>
        <v>0</v>
      </c>
      <c r="BL311" s="14" t="s">
        <v>180</v>
      </c>
      <c r="BM311" s="246" t="s">
        <v>694</v>
      </c>
    </row>
    <row r="312" s="2" customFormat="1" ht="24.15" customHeight="1">
      <c r="A312" s="35"/>
      <c r="B312" s="36"/>
      <c r="C312" s="248" t="s">
        <v>695</v>
      </c>
      <c r="D312" s="248" t="s">
        <v>204</v>
      </c>
      <c r="E312" s="249" t="s">
        <v>696</v>
      </c>
      <c r="F312" s="250" t="s">
        <v>697</v>
      </c>
      <c r="G312" s="251" t="s">
        <v>201</v>
      </c>
      <c r="H312" s="252">
        <v>178.81800000000001</v>
      </c>
      <c r="I312" s="253"/>
      <c r="J312" s="254">
        <f>ROUND(I312*H312,2)</f>
        <v>0</v>
      </c>
      <c r="K312" s="255"/>
      <c r="L312" s="256"/>
      <c r="M312" s="257" t="s">
        <v>1</v>
      </c>
      <c r="N312" s="258" t="s">
        <v>41</v>
      </c>
      <c r="O312" s="94"/>
      <c r="P312" s="244">
        <f>O312*H312</f>
        <v>0</v>
      </c>
      <c r="Q312" s="244">
        <v>0</v>
      </c>
      <c r="R312" s="244">
        <f>Q312*H312</f>
        <v>0</v>
      </c>
      <c r="S312" s="244">
        <v>0</v>
      </c>
      <c r="T312" s="24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6" t="s">
        <v>211</v>
      </c>
      <c r="AT312" s="246" t="s">
        <v>204</v>
      </c>
      <c r="AU312" s="246" t="s">
        <v>85</v>
      </c>
      <c r="AY312" s="14" t="s">
        <v>151</v>
      </c>
      <c r="BE312" s="247">
        <f>IF(N312="základná",J312,0)</f>
        <v>0</v>
      </c>
      <c r="BF312" s="247">
        <f>IF(N312="znížená",J312,0)</f>
        <v>0</v>
      </c>
      <c r="BG312" s="247">
        <f>IF(N312="zákl. prenesená",J312,0)</f>
        <v>0</v>
      </c>
      <c r="BH312" s="247">
        <f>IF(N312="zníž. prenesená",J312,0)</f>
        <v>0</v>
      </c>
      <c r="BI312" s="247">
        <f>IF(N312="nulová",J312,0)</f>
        <v>0</v>
      </c>
      <c r="BJ312" s="14" t="s">
        <v>85</v>
      </c>
      <c r="BK312" s="247">
        <f>ROUND(I312*H312,2)</f>
        <v>0</v>
      </c>
      <c r="BL312" s="14" t="s">
        <v>180</v>
      </c>
      <c r="BM312" s="246" t="s">
        <v>698</v>
      </c>
    </row>
    <row r="313" s="2" customFormat="1" ht="37.8" customHeight="1">
      <c r="A313" s="35"/>
      <c r="B313" s="36"/>
      <c r="C313" s="234" t="s">
        <v>437</v>
      </c>
      <c r="D313" s="234" t="s">
        <v>153</v>
      </c>
      <c r="E313" s="235" t="s">
        <v>699</v>
      </c>
      <c r="F313" s="236" t="s">
        <v>700</v>
      </c>
      <c r="G313" s="237" t="s">
        <v>201</v>
      </c>
      <c r="H313" s="238">
        <v>172.81399999999999</v>
      </c>
      <c r="I313" s="239"/>
      <c r="J313" s="240">
        <f>ROUND(I313*H313,2)</f>
        <v>0</v>
      </c>
      <c r="K313" s="241"/>
      <c r="L313" s="41"/>
      <c r="M313" s="242" t="s">
        <v>1</v>
      </c>
      <c r="N313" s="243" t="s">
        <v>41</v>
      </c>
      <c r="O313" s="94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6" t="s">
        <v>180</v>
      </c>
      <c r="AT313" s="246" t="s">
        <v>153</v>
      </c>
      <c r="AU313" s="246" t="s">
        <v>85</v>
      </c>
      <c r="AY313" s="14" t="s">
        <v>151</v>
      </c>
      <c r="BE313" s="247">
        <f>IF(N313="základná",J313,0)</f>
        <v>0</v>
      </c>
      <c r="BF313" s="247">
        <f>IF(N313="znížená",J313,0)</f>
        <v>0</v>
      </c>
      <c r="BG313" s="247">
        <f>IF(N313="zákl. prenesená",J313,0)</f>
        <v>0</v>
      </c>
      <c r="BH313" s="247">
        <f>IF(N313="zníž. prenesená",J313,0)</f>
        <v>0</v>
      </c>
      <c r="BI313" s="247">
        <f>IF(N313="nulová",J313,0)</f>
        <v>0</v>
      </c>
      <c r="BJ313" s="14" t="s">
        <v>85</v>
      </c>
      <c r="BK313" s="247">
        <f>ROUND(I313*H313,2)</f>
        <v>0</v>
      </c>
      <c r="BL313" s="14" t="s">
        <v>180</v>
      </c>
      <c r="BM313" s="246" t="s">
        <v>701</v>
      </c>
    </row>
    <row r="314" s="2" customFormat="1" ht="21.75" customHeight="1">
      <c r="A314" s="35"/>
      <c r="B314" s="36"/>
      <c r="C314" s="248" t="s">
        <v>702</v>
      </c>
      <c r="D314" s="248" t="s">
        <v>204</v>
      </c>
      <c r="E314" s="249" t="s">
        <v>703</v>
      </c>
      <c r="F314" s="250" t="s">
        <v>704</v>
      </c>
      <c r="G314" s="251" t="s">
        <v>201</v>
      </c>
      <c r="H314" s="252">
        <v>176.27000000000001</v>
      </c>
      <c r="I314" s="253"/>
      <c r="J314" s="254">
        <f>ROUND(I314*H314,2)</f>
        <v>0</v>
      </c>
      <c r="K314" s="255"/>
      <c r="L314" s="256"/>
      <c r="M314" s="257" t="s">
        <v>1</v>
      </c>
      <c r="N314" s="258" t="s">
        <v>41</v>
      </c>
      <c r="O314" s="94"/>
      <c r="P314" s="244">
        <f>O314*H314</f>
        <v>0</v>
      </c>
      <c r="Q314" s="244">
        <v>0</v>
      </c>
      <c r="R314" s="244">
        <f>Q314*H314</f>
        <v>0</v>
      </c>
      <c r="S314" s="244">
        <v>0</v>
      </c>
      <c r="T314" s="24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6" t="s">
        <v>211</v>
      </c>
      <c r="AT314" s="246" t="s">
        <v>204</v>
      </c>
      <c r="AU314" s="246" t="s">
        <v>85</v>
      </c>
      <c r="AY314" s="14" t="s">
        <v>151</v>
      </c>
      <c r="BE314" s="247">
        <f>IF(N314="základná",J314,0)</f>
        <v>0</v>
      </c>
      <c r="BF314" s="247">
        <f>IF(N314="znížená",J314,0)</f>
        <v>0</v>
      </c>
      <c r="BG314" s="247">
        <f>IF(N314="zákl. prenesená",J314,0)</f>
        <v>0</v>
      </c>
      <c r="BH314" s="247">
        <f>IF(N314="zníž. prenesená",J314,0)</f>
        <v>0</v>
      </c>
      <c r="BI314" s="247">
        <f>IF(N314="nulová",J314,0)</f>
        <v>0</v>
      </c>
      <c r="BJ314" s="14" t="s">
        <v>85</v>
      </c>
      <c r="BK314" s="247">
        <f>ROUND(I314*H314,2)</f>
        <v>0</v>
      </c>
      <c r="BL314" s="14" t="s">
        <v>180</v>
      </c>
      <c r="BM314" s="246" t="s">
        <v>705</v>
      </c>
    </row>
    <row r="315" s="2" customFormat="1" ht="24.15" customHeight="1">
      <c r="A315" s="35"/>
      <c r="B315" s="36"/>
      <c r="C315" s="234" t="s">
        <v>440</v>
      </c>
      <c r="D315" s="234" t="s">
        <v>153</v>
      </c>
      <c r="E315" s="235" t="s">
        <v>706</v>
      </c>
      <c r="F315" s="236" t="s">
        <v>707</v>
      </c>
      <c r="G315" s="237" t="s">
        <v>201</v>
      </c>
      <c r="H315" s="238">
        <v>19.622</v>
      </c>
      <c r="I315" s="239"/>
      <c r="J315" s="240">
        <f>ROUND(I315*H315,2)</f>
        <v>0</v>
      </c>
      <c r="K315" s="241"/>
      <c r="L315" s="41"/>
      <c r="M315" s="242" t="s">
        <v>1</v>
      </c>
      <c r="N315" s="243" t="s">
        <v>41</v>
      </c>
      <c r="O315" s="94"/>
      <c r="P315" s="244">
        <f>O315*H315</f>
        <v>0</v>
      </c>
      <c r="Q315" s="244">
        <v>0</v>
      </c>
      <c r="R315" s="244">
        <f>Q315*H315</f>
        <v>0</v>
      </c>
      <c r="S315" s="244">
        <v>0</v>
      </c>
      <c r="T315" s="24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6" t="s">
        <v>180</v>
      </c>
      <c r="AT315" s="246" t="s">
        <v>153</v>
      </c>
      <c r="AU315" s="246" t="s">
        <v>85</v>
      </c>
      <c r="AY315" s="14" t="s">
        <v>151</v>
      </c>
      <c r="BE315" s="247">
        <f>IF(N315="základná",J315,0)</f>
        <v>0</v>
      </c>
      <c r="BF315" s="247">
        <f>IF(N315="znížená",J315,0)</f>
        <v>0</v>
      </c>
      <c r="BG315" s="247">
        <f>IF(N315="zákl. prenesená",J315,0)</f>
        <v>0</v>
      </c>
      <c r="BH315" s="247">
        <f>IF(N315="zníž. prenesená",J315,0)</f>
        <v>0</v>
      </c>
      <c r="BI315" s="247">
        <f>IF(N315="nulová",J315,0)</f>
        <v>0</v>
      </c>
      <c r="BJ315" s="14" t="s">
        <v>85</v>
      </c>
      <c r="BK315" s="247">
        <f>ROUND(I315*H315,2)</f>
        <v>0</v>
      </c>
      <c r="BL315" s="14" t="s">
        <v>180</v>
      </c>
      <c r="BM315" s="246" t="s">
        <v>708</v>
      </c>
    </row>
    <row r="316" s="2" customFormat="1" ht="21.75" customHeight="1">
      <c r="A316" s="35"/>
      <c r="B316" s="36"/>
      <c r="C316" s="248" t="s">
        <v>709</v>
      </c>
      <c r="D316" s="248" t="s">
        <v>204</v>
      </c>
      <c r="E316" s="249" t="s">
        <v>710</v>
      </c>
      <c r="F316" s="250" t="s">
        <v>711</v>
      </c>
      <c r="G316" s="251" t="s">
        <v>201</v>
      </c>
      <c r="H316" s="252">
        <v>20.013999999999999</v>
      </c>
      <c r="I316" s="253"/>
      <c r="J316" s="254">
        <f>ROUND(I316*H316,2)</f>
        <v>0</v>
      </c>
      <c r="K316" s="255"/>
      <c r="L316" s="256"/>
      <c r="M316" s="257" t="s">
        <v>1</v>
      </c>
      <c r="N316" s="258" t="s">
        <v>41</v>
      </c>
      <c r="O316" s="94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6" t="s">
        <v>211</v>
      </c>
      <c r="AT316" s="246" t="s">
        <v>204</v>
      </c>
      <c r="AU316" s="246" t="s">
        <v>85</v>
      </c>
      <c r="AY316" s="14" t="s">
        <v>151</v>
      </c>
      <c r="BE316" s="247">
        <f>IF(N316="základná",J316,0)</f>
        <v>0</v>
      </c>
      <c r="BF316" s="247">
        <f>IF(N316="znížená",J316,0)</f>
        <v>0</v>
      </c>
      <c r="BG316" s="247">
        <f>IF(N316="zákl. prenesená",J316,0)</f>
        <v>0</v>
      </c>
      <c r="BH316" s="247">
        <f>IF(N316="zníž. prenesená",J316,0)</f>
        <v>0</v>
      </c>
      <c r="BI316" s="247">
        <f>IF(N316="nulová",J316,0)</f>
        <v>0</v>
      </c>
      <c r="BJ316" s="14" t="s">
        <v>85</v>
      </c>
      <c r="BK316" s="247">
        <f>ROUND(I316*H316,2)</f>
        <v>0</v>
      </c>
      <c r="BL316" s="14" t="s">
        <v>180</v>
      </c>
      <c r="BM316" s="246" t="s">
        <v>712</v>
      </c>
    </row>
    <row r="317" s="2" customFormat="1" ht="24.15" customHeight="1">
      <c r="A317" s="35"/>
      <c r="B317" s="36"/>
      <c r="C317" s="234" t="s">
        <v>444</v>
      </c>
      <c r="D317" s="234" t="s">
        <v>153</v>
      </c>
      <c r="E317" s="235" t="s">
        <v>713</v>
      </c>
      <c r="F317" s="236" t="s">
        <v>714</v>
      </c>
      <c r="G317" s="237" t="s">
        <v>201</v>
      </c>
      <c r="H317" s="238">
        <v>172.81399999999999</v>
      </c>
      <c r="I317" s="239"/>
      <c r="J317" s="240">
        <f>ROUND(I317*H317,2)</f>
        <v>0</v>
      </c>
      <c r="K317" s="241"/>
      <c r="L317" s="41"/>
      <c r="M317" s="242" t="s">
        <v>1</v>
      </c>
      <c r="N317" s="243" t="s">
        <v>41</v>
      </c>
      <c r="O317" s="94"/>
      <c r="P317" s="244">
        <f>O317*H317</f>
        <v>0</v>
      </c>
      <c r="Q317" s="244">
        <v>0</v>
      </c>
      <c r="R317" s="244">
        <f>Q317*H317</f>
        <v>0</v>
      </c>
      <c r="S317" s="244">
        <v>0</v>
      </c>
      <c r="T317" s="245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6" t="s">
        <v>180</v>
      </c>
      <c r="AT317" s="246" t="s">
        <v>153</v>
      </c>
      <c r="AU317" s="246" t="s">
        <v>85</v>
      </c>
      <c r="AY317" s="14" t="s">
        <v>151</v>
      </c>
      <c r="BE317" s="247">
        <f>IF(N317="základná",J317,0)</f>
        <v>0</v>
      </c>
      <c r="BF317" s="247">
        <f>IF(N317="znížená",J317,0)</f>
        <v>0</v>
      </c>
      <c r="BG317" s="247">
        <f>IF(N317="zákl. prenesená",J317,0)</f>
        <v>0</v>
      </c>
      <c r="BH317" s="247">
        <f>IF(N317="zníž. prenesená",J317,0)</f>
        <v>0</v>
      </c>
      <c r="BI317" s="247">
        <f>IF(N317="nulová",J317,0)</f>
        <v>0</v>
      </c>
      <c r="BJ317" s="14" t="s">
        <v>85</v>
      </c>
      <c r="BK317" s="247">
        <f>ROUND(I317*H317,2)</f>
        <v>0</v>
      </c>
      <c r="BL317" s="14" t="s">
        <v>180</v>
      </c>
      <c r="BM317" s="246" t="s">
        <v>715</v>
      </c>
    </row>
    <row r="318" s="2" customFormat="1" ht="21.75" customHeight="1">
      <c r="A318" s="35"/>
      <c r="B318" s="36"/>
      <c r="C318" s="248" t="s">
        <v>716</v>
      </c>
      <c r="D318" s="248" t="s">
        <v>204</v>
      </c>
      <c r="E318" s="249" t="s">
        <v>717</v>
      </c>
      <c r="F318" s="250" t="s">
        <v>718</v>
      </c>
      <c r="G318" s="251" t="s">
        <v>201</v>
      </c>
      <c r="H318" s="252">
        <v>176.27000000000001</v>
      </c>
      <c r="I318" s="253"/>
      <c r="J318" s="254">
        <f>ROUND(I318*H318,2)</f>
        <v>0</v>
      </c>
      <c r="K318" s="255"/>
      <c r="L318" s="256"/>
      <c r="M318" s="257" t="s">
        <v>1</v>
      </c>
      <c r="N318" s="258" t="s">
        <v>41</v>
      </c>
      <c r="O318" s="94"/>
      <c r="P318" s="244">
        <f>O318*H318</f>
        <v>0</v>
      </c>
      <c r="Q318" s="244">
        <v>0</v>
      </c>
      <c r="R318" s="244">
        <f>Q318*H318</f>
        <v>0</v>
      </c>
      <c r="S318" s="244">
        <v>0</v>
      </c>
      <c r="T318" s="24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6" t="s">
        <v>211</v>
      </c>
      <c r="AT318" s="246" t="s">
        <v>204</v>
      </c>
      <c r="AU318" s="246" t="s">
        <v>85</v>
      </c>
      <c r="AY318" s="14" t="s">
        <v>151</v>
      </c>
      <c r="BE318" s="247">
        <f>IF(N318="základná",J318,0)</f>
        <v>0</v>
      </c>
      <c r="BF318" s="247">
        <f>IF(N318="znížená",J318,0)</f>
        <v>0</v>
      </c>
      <c r="BG318" s="247">
        <f>IF(N318="zákl. prenesená",J318,0)</f>
        <v>0</v>
      </c>
      <c r="BH318" s="247">
        <f>IF(N318="zníž. prenesená",J318,0)</f>
        <v>0</v>
      </c>
      <c r="BI318" s="247">
        <f>IF(N318="nulová",J318,0)</f>
        <v>0</v>
      </c>
      <c r="BJ318" s="14" t="s">
        <v>85</v>
      </c>
      <c r="BK318" s="247">
        <f>ROUND(I318*H318,2)</f>
        <v>0</v>
      </c>
      <c r="BL318" s="14" t="s">
        <v>180</v>
      </c>
      <c r="BM318" s="246" t="s">
        <v>719</v>
      </c>
    </row>
    <row r="319" s="2" customFormat="1" ht="24.15" customHeight="1">
      <c r="A319" s="35"/>
      <c r="B319" s="36"/>
      <c r="C319" s="234" t="s">
        <v>447</v>
      </c>
      <c r="D319" s="234" t="s">
        <v>153</v>
      </c>
      <c r="E319" s="235" t="s">
        <v>720</v>
      </c>
      <c r="F319" s="236" t="s">
        <v>721</v>
      </c>
      <c r="G319" s="237" t="s">
        <v>582</v>
      </c>
      <c r="H319" s="259"/>
      <c r="I319" s="239"/>
      <c r="J319" s="240">
        <f>ROUND(I319*H319,2)</f>
        <v>0</v>
      </c>
      <c r="K319" s="241"/>
      <c r="L319" s="41"/>
      <c r="M319" s="242" t="s">
        <v>1</v>
      </c>
      <c r="N319" s="243" t="s">
        <v>41</v>
      </c>
      <c r="O319" s="94"/>
      <c r="P319" s="244">
        <f>O319*H319</f>
        <v>0</v>
      </c>
      <c r="Q319" s="244">
        <v>0</v>
      </c>
      <c r="R319" s="244">
        <f>Q319*H319</f>
        <v>0</v>
      </c>
      <c r="S319" s="244">
        <v>0</v>
      </c>
      <c r="T319" s="24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6" t="s">
        <v>180</v>
      </c>
      <c r="AT319" s="246" t="s">
        <v>153</v>
      </c>
      <c r="AU319" s="246" t="s">
        <v>85</v>
      </c>
      <c r="AY319" s="14" t="s">
        <v>151</v>
      </c>
      <c r="BE319" s="247">
        <f>IF(N319="základná",J319,0)</f>
        <v>0</v>
      </c>
      <c r="BF319" s="247">
        <f>IF(N319="znížená",J319,0)</f>
        <v>0</v>
      </c>
      <c r="BG319" s="247">
        <f>IF(N319="zákl. prenesená",J319,0)</f>
        <v>0</v>
      </c>
      <c r="BH319" s="247">
        <f>IF(N319="zníž. prenesená",J319,0)</f>
        <v>0</v>
      </c>
      <c r="BI319" s="247">
        <f>IF(N319="nulová",J319,0)</f>
        <v>0</v>
      </c>
      <c r="BJ319" s="14" t="s">
        <v>85</v>
      </c>
      <c r="BK319" s="247">
        <f>ROUND(I319*H319,2)</f>
        <v>0</v>
      </c>
      <c r="BL319" s="14" t="s">
        <v>180</v>
      </c>
      <c r="BM319" s="246" t="s">
        <v>722</v>
      </c>
    </row>
    <row r="320" s="12" customFormat="1" ht="22.8" customHeight="1">
      <c r="A320" s="12"/>
      <c r="B320" s="218"/>
      <c r="C320" s="219"/>
      <c r="D320" s="220" t="s">
        <v>74</v>
      </c>
      <c r="E320" s="232" t="s">
        <v>723</v>
      </c>
      <c r="F320" s="232" t="s">
        <v>724</v>
      </c>
      <c r="G320" s="219"/>
      <c r="H320" s="219"/>
      <c r="I320" s="222"/>
      <c r="J320" s="233">
        <f>BK320</f>
        <v>0</v>
      </c>
      <c r="K320" s="219"/>
      <c r="L320" s="224"/>
      <c r="M320" s="225"/>
      <c r="N320" s="226"/>
      <c r="O320" s="226"/>
      <c r="P320" s="227">
        <f>P321</f>
        <v>0</v>
      </c>
      <c r="Q320" s="226"/>
      <c r="R320" s="227">
        <f>R321</f>
        <v>0</v>
      </c>
      <c r="S320" s="226"/>
      <c r="T320" s="228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29" t="s">
        <v>85</v>
      </c>
      <c r="AT320" s="230" t="s">
        <v>74</v>
      </c>
      <c r="AU320" s="230" t="s">
        <v>81</v>
      </c>
      <c r="AY320" s="229" t="s">
        <v>151</v>
      </c>
      <c r="BK320" s="231">
        <f>BK321</f>
        <v>0</v>
      </c>
    </row>
    <row r="321" s="2" customFormat="1" ht="16.5" customHeight="1">
      <c r="A321" s="35"/>
      <c r="B321" s="36"/>
      <c r="C321" s="234" t="s">
        <v>451</v>
      </c>
      <c r="D321" s="234" t="s">
        <v>153</v>
      </c>
      <c r="E321" s="235" t="s">
        <v>725</v>
      </c>
      <c r="F321" s="236" t="s">
        <v>726</v>
      </c>
      <c r="G321" s="237" t="s">
        <v>727</v>
      </c>
      <c r="H321" s="238">
        <v>1</v>
      </c>
      <c r="I321" s="239"/>
      <c r="J321" s="240">
        <f>ROUND(I321*H321,2)</f>
        <v>0</v>
      </c>
      <c r="K321" s="241"/>
      <c r="L321" s="41"/>
      <c r="M321" s="242" t="s">
        <v>1</v>
      </c>
      <c r="N321" s="243" t="s">
        <v>41</v>
      </c>
      <c r="O321" s="94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6" t="s">
        <v>180</v>
      </c>
      <c r="AT321" s="246" t="s">
        <v>153</v>
      </c>
      <c r="AU321" s="246" t="s">
        <v>85</v>
      </c>
      <c r="AY321" s="14" t="s">
        <v>151</v>
      </c>
      <c r="BE321" s="247">
        <f>IF(N321="základná",J321,0)</f>
        <v>0</v>
      </c>
      <c r="BF321" s="247">
        <f>IF(N321="znížená",J321,0)</f>
        <v>0</v>
      </c>
      <c r="BG321" s="247">
        <f>IF(N321="zákl. prenesená",J321,0)</f>
        <v>0</v>
      </c>
      <c r="BH321" s="247">
        <f>IF(N321="zníž. prenesená",J321,0)</f>
        <v>0</v>
      </c>
      <c r="BI321" s="247">
        <f>IF(N321="nulová",J321,0)</f>
        <v>0</v>
      </c>
      <c r="BJ321" s="14" t="s">
        <v>85</v>
      </c>
      <c r="BK321" s="247">
        <f>ROUND(I321*H321,2)</f>
        <v>0</v>
      </c>
      <c r="BL321" s="14" t="s">
        <v>180</v>
      </c>
      <c r="BM321" s="246" t="s">
        <v>728</v>
      </c>
    </row>
    <row r="322" s="12" customFormat="1" ht="22.8" customHeight="1">
      <c r="A322" s="12"/>
      <c r="B322" s="218"/>
      <c r="C322" s="219"/>
      <c r="D322" s="220" t="s">
        <v>74</v>
      </c>
      <c r="E322" s="232" t="s">
        <v>729</v>
      </c>
      <c r="F322" s="232" t="s">
        <v>730</v>
      </c>
      <c r="G322" s="219"/>
      <c r="H322" s="219"/>
      <c r="I322" s="222"/>
      <c r="J322" s="233">
        <f>BK322</f>
        <v>0</v>
      </c>
      <c r="K322" s="219"/>
      <c r="L322" s="224"/>
      <c r="M322" s="225"/>
      <c r="N322" s="226"/>
      <c r="O322" s="226"/>
      <c r="P322" s="227">
        <f>SUM(P323:P327)</f>
        <v>0</v>
      </c>
      <c r="Q322" s="226"/>
      <c r="R322" s="227">
        <f>SUM(R323:R327)</f>
        <v>0</v>
      </c>
      <c r="S322" s="226"/>
      <c r="T322" s="228">
        <f>SUM(T323:T327)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29" t="s">
        <v>85</v>
      </c>
      <c r="AT322" s="230" t="s">
        <v>74</v>
      </c>
      <c r="AU322" s="230" t="s">
        <v>81</v>
      </c>
      <c r="AY322" s="229" t="s">
        <v>151</v>
      </c>
      <c r="BK322" s="231">
        <f>SUM(BK323:BK327)</f>
        <v>0</v>
      </c>
    </row>
    <row r="323" s="2" customFormat="1" ht="21.75" customHeight="1">
      <c r="A323" s="35"/>
      <c r="B323" s="36"/>
      <c r="C323" s="234" t="s">
        <v>454</v>
      </c>
      <c r="D323" s="234" t="s">
        <v>153</v>
      </c>
      <c r="E323" s="235" t="s">
        <v>731</v>
      </c>
      <c r="F323" s="236" t="s">
        <v>732</v>
      </c>
      <c r="G323" s="237" t="s">
        <v>269</v>
      </c>
      <c r="H323" s="238">
        <v>1</v>
      </c>
      <c r="I323" s="239"/>
      <c r="J323" s="240">
        <f>ROUND(I323*H323,2)</f>
        <v>0</v>
      </c>
      <c r="K323" s="241"/>
      <c r="L323" s="41"/>
      <c r="M323" s="242" t="s">
        <v>1</v>
      </c>
      <c r="N323" s="243" t="s">
        <v>41</v>
      </c>
      <c r="O323" s="94"/>
      <c r="P323" s="244">
        <f>O323*H323</f>
        <v>0</v>
      </c>
      <c r="Q323" s="244">
        <v>0</v>
      </c>
      <c r="R323" s="244">
        <f>Q323*H323</f>
        <v>0</v>
      </c>
      <c r="S323" s="244">
        <v>0</v>
      </c>
      <c r="T323" s="245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6" t="s">
        <v>180</v>
      </c>
      <c r="AT323" s="246" t="s">
        <v>153</v>
      </c>
      <c r="AU323" s="246" t="s">
        <v>85</v>
      </c>
      <c r="AY323" s="14" t="s">
        <v>151</v>
      </c>
      <c r="BE323" s="247">
        <f>IF(N323="základná",J323,0)</f>
        <v>0</v>
      </c>
      <c r="BF323" s="247">
        <f>IF(N323="znížená",J323,0)</f>
        <v>0</v>
      </c>
      <c r="BG323" s="247">
        <f>IF(N323="zákl. prenesená",J323,0)</f>
        <v>0</v>
      </c>
      <c r="BH323" s="247">
        <f>IF(N323="zníž. prenesená",J323,0)</f>
        <v>0</v>
      </c>
      <c r="BI323" s="247">
        <f>IF(N323="nulová",J323,0)</f>
        <v>0</v>
      </c>
      <c r="BJ323" s="14" t="s">
        <v>85</v>
      </c>
      <c r="BK323" s="247">
        <f>ROUND(I323*H323,2)</f>
        <v>0</v>
      </c>
      <c r="BL323" s="14" t="s">
        <v>180</v>
      </c>
      <c r="BM323" s="246" t="s">
        <v>733</v>
      </c>
    </row>
    <row r="324" s="2" customFormat="1" ht="24.15" customHeight="1">
      <c r="A324" s="35"/>
      <c r="B324" s="36"/>
      <c r="C324" s="248" t="s">
        <v>734</v>
      </c>
      <c r="D324" s="248" t="s">
        <v>204</v>
      </c>
      <c r="E324" s="249" t="s">
        <v>735</v>
      </c>
      <c r="F324" s="250" t="s">
        <v>736</v>
      </c>
      <c r="G324" s="251" t="s">
        <v>269</v>
      </c>
      <c r="H324" s="252">
        <v>1</v>
      </c>
      <c r="I324" s="253"/>
      <c r="J324" s="254">
        <f>ROUND(I324*H324,2)</f>
        <v>0</v>
      </c>
      <c r="K324" s="255"/>
      <c r="L324" s="256"/>
      <c r="M324" s="257" t="s">
        <v>1</v>
      </c>
      <c r="N324" s="258" t="s">
        <v>41</v>
      </c>
      <c r="O324" s="94"/>
      <c r="P324" s="244">
        <f>O324*H324</f>
        <v>0</v>
      </c>
      <c r="Q324" s="244">
        <v>0</v>
      </c>
      <c r="R324" s="244">
        <f>Q324*H324</f>
        <v>0</v>
      </c>
      <c r="S324" s="244">
        <v>0</v>
      </c>
      <c r="T324" s="245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6" t="s">
        <v>211</v>
      </c>
      <c r="AT324" s="246" t="s">
        <v>204</v>
      </c>
      <c r="AU324" s="246" t="s">
        <v>85</v>
      </c>
      <c r="AY324" s="14" t="s">
        <v>151</v>
      </c>
      <c r="BE324" s="247">
        <f>IF(N324="základná",J324,0)</f>
        <v>0</v>
      </c>
      <c r="BF324" s="247">
        <f>IF(N324="znížená",J324,0)</f>
        <v>0</v>
      </c>
      <c r="BG324" s="247">
        <f>IF(N324="zákl. prenesená",J324,0)</f>
        <v>0</v>
      </c>
      <c r="BH324" s="247">
        <f>IF(N324="zníž. prenesená",J324,0)</f>
        <v>0</v>
      </c>
      <c r="BI324" s="247">
        <f>IF(N324="nulová",J324,0)</f>
        <v>0</v>
      </c>
      <c r="BJ324" s="14" t="s">
        <v>85</v>
      </c>
      <c r="BK324" s="247">
        <f>ROUND(I324*H324,2)</f>
        <v>0</v>
      </c>
      <c r="BL324" s="14" t="s">
        <v>180</v>
      </c>
      <c r="BM324" s="246" t="s">
        <v>737</v>
      </c>
    </row>
    <row r="325" s="2" customFormat="1" ht="16.5" customHeight="1">
      <c r="A325" s="35"/>
      <c r="B325" s="36"/>
      <c r="C325" s="234" t="s">
        <v>459</v>
      </c>
      <c r="D325" s="234" t="s">
        <v>153</v>
      </c>
      <c r="E325" s="235" t="s">
        <v>738</v>
      </c>
      <c r="F325" s="236" t="s">
        <v>739</v>
      </c>
      <c r="G325" s="237" t="s">
        <v>269</v>
      </c>
      <c r="H325" s="238">
        <v>9</v>
      </c>
      <c r="I325" s="239"/>
      <c r="J325" s="240">
        <f>ROUND(I325*H325,2)</f>
        <v>0</v>
      </c>
      <c r="K325" s="241"/>
      <c r="L325" s="41"/>
      <c r="M325" s="242" t="s">
        <v>1</v>
      </c>
      <c r="N325" s="243" t="s">
        <v>41</v>
      </c>
      <c r="O325" s="94"/>
      <c r="P325" s="244">
        <f>O325*H325</f>
        <v>0</v>
      </c>
      <c r="Q325" s="244">
        <v>0</v>
      </c>
      <c r="R325" s="244">
        <f>Q325*H325</f>
        <v>0</v>
      </c>
      <c r="S325" s="244">
        <v>0</v>
      </c>
      <c r="T325" s="245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6" t="s">
        <v>180</v>
      </c>
      <c r="AT325" s="246" t="s">
        <v>153</v>
      </c>
      <c r="AU325" s="246" t="s">
        <v>85</v>
      </c>
      <c r="AY325" s="14" t="s">
        <v>151</v>
      </c>
      <c r="BE325" s="247">
        <f>IF(N325="základná",J325,0)</f>
        <v>0</v>
      </c>
      <c r="BF325" s="247">
        <f>IF(N325="znížená",J325,0)</f>
        <v>0</v>
      </c>
      <c r="BG325" s="247">
        <f>IF(N325="zákl. prenesená",J325,0)</f>
        <v>0</v>
      </c>
      <c r="BH325" s="247">
        <f>IF(N325="zníž. prenesená",J325,0)</f>
        <v>0</v>
      </c>
      <c r="BI325" s="247">
        <f>IF(N325="nulová",J325,0)</f>
        <v>0</v>
      </c>
      <c r="BJ325" s="14" t="s">
        <v>85</v>
      </c>
      <c r="BK325" s="247">
        <f>ROUND(I325*H325,2)</f>
        <v>0</v>
      </c>
      <c r="BL325" s="14" t="s">
        <v>180</v>
      </c>
      <c r="BM325" s="246" t="s">
        <v>740</v>
      </c>
    </row>
    <row r="326" s="2" customFormat="1" ht="21.75" customHeight="1">
      <c r="A326" s="35"/>
      <c r="B326" s="36"/>
      <c r="C326" s="248" t="s">
        <v>741</v>
      </c>
      <c r="D326" s="248" t="s">
        <v>204</v>
      </c>
      <c r="E326" s="249" t="s">
        <v>742</v>
      </c>
      <c r="F326" s="250" t="s">
        <v>743</v>
      </c>
      <c r="G326" s="251" t="s">
        <v>269</v>
      </c>
      <c r="H326" s="252">
        <v>3</v>
      </c>
      <c r="I326" s="253"/>
      <c r="J326" s="254">
        <f>ROUND(I326*H326,2)</f>
        <v>0</v>
      </c>
      <c r="K326" s="255"/>
      <c r="L326" s="256"/>
      <c r="M326" s="257" t="s">
        <v>1</v>
      </c>
      <c r="N326" s="258" t="s">
        <v>41</v>
      </c>
      <c r="O326" s="94"/>
      <c r="P326" s="244">
        <f>O326*H326</f>
        <v>0</v>
      </c>
      <c r="Q326" s="244">
        <v>0</v>
      </c>
      <c r="R326" s="244">
        <f>Q326*H326</f>
        <v>0</v>
      </c>
      <c r="S326" s="244">
        <v>0</v>
      </c>
      <c r="T326" s="245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6" t="s">
        <v>211</v>
      </c>
      <c r="AT326" s="246" t="s">
        <v>204</v>
      </c>
      <c r="AU326" s="246" t="s">
        <v>85</v>
      </c>
      <c r="AY326" s="14" t="s">
        <v>151</v>
      </c>
      <c r="BE326" s="247">
        <f>IF(N326="základná",J326,0)</f>
        <v>0</v>
      </c>
      <c r="BF326" s="247">
        <f>IF(N326="znížená",J326,0)</f>
        <v>0</v>
      </c>
      <c r="BG326" s="247">
        <f>IF(N326="zákl. prenesená",J326,0)</f>
        <v>0</v>
      </c>
      <c r="BH326" s="247">
        <f>IF(N326="zníž. prenesená",J326,0)</f>
        <v>0</v>
      </c>
      <c r="BI326" s="247">
        <f>IF(N326="nulová",J326,0)</f>
        <v>0</v>
      </c>
      <c r="BJ326" s="14" t="s">
        <v>85</v>
      </c>
      <c r="BK326" s="247">
        <f>ROUND(I326*H326,2)</f>
        <v>0</v>
      </c>
      <c r="BL326" s="14" t="s">
        <v>180</v>
      </c>
      <c r="BM326" s="246" t="s">
        <v>744</v>
      </c>
    </row>
    <row r="327" s="2" customFormat="1" ht="21.75" customHeight="1">
      <c r="A327" s="35"/>
      <c r="B327" s="36"/>
      <c r="C327" s="248" t="s">
        <v>462</v>
      </c>
      <c r="D327" s="248" t="s">
        <v>204</v>
      </c>
      <c r="E327" s="249" t="s">
        <v>745</v>
      </c>
      <c r="F327" s="250" t="s">
        <v>746</v>
      </c>
      <c r="G327" s="251" t="s">
        <v>269</v>
      </c>
      <c r="H327" s="252">
        <v>6</v>
      </c>
      <c r="I327" s="253"/>
      <c r="J327" s="254">
        <f>ROUND(I327*H327,2)</f>
        <v>0</v>
      </c>
      <c r="K327" s="255"/>
      <c r="L327" s="256"/>
      <c r="M327" s="257" t="s">
        <v>1</v>
      </c>
      <c r="N327" s="258" t="s">
        <v>41</v>
      </c>
      <c r="O327" s="94"/>
      <c r="P327" s="244">
        <f>O327*H327</f>
        <v>0</v>
      </c>
      <c r="Q327" s="244">
        <v>0</v>
      </c>
      <c r="R327" s="244">
        <f>Q327*H327</f>
        <v>0</v>
      </c>
      <c r="S327" s="244">
        <v>0</v>
      </c>
      <c r="T327" s="245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6" t="s">
        <v>211</v>
      </c>
      <c r="AT327" s="246" t="s">
        <v>204</v>
      </c>
      <c r="AU327" s="246" t="s">
        <v>85</v>
      </c>
      <c r="AY327" s="14" t="s">
        <v>151</v>
      </c>
      <c r="BE327" s="247">
        <f>IF(N327="základná",J327,0)</f>
        <v>0</v>
      </c>
      <c r="BF327" s="247">
        <f>IF(N327="znížená",J327,0)</f>
        <v>0</v>
      </c>
      <c r="BG327" s="247">
        <f>IF(N327="zákl. prenesená",J327,0)</f>
        <v>0</v>
      </c>
      <c r="BH327" s="247">
        <f>IF(N327="zníž. prenesená",J327,0)</f>
        <v>0</v>
      </c>
      <c r="BI327" s="247">
        <f>IF(N327="nulová",J327,0)</f>
        <v>0</v>
      </c>
      <c r="BJ327" s="14" t="s">
        <v>85</v>
      </c>
      <c r="BK327" s="247">
        <f>ROUND(I327*H327,2)</f>
        <v>0</v>
      </c>
      <c r="BL327" s="14" t="s">
        <v>180</v>
      </c>
      <c r="BM327" s="246" t="s">
        <v>747</v>
      </c>
    </row>
    <row r="328" s="12" customFormat="1" ht="22.8" customHeight="1">
      <c r="A328" s="12"/>
      <c r="B328" s="218"/>
      <c r="C328" s="219"/>
      <c r="D328" s="220" t="s">
        <v>74</v>
      </c>
      <c r="E328" s="232" t="s">
        <v>748</v>
      </c>
      <c r="F328" s="232" t="s">
        <v>749</v>
      </c>
      <c r="G328" s="219"/>
      <c r="H328" s="219"/>
      <c r="I328" s="222"/>
      <c r="J328" s="233">
        <f>BK328</f>
        <v>0</v>
      </c>
      <c r="K328" s="219"/>
      <c r="L328" s="224"/>
      <c r="M328" s="225"/>
      <c r="N328" s="226"/>
      <c r="O328" s="226"/>
      <c r="P328" s="227">
        <f>SUM(P329:P343)</f>
        <v>0</v>
      </c>
      <c r="Q328" s="226"/>
      <c r="R328" s="227">
        <f>SUM(R329:R343)</f>
        <v>0</v>
      </c>
      <c r="S328" s="226"/>
      <c r="T328" s="228">
        <f>SUM(T329:T343)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29" t="s">
        <v>85</v>
      </c>
      <c r="AT328" s="230" t="s">
        <v>74</v>
      </c>
      <c r="AU328" s="230" t="s">
        <v>81</v>
      </c>
      <c r="AY328" s="229" t="s">
        <v>151</v>
      </c>
      <c r="BK328" s="231">
        <f>SUM(BK329:BK343)</f>
        <v>0</v>
      </c>
    </row>
    <row r="329" s="2" customFormat="1" ht="24.15" customHeight="1">
      <c r="A329" s="35"/>
      <c r="B329" s="36"/>
      <c r="C329" s="234" t="s">
        <v>750</v>
      </c>
      <c r="D329" s="234" t="s">
        <v>153</v>
      </c>
      <c r="E329" s="235" t="s">
        <v>751</v>
      </c>
      <c r="F329" s="236" t="s">
        <v>752</v>
      </c>
      <c r="G329" s="237" t="s">
        <v>218</v>
      </c>
      <c r="H329" s="238">
        <v>39.609999999999999</v>
      </c>
      <c r="I329" s="239"/>
      <c r="J329" s="240">
        <f>ROUND(I329*H329,2)</f>
        <v>0</v>
      </c>
      <c r="K329" s="241"/>
      <c r="L329" s="41"/>
      <c r="M329" s="242" t="s">
        <v>1</v>
      </c>
      <c r="N329" s="243" t="s">
        <v>41</v>
      </c>
      <c r="O329" s="94"/>
      <c r="P329" s="244">
        <f>O329*H329</f>
        <v>0</v>
      </c>
      <c r="Q329" s="244">
        <v>0</v>
      </c>
      <c r="R329" s="244">
        <f>Q329*H329</f>
        <v>0</v>
      </c>
      <c r="S329" s="244">
        <v>0</v>
      </c>
      <c r="T329" s="245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6" t="s">
        <v>180</v>
      </c>
      <c r="AT329" s="246" t="s">
        <v>153</v>
      </c>
      <c r="AU329" s="246" t="s">
        <v>85</v>
      </c>
      <c r="AY329" s="14" t="s">
        <v>151</v>
      </c>
      <c r="BE329" s="247">
        <f>IF(N329="základná",J329,0)</f>
        <v>0</v>
      </c>
      <c r="BF329" s="247">
        <f>IF(N329="znížená",J329,0)</f>
        <v>0</v>
      </c>
      <c r="BG329" s="247">
        <f>IF(N329="zákl. prenesená",J329,0)</f>
        <v>0</v>
      </c>
      <c r="BH329" s="247">
        <f>IF(N329="zníž. prenesená",J329,0)</f>
        <v>0</v>
      </c>
      <c r="BI329" s="247">
        <f>IF(N329="nulová",J329,0)</f>
        <v>0</v>
      </c>
      <c r="BJ329" s="14" t="s">
        <v>85</v>
      </c>
      <c r="BK329" s="247">
        <f>ROUND(I329*H329,2)</f>
        <v>0</v>
      </c>
      <c r="BL329" s="14" t="s">
        <v>180</v>
      </c>
      <c r="BM329" s="246" t="s">
        <v>753</v>
      </c>
    </row>
    <row r="330" s="2" customFormat="1" ht="24.15" customHeight="1">
      <c r="A330" s="35"/>
      <c r="B330" s="36"/>
      <c r="C330" s="234" t="s">
        <v>469</v>
      </c>
      <c r="D330" s="234" t="s">
        <v>153</v>
      </c>
      <c r="E330" s="235" t="s">
        <v>754</v>
      </c>
      <c r="F330" s="236" t="s">
        <v>755</v>
      </c>
      <c r="G330" s="237" t="s">
        <v>218</v>
      </c>
      <c r="H330" s="238">
        <v>197.65000000000001</v>
      </c>
      <c r="I330" s="239"/>
      <c r="J330" s="240">
        <f>ROUND(I330*H330,2)</f>
        <v>0</v>
      </c>
      <c r="K330" s="241"/>
      <c r="L330" s="41"/>
      <c r="M330" s="242" t="s">
        <v>1</v>
      </c>
      <c r="N330" s="243" t="s">
        <v>41</v>
      </c>
      <c r="O330" s="94"/>
      <c r="P330" s="244">
        <f>O330*H330</f>
        <v>0</v>
      </c>
      <c r="Q330" s="244">
        <v>0</v>
      </c>
      <c r="R330" s="244">
        <f>Q330*H330</f>
        <v>0</v>
      </c>
      <c r="S330" s="244">
        <v>0</v>
      </c>
      <c r="T330" s="245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6" t="s">
        <v>180</v>
      </c>
      <c r="AT330" s="246" t="s">
        <v>153</v>
      </c>
      <c r="AU330" s="246" t="s">
        <v>85</v>
      </c>
      <c r="AY330" s="14" t="s">
        <v>151</v>
      </c>
      <c r="BE330" s="247">
        <f>IF(N330="základná",J330,0)</f>
        <v>0</v>
      </c>
      <c r="BF330" s="247">
        <f>IF(N330="znížená",J330,0)</f>
        <v>0</v>
      </c>
      <c r="BG330" s="247">
        <f>IF(N330="zákl. prenesená",J330,0)</f>
        <v>0</v>
      </c>
      <c r="BH330" s="247">
        <f>IF(N330="zníž. prenesená",J330,0)</f>
        <v>0</v>
      </c>
      <c r="BI330" s="247">
        <f>IF(N330="nulová",J330,0)</f>
        <v>0</v>
      </c>
      <c r="BJ330" s="14" t="s">
        <v>85</v>
      </c>
      <c r="BK330" s="247">
        <f>ROUND(I330*H330,2)</f>
        <v>0</v>
      </c>
      <c r="BL330" s="14" t="s">
        <v>180</v>
      </c>
      <c r="BM330" s="246" t="s">
        <v>756</v>
      </c>
    </row>
    <row r="331" s="2" customFormat="1" ht="24.15" customHeight="1">
      <c r="A331" s="35"/>
      <c r="B331" s="36"/>
      <c r="C331" s="234" t="s">
        <v>757</v>
      </c>
      <c r="D331" s="234" t="s">
        <v>153</v>
      </c>
      <c r="E331" s="235" t="s">
        <v>758</v>
      </c>
      <c r="F331" s="236" t="s">
        <v>759</v>
      </c>
      <c r="G331" s="237" t="s">
        <v>218</v>
      </c>
      <c r="H331" s="238">
        <v>16.390000000000001</v>
      </c>
      <c r="I331" s="239"/>
      <c r="J331" s="240">
        <f>ROUND(I331*H331,2)</f>
        <v>0</v>
      </c>
      <c r="K331" s="241"/>
      <c r="L331" s="41"/>
      <c r="M331" s="242" t="s">
        <v>1</v>
      </c>
      <c r="N331" s="243" t="s">
        <v>41</v>
      </c>
      <c r="O331" s="94"/>
      <c r="P331" s="244">
        <f>O331*H331</f>
        <v>0</v>
      </c>
      <c r="Q331" s="244">
        <v>0</v>
      </c>
      <c r="R331" s="244">
        <f>Q331*H331</f>
        <v>0</v>
      </c>
      <c r="S331" s="244">
        <v>0</v>
      </c>
      <c r="T331" s="245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6" t="s">
        <v>180</v>
      </c>
      <c r="AT331" s="246" t="s">
        <v>153</v>
      </c>
      <c r="AU331" s="246" t="s">
        <v>85</v>
      </c>
      <c r="AY331" s="14" t="s">
        <v>151</v>
      </c>
      <c r="BE331" s="247">
        <f>IF(N331="základná",J331,0)</f>
        <v>0</v>
      </c>
      <c r="BF331" s="247">
        <f>IF(N331="znížená",J331,0)</f>
        <v>0</v>
      </c>
      <c r="BG331" s="247">
        <f>IF(N331="zákl. prenesená",J331,0)</f>
        <v>0</v>
      </c>
      <c r="BH331" s="247">
        <f>IF(N331="zníž. prenesená",J331,0)</f>
        <v>0</v>
      </c>
      <c r="BI331" s="247">
        <f>IF(N331="nulová",J331,0)</f>
        <v>0</v>
      </c>
      <c r="BJ331" s="14" t="s">
        <v>85</v>
      </c>
      <c r="BK331" s="247">
        <f>ROUND(I331*H331,2)</f>
        <v>0</v>
      </c>
      <c r="BL331" s="14" t="s">
        <v>180</v>
      </c>
      <c r="BM331" s="246" t="s">
        <v>760</v>
      </c>
    </row>
    <row r="332" s="2" customFormat="1" ht="24.15" customHeight="1">
      <c r="A332" s="35"/>
      <c r="B332" s="36"/>
      <c r="C332" s="234" t="s">
        <v>473</v>
      </c>
      <c r="D332" s="234" t="s">
        <v>153</v>
      </c>
      <c r="E332" s="235" t="s">
        <v>761</v>
      </c>
      <c r="F332" s="236" t="s">
        <v>762</v>
      </c>
      <c r="G332" s="237" t="s">
        <v>218</v>
      </c>
      <c r="H332" s="238">
        <v>37.780000000000001</v>
      </c>
      <c r="I332" s="239"/>
      <c r="J332" s="240">
        <f>ROUND(I332*H332,2)</f>
        <v>0</v>
      </c>
      <c r="K332" s="241"/>
      <c r="L332" s="41"/>
      <c r="M332" s="242" t="s">
        <v>1</v>
      </c>
      <c r="N332" s="243" t="s">
        <v>41</v>
      </c>
      <c r="O332" s="94"/>
      <c r="P332" s="244">
        <f>O332*H332</f>
        <v>0</v>
      </c>
      <c r="Q332" s="244">
        <v>0</v>
      </c>
      <c r="R332" s="244">
        <f>Q332*H332</f>
        <v>0</v>
      </c>
      <c r="S332" s="244">
        <v>0</v>
      </c>
      <c r="T332" s="245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6" t="s">
        <v>180</v>
      </c>
      <c r="AT332" s="246" t="s">
        <v>153</v>
      </c>
      <c r="AU332" s="246" t="s">
        <v>85</v>
      </c>
      <c r="AY332" s="14" t="s">
        <v>151</v>
      </c>
      <c r="BE332" s="247">
        <f>IF(N332="základná",J332,0)</f>
        <v>0</v>
      </c>
      <c r="BF332" s="247">
        <f>IF(N332="znížená",J332,0)</f>
        <v>0</v>
      </c>
      <c r="BG332" s="247">
        <f>IF(N332="zákl. prenesená",J332,0)</f>
        <v>0</v>
      </c>
      <c r="BH332" s="247">
        <f>IF(N332="zníž. prenesená",J332,0)</f>
        <v>0</v>
      </c>
      <c r="BI332" s="247">
        <f>IF(N332="nulová",J332,0)</f>
        <v>0</v>
      </c>
      <c r="BJ332" s="14" t="s">
        <v>85</v>
      </c>
      <c r="BK332" s="247">
        <f>ROUND(I332*H332,2)</f>
        <v>0</v>
      </c>
      <c r="BL332" s="14" t="s">
        <v>180</v>
      </c>
      <c r="BM332" s="246" t="s">
        <v>763</v>
      </c>
    </row>
    <row r="333" s="2" customFormat="1" ht="16.5" customHeight="1">
      <c r="A333" s="35"/>
      <c r="B333" s="36"/>
      <c r="C333" s="248" t="s">
        <v>764</v>
      </c>
      <c r="D333" s="248" t="s">
        <v>204</v>
      </c>
      <c r="E333" s="249" t="s">
        <v>765</v>
      </c>
      <c r="F333" s="250" t="s">
        <v>766</v>
      </c>
      <c r="G333" s="251" t="s">
        <v>156</v>
      </c>
      <c r="H333" s="252">
        <v>6.4260000000000002</v>
      </c>
      <c r="I333" s="253"/>
      <c r="J333" s="254">
        <f>ROUND(I333*H333,2)</f>
        <v>0</v>
      </c>
      <c r="K333" s="255"/>
      <c r="L333" s="256"/>
      <c r="M333" s="257" t="s">
        <v>1</v>
      </c>
      <c r="N333" s="258" t="s">
        <v>41</v>
      </c>
      <c r="O333" s="94"/>
      <c r="P333" s="244">
        <f>O333*H333</f>
        <v>0</v>
      </c>
      <c r="Q333" s="244">
        <v>0</v>
      </c>
      <c r="R333" s="244">
        <f>Q333*H333</f>
        <v>0</v>
      </c>
      <c r="S333" s="244">
        <v>0</v>
      </c>
      <c r="T333" s="245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6" t="s">
        <v>211</v>
      </c>
      <c r="AT333" s="246" t="s">
        <v>204</v>
      </c>
      <c r="AU333" s="246" t="s">
        <v>85</v>
      </c>
      <c r="AY333" s="14" t="s">
        <v>151</v>
      </c>
      <c r="BE333" s="247">
        <f>IF(N333="základná",J333,0)</f>
        <v>0</v>
      </c>
      <c r="BF333" s="247">
        <f>IF(N333="znížená",J333,0)</f>
        <v>0</v>
      </c>
      <c r="BG333" s="247">
        <f>IF(N333="zákl. prenesená",J333,0)</f>
        <v>0</v>
      </c>
      <c r="BH333" s="247">
        <f>IF(N333="zníž. prenesená",J333,0)</f>
        <v>0</v>
      </c>
      <c r="BI333" s="247">
        <f>IF(N333="nulová",J333,0)</f>
        <v>0</v>
      </c>
      <c r="BJ333" s="14" t="s">
        <v>85</v>
      </c>
      <c r="BK333" s="247">
        <f>ROUND(I333*H333,2)</f>
        <v>0</v>
      </c>
      <c r="BL333" s="14" t="s">
        <v>180</v>
      </c>
      <c r="BM333" s="246" t="s">
        <v>767</v>
      </c>
    </row>
    <row r="334" s="2" customFormat="1" ht="24.15" customHeight="1">
      <c r="A334" s="35"/>
      <c r="B334" s="36"/>
      <c r="C334" s="234" t="s">
        <v>476</v>
      </c>
      <c r="D334" s="234" t="s">
        <v>153</v>
      </c>
      <c r="E334" s="235" t="s">
        <v>768</v>
      </c>
      <c r="F334" s="236" t="s">
        <v>769</v>
      </c>
      <c r="G334" s="237" t="s">
        <v>218</v>
      </c>
      <c r="H334" s="238">
        <v>800</v>
      </c>
      <c r="I334" s="239"/>
      <c r="J334" s="240">
        <f>ROUND(I334*H334,2)</f>
        <v>0</v>
      </c>
      <c r="K334" s="241"/>
      <c r="L334" s="41"/>
      <c r="M334" s="242" t="s">
        <v>1</v>
      </c>
      <c r="N334" s="243" t="s">
        <v>41</v>
      </c>
      <c r="O334" s="94"/>
      <c r="P334" s="244">
        <f>O334*H334</f>
        <v>0</v>
      </c>
      <c r="Q334" s="244">
        <v>0</v>
      </c>
      <c r="R334" s="244">
        <f>Q334*H334</f>
        <v>0</v>
      </c>
      <c r="S334" s="244">
        <v>0</v>
      </c>
      <c r="T334" s="245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6" t="s">
        <v>180</v>
      </c>
      <c r="AT334" s="246" t="s">
        <v>153</v>
      </c>
      <c r="AU334" s="246" t="s">
        <v>85</v>
      </c>
      <c r="AY334" s="14" t="s">
        <v>151</v>
      </c>
      <c r="BE334" s="247">
        <f>IF(N334="základná",J334,0)</f>
        <v>0</v>
      </c>
      <c r="BF334" s="247">
        <f>IF(N334="znížená",J334,0)</f>
        <v>0</v>
      </c>
      <c r="BG334" s="247">
        <f>IF(N334="zákl. prenesená",J334,0)</f>
        <v>0</v>
      </c>
      <c r="BH334" s="247">
        <f>IF(N334="zníž. prenesená",J334,0)</f>
        <v>0</v>
      </c>
      <c r="BI334" s="247">
        <f>IF(N334="nulová",J334,0)</f>
        <v>0</v>
      </c>
      <c r="BJ334" s="14" t="s">
        <v>85</v>
      </c>
      <c r="BK334" s="247">
        <f>ROUND(I334*H334,2)</f>
        <v>0</v>
      </c>
      <c r="BL334" s="14" t="s">
        <v>180</v>
      </c>
      <c r="BM334" s="246" t="s">
        <v>770</v>
      </c>
    </row>
    <row r="335" s="2" customFormat="1" ht="24.15" customHeight="1">
      <c r="A335" s="35"/>
      <c r="B335" s="36"/>
      <c r="C335" s="248" t="s">
        <v>771</v>
      </c>
      <c r="D335" s="248" t="s">
        <v>204</v>
      </c>
      <c r="E335" s="249" t="s">
        <v>772</v>
      </c>
      <c r="F335" s="250" t="s">
        <v>773</v>
      </c>
      <c r="G335" s="251" t="s">
        <v>156</v>
      </c>
      <c r="H335" s="252">
        <v>1.728</v>
      </c>
      <c r="I335" s="253"/>
      <c r="J335" s="254">
        <f>ROUND(I335*H335,2)</f>
        <v>0</v>
      </c>
      <c r="K335" s="255"/>
      <c r="L335" s="256"/>
      <c r="M335" s="257" t="s">
        <v>1</v>
      </c>
      <c r="N335" s="258" t="s">
        <v>41</v>
      </c>
      <c r="O335" s="94"/>
      <c r="P335" s="244">
        <f>O335*H335</f>
        <v>0</v>
      </c>
      <c r="Q335" s="244">
        <v>0</v>
      </c>
      <c r="R335" s="244">
        <f>Q335*H335</f>
        <v>0</v>
      </c>
      <c r="S335" s="244">
        <v>0</v>
      </c>
      <c r="T335" s="245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6" t="s">
        <v>211</v>
      </c>
      <c r="AT335" s="246" t="s">
        <v>204</v>
      </c>
      <c r="AU335" s="246" t="s">
        <v>85</v>
      </c>
      <c r="AY335" s="14" t="s">
        <v>151</v>
      </c>
      <c r="BE335" s="247">
        <f>IF(N335="základná",J335,0)</f>
        <v>0</v>
      </c>
      <c r="BF335" s="247">
        <f>IF(N335="znížená",J335,0)</f>
        <v>0</v>
      </c>
      <c r="BG335" s="247">
        <f>IF(N335="zákl. prenesená",J335,0)</f>
        <v>0</v>
      </c>
      <c r="BH335" s="247">
        <f>IF(N335="zníž. prenesená",J335,0)</f>
        <v>0</v>
      </c>
      <c r="BI335" s="247">
        <f>IF(N335="nulová",J335,0)</f>
        <v>0</v>
      </c>
      <c r="BJ335" s="14" t="s">
        <v>85</v>
      </c>
      <c r="BK335" s="247">
        <f>ROUND(I335*H335,2)</f>
        <v>0</v>
      </c>
      <c r="BL335" s="14" t="s">
        <v>180</v>
      </c>
      <c r="BM335" s="246" t="s">
        <v>774</v>
      </c>
    </row>
    <row r="336" s="2" customFormat="1" ht="16.5" customHeight="1">
      <c r="A336" s="35"/>
      <c r="B336" s="36"/>
      <c r="C336" s="234" t="s">
        <v>480</v>
      </c>
      <c r="D336" s="234" t="s">
        <v>153</v>
      </c>
      <c r="E336" s="235" t="s">
        <v>775</v>
      </c>
      <c r="F336" s="236" t="s">
        <v>776</v>
      </c>
      <c r="G336" s="237" t="s">
        <v>218</v>
      </c>
      <c r="H336" s="238">
        <v>197.678</v>
      </c>
      <c r="I336" s="239"/>
      <c r="J336" s="240">
        <f>ROUND(I336*H336,2)</f>
        <v>0</v>
      </c>
      <c r="K336" s="241"/>
      <c r="L336" s="41"/>
      <c r="M336" s="242" t="s">
        <v>1</v>
      </c>
      <c r="N336" s="243" t="s">
        <v>41</v>
      </c>
      <c r="O336" s="94"/>
      <c r="P336" s="244">
        <f>O336*H336</f>
        <v>0</v>
      </c>
      <c r="Q336" s="244">
        <v>0</v>
      </c>
      <c r="R336" s="244">
        <f>Q336*H336</f>
        <v>0</v>
      </c>
      <c r="S336" s="244">
        <v>0</v>
      </c>
      <c r="T336" s="245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6" t="s">
        <v>180</v>
      </c>
      <c r="AT336" s="246" t="s">
        <v>153</v>
      </c>
      <c r="AU336" s="246" t="s">
        <v>85</v>
      </c>
      <c r="AY336" s="14" t="s">
        <v>151</v>
      </c>
      <c r="BE336" s="247">
        <f>IF(N336="základná",J336,0)</f>
        <v>0</v>
      </c>
      <c r="BF336" s="247">
        <f>IF(N336="znížená",J336,0)</f>
        <v>0</v>
      </c>
      <c r="BG336" s="247">
        <f>IF(N336="zákl. prenesená",J336,0)</f>
        <v>0</v>
      </c>
      <c r="BH336" s="247">
        <f>IF(N336="zníž. prenesená",J336,0)</f>
        <v>0</v>
      </c>
      <c r="BI336" s="247">
        <f>IF(N336="nulová",J336,0)</f>
        <v>0</v>
      </c>
      <c r="BJ336" s="14" t="s">
        <v>85</v>
      </c>
      <c r="BK336" s="247">
        <f>ROUND(I336*H336,2)</f>
        <v>0</v>
      </c>
      <c r="BL336" s="14" t="s">
        <v>180</v>
      </c>
      <c r="BM336" s="246" t="s">
        <v>777</v>
      </c>
    </row>
    <row r="337" s="2" customFormat="1" ht="24.15" customHeight="1">
      <c r="A337" s="35"/>
      <c r="B337" s="36"/>
      <c r="C337" s="248" t="s">
        <v>778</v>
      </c>
      <c r="D337" s="248" t="s">
        <v>204</v>
      </c>
      <c r="E337" s="249" t="s">
        <v>772</v>
      </c>
      <c r="F337" s="250" t="s">
        <v>773</v>
      </c>
      <c r="G337" s="251" t="s">
        <v>156</v>
      </c>
      <c r="H337" s="252">
        <v>0.53400000000000003</v>
      </c>
      <c r="I337" s="253"/>
      <c r="J337" s="254">
        <f>ROUND(I337*H337,2)</f>
        <v>0</v>
      </c>
      <c r="K337" s="255"/>
      <c r="L337" s="256"/>
      <c r="M337" s="257" t="s">
        <v>1</v>
      </c>
      <c r="N337" s="258" t="s">
        <v>41</v>
      </c>
      <c r="O337" s="94"/>
      <c r="P337" s="244">
        <f>O337*H337</f>
        <v>0</v>
      </c>
      <c r="Q337" s="244">
        <v>0</v>
      </c>
      <c r="R337" s="244">
        <f>Q337*H337</f>
        <v>0</v>
      </c>
      <c r="S337" s="244">
        <v>0</v>
      </c>
      <c r="T337" s="245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6" t="s">
        <v>211</v>
      </c>
      <c r="AT337" s="246" t="s">
        <v>204</v>
      </c>
      <c r="AU337" s="246" t="s">
        <v>85</v>
      </c>
      <c r="AY337" s="14" t="s">
        <v>151</v>
      </c>
      <c r="BE337" s="247">
        <f>IF(N337="základná",J337,0)</f>
        <v>0</v>
      </c>
      <c r="BF337" s="247">
        <f>IF(N337="znížená",J337,0)</f>
        <v>0</v>
      </c>
      <c r="BG337" s="247">
        <f>IF(N337="zákl. prenesená",J337,0)</f>
        <v>0</v>
      </c>
      <c r="BH337" s="247">
        <f>IF(N337="zníž. prenesená",J337,0)</f>
        <v>0</v>
      </c>
      <c r="BI337" s="247">
        <f>IF(N337="nulová",J337,0)</f>
        <v>0</v>
      </c>
      <c r="BJ337" s="14" t="s">
        <v>85</v>
      </c>
      <c r="BK337" s="247">
        <f>ROUND(I337*H337,2)</f>
        <v>0</v>
      </c>
      <c r="BL337" s="14" t="s">
        <v>180</v>
      </c>
      <c r="BM337" s="246" t="s">
        <v>779</v>
      </c>
    </row>
    <row r="338" s="2" customFormat="1" ht="44.25" customHeight="1">
      <c r="A338" s="35"/>
      <c r="B338" s="36"/>
      <c r="C338" s="234" t="s">
        <v>483</v>
      </c>
      <c r="D338" s="234" t="s">
        <v>153</v>
      </c>
      <c r="E338" s="235" t="s">
        <v>780</v>
      </c>
      <c r="F338" s="236" t="s">
        <v>781</v>
      </c>
      <c r="G338" s="237" t="s">
        <v>156</v>
      </c>
      <c r="H338" s="238">
        <v>8.0440000000000005</v>
      </c>
      <c r="I338" s="239"/>
      <c r="J338" s="240">
        <f>ROUND(I338*H338,2)</f>
        <v>0</v>
      </c>
      <c r="K338" s="241"/>
      <c r="L338" s="41"/>
      <c r="M338" s="242" t="s">
        <v>1</v>
      </c>
      <c r="N338" s="243" t="s">
        <v>41</v>
      </c>
      <c r="O338" s="94"/>
      <c r="P338" s="244">
        <f>O338*H338</f>
        <v>0</v>
      </c>
      <c r="Q338" s="244">
        <v>0</v>
      </c>
      <c r="R338" s="244">
        <f>Q338*H338</f>
        <v>0</v>
      </c>
      <c r="S338" s="244">
        <v>0</v>
      </c>
      <c r="T338" s="245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6" t="s">
        <v>180</v>
      </c>
      <c r="AT338" s="246" t="s">
        <v>153</v>
      </c>
      <c r="AU338" s="246" t="s">
        <v>85</v>
      </c>
      <c r="AY338" s="14" t="s">
        <v>151</v>
      </c>
      <c r="BE338" s="247">
        <f>IF(N338="základná",J338,0)</f>
        <v>0</v>
      </c>
      <c r="BF338" s="247">
        <f>IF(N338="znížená",J338,0)</f>
        <v>0</v>
      </c>
      <c r="BG338" s="247">
        <f>IF(N338="zákl. prenesená",J338,0)</f>
        <v>0</v>
      </c>
      <c r="BH338" s="247">
        <f>IF(N338="zníž. prenesená",J338,0)</f>
        <v>0</v>
      </c>
      <c r="BI338" s="247">
        <f>IF(N338="nulová",J338,0)</f>
        <v>0</v>
      </c>
      <c r="BJ338" s="14" t="s">
        <v>85</v>
      </c>
      <c r="BK338" s="247">
        <f>ROUND(I338*H338,2)</f>
        <v>0</v>
      </c>
      <c r="BL338" s="14" t="s">
        <v>180</v>
      </c>
      <c r="BM338" s="246" t="s">
        <v>782</v>
      </c>
    </row>
    <row r="339" s="2" customFormat="1" ht="24.15" customHeight="1">
      <c r="A339" s="35"/>
      <c r="B339" s="36"/>
      <c r="C339" s="234" t="s">
        <v>783</v>
      </c>
      <c r="D339" s="234" t="s">
        <v>153</v>
      </c>
      <c r="E339" s="235" t="s">
        <v>784</v>
      </c>
      <c r="F339" s="236" t="s">
        <v>785</v>
      </c>
      <c r="G339" s="237" t="s">
        <v>201</v>
      </c>
      <c r="H339" s="238">
        <v>19.616</v>
      </c>
      <c r="I339" s="239"/>
      <c r="J339" s="240">
        <f>ROUND(I339*H339,2)</f>
        <v>0</v>
      </c>
      <c r="K339" s="241"/>
      <c r="L339" s="41"/>
      <c r="M339" s="242" t="s">
        <v>1</v>
      </c>
      <c r="N339" s="243" t="s">
        <v>41</v>
      </c>
      <c r="O339" s="94"/>
      <c r="P339" s="244">
        <f>O339*H339</f>
        <v>0</v>
      </c>
      <c r="Q339" s="244">
        <v>0</v>
      </c>
      <c r="R339" s="244">
        <f>Q339*H339</f>
        <v>0</v>
      </c>
      <c r="S339" s="244">
        <v>0</v>
      </c>
      <c r="T339" s="245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6" t="s">
        <v>180</v>
      </c>
      <c r="AT339" s="246" t="s">
        <v>153</v>
      </c>
      <c r="AU339" s="246" t="s">
        <v>85</v>
      </c>
      <c r="AY339" s="14" t="s">
        <v>151</v>
      </c>
      <c r="BE339" s="247">
        <f>IF(N339="základná",J339,0)</f>
        <v>0</v>
      </c>
      <c r="BF339" s="247">
        <f>IF(N339="znížená",J339,0)</f>
        <v>0</v>
      </c>
      <c r="BG339" s="247">
        <f>IF(N339="zákl. prenesená",J339,0)</f>
        <v>0</v>
      </c>
      <c r="BH339" s="247">
        <f>IF(N339="zníž. prenesená",J339,0)</f>
        <v>0</v>
      </c>
      <c r="BI339" s="247">
        <f>IF(N339="nulová",J339,0)</f>
        <v>0</v>
      </c>
      <c r="BJ339" s="14" t="s">
        <v>85</v>
      </c>
      <c r="BK339" s="247">
        <f>ROUND(I339*H339,2)</f>
        <v>0</v>
      </c>
      <c r="BL339" s="14" t="s">
        <v>180</v>
      </c>
      <c r="BM339" s="246" t="s">
        <v>786</v>
      </c>
    </row>
    <row r="340" s="2" customFormat="1" ht="24.15" customHeight="1">
      <c r="A340" s="35"/>
      <c r="B340" s="36"/>
      <c r="C340" s="234" t="s">
        <v>487</v>
      </c>
      <c r="D340" s="234" t="s">
        <v>153</v>
      </c>
      <c r="E340" s="235" t="s">
        <v>787</v>
      </c>
      <c r="F340" s="236" t="s">
        <v>788</v>
      </c>
      <c r="G340" s="237" t="s">
        <v>218</v>
      </c>
      <c r="H340" s="238">
        <v>387.52999999999997</v>
      </c>
      <c r="I340" s="239"/>
      <c r="J340" s="240">
        <f>ROUND(I340*H340,2)</f>
        <v>0</v>
      </c>
      <c r="K340" s="241"/>
      <c r="L340" s="41"/>
      <c r="M340" s="242" t="s">
        <v>1</v>
      </c>
      <c r="N340" s="243" t="s">
        <v>41</v>
      </c>
      <c r="O340" s="94"/>
      <c r="P340" s="244">
        <f>O340*H340</f>
        <v>0</v>
      </c>
      <c r="Q340" s="244">
        <v>0</v>
      </c>
      <c r="R340" s="244">
        <f>Q340*H340</f>
        <v>0</v>
      </c>
      <c r="S340" s="244">
        <v>0</v>
      </c>
      <c r="T340" s="245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6" t="s">
        <v>180</v>
      </c>
      <c r="AT340" s="246" t="s">
        <v>153</v>
      </c>
      <c r="AU340" s="246" t="s">
        <v>85</v>
      </c>
      <c r="AY340" s="14" t="s">
        <v>151</v>
      </c>
      <c r="BE340" s="247">
        <f>IF(N340="základná",J340,0)</f>
        <v>0</v>
      </c>
      <c r="BF340" s="247">
        <f>IF(N340="znížená",J340,0)</f>
        <v>0</v>
      </c>
      <c r="BG340" s="247">
        <f>IF(N340="zákl. prenesená",J340,0)</f>
        <v>0</v>
      </c>
      <c r="BH340" s="247">
        <f>IF(N340="zníž. prenesená",J340,0)</f>
        <v>0</v>
      </c>
      <c r="BI340" s="247">
        <f>IF(N340="nulová",J340,0)</f>
        <v>0</v>
      </c>
      <c r="BJ340" s="14" t="s">
        <v>85</v>
      </c>
      <c r="BK340" s="247">
        <f>ROUND(I340*H340,2)</f>
        <v>0</v>
      </c>
      <c r="BL340" s="14" t="s">
        <v>180</v>
      </c>
      <c r="BM340" s="246" t="s">
        <v>789</v>
      </c>
    </row>
    <row r="341" s="2" customFormat="1" ht="49.05" customHeight="1">
      <c r="A341" s="35"/>
      <c r="B341" s="36"/>
      <c r="C341" s="248" t="s">
        <v>790</v>
      </c>
      <c r="D341" s="248" t="s">
        <v>204</v>
      </c>
      <c r="E341" s="249" t="s">
        <v>791</v>
      </c>
      <c r="F341" s="250" t="s">
        <v>792</v>
      </c>
      <c r="G341" s="251" t="s">
        <v>156</v>
      </c>
      <c r="H341" s="252">
        <v>8.3699999999999992</v>
      </c>
      <c r="I341" s="253"/>
      <c r="J341" s="254">
        <f>ROUND(I341*H341,2)</f>
        <v>0</v>
      </c>
      <c r="K341" s="255"/>
      <c r="L341" s="256"/>
      <c r="M341" s="257" t="s">
        <v>1</v>
      </c>
      <c r="N341" s="258" t="s">
        <v>41</v>
      </c>
      <c r="O341" s="94"/>
      <c r="P341" s="244">
        <f>O341*H341</f>
        <v>0</v>
      </c>
      <c r="Q341" s="244">
        <v>0</v>
      </c>
      <c r="R341" s="244">
        <f>Q341*H341</f>
        <v>0</v>
      </c>
      <c r="S341" s="244">
        <v>0</v>
      </c>
      <c r="T341" s="245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6" t="s">
        <v>211</v>
      </c>
      <c r="AT341" s="246" t="s">
        <v>204</v>
      </c>
      <c r="AU341" s="246" t="s">
        <v>85</v>
      </c>
      <c r="AY341" s="14" t="s">
        <v>151</v>
      </c>
      <c r="BE341" s="247">
        <f>IF(N341="základná",J341,0)</f>
        <v>0</v>
      </c>
      <c r="BF341" s="247">
        <f>IF(N341="znížená",J341,0)</f>
        <v>0</v>
      </c>
      <c r="BG341" s="247">
        <f>IF(N341="zákl. prenesená",J341,0)</f>
        <v>0</v>
      </c>
      <c r="BH341" s="247">
        <f>IF(N341="zníž. prenesená",J341,0)</f>
        <v>0</v>
      </c>
      <c r="BI341" s="247">
        <f>IF(N341="nulová",J341,0)</f>
        <v>0</v>
      </c>
      <c r="BJ341" s="14" t="s">
        <v>85</v>
      </c>
      <c r="BK341" s="247">
        <f>ROUND(I341*H341,2)</f>
        <v>0</v>
      </c>
      <c r="BL341" s="14" t="s">
        <v>180</v>
      </c>
      <c r="BM341" s="246" t="s">
        <v>793</v>
      </c>
    </row>
    <row r="342" s="2" customFormat="1" ht="24.15" customHeight="1">
      <c r="A342" s="35"/>
      <c r="B342" s="36"/>
      <c r="C342" s="234" t="s">
        <v>490</v>
      </c>
      <c r="D342" s="234" t="s">
        <v>153</v>
      </c>
      <c r="E342" s="235" t="s">
        <v>794</v>
      </c>
      <c r="F342" s="236" t="s">
        <v>795</v>
      </c>
      <c r="G342" s="237" t="s">
        <v>156</v>
      </c>
      <c r="H342" s="238">
        <v>7.75</v>
      </c>
      <c r="I342" s="239"/>
      <c r="J342" s="240">
        <f>ROUND(I342*H342,2)</f>
        <v>0</v>
      </c>
      <c r="K342" s="241"/>
      <c r="L342" s="41"/>
      <c r="M342" s="242" t="s">
        <v>1</v>
      </c>
      <c r="N342" s="243" t="s">
        <v>41</v>
      </c>
      <c r="O342" s="94"/>
      <c r="P342" s="244">
        <f>O342*H342</f>
        <v>0</v>
      </c>
      <c r="Q342" s="244">
        <v>0</v>
      </c>
      <c r="R342" s="244">
        <f>Q342*H342</f>
        <v>0</v>
      </c>
      <c r="S342" s="244">
        <v>0</v>
      </c>
      <c r="T342" s="245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6" t="s">
        <v>180</v>
      </c>
      <c r="AT342" s="246" t="s">
        <v>153</v>
      </c>
      <c r="AU342" s="246" t="s">
        <v>85</v>
      </c>
      <c r="AY342" s="14" t="s">
        <v>151</v>
      </c>
      <c r="BE342" s="247">
        <f>IF(N342="základná",J342,0)</f>
        <v>0</v>
      </c>
      <c r="BF342" s="247">
        <f>IF(N342="znížená",J342,0)</f>
        <v>0</v>
      </c>
      <c r="BG342" s="247">
        <f>IF(N342="zákl. prenesená",J342,0)</f>
        <v>0</v>
      </c>
      <c r="BH342" s="247">
        <f>IF(N342="zníž. prenesená",J342,0)</f>
        <v>0</v>
      </c>
      <c r="BI342" s="247">
        <f>IF(N342="nulová",J342,0)</f>
        <v>0</v>
      </c>
      <c r="BJ342" s="14" t="s">
        <v>85</v>
      </c>
      <c r="BK342" s="247">
        <f>ROUND(I342*H342,2)</f>
        <v>0</v>
      </c>
      <c r="BL342" s="14" t="s">
        <v>180</v>
      </c>
      <c r="BM342" s="246" t="s">
        <v>796</v>
      </c>
    </row>
    <row r="343" s="2" customFormat="1" ht="24.15" customHeight="1">
      <c r="A343" s="35"/>
      <c r="B343" s="36"/>
      <c r="C343" s="234" t="s">
        <v>797</v>
      </c>
      <c r="D343" s="234" t="s">
        <v>153</v>
      </c>
      <c r="E343" s="235" t="s">
        <v>798</v>
      </c>
      <c r="F343" s="236" t="s">
        <v>799</v>
      </c>
      <c r="G343" s="237" t="s">
        <v>582</v>
      </c>
      <c r="H343" s="259"/>
      <c r="I343" s="239"/>
      <c r="J343" s="240">
        <f>ROUND(I343*H343,2)</f>
        <v>0</v>
      </c>
      <c r="K343" s="241"/>
      <c r="L343" s="41"/>
      <c r="M343" s="242" t="s">
        <v>1</v>
      </c>
      <c r="N343" s="243" t="s">
        <v>41</v>
      </c>
      <c r="O343" s="94"/>
      <c r="P343" s="244">
        <f>O343*H343</f>
        <v>0</v>
      </c>
      <c r="Q343" s="244">
        <v>0</v>
      </c>
      <c r="R343" s="244">
        <f>Q343*H343</f>
        <v>0</v>
      </c>
      <c r="S343" s="244">
        <v>0</v>
      </c>
      <c r="T343" s="245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6" t="s">
        <v>180</v>
      </c>
      <c r="AT343" s="246" t="s">
        <v>153</v>
      </c>
      <c r="AU343" s="246" t="s">
        <v>85</v>
      </c>
      <c r="AY343" s="14" t="s">
        <v>151</v>
      </c>
      <c r="BE343" s="247">
        <f>IF(N343="základná",J343,0)</f>
        <v>0</v>
      </c>
      <c r="BF343" s="247">
        <f>IF(N343="znížená",J343,0)</f>
        <v>0</v>
      </c>
      <c r="BG343" s="247">
        <f>IF(N343="zákl. prenesená",J343,0)</f>
        <v>0</v>
      </c>
      <c r="BH343" s="247">
        <f>IF(N343="zníž. prenesená",J343,0)</f>
        <v>0</v>
      </c>
      <c r="BI343" s="247">
        <f>IF(N343="nulová",J343,0)</f>
        <v>0</v>
      </c>
      <c r="BJ343" s="14" t="s">
        <v>85</v>
      </c>
      <c r="BK343" s="247">
        <f>ROUND(I343*H343,2)</f>
        <v>0</v>
      </c>
      <c r="BL343" s="14" t="s">
        <v>180</v>
      </c>
      <c r="BM343" s="246" t="s">
        <v>800</v>
      </c>
    </row>
    <row r="344" s="12" customFormat="1" ht="22.8" customHeight="1">
      <c r="A344" s="12"/>
      <c r="B344" s="218"/>
      <c r="C344" s="219"/>
      <c r="D344" s="220" t="s">
        <v>74</v>
      </c>
      <c r="E344" s="232" t="s">
        <v>801</v>
      </c>
      <c r="F344" s="232" t="s">
        <v>802</v>
      </c>
      <c r="G344" s="219"/>
      <c r="H344" s="219"/>
      <c r="I344" s="222"/>
      <c r="J344" s="233">
        <f>BK344</f>
        <v>0</v>
      </c>
      <c r="K344" s="219"/>
      <c r="L344" s="224"/>
      <c r="M344" s="225"/>
      <c r="N344" s="226"/>
      <c r="O344" s="226"/>
      <c r="P344" s="227">
        <f>SUM(P345:P349)</f>
        <v>0</v>
      </c>
      <c r="Q344" s="226"/>
      <c r="R344" s="227">
        <f>SUM(R345:R349)</f>
        <v>0</v>
      </c>
      <c r="S344" s="226"/>
      <c r="T344" s="228">
        <f>SUM(T345:T349)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29" t="s">
        <v>85</v>
      </c>
      <c r="AT344" s="230" t="s">
        <v>74</v>
      </c>
      <c r="AU344" s="230" t="s">
        <v>81</v>
      </c>
      <c r="AY344" s="229" t="s">
        <v>151</v>
      </c>
      <c r="BK344" s="231">
        <f>SUM(BK345:BK349)</f>
        <v>0</v>
      </c>
    </row>
    <row r="345" s="2" customFormat="1" ht="33" customHeight="1">
      <c r="A345" s="35"/>
      <c r="B345" s="36"/>
      <c r="C345" s="234" t="s">
        <v>494</v>
      </c>
      <c r="D345" s="234" t="s">
        <v>153</v>
      </c>
      <c r="E345" s="235" t="s">
        <v>803</v>
      </c>
      <c r="F345" s="236" t="s">
        <v>804</v>
      </c>
      <c r="G345" s="237" t="s">
        <v>201</v>
      </c>
      <c r="H345" s="238">
        <v>143.28200000000001</v>
      </c>
      <c r="I345" s="239"/>
      <c r="J345" s="240">
        <f>ROUND(I345*H345,2)</f>
        <v>0</v>
      </c>
      <c r="K345" s="241"/>
      <c r="L345" s="41"/>
      <c r="M345" s="242" t="s">
        <v>1</v>
      </c>
      <c r="N345" s="243" t="s">
        <v>41</v>
      </c>
      <c r="O345" s="94"/>
      <c r="P345" s="244">
        <f>O345*H345</f>
        <v>0</v>
      </c>
      <c r="Q345" s="244">
        <v>0</v>
      </c>
      <c r="R345" s="244">
        <f>Q345*H345</f>
        <v>0</v>
      </c>
      <c r="S345" s="244">
        <v>0</v>
      </c>
      <c r="T345" s="245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6" t="s">
        <v>180</v>
      </c>
      <c r="AT345" s="246" t="s">
        <v>153</v>
      </c>
      <c r="AU345" s="246" t="s">
        <v>85</v>
      </c>
      <c r="AY345" s="14" t="s">
        <v>151</v>
      </c>
      <c r="BE345" s="247">
        <f>IF(N345="základná",J345,0)</f>
        <v>0</v>
      </c>
      <c r="BF345" s="247">
        <f>IF(N345="znížená",J345,0)</f>
        <v>0</v>
      </c>
      <c r="BG345" s="247">
        <f>IF(N345="zákl. prenesená",J345,0)</f>
        <v>0</v>
      </c>
      <c r="BH345" s="247">
        <f>IF(N345="zníž. prenesená",J345,0)</f>
        <v>0</v>
      </c>
      <c r="BI345" s="247">
        <f>IF(N345="nulová",J345,0)</f>
        <v>0</v>
      </c>
      <c r="BJ345" s="14" t="s">
        <v>85</v>
      </c>
      <c r="BK345" s="247">
        <f>ROUND(I345*H345,2)</f>
        <v>0</v>
      </c>
      <c r="BL345" s="14" t="s">
        <v>180</v>
      </c>
      <c r="BM345" s="246" t="s">
        <v>805</v>
      </c>
    </row>
    <row r="346" s="2" customFormat="1" ht="24.15" customHeight="1">
      <c r="A346" s="35"/>
      <c r="B346" s="36"/>
      <c r="C346" s="234" t="s">
        <v>806</v>
      </c>
      <c r="D346" s="234" t="s">
        <v>153</v>
      </c>
      <c r="E346" s="235" t="s">
        <v>807</v>
      </c>
      <c r="F346" s="236" t="s">
        <v>808</v>
      </c>
      <c r="G346" s="237" t="s">
        <v>201</v>
      </c>
      <c r="H346" s="238">
        <v>155.856</v>
      </c>
      <c r="I346" s="239"/>
      <c r="J346" s="240">
        <f>ROUND(I346*H346,2)</f>
        <v>0</v>
      </c>
      <c r="K346" s="241"/>
      <c r="L346" s="41"/>
      <c r="M346" s="242" t="s">
        <v>1</v>
      </c>
      <c r="N346" s="243" t="s">
        <v>41</v>
      </c>
      <c r="O346" s="94"/>
      <c r="P346" s="244">
        <f>O346*H346</f>
        <v>0</v>
      </c>
      <c r="Q346" s="244">
        <v>0</v>
      </c>
      <c r="R346" s="244">
        <f>Q346*H346</f>
        <v>0</v>
      </c>
      <c r="S346" s="244">
        <v>0</v>
      </c>
      <c r="T346" s="245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6" t="s">
        <v>180</v>
      </c>
      <c r="AT346" s="246" t="s">
        <v>153</v>
      </c>
      <c r="AU346" s="246" t="s">
        <v>85</v>
      </c>
      <c r="AY346" s="14" t="s">
        <v>151</v>
      </c>
      <c r="BE346" s="247">
        <f>IF(N346="základná",J346,0)</f>
        <v>0</v>
      </c>
      <c r="BF346" s="247">
        <f>IF(N346="znížená",J346,0)</f>
        <v>0</v>
      </c>
      <c r="BG346" s="247">
        <f>IF(N346="zákl. prenesená",J346,0)</f>
        <v>0</v>
      </c>
      <c r="BH346" s="247">
        <f>IF(N346="zníž. prenesená",J346,0)</f>
        <v>0</v>
      </c>
      <c r="BI346" s="247">
        <f>IF(N346="nulová",J346,0)</f>
        <v>0</v>
      </c>
      <c r="BJ346" s="14" t="s">
        <v>85</v>
      </c>
      <c r="BK346" s="247">
        <f>ROUND(I346*H346,2)</f>
        <v>0</v>
      </c>
      <c r="BL346" s="14" t="s">
        <v>180</v>
      </c>
      <c r="BM346" s="246" t="s">
        <v>809</v>
      </c>
    </row>
    <row r="347" s="2" customFormat="1" ht="16.5" customHeight="1">
      <c r="A347" s="35"/>
      <c r="B347" s="36"/>
      <c r="C347" s="234" t="s">
        <v>497</v>
      </c>
      <c r="D347" s="234" t="s">
        <v>153</v>
      </c>
      <c r="E347" s="235" t="s">
        <v>810</v>
      </c>
      <c r="F347" s="236" t="s">
        <v>811</v>
      </c>
      <c r="G347" s="237" t="s">
        <v>201</v>
      </c>
      <c r="H347" s="238">
        <v>155.856</v>
      </c>
      <c r="I347" s="239"/>
      <c r="J347" s="240">
        <f>ROUND(I347*H347,2)</f>
        <v>0</v>
      </c>
      <c r="K347" s="241"/>
      <c r="L347" s="41"/>
      <c r="M347" s="242" t="s">
        <v>1</v>
      </c>
      <c r="N347" s="243" t="s">
        <v>41</v>
      </c>
      <c r="O347" s="94"/>
      <c r="P347" s="244">
        <f>O347*H347</f>
        <v>0</v>
      </c>
      <c r="Q347" s="244">
        <v>0</v>
      </c>
      <c r="R347" s="244">
        <f>Q347*H347</f>
        <v>0</v>
      </c>
      <c r="S347" s="244">
        <v>0</v>
      </c>
      <c r="T347" s="245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6" t="s">
        <v>180</v>
      </c>
      <c r="AT347" s="246" t="s">
        <v>153</v>
      </c>
      <c r="AU347" s="246" t="s">
        <v>85</v>
      </c>
      <c r="AY347" s="14" t="s">
        <v>151</v>
      </c>
      <c r="BE347" s="247">
        <f>IF(N347="základná",J347,0)</f>
        <v>0</v>
      </c>
      <c r="BF347" s="247">
        <f>IF(N347="znížená",J347,0)</f>
        <v>0</v>
      </c>
      <c r="BG347" s="247">
        <f>IF(N347="zákl. prenesená",J347,0)</f>
        <v>0</v>
      </c>
      <c r="BH347" s="247">
        <f>IF(N347="zníž. prenesená",J347,0)</f>
        <v>0</v>
      </c>
      <c r="BI347" s="247">
        <f>IF(N347="nulová",J347,0)</f>
        <v>0</v>
      </c>
      <c r="BJ347" s="14" t="s">
        <v>85</v>
      </c>
      <c r="BK347" s="247">
        <f>ROUND(I347*H347,2)</f>
        <v>0</v>
      </c>
      <c r="BL347" s="14" t="s">
        <v>180</v>
      </c>
      <c r="BM347" s="246" t="s">
        <v>812</v>
      </c>
    </row>
    <row r="348" s="2" customFormat="1" ht="16.5" customHeight="1">
      <c r="A348" s="35"/>
      <c r="B348" s="36"/>
      <c r="C348" s="248" t="s">
        <v>813</v>
      </c>
      <c r="D348" s="248" t="s">
        <v>204</v>
      </c>
      <c r="E348" s="249" t="s">
        <v>814</v>
      </c>
      <c r="F348" s="250" t="s">
        <v>815</v>
      </c>
      <c r="G348" s="251" t="s">
        <v>201</v>
      </c>
      <c r="H348" s="252">
        <v>179.23400000000001</v>
      </c>
      <c r="I348" s="253"/>
      <c r="J348" s="254">
        <f>ROUND(I348*H348,2)</f>
        <v>0</v>
      </c>
      <c r="K348" s="255"/>
      <c r="L348" s="256"/>
      <c r="M348" s="257" t="s">
        <v>1</v>
      </c>
      <c r="N348" s="258" t="s">
        <v>41</v>
      </c>
      <c r="O348" s="94"/>
      <c r="P348" s="244">
        <f>O348*H348</f>
        <v>0</v>
      </c>
      <c r="Q348" s="244">
        <v>0</v>
      </c>
      <c r="R348" s="244">
        <f>Q348*H348</f>
        <v>0</v>
      </c>
      <c r="S348" s="244">
        <v>0</v>
      </c>
      <c r="T348" s="245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6" t="s">
        <v>211</v>
      </c>
      <c r="AT348" s="246" t="s">
        <v>204</v>
      </c>
      <c r="AU348" s="246" t="s">
        <v>85</v>
      </c>
      <c r="AY348" s="14" t="s">
        <v>151</v>
      </c>
      <c r="BE348" s="247">
        <f>IF(N348="základná",J348,0)</f>
        <v>0</v>
      </c>
      <c r="BF348" s="247">
        <f>IF(N348="znížená",J348,0)</f>
        <v>0</v>
      </c>
      <c r="BG348" s="247">
        <f>IF(N348="zákl. prenesená",J348,0)</f>
        <v>0</v>
      </c>
      <c r="BH348" s="247">
        <f>IF(N348="zníž. prenesená",J348,0)</f>
        <v>0</v>
      </c>
      <c r="BI348" s="247">
        <f>IF(N348="nulová",J348,0)</f>
        <v>0</v>
      </c>
      <c r="BJ348" s="14" t="s">
        <v>85</v>
      </c>
      <c r="BK348" s="247">
        <f>ROUND(I348*H348,2)</f>
        <v>0</v>
      </c>
      <c r="BL348" s="14" t="s">
        <v>180</v>
      </c>
      <c r="BM348" s="246" t="s">
        <v>816</v>
      </c>
    </row>
    <row r="349" s="2" customFormat="1" ht="24.15" customHeight="1">
      <c r="A349" s="35"/>
      <c r="B349" s="36"/>
      <c r="C349" s="234" t="s">
        <v>501</v>
      </c>
      <c r="D349" s="234" t="s">
        <v>153</v>
      </c>
      <c r="E349" s="235" t="s">
        <v>817</v>
      </c>
      <c r="F349" s="236" t="s">
        <v>818</v>
      </c>
      <c r="G349" s="237" t="s">
        <v>582</v>
      </c>
      <c r="H349" s="259"/>
      <c r="I349" s="239"/>
      <c r="J349" s="240">
        <f>ROUND(I349*H349,2)</f>
        <v>0</v>
      </c>
      <c r="K349" s="241"/>
      <c r="L349" s="41"/>
      <c r="M349" s="242" t="s">
        <v>1</v>
      </c>
      <c r="N349" s="243" t="s">
        <v>41</v>
      </c>
      <c r="O349" s="94"/>
      <c r="P349" s="244">
        <f>O349*H349</f>
        <v>0</v>
      </c>
      <c r="Q349" s="244">
        <v>0</v>
      </c>
      <c r="R349" s="244">
        <f>Q349*H349</f>
        <v>0</v>
      </c>
      <c r="S349" s="244">
        <v>0</v>
      </c>
      <c r="T349" s="245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6" t="s">
        <v>180</v>
      </c>
      <c r="AT349" s="246" t="s">
        <v>153</v>
      </c>
      <c r="AU349" s="246" t="s">
        <v>85</v>
      </c>
      <c r="AY349" s="14" t="s">
        <v>151</v>
      </c>
      <c r="BE349" s="247">
        <f>IF(N349="základná",J349,0)</f>
        <v>0</v>
      </c>
      <c r="BF349" s="247">
        <f>IF(N349="znížená",J349,0)</f>
        <v>0</v>
      </c>
      <c r="BG349" s="247">
        <f>IF(N349="zákl. prenesená",J349,0)</f>
        <v>0</v>
      </c>
      <c r="BH349" s="247">
        <f>IF(N349="zníž. prenesená",J349,0)</f>
        <v>0</v>
      </c>
      <c r="BI349" s="247">
        <f>IF(N349="nulová",J349,0)</f>
        <v>0</v>
      </c>
      <c r="BJ349" s="14" t="s">
        <v>85</v>
      </c>
      <c r="BK349" s="247">
        <f>ROUND(I349*H349,2)</f>
        <v>0</v>
      </c>
      <c r="BL349" s="14" t="s">
        <v>180</v>
      </c>
      <c r="BM349" s="246" t="s">
        <v>819</v>
      </c>
    </row>
    <row r="350" s="12" customFormat="1" ht="22.8" customHeight="1">
      <c r="A350" s="12"/>
      <c r="B350" s="218"/>
      <c r="C350" s="219"/>
      <c r="D350" s="220" t="s">
        <v>74</v>
      </c>
      <c r="E350" s="232" t="s">
        <v>820</v>
      </c>
      <c r="F350" s="232" t="s">
        <v>821</v>
      </c>
      <c r="G350" s="219"/>
      <c r="H350" s="219"/>
      <c r="I350" s="222"/>
      <c r="J350" s="233">
        <f>BK350</f>
        <v>0</v>
      </c>
      <c r="K350" s="219"/>
      <c r="L350" s="224"/>
      <c r="M350" s="225"/>
      <c r="N350" s="226"/>
      <c r="O350" s="226"/>
      <c r="P350" s="227">
        <f>SUM(P351:P357)</f>
        <v>0</v>
      </c>
      <c r="Q350" s="226"/>
      <c r="R350" s="227">
        <f>SUM(R351:R357)</f>
        <v>0</v>
      </c>
      <c r="S350" s="226"/>
      <c r="T350" s="228">
        <f>SUM(T351:T357)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29" t="s">
        <v>85</v>
      </c>
      <c r="AT350" s="230" t="s">
        <v>74</v>
      </c>
      <c r="AU350" s="230" t="s">
        <v>81</v>
      </c>
      <c r="AY350" s="229" t="s">
        <v>151</v>
      </c>
      <c r="BK350" s="231">
        <f>SUM(BK351:BK357)</f>
        <v>0</v>
      </c>
    </row>
    <row r="351" s="2" customFormat="1" ht="33" customHeight="1">
      <c r="A351" s="35"/>
      <c r="B351" s="36"/>
      <c r="C351" s="234" t="s">
        <v>822</v>
      </c>
      <c r="D351" s="234" t="s">
        <v>153</v>
      </c>
      <c r="E351" s="235" t="s">
        <v>823</v>
      </c>
      <c r="F351" s="236" t="s">
        <v>824</v>
      </c>
      <c r="G351" s="237" t="s">
        <v>218</v>
      </c>
      <c r="H351" s="238">
        <v>16.440000000000001</v>
      </c>
      <c r="I351" s="239"/>
      <c r="J351" s="240">
        <f>ROUND(I351*H351,2)</f>
        <v>0</v>
      </c>
      <c r="K351" s="241"/>
      <c r="L351" s="41"/>
      <c r="M351" s="242" t="s">
        <v>1</v>
      </c>
      <c r="N351" s="243" t="s">
        <v>41</v>
      </c>
      <c r="O351" s="94"/>
      <c r="P351" s="244">
        <f>O351*H351</f>
        <v>0</v>
      </c>
      <c r="Q351" s="244">
        <v>0</v>
      </c>
      <c r="R351" s="244">
        <f>Q351*H351</f>
        <v>0</v>
      </c>
      <c r="S351" s="244">
        <v>0</v>
      </c>
      <c r="T351" s="245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6" t="s">
        <v>180</v>
      </c>
      <c r="AT351" s="246" t="s">
        <v>153</v>
      </c>
      <c r="AU351" s="246" t="s">
        <v>85</v>
      </c>
      <c r="AY351" s="14" t="s">
        <v>151</v>
      </c>
      <c r="BE351" s="247">
        <f>IF(N351="základná",J351,0)</f>
        <v>0</v>
      </c>
      <c r="BF351" s="247">
        <f>IF(N351="znížená",J351,0)</f>
        <v>0</v>
      </c>
      <c r="BG351" s="247">
        <f>IF(N351="zákl. prenesená",J351,0)</f>
        <v>0</v>
      </c>
      <c r="BH351" s="247">
        <f>IF(N351="zníž. prenesená",J351,0)</f>
        <v>0</v>
      </c>
      <c r="BI351" s="247">
        <f>IF(N351="nulová",J351,0)</f>
        <v>0</v>
      </c>
      <c r="BJ351" s="14" t="s">
        <v>85</v>
      </c>
      <c r="BK351" s="247">
        <f>ROUND(I351*H351,2)</f>
        <v>0</v>
      </c>
      <c r="BL351" s="14" t="s">
        <v>180</v>
      </c>
      <c r="BM351" s="246" t="s">
        <v>825</v>
      </c>
    </row>
    <row r="352" s="2" customFormat="1" ht="24.15" customHeight="1">
      <c r="A352" s="35"/>
      <c r="B352" s="36"/>
      <c r="C352" s="234" t="s">
        <v>504</v>
      </c>
      <c r="D352" s="234" t="s">
        <v>153</v>
      </c>
      <c r="E352" s="235" t="s">
        <v>826</v>
      </c>
      <c r="F352" s="236" t="s">
        <v>827</v>
      </c>
      <c r="G352" s="237" t="s">
        <v>218</v>
      </c>
      <c r="H352" s="238">
        <v>16.440000000000001</v>
      </c>
      <c r="I352" s="239"/>
      <c r="J352" s="240">
        <f>ROUND(I352*H352,2)</f>
        <v>0</v>
      </c>
      <c r="K352" s="241"/>
      <c r="L352" s="41"/>
      <c r="M352" s="242" t="s">
        <v>1</v>
      </c>
      <c r="N352" s="243" t="s">
        <v>41</v>
      </c>
      <c r="O352" s="94"/>
      <c r="P352" s="244">
        <f>O352*H352</f>
        <v>0</v>
      </c>
      <c r="Q352" s="244">
        <v>0</v>
      </c>
      <c r="R352" s="244">
        <f>Q352*H352</f>
        <v>0</v>
      </c>
      <c r="S352" s="244">
        <v>0</v>
      </c>
      <c r="T352" s="245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6" t="s">
        <v>180</v>
      </c>
      <c r="AT352" s="246" t="s">
        <v>153</v>
      </c>
      <c r="AU352" s="246" t="s">
        <v>85</v>
      </c>
      <c r="AY352" s="14" t="s">
        <v>151</v>
      </c>
      <c r="BE352" s="247">
        <f>IF(N352="základná",J352,0)</f>
        <v>0</v>
      </c>
      <c r="BF352" s="247">
        <f>IF(N352="znížená",J352,0)</f>
        <v>0</v>
      </c>
      <c r="BG352" s="247">
        <f>IF(N352="zákl. prenesená",J352,0)</f>
        <v>0</v>
      </c>
      <c r="BH352" s="247">
        <f>IF(N352="zníž. prenesená",J352,0)</f>
        <v>0</v>
      </c>
      <c r="BI352" s="247">
        <f>IF(N352="nulová",J352,0)</f>
        <v>0</v>
      </c>
      <c r="BJ352" s="14" t="s">
        <v>85</v>
      </c>
      <c r="BK352" s="247">
        <f>ROUND(I352*H352,2)</f>
        <v>0</v>
      </c>
      <c r="BL352" s="14" t="s">
        <v>180</v>
      </c>
      <c r="BM352" s="246" t="s">
        <v>828</v>
      </c>
    </row>
    <row r="353" s="2" customFormat="1" ht="37.8" customHeight="1">
      <c r="A353" s="35"/>
      <c r="B353" s="36"/>
      <c r="C353" s="234" t="s">
        <v>829</v>
      </c>
      <c r="D353" s="234" t="s">
        <v>153</v>
      </c>
      <c r="E353" s="235" t="s">
        <v>830</v>
      </c>
      <c r="F353" s="236" t="s">
        <v>831</v>
      </c>
      <c r="G353" s="237" t="s">
        <v>269</v>
      </c>
      <c r="H353" s="238">
        <v>3</v>
      </c>
      <c r="I353" s="239"/>
      <c r="J353" s="240">
        <f>ROUND(I353*H353,2)</f>
        <v>0</v>
      </c>
      <c r="K353" s="241"/>
      <c r="L353" s="41"/>
      <c r="M353" s="242" t="s">
        <v>1</v>
      </c>
      <c r="N353" s="243" t="s">
        <v>41</v>
      </c>
      <c r="O353" s="94"/>
      <c r="P353" s="244">
        <f>O353*H353</f>
        <v>0</v>
      </c>
      <c r="Q353" s="244">
        <v>0</v>
      </c>
      <c r="R353" s="244">
        <f>Q353*H353</f>
        <v>0</v>
      </c>
      <c r="S353" s="244">
        <v>0</v>
      </c>
      <c r="T353" s="245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6" t="s">
        <v>180</v>
      </c>
      <c r="AT353" s="246" t="s">
        <v>153</v>
      </c>
      <c r="AU353" s="246" t="s">
        <v>85</v>
      </c>
      <c r="AY353" s="14" t="s">
        <v>151</v>
      </c>
      <c r="BE353" s="247">
        <f>IF(N353="základná",J353,0)</f>
        <v>0</v>
      </c>
      <c r="BF353" s="247">
        <f>IF(N353="znížená",J353,0)</f>
        <v>0</v>
      </c>
      <c r="BG353" s="247">
        <f>IF(N353="zákl. prenesená",J353,0)</f>
        <v>0</v>
      </c>
      <c r="BH353" s="247">
        <f>IF(N353="zníž. prenesená",J353,0)</f>
        <v>0</v>
      </c>
      <c r="BI353" s="247">
        <f>IF(N353="nulová",J353,0)</f>
        <v>0</v>
      </c>
      <c r="BJ353" s="14" t="s">
        <v>85</v>
      </c>
      <c r="BK353" s="247">
        <f>ROUND(I353*H353,2)</f>
        <v>0</v>
      </c>
      <c r="BL353" s="14" t="s">
        <v>180</v>
      </c>
      <c r="BM353" s="246" t="s">
        <v>832</v>
      </c>
    </row>
    <row r="354" s="2" customFormat="1" ht="33" customHeight="1">
      <c r="A354" s="35"/>
      <c r="B354" s="36"/>
      <c r="C354" s="234" t="s">
        <v>508</v>
      </c>
      <c r="D354" s="234" t="s">
        <v>153</v>
      </c>
      <c r="E354" s="235" t="s">
        <v>833</v>
      </c>
      <c r="F354" s="236" t="s">
        <v>834</v>
      </c>
      <c r="G354" s="237" t="s">
        <v>218</v>
      </c>
      <c r="H354" s="238">
        <v>29.199999999999999</v>
      </c>
      <c r="I354" s="239"/>
      <c r="J354" s="240">
        <f>ROUND(I354*H354,2)</f>
        <v>0</v>
      </c>
      <c r="K354" s="241"/>
      <c r="L354" s="41"/>
      <c r="M354" s="242" t="s">
        <v>1</v>
      </c>
      <c r="N354" s="243" t="s">
        <v>41</v>
      </c>
      <c r="O354" s="94"/>
      <c r="P354" s="244">
        <f>O354*H354</f>
        <v>0</v>
      </c>
      <c r="Q354" s="244">
        <v>0</v>
      </c>
      <c r="R354" s="244">
        <f>Q354*H354</f>
        <v>0</v>
      </c>
      <c r="S354" s="244">
        <v>0</v>
      </c>
      <c r="T354" s="245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6" t="s">
        <v>180</v>
      </c>
      <c r="AT354" s="246" t="s">
        <v>153</v>
      </c>
      <c r="AU354" s="246" t="s">
        <v>85</v>
      </c>
      <c r="AY354" s="14" t="s">
        <v>151</v>
      </c>
      <c r="BE354" s="247">
        <f>IF(N354="základná",J354,0)</f>
        <v>0</v>
      </c>
      <c r="BF354" s="247">
        <f>IF(N354="znížená",J354,0)</f>
        <v>0</v>
      </c>
      <c r="BG354" s="247">
        <f>IF(N354="zákl. prenesená",J354,0)</f>
        <v>0</v>
      </c>
      <c r="BH354" s="247">
        <f>IF(N354="zníž. prenesená",J354,0)</f>
        <v>0</v>
      </c>
      <c r="BI354" s="247">
        <f>IF(N354="nulová",J354,0)</f>
        <v>0</v>
      </c>
      <c r="BJ354" s="14" t="s">
        <v>85</v>
      </c>
      <c r="BK354" s="247">
        <f>ROUND(I354*H354,2)</f>
        <v>0</v>
      </c>
      <c r="BL354" s="14" t="s">
        <v>180</v>
      </c>
      <c r="BM354" s="246" t="s">
        <v>835</v>
      </c>
    </row>
    <row r="355" s="2" customFormat="1" ht="24.15" customHeight="1">
      <c r="A355" s="35"/>
      <c r="B355" s="36"/>
      <c r="C355" s="234" t="s">
        <v>836</v>
      </c>
      <c r="D355" s="234" t="s">
        <v>153</v>
      </c>
      <c r="E355" s="235" t="s">
        <v>837</v>
      </c>
      <c r="F355" s="236" t="s">
        <v>838</v>
      </c>
      <c r="G355" s="237" t="s">
        <v>218</v>
      </c>
      <c r="H355" s="238">
        <v>7.3300000000000001</v>
      </c>
      <c r="I355" s="239"/>
      <c r="J355" s="240">
        <f>ROUND(I355*H355,2)</f>
        <v>0</v>
      </c>
      <c r="K355" s="241"/>
      <c r="L355" s="41"/>
      <c r="M355" s="242" t="s">
        <v>1</v>
      </c>
      <c r="N355" s="243" t="s">
        <v>41</v>
      </c>
      <c r="O355" s="94"/>
      <c r="P355" s="244">
        <f>O355*H355</f>
        <v>0</v>
      </c>
      <c r="Q355" s="244">
        <v>0</v>
      </c>
      <c r="R355" s="244">
        <f>Q355*H355</f>
        <v>0</v>
      </c>
      <c r="S355" s="244">
        <v>0</v>
      </c>
      <c r="T355" s="245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6" t="s">
        <v>180</v>
      </c>
      <c r="AT355" s="246" t="s">
        <v>153</v>
      </c>
      <c r="AU355" s="246" t="s">
        <v>85</v>
      </c>
      <c r="AY355" s="14" t="s">
        <v>151</v>
      </c>
      <c r="BE355" s="247">
        <f>IF(N355="základná",J355,0)</f>
        <v>0</v>
      </c>
      <c r="BF355" s="247">
        <f>IF(N355="znížená",J355,0)</f>
        <v>0</v>
      </c>
      <c r="BG355" s="247">
        <f>IF(N355="zákl. prenesená",J355,0)</f>
        <v>0</v>
      </c>
      <c r="BH355" s="247">
        <f>IF(N355="zníž. prenesená",J355,0)</f>
        <v>0</v>
      </c>
      <c r="BI355" s="247">
        <f>IF(N355="nulová",J355,0)</f>
        <v>0</v>
      </c>
      <c r="BJ355" s="14" t="s">
        <v>85</v>
      </c>
      <c r="BK355" s="247">
        <f>ROUND(I355*H355,2)</f>
        <v>0</v>
      </c>
      <c r="BL355" s="14" t="s">
        <v>180</v>
      </c>
      <c r="BM355" s="246" t="s">
        <v>839</v>
      </c>
    </row>
    <row r="356" s="2" customFormat="1" ht="16.5" customHeight="1">
      <c r="A356" s="35"/>
      <c r="B356" s="36"/>
      <c r="C356" s="234" t="s">
        <v>511</v>
      </c>
      <c r="D356" s="234" t="s">
        <v>153</v>
      </c>
      <c r="E356" s="235" t="s">
        <v>840</v>
      </c>
      <c r="F356" s="236" t="s">
        <v>841</v>
      </c>
      <c r="G356" s="237" t="s">
        <v>269</v>
      </c>
      <c r="H356" s="238">
        <v>2</v>
      </c>
      <c r="I356" s="239"/>
      <c r="J356" s="240">
        <f>ROUND(I356*H356,2)</f>
        <v>0</v>
      </c>
      <c r="K356" s="241"/>
      <c r="L356" s="41"/>
      <c r="M356" s="242" t="s">
        <v>1</v>
      </c>
      <c r="N356" s="243" t="s">
        <v>41</v>
      </c>
      <c r="O356" s="94"/>
      <c r="P356" s="244">
        <f>O356*H356</f>
        <v>0</v>
      </c>
      <c r="Q356" s="244">
        <v>0</v>
      </c>
      <c r="R356" s="244">
        <f>Q356*H356</f>
        <v>0</v>
      </c>
      <c r="S356" s="244">
        <v>0</v>
      </c>
      <c r="T356" s="245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6" t="s">
        <v>180</v>
      </c>
      <c r="AT356" s="246" t="s">
        <v>153</v>
      </c>
      <c r="AU356" s="246" t="s">
        <v>85</v>
      </c>
      <c r="AY356" s="14" t="s">
        <v>151</v>
      </c>
      <c r="BE356" s="247">
        <f>IF(N356="základná",J356,0)</f>
        <v>0</v>
      </c>
      <c r="BF356" s="247">
        <f>IF(N356="znížená",J356,0)</f>
        <v>0</v>
      </c>
      <c r="BG356" s="247">
        <f>IF(N356="zákl. prenesená",J356,0)</f>
        <v>0</v>
      </c>
      <c r="BH356" s="247">
        <f>IF(N356="zníž. prenesená",J356,0)</f>
        <v>0</v>
      </c>
      <c r="BI356" s="247">
        <f>IF(N356="nulová",J356,0)</f>
        <v>0</v>
      </c>
      <c r="BJ356" s="14" t="s">
        <v>85</v>
      </c>
      <c r="BK356" s="247">
        <f>ROUND(I356*H356,2)</f>
        <v>0</v>
      </c>
      <c r="BL356" s="14" t="s">
        <v>180</v>
      </c>
      <c r="BM356" s="246" t="s">
        <v>842</v>
      </c>
    </row>
    <row r="357" s="2" customFormat="1" ht="24.15" customHeight="1">
      <c r="A357" s="35"/>
      <c r="B357" s="36"/>
      <c r="C357" s="234" t="s">
        <v>843</v>
      </c>
      <c r="D357" s="234" t="s">
        <v>153</v>
      </c>
      <c r="E357" s="235" t="s">
        <v>844</v>
      </c>
      <c r="F357" s="236" t="s">
        <v>845</v>
      </c>
      <c r="G357" s="237" t="s">
        <v>582</v>
      </c>
      <c r="H357" s="259"/>
      <c r="I357" s="239"/>
      <c r="J357" s="240">
        <f>ROUND(I357*H357,2)</f>
        <v>0</v>
      </c>
      <c r="K357" s="241"/>
      <c r="L357" s="41"/>
      <c r="M357" s="242" t="s">
        <v>1</v>
      </c>
      <c r="N357" s="243" t="s">
        <v>41</v>
      </c>
      <c r="O357" s="94"/>
      <c r="P357" s="244">
        <f>O357*H357</f>
        <v>0</v>
      </c>
      <c r="Q357" s="244">
        <v>0</v>
      </c>
      <c r="R357" s="244">
        <f>Q357*H357</f>
        <v>0</v>
      </c>
      <c r="S357" s="244">
        <v>0</v>
      </c>
      <c r="T357" s="245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6" t="s">
        <v>180</v>
      </c>
      <c r="AT357" s="246" t="s">
        <v>153</v>
      </c>
      <c r="AU357" s="246" t="s">
        <v>85</v>
      </c>
      <c r="AY357" s="14" t="s">
        <v>151</v>
      </c>
      <c r="BE357" s="247">
        <f>IF(N357="základná",J357,0)</f>
        <v>0</v>
      </c>
      <c r="BF357" s="247">
        <f>IF(N357="znížená",J357,0)</f>
        <v>0</v>
      </c>
      <c r="BG357" s="247">
        <f>IF(N357="zákl. prenesená",J357,0)</f>
        <v>0</v>
      </c>
      <c r="BH357" s="247">
        <f>IF(N357="zníž. prenesená",J357,0)</f>
        <v>0</v>
      </c>
      <c r="BI357" s="247">
        <f>IF(N357="nulová",J357,0)</f>
        <v>0</v>
      </c>
      <c r="BJ357" s="14" t="s">
        <v>85</v>
      </c>
      <c r="BK357" s="247">
        <f>ROUND(I357*H357,2)</f>
        <v>0</v>
      </c>
      <c r="BL357" s="14" t="s">
        <v>180</v>
      </c>
      <c r="BM357" s="246" t="s">
        <v>846</v>
      </c>
    </row>
    <row r="358" s="12" customFormat="1" ht="22.8" customHeight="1">
      <c r="A358" s="12"/>
      <c r="B358" s="218"/>
      <c r="C358" s="219"/>
      <c r="D358" s="220" t="s">
        <v>74</v>
      </c>
      <c r="E358" s="232" t="s">
        <v>847</v>
      </c>
      <c r="F358" s="232" t="s">
        <v>848</v>
      </c>
      <c r="G358" s="219"/>
      <c r="H358" s="219"/>
      <c r="I358" s="222"/>
      <c r="J358" s="233">
        <f>BK358</f>
        <v>0</v>
      </c>
      <c r="K358" s="219"/>
      <c r="L358" s="224"/>
      <c r="M358" s="225"/>
      <c r="N358" s="226"/>
      <c r="O358" s="226"/>
      <c r="P358" s="227">
        <f>SUM(P359:P363)</f>
        <v>0</v>
      </c>
      <c r="Q358" s="226"/>
      <c r="R358" s="227">
        <f>SUM(R359:R363)</f>
        <v>0</v>
      </c>
      <c r="S358" s="226"/>
      <c r="T358" s="228">
        <f>SUM(T359:T363)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29" t="s">
        <v>85</v>
      </c>
      <c r="AT358" s="230" t="s">
        <v>74</v>
      </c>
      <c r="AU358" s="230" t="s">
        <v>81</v>
      </c>
      <c r="AY358" s="229" t="s">
        <v>151</v>
      </c>
      <c r="BK358" s="231">
        <f>SUM(BK359:BK363)</f>
        <v>0</v>
      </c>
    </row>
    <row r="359" s="2" customFormat="1" ht="24.15" customHeight="1">
      <c r="A359" s="35"/>
      <c r="B359" s="36"/>
      <c r="C359" s="234" t="s">
        <v>515</v>
      </c>
      <c r="D359" s="234" t="s">
        <v>153</v>
      </c>
      <c r="E359" s="235" t="s">
        <v>849</v>
      </c>
      <c r="F359" s="236" t="s">
        <v>850</v>
      </c>
      <c r="G359" s="237" t="s">
        <v>201</v>
      </c>
      <c r="H359" s="238">
        <v>182.03700000000001</v>
      </c>
      <c r="I359" s="239"/>
      <c r="J359" s="240">
        <f>ROUND(I359*H359,2)</f>
        <v>0</v>
      </c>
      <c r="K359" s="241"/>
      <c r="L359" s="41"/>
      <c r="M359" s="242" t="s">
        <v>1</v>
      </c>
      <c r="N359" s="243" t="s">
        <v>41</v>
      </c>
      <c r="O359" s="94"/>
      <c r="P359" s="244">
        <f>O359*H359</f>
        <v>0</v>
      </c>
      <c r="Q359" s="244">
        <v>0</v>
      </c>
      <c r="R359" s="244">
        <f>Q359*H359</f>
        <v>0</v>
      </c>
      <c r="S359" s="244">
        <v>0</v>
      </c>
      <c r="T359" s="245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6" t="s">
        <v>180</v>
      </c>
      <c r="AT359" s="246" t="s">
        <v>153</v>
      </c>
      <c r="AU359" s="246" t="s">
        <v>85</v>
      </c>
      <c r="AY359" s="14" t="s">
        <v>151</v>
      </c>
      <c r="BE359" s="247">
        <f>IF(N359="základná",J359,0)</f>
        <v>0</v>
      </c>
      <c r="BF359" s="247">
        <f>IF(N359="znížená",J359,0)</f>
        <v>0</v>
      </c>
      <c r="BG359" s="247">
        <f>IF(N359="zákl. prenesená",J359,0)</f>
        <v>0</v>
      </c>
      <c r="BH359" s="247">
        <f>IF(N359="zníž. prenesená",J359,0)</f>
        <v>0</v>
      </c>
      <c r="BI359" s="247">
        <f>IF(N359="nulová",J359,0)</f>
        <v>0</v>
      </c>
      <c r="BJ359" s="14" t="s">
        <v>85</v>
      </c>
      <c r="BK359" s="247">
        <f>ROUND(I359*H359,2)</f>
        <v>0</v>
      </c>
      <c r="BL359" s="14" t="s">
        <v>180</v>
      </c>
      <c r="BM359" s="246" t="s">
        <v>851</v>
      </c>
    </row>
    <row r="360" s="2" customFormat="1" ht="24.15" customHeight="1">
      <c r="A360" s="35"/>
      <c r="B360" s="36"/>
      <c r="C360" s="234" t="s">
        <v>852</v>
      </c>
      <c r="D360" s="234" t="s">
        <v>153</v>
      </c>
      <c r="E360" s="235" t="s">
        <v>853</v>
      </c>
      <c r="F360" s="236" t="s">
        <v>854</v>
      </c>
      <c r="G360" s="237" t="s">
        <v>218</v>
      </c>
      <c r="H360" s="238">
        <v>16.440000000000001</v>
      </c>
      <c r="I360" s="239"/>
      <c r="J360" s="240">
        <f>ROUND(I360*H360,2)</f>
        <v>0</v>
      </c>
      <c r="K360" s="241"/>
      <c r="L360" s="41"/>
      <c r="M360" s="242" t="s">
        <v>1</v>
      </c>
      <c r="N360" s="243" t="s">
        <v>41</v>
      </c>
      <c r="O360" s="94"/>
      <c r="P360" s="244">
        <f>O360*H360</f>
        <v>0</v>
      </c>
      <c r="Q360" s="244">
        <v>0</v>
      </c>
      <c r="R360" s="244">
        <f>Q360*H360</f>
        <v>0</v>
      </c>
      <c r="S360" s="244">
        <v>0</v>
      </c>
      <c r="T360" s="245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6" t="s">
        <v>180</v>
      </c>
      <c r="AT360" s="246" t="s">
        <v>153</v>
      </c>
      <c r="AU360" s="246" t="s">
        <v>85</v>
      </c>
      <c r="AY360" s="14" t="s">
        <v>151</v>
      </c>
      <c r="BE360" s="247">
        <f>IF(N360="základná",J360,0)</f>
        <v>0</v>
      </c>
      <c r="BF360" s="247">
        <f>IF(N360="znížená",J360,0)</f>
        <v>0</v>
      </c>
      <c r="BG360" s="247">
        <f>IF(N360="zákl. prenesená",J360,0)</f>
        <v>0</v>
      </c>
      <c r="BH360" s="247">
        <f>IF(N360="zníž. prenesená",J360,0)</f>
        <v>0</v>
      </c>
      <c r="BI360" s="247">
        <f>IF(N360="nulová",J360,0)</f>
        <v>0</v>
      </c>
      <c r="BJ360" s="14" t="s">
        <v>85</v>
      </c>
      <c r="BK360" s="247">
        <f>ROUND(I360*H360,2)</f>
        <v>0</v>
      </c>
      <c r="BL360" s="14" t="s">
        <v>180</v>
      </c>
      <c r="BM360" s="246" t="s">
        <v>855</v>
      </c>
    </row>
    <row r="361" s="2" customFormat="1" ht="21.75" customHeight="1">
      <c r="A361" s="35"/>
      <c r="B361" s="36"/>
      <c r="C361" s="234" t="s">
        <v>518</v>
      </c>
      <c r="D361" s="234" t="s">
        <v>153</v>
      </c>
      <c r="E361" s="235" t="s">
        <v>856</v>
      </c>
      <c r="F361" s="236" t="s">
        <v>857</v>
      </c>
      <c r="G361" s="237" t="s">
        <v>218</v>
      </c>
      <c r="H361" s="238">
        <v>11.321999999999999</v>
      </c>
      <c r="I361" s="239"/>
      <c r="J361" s="240">
        <f>ROUND(I361*H361,2)</f>
        <v>0</v>
      </c>
      <c r="K361" s="241"/>
      <c r="L361" s="41"/>
      <c r="M361" s="242" t="s">
        <v>1</v>
      </c>
      <c r="N361" s="243" t="s">
        <v>41</v>
      </c>
      <c r="O361" s="94"/>
      <c r="P361" s="244">
        <f>O361*H361</f>
        <v>0</v>
      </c>
      <c r="Q361" s="244">
        <v>0</v>
      </c>
      <c r="R361" s="244">
        <f>Q361*H361</f>
        <v>0</v>
      </c>
      <c r="S361" s="244">
        <v>0</v>
      </c>
      <c r="T361" s="245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6" t="s">
        <v>180</v>
      </c>
      <c r="AT361" s="246" t="s">
        <v>153</v>
      </c>
      <c r="AU361" s="246" t="s">
        <v>85</v>
      </c>
      <c r="AY361" s="14" t="s">
        <v>151</v>
      </c>
      <c r="BE361" s="247">
        <f>IF(N361="základná",J361,0)</f>
        <v>0</v>
      </c>
      <c r="BF361" s="247">
        <f>IF(N361="znížená",J361,0)</f>
        <v>0</v>
      </c>
      <c r="BG361" s="247">
        <f>IF(N361="zákl. prenesená",J361,0)</f>
        <v>0</v>
      </c>
      <c r="BH361" s="247">
        <f>IF(N361="zníž. prenesená",J361,0)</f>
        <v>0</v>
      </c>
      <c r="BI361" s="247">
        <f>IF(N361="nulová",J361,0)</f>
        <v>0</v>
      </c>
      <c r="BJ361" s="14" t="s">
        <v>85</v>
      </c>
      <c r="BK361" s="247">
        <f>ROUND(I361*H361,2)</f>
        <v>0</v>
      </c>
      <c r="BL361" s="14" t="s">
        <v>180</v>
      </c>
      <c r="BM361" s="246" t="s">
        <v>858</v>
      </c>
    </row>
    <row r="362" s="2" customFormat="1" ht="16.5" customHeight="1">
      <c r="A362" s="35"/>
      <c r="B362" s="36"/>
      <c r="C362" s="234" t="s">
        <v>859</v>
      </c>
      <c r="D362" s="234" t="s">
        <v>153</v>
      </c>
      <c r="E362" s="235" t="s">
        <v>860</v>
      </c>
      <c r="F362" s="236" t="s">
        <v>861</v>
      </c>
      <c r="G362" s="237" t="s">
        <v>201</v>
      </c>
      <c r="H362" s="238">
        <v>182.816</v>
      </c>
      <c r="I362" s="239"/>
      <c r="J362" s="240">
        <f>ROUND(I362*H362,2)</f>
        <v>0</v>
      </c>
      <c r="K362" s="241"/>
      <c r="L362" s="41"/>
      <c r="M362" s="242" t="s">
        <v>1</v>
      </c>
      <c r="N362" s="243" t="s">
        <v>41</v>
      </c>
      <c r="O362" s="94"/>
      <c r="P362" s="244">
        <f>O362*H362</f>
        <v>0</v>
      </c>
      <c r="Q362" s="244">
        <v>0</v>
      </c>
      <c r="R362" s="244">
        <f>Q362*H362</f>
        <v>0</v>
      </c>
      <c r="S362" s="244">
        <v>0</v>
      </c>
      <c r="T362" s="245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6" t="s">
        <v>180</v>
      </c>
      <c r="AT362" s="246" t="s">
        <v>153</v>
      </c>
      <c r="AU362" s="246" t="s">
        <v>85</v>
      </c>
      <c r="AY362" s="14" t="s">
        <v>151</v>
      </c>
      <c r="BE362" s="247">
        <f>IF(N362="základná",J362,0)</f>
        <v>0</v>
      </c>
      <c r="BF362" s="247">
        <f>IF(N362="znížená",J362,0)</f>
        <v>0</v>
      </c>
      <c r="BG362" s="247">
        <f>IF(N362="zákl. prenesená",J362,0)</f>
        <v>0</v>
      </c>
      <c r="BH362" s="247">
        <f>IF(N362="zníž. prenesená",J362,0)</f>
        <v>0</v>
      </c>
      <c r="BI362" s="247">
        <f>IF(N362="nulová",J362,0)</f>
        <v>0</v>
      </c>
      <c r="BJ362" s="14" t="s">
        <v>85</v>
      </c>
      <c r="BK362" s="247">
        <f>ROUND(I362*H362,2)</f>
        <v>0</v>
      </c>
      <c r="BL362" s="14" t="s">
        <v>180</v>
      </c>
      <c r="BM362" s="246" t="s">
        <v>862</v>
      </c>
    </row>
    <row r="363" s="2" customFormat="1" ht="24.15" customHeight="1">
      <c r="A363" s="35"/>
      <c r="B363" s="36"/>
      <c r="C363" s="234" t="s">
        <v>522</v>
      </c>
      <c r="D363" s="234" t="s">
        <v>153</v>
      </c>
      <c r="E363" s="235" t="s">
        <v>863</v>
      </c>
      <c r="F363" s="236" t="s">
        <v>864</v>
      </c>
      <c r="G363" s="237" t="s">
        <v>582</v>
      </c>
      <c r="H363" s="259"/>
      <c r="I363" s="239"/>
      <c r="J363" s="240">
        <f>ROUND(I363*H363,2)</f>
        <v>0</v>
      </c>
      <c r="K363" s="241"/>
      <c r="L363" s="41"/>
      <c r="M363" s="242" t="s">
        <v>1</v>
      </c>
      <c r="N363" s="243" t="s">
        <v>41</v>
      </c>
      <c r="O363" s="94"/>
      <c r="P363" s="244">
        <f>O363*H363</f>
        <v>0</v>
      </c>
      <c r="Q363" s="244">
        <v>0</v>
      </c>
      <c r="R363" s="244">
        <f>Q363*H363</f>
        <v>0</v>
      </c>
      <c r="S363" s="244">
        <v>0</v>
      </c>
      <c r="T363" s="245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6" t="s">
        <v>180</v>
      </c>
      <c r="AT363" s="246" t="s">
        <v>153</v>
      </c>
      <c r="AU363" s="246" t="s">
        <v>85</v>
      </c>
      <c r="AY363" s="14" t="s">
        <v>151</v>
      </c>
      <c r="BE363" s="247">
        <f>IF(N363="základná",J363,0)</f>
        <v>0</v>
      </c>
      <c r="BF363" s="247">
        <f>IF(N363="znížená",J363,0)</f>
        <v>0</v>
      </c>
      <c r="BG363" s="247">
        <f>IF(N363="zákl. prenesená",J363,0)</f>
        <v>0</v>
      </c>
      <c r="BH363" s="247">
        <f>IF(N363="zníž. prenesená",J363,0)</f>
        <v>0</v>
      </c>
      <c r="BI363" s="247">
        <f>IF(N363="nulová",J363,0)</f>
        <v>0</v>
      </c>
      <c r="BJ363" s="14" t="s">
        <v>85</v>
      </c>
      <c r="BK363" s="247">
        <f>ROUND(I363*H363,2)</f>
        <v>0</v>
      </c>
      <c r="BL363" s="14" t="s">
        <v>180</v>
      </c>
      <c r="BM363" s="246" t="s">
        <v>865</v>
      </c>
    </row>
    <row r="364" s="12" customFormat="1" ht="22.8" customHeight="1">
      <c r="A364" s="12"/>
      <c r="B364" s="218"/>
      <c r="C364" s="219"/>
      <c r="D364" s="220" t="s">
        <v>74</v>
      </c>
      <c r="E364" s="232" t="s">
        <v>866</v>
      </c>
      <c r="F364" s="232" t="s">
        <v>867</v>
      </c>
      <c r="G364" s="219"/>
      <c r="H364" s="219"/>
      <c r="I364" s="222"/>
      <c r="J364" s="233">
        <f>BK364</f>
        <v>0</v>
      </c>
      <c r="K364" s="219"/>
      <c r="L364" s="224"/>
      <c r="M364" s="225"/>
      <c r="N364" s="226"/>
      <c r="O364" s="226"/>
      <c r="P364" s="227">
        <f>SUM(P365:P384)</f>
        <v>0</v>
      </c>
      <c r="Q364" s="226"/>
      <c r="R364" s="227">
        <f>SUM(R365:R384)</f>
        <v>0</v>
      </c>
      <c r="S364" s="226"/>
      <c r="T364" s="228">
        <f>SUM(T365:T384)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29" t="s">
        <v>85</v>
      </c>
      <c r="AT364" s="230" t="s">
        <v>74</v>
      </c>
      <c r="AU364" s="230" t="s">
        <v>81</v>
      </c>
      <c r="AY364" s="229" t="s">
        <v>151</v>
      </c>
      <c r="BK364" s="231">
        <f>SUM(BK365:BK384)</f>
        <v>0</v>
      </c>
    </row>
    <row r="365" s="2" customFormat="1" ht="24.15" customHeight="1">
      <c r="A365" s="35"/>
      <c r="B365" s="36"/>
      <c r="C365" s="234" t="s">
        <v>868</v>
      </c>
      <c r="D365" s="234" t="s">
        <v>153</v>
      </c>
      <c r="E365" s="235" t="s">
        <v>869</v>
      </c>
      <c r="F365" s="236" t="s">
        <v>870</v>
      </c>
      <c r="G365" s="237" t="s">
        <v>218</v>
      </c>
      <c r="H365" s="238">
        <v>3.9649999999999999</v>
      </c>
      <c r="I365" s="239"/>
      <c r="J365" s="240">
        <f>ROUND(I365*H365,2)</f>
        <v>0</v>
      </c>
      <c r="K365" s="241"/>
      <c r="L365" s="41"/>
      <c r="M365" s="242" t="s">
        <v>1</v>
      </c>
      <c r="N365" s="243" t="s">
        <v>41</v>
      </c>
      <c r="O365" s="94"/>
      <c r="P365" s="244">
        <f>O365*H365</f>
        <v>0</v>
      </c>
      <c r="Q365" s="244">
        <v>0</v>
      </c>
      <c r="R365" s="244">
        <f>Q365*H365</f>
        <v>0</v>
      </c>
      <c r="S365" s="244">
        <v>0</v>
      </c>
      <c r="T365" s="245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6" t="s">
        <v>180</v>
      </c>
      <c r="AT365" s="246" t="s">
        <v>153</v>
      </c>
      <c r="AU365" s="246" t="s">
        <v>85</v>
      </c>
      <c r="AY365" s="14" t="s">
        <v>151</v>
      </c>
      <c r="BE365" s="247">
        <f>IF(N365="základná",J365,0)</f>
        <v>0</v>
      </c>
      <c r="BF365" s="247">
        <f>IF(N365="znížená",J365,0)</f>
        <v>0</v>
      </c>
      <c r="BG365" s="247">
        <f>IF(N365="zákl. prenesená",J365,0)</f>
        <v>0</v>
      </c>
      <c r="BH365" s="247">
        <f>IF(N365="zníž. prenesená",J365,0)</f>
        <v>0</v>
      </c>
      <c r="BI365" s="247">
        <f>IF(N365="nulová",J365,0)</f>
        <v>0</v>
      </c>
      <c r="BJ365" s="14" t="s">
        <v>85</v>
      </c>
      <c r="BK365" s="247">
        <f>ROUND(I365*H365,2)</f>
        <v>0</v>
      </c>
      <c r="BL365" s="14" t="s">
        <v>180</v>
      </c>
      <c r="BM365" s="246" t="s">
        <v>871</v>
      </c>
    </row>
    <row r="366" s="2" customFormat="1" ht="16.5" customHeight="1">
      <c r="A366" s="35"/>
      <c r="B366" s="36"/>
      <c r="C366" s="248" t="s">
        <v>525</v>
      </c>
      <c r="D366" s="248" t="s">
        <v>204</v>
      </c>
      <c r="E366" s="249" t="s">
        <v>872</v>
      </c>
      <c r="F366" s="250" t="s">
        <v>873</v>
      </c>
      <c r="G366" s="251" t="s">
        <v>269</v>
      </c>
      <c r="H366" s="252">
        <v>1</v>
      </c>
      <c r="I366" s="253"/>
      <c r="J366" s="254">
        <f>ROUND(I366*H366,2)</f>
        <v>0</v>
      </c>
      <c r="K366" s="255"/>
      <c r="L366" s="256"/>
      <c r="M366" s="257" t="s">
        <v>1</v>
      </c>
      <c r="N366" s="258" t="s">
        <v>41</v>
      </c>
      <c r="O366" s="94"/>
      <c r="P366" s="244">
        <f>O366*H366</f>
        <v>0</v>
      </c>
      <c r="Q366" s="244">
        <v>0</v>
      </c>
      <c r="R366" s="244">
        <f>Q366*H366</f>
        <v>0</v>
      </c>
      <c r="S366" s="244">
        <v>0</v>
      </c>
      <c r="T366" s="245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6" t="s">
        <v>211</v>
      </c>
      <c r="AT366" s="246" t="s">
        <v>204</v>
      </c>
      <c r="AU366" s="246" t="s">
        <v>85</v>
      </c>
      <c r="AY366" s="14" t="s">
        <v>151</v>
      </c>
      <c r="BE366" s="247">
        <f>IF(N366="základná",J366,0)</f>
        <v>0</v>
      </c>
      <c r="BF366" s="247">
        <f>IF(N366="znížená",J366,0)</f>
        <v>0</v>
      </c>
      <c r="BG366" s="247">
        <f>IF(N366="zákl. prenesená",J366,0)</f>
        <v>0</v>
      </c>
      <c r="BH366" s="247">
        <f>IF(N366="zníž. prenesená",J366,0)</f>
        <v>0</v>
      </c>
      <c r="BI366" s="247">
        <f>IF(N366="nulová",J366,0)</f>
        <v>0</v>
      </c>
      <c r="BJ366" s="14" t="s">
        <v>85</v>
      </c>
      <c r="BK366" s="247">
        <f>ROUND(I366*H366,2)</f>
        <v>0</v>
      </c>
      <c r="BL366" s="14" t="s">
        <v>180</v>
      </c>
      <c r="BM366" s="246" t="s">
        <v>874</v>
      </c>
    </row>
    <row r="367" s="2" customFormat="1" ht="24.15" customHeight="1">
      <c r="A367" s="35"/>
      <c r="B367" s="36"/>
      <c r="C367" s="234" t="s">
        <v>875</v>
      </c>
      <c r="D367" s="234" t="s">
        <v>153</v>
      </c>
      <c r="E367" s="235" t="s">
        <v>876</v>
      </c>
      <c r="F367" s="236" t="s">
        <v>877</v>
      </c>
      <c r="G367" s="237" t="s">
        <v>269</v>
      </c>
      <c r="H367" s="238">
        <v>1</v>
      </c>
      <c r="I367" s="239"/>
      <c r="J367" s="240">
        <f>ROUND(I367*H367,2)</f>
        <v>0</v>
      </c>
      <c r="K367" s="241"/>
      <c r="L367" s="41"/>
      <c r="M367" s="242" t="s">
        <v>1</v>
      </c>
      <c r="N367" s="243" t="s">
        <v>41</v>
      </c>
      <c r="O367" s="94"/>
      <c r="P367" s="244">
        <f>O367*H367</f>
        <v>0</v>
      </c>
      <c r="Q367" s="244">
        <v>0</v>
      </c>
      <c r="R367" s="244">
        <f>Q367*H367</f>
        <v>0</v>
      </c>
      <c r="S367" s="244">
        <v>0</v>
      </c>
      <c r="T367" s="245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6" t="s">
        <v>180</v>
      </c>
      <c r="AT367" s="246" t="s">
        <v>153</v>
      </c>
      <c r="AU367" s="246" t="s">
        <v>85</v>
      </c>
      <c r="AY367" s="14" t="s">
        <v>151</v>
      </c>
      <c r="BE367" s="247">
        <f>IF(N367="základná",J367,0)</f>
        <v>0</v>
      </c>
      <c r="BF367" s="247">
        <f>IF(N367="znížená",J367,0)</f>
        <v>0</v>
      </c>
      <c r="BG367" s="247">
        <f>IF(N367="zákl. prenesená",J367,0)</f>
        <v>0</v>
      </c>
      <c r="BH367" s="247">
        <f>IF(N367="zníž. prenesená",J367,0)</f>
        <v>0</v>
      </c>
      <c r="BI367" s="247">
        <f>IF(N367="nulová",J367,0)</f>
        <v>0</v>
      </c>
      <c r="BJ367" s="14" t="s">
        <v>85</v>
      </c>
      <c r="BK367" s="247">
        <f>ROUND(I367*H367,2)</f>
        <v>0</v>
      </c>
      <c r="BL367" s="14" t="s">
        <v>180</v>
      </c>
      <c r="BM367" s="246" t="s">
        <v>878</v>
      </c>
    </row>
    <row r="368" s="2" customFormat="1" ht="24.15" customHeight="1">
      <c r="A368" s="35"/>
      <c r="B368" s="36"/>
      <c r="C368" s="248" t="s">
        <v>530</v>
      </c>
      <c r="D368" s="248" t="s">
        <v>204</v>
      </c>
      <c r="E368" s="249" t="s">
        <v>879</v>
      </c>
      <c r="F368" s="250" t="s">
        <v>880</v>
      </c>
      <c r="G368" s="251" t="s">
        <v>269</v>
      </c>
      <c r="H368" s="252">
        <v>1</v>
      </c>
      <c r="I368" s="253"/>
      <c r="J368" s="254">
        <f>ROUND(I368*H368,2)</f>
        <v>0</v>
      </c>
      <c r="K368" s="255"/>
      <c r="L368" s="256"/>
      <c r="M368" s="257" t="s">
        <v>1</v>
      </c>
      <c r="N368" s="258" t="s">
        <v>41</v>
      </c>
      <c r="O368" s="94"/>
      <c r="P368" s="244">
        <f>O368*H368</f>
        <v>0</v>
      </c>
      <c r="Q368" s="244">
        <v>0</v>
      </c>
      <c r="R368" s="244">
        <f>Q368*H368</f>
        <v>0</v>
      </c>
      <c r="S368" s="244">
        <v>0</v>
      </c>
      <c r="T368" s="245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6" t="s">
        <v>211</v>
      </c>
      <c r="AT368" s="246" t="s">
        <v>204</v>
      </c>
      <c r="AU368" s="246" t="s">
        <v>85</v>
      </c>
      <c r="AY368" s="14" t="s">
        <v>151</v>
      </c>
      <c r="BE368" s="247">
        <f>IF(N368="základná",J368,0)</f>
        <v>0</v>
      </c>
      <c r="BF368" s="247">
        <f>IF(N368="znížená",J368,0)</f>
        <v>0</v>
      </c>
      <c r="BG368" s="247">
        <f>IF(N368="zákl. prenesená",J368,0)</f>
        <v>0</v>
      </c>
      <c r="BH368" s="247">
        <f>IF(N368="zníž. prenesená",J368,0)</f>
        <v>0</v>
      </c>
      <c r="BI368" s="247">
        <f>IF(N368="nulová",J368,0)</f>
        <v>0</v>
      </c>
      <c r="BJ368" s="14" t="s">
        <v>85</v>
      </c>
      <c r="BK368" s="247">
        <f>ROUND(I368*H368,2)</f>
        <v>0</v>
      </c>
      <c r="BL368" s="14" t="s">
        <v>180</v>
      </c>
      <c r="BM368" s="246" t="s">
        <v>881</v>
      </c>
    </row>
    <row r="369" s="2" customFormat="1" ht="16.5" customHeight="1">
      <c r="A369" s="35"/>
      <c r="B369" s="36"/>
      <c r="C369" s="248" t="s">
        <v>882</v>
      </c>
      <c r="D369" s="248" t="s">
        <v>204</v>
      </c>
      <c r="E369" s="249" t="s">
        <v>883</v>
      </c>
      <c r="F369" s="250" t="s">
        <v>884</v>
      </c>
      <c r="G369" s="251" t="s">
        <v>885</v>
      </c>
      <c r="H369" s="252">
        <v>94</v>
      </c>
      <c r="I369" s="253"/>
      <c r="J369" s="254">
        <f>ROUND(I369*H369,2)</f>
        <v>0</v>
      </c>
      <c r="K369" s="255"/>
      <c r="L369" s="256"/>
      <c r="M369" s="257" t="s">
        <v>1</v>
      </c>
      <c r="N369" s="258" t="s">
        <v>41</v>
      </c>
      <c r="O369" s="94"/>
      <c r="P369" s="244">
        <f>O369*H369</f>
        <v>0</v>
      </c>
      <c r="Q369" s="244">
        <v>0</v>
      </c>
      <c r="R369" s="244">
        <f>Q369*H369</f>
        <v>0</v>
      </c>
      <c r="S369" s="244">
        <v>0</v>
      </c>
      <c r="T369" s="245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6" t="s">
        <v>211</v>
      </c>
      <c r="AT369" s="246" t="s">
        <v>204</v>
      </c>
      <c r="AU369" s="246" t="s">
        <v>85</v>
      </c>
      <c r="AY369" s="14" t="s">
        <v>151</v>
      </c>
      <c r="BE369" s="247">
        <f>IF(N369="základná",J369,0)</f>
        <v>0</v>
      </c>
      <c r="BF369" s="247">
        <f>IF(N369="znížená",J369,0)</f>
        <v>0</v>
      </c>
      <c r="BG369" s="247">
        <f>IF(N369="zákl. prenesená",J369,0)</f>
        <v>0</v>
      </c>
      <c r="BH369" s="247">
        <f>IF(N369="zníž. prenesená",J369,0)</f>
        <v>0</v>
      </c>
      <c r="BI369" s="247">
        <f>IF(N369="nulová",J369,0)</f>
        <v>0</v>
      </c>
      <c r="BJ369" s="14" t="s">
        <v>85</v>
      </c>
      <c r="BK369" s="247">
        <f>ROUND(I369*H369,2)</f>
        <v>0</v>
      </c>
      <c r="BL369" s="14" t="s">
        <v>180</v>
      </c>
      <c r="BM369" s="246" t="s">
        <v>886</v>
      </c>
    </row>
    <row r="370" s="2" customFormat="1" ht="24.15" customHeight="1">
      <c r="A370" s="35"/>
      <c r="B370" s="36"/>
      <c r="C370" s="234" t="s">
        <v>536</v>
      </c>
      <c r="D370" s="234" t="s">
        <v>153</v>
      </c>
      <c r="E370" s="235" t="s">
        <v>887</v>
      </c>
      <c r="F370" s="236" t="s">
        <v>888</v>
      </c>
      <c r="G370" s="237" t="s">
        <v>269</v>
      </c>
      <c r="H370" s="238">
        <v>2</v>
      </c>
      <c r="I370" s="239"/>
      <c r="J370" s="240">
        <f>ROUND(I370*H370,2)</f>
        <v>0</v>
      </c>
      <c r="K370" s="241"/>
      <c r="L370" s="41"/>
      <c r="M370" s="242" t="s">
        <v>1</v>
      </c>
      <c r="N370" s="243" t="s">
        <v>41</v>
      </c>
      <c r="O370" s="94"/>
      <c r="P370" s="244">
        <f>O370*H370</f>
        <v>0</v>
      </c>
      <c r="Q370" s="244">
        <v>0</v>
      </c>
      <c r="R370" s="244">
        <f>Q370*H370</f>
        <v>0</v>
      </c>
      <c r="S370" s="244">
        <v>0</v>
      </c>
      <c r="T370" s="245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6" t="s">
        <v>180</v>
      </c>
      <c r="AT370" s="246" t="s">
        <v>153</v>
      </c>
      <c r="AU370" s="246" t="s">
        <v>85</v>
      </c>
      <c r="AY370" s="14" t="s">
        <v>151</v>
      </c>
      <c r="BE370" s="247">
        <f>IF(N370="základná",J370,0)</f>
        <v>0</v>
      </c>
      <c r="BF370" s="247">
        <f>IF(N370="znížená",J370,0)</f>
        <v>0</v>
      </c>
      <c r="BG370" s="247">
        <f>IF(N370="zákl. prenesená",J370,0)</f>
        <v>0</v>
      </c>
      <c r="BH370" s="247">
        <f>IF(N370="zníž. prenesená",J370,0)</f>
        <v>0</v>
      </c>
      <c r="BI370" s="247">
        <f>IF(N370="nulová",J370,0)</f>
        <v>0</v>
      </c>
      <c r="BJ370" s="14" t="s">
        <v>85</v>
      </c>
      <c r="BK370" s="247">
        <f>ROUND(I370*H370,2)</f>
        <v>0</v>
      </c>
      <c r="BL370" s="14" t="s">
        <v>180</v>
      </c>
      <c r="BM370" s="246" t="s">
        <v>889</v>
      </c>
    </row>
    <row r="371" s="2" customFormat="1" ht="24.15" customHeight="1">
      <c r="A371" s="35"/>
      <c r="B371" s="36"/>
      <c r="C371" s="248" t="s">
        <v>890</v>
      </c>
      <c r="D371" s="248" t="s">
        <v>204</v>
      </c>
      <c r="E371" s="249" t="s">
        <v>879</v>
      </c>
      <c r="F371" s="250" t="s">
        <v>880</v>
      </c>
      <c r="G371" s="251" t="s">
        <v>269</v>
      </c>
      <c r="H371" s="252">
        <v>2</v>
      </c>
      <c r="I371" s="253"/>
      <c r="J371" s="254">
        <f>ROUND(I371*H371,2)</f>
        <v>0</v>
      </c>
      <c r="K371" s="255"/>
      <c r="L371" s="256"/>
      <c r="M371" s="257" t="s">
        <v>1</v>
      </c>
      <c r="N371" s="258" t="s">
        <v>41</v>
      </c>
      <c r="O371" s="94"/>
      <c r="P371" s="244">
        <f>O371*H371</f>
        <v>0</v>
      </c>
      <c r="Q371" s="244">
        <v>0</v>
      </c>
      <c r="R371" s="244">
        <f>Q371*H371</f>
        <v>0</v>
      </c>
      <c r="S371" s="244">
        <v>0</v>
      </c>
      <c r="T371" s="245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6" t="s">
        <v>211</v>
      </c>
      <c r="AT371" s="246" t="s">
        <v>204</v>
      </c>
      <c r="AU371" s="246" t="s">
        <v>85</v>
      </c>
      <c r="AY371" s="14" t="s">
        <v>151</v>
      </c>
      <c r="BE371" s="247">
        <f>IF(N371="základná",J371,0)</f>
        <v>0</v>
      </c>
      <c r="BF371" s="247">
        <f>IF(N371="znížená",J371,0)</f>
        <v>0</v>
      </c>
      <c r="BG371" s="247">
        <f>IF(N371="zákl. prenesená",J371,0)</f>
        <v>0</v>
      </c>
      <c r="BH371" s="247">
        <f>IF(N371="zníž. prenesená",J371,0)</f>
        <v>0</v>
      </c>
      <c r="BI371" s="247">
        <f>IF(N371="nulová",J371,0)</f>
        <v>0</v>
      </c>
      <c r="BJ371" s="14" t="s">
        <v>85</v>
      </c>
      <c r="BK371" s="247">
        <f>ROUND(I371*H371,2)</f>
        <v>0</v>
      </c>
      <c r="BL371" s="14" t="s">
        <v>180</v>
      </c>
      <c r="BM371" s="246" t="s">
        <v>891</v>
      </c>
    </row>
    <row r="372" s="2" customFormat="1" ht="16.5" customHeight="1">
      <c r="A372" s="35"/>
      <c r="B372" s="36"/>
      <c r="C372" s="248" t="s">
        <v>541</v>
      </c>
      <c r="D372" s="248" t="s">
        <v>204</v>
      </c>
      <c r="E372" s="249" t="s">
        <v>883</v>
      </c>
      <c r="F372" s="250" t="s">
        <v>884</v>
      </c>
      <c r="G372" s="251" t="s">
        <v>885</v>
      </c>
      <c r="H372" s="252">
        <v>115</v>
      </c>
      <c r="I372" s="253"/>
      <c r="J372" s="254">
        <f>ROUND(I372*H372,2)</f>
        <v>0</v>
      </c>
      <c r="K372" s="255"/>
      <c r="L372" s="256"/>
      <c r="M372" s="257" t="s">
        <v>1</v>
      </c>
      <c r="N372" s="258" t="s">
        <v>41</v>
      </c>
      <c r="O372" s="94"/>
      <c r="P372" s="244">
        <f>O372*H372</f>
        <v>0</v>
      </c>
      <c r="Q372" s="244">
        <v>0</v>
      </c>
      <c r="R372" s="244">
        <f>Q372*H372</f>
        <v>0</v>
      </c>
      <c r="S372" s="244">
        <v>0</v>
      </c>
      <c r="T372" s="245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6" t="s">
        <v>211</v>
      </c>
      <c r="AT372" s="246" t="s">
        <v>204</v>
      </c>
      <c r="AU372" s="246" t="s">
        <v>85</v>
      </c>
      <c r="AY372" s="14" t="s">
        <v>151</v>
      </c>
      <c r="BE372" s="247">
        <f>IF(N372="základná",J372,0)</f>
        <v>0</v>
      </c>
      <c r="BF372" s="247">
        <f>IF(N372="znížená",J372,0)</f>
        <v>0</v>
      </c>
      <c r="BG372" s="247">
        <f>IF(N372="zákl. prenesená",J372,0)</f>
        <v>0</v>
      </c>
      <c r="BH372" s="247">
        <f>IF(N372="zníž. prenesená",J372,0)</f>
        <v>0</v>
      </c>
      <c r="BI372" s="247">
        <f>IF(N372="nulová",J372,0)</f>
        <v>0</v>
      </c>
      <c r="BJ372" s="14" t="s">
        <v>85</v>
      </c>
      <c r="BK372" s="247">
        <f>ROUND(I372*H372,2)</f>
        <v>0</v>
      </c>
      <c r="BL372" s="14" t="s">
        <v>180</v>
      </c>
      <c r="BM372" s="246" t="s">
        <v>892</v>
      </c>
    </row>
    <row r="373" s="2" customFormat="1" ht="33" customHeight="1">
      <c r="A373" s="35"/>
      <c r="B373" s="36"/>
      <c r="C373" s="234" t="s">
        <v>893</v>
      </c>
      <c r="D373" s="234" t="s">
        <v>153</v>
      </c>
      <c r="E373" s="235" t="s">
        <v>894</v>
      </c>
      <c r="F373" s="236" t="s">
        <v>895</v>
      </c>
      <c r="G373" s="237" t="s">
        <v>269</v>
      </c>
      <c r="H373" s="238">
        <v>4</v>
      </c>
      <c r="I373" s="239"/>
      <c r="J373" s="240">
        <f>ROUND(I373*H373,2)</f>
        <v>0</v>
      </c>
      <c r="K373" s="241"/>
      <c r="L373" s="41"/>
      <c r="M373" s="242" t="s">
        <v>1</v>
      </c>
      <c r="N373" s="243" t="s">
        <v>41</v>
      </c>
      <c r="O373" s="94"/>
      <c r="P373" s="244">
        <f>O373*H373</f>
        <v>0</v>
      </c>
      <c r="Q373" s="244">
        <v>0</v>
      </c>
      <c r="R373" s="244">
        <f>Q373*H373</f>
        <v>0</v>
      </c>
      <c r="S373" s="244">
        <v>0</v>
      </c>
      <c r="T373" s="245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6" t="s">
        <v>180</v>
      </c>
      <c r="AT373" s="246" t="s">
        <v>153</v>
      </c>
      <c r="AU373" s="246" t="s">
        <v>85</v>
      </c>
      <c r="AY373" s="14" t="s">
        <v>151</v>
      </c>
      <c r="BE373" s="247">
        <f>IF(N373="základná",J373,0)</f>
        <v>0</v>
      </c>
      <c r="BF373" s="247">
        <f>IF(N373="znížená",J373,0)</f>
        <v>0</v>
      </c>
      <c r="BG373" s="247">
        <f>IF(N373="zákl. prenesená",J373,0)</f>
        <v>0</v>
      </c>
      <c r="BH373" s="247">
        <f>IF(N373="zníž. prenesená",J373,0)</f>
        <v>0</v>
      </c>
      <c r="BI373" s="247">
        <f>IF(N373="nulová",J373,0)</f>
        <v>0</v>
      </c>
      <c r="BJ373" s="14" t="s">
        <v>85</v>
      </c>
      <c r="BK373" s="247">
        <f>ROUND(I373*H373,2)</f>
        <v>0</v>
      </c>
      <c r="BL373" s="14" t="s">
        <v>180</v>
      </c>
      <c r="BM373" s="246" t="s">
        <v>896</v>
      </c>
    </row>
    <row r="374" s="2" customFormat="1" ht="24.15" customHeight="1">
      <c r="A374" s="35"/>
      <c r="B374" s="36"/>
      <c r="C374" s="248" t="s">
        <v>544</v>
      </c>
      <c r="D374" s="248" t="s">
        <v>204</v>
      </c>
      <c r="E374" s="249" t="s">
        <v>897</v>
      </c>
      <c r="F374" s="250" t="s">
        <v>898</v>
      </c>
      <c r="G374" s="251" t="s">
        <v>269</v>
      </c>
      <c r="H374" s="252">
        <v>4</v>
      </c>
      <c r="I374" s="253"/>
      <c r="J374" s="254">
        <f>ROUND(I374*H374,2)</f>
        <v>0</v>
      </c>
      <c r="K374" s="255"/>
      <c r="L374" s="256"/>
      <c r="M374" s="257" t="s">
        <v>1</v>
      </c>
      <c r="N374" s="258" t="s">
        <v>41</v>
      </c>
      <c r="O374" s="94"/>
      <c r="P374" s="244">
        <f>O374*H374</f>
        <v>0</v>
      </c>
      <c r="Q374" s="244">
        <v>0</v>
      </c>
      <c r="R374" s="244">
        <f>Q374*H374</f>
        <v>0</v>
      </c>
      <c r="S374" s="244">
        <v>0</v>
      </c>
      <c r="T374" s="245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6" t="s">
        <v>211</v>
      </c>
      <c r="AT374" s="246" t="s">
        <v>204</v>
      </c>
      <c r="AU374" s="246" t="s">
        <v>85</v>
      </c>
      <c r="AY374" s="14" t="s">
        <v>151</v>
      </c>
      <c r="BE374" s="247">
        <f>IF(N374="základná",J374,0)</f>
        <v>0</v>
      </c>
      <c r="BF374" s="247">
        <f>IF(N374="znížená",J374,0)</f>
        <v>0</v>
      </c>
      <c r="BG374" s="247">
        <f>IF(N374="zákl. prenesená",J374,0)</f>
        <v>0</v>
      </c>
      <c r="BH374" s="247">
        <f>IF(N374="zníž. prenesená",J374,0)</f>
        <v>0</v>
      </c>
      <c r="BI374" s="247">
        <f>IF(N374="nulová",J374,0)</f>
        <v>0</v>
      </c>
      <c r="BJ374" s="14" t="s">
        <v>85</v>
      </c>
      <c r="BK374" s="247">
        <f>ROUND(I374*H374,2)</f>
        <v>0</v>
      </c>
      <c r="BL374" s="14" t="s">
        <v>180</v>
      </c>
      <c r="BM374" s="246" t="s">
        <v>899</v>
      </c>
    </row>
    <row r="375" s="2" customFormat="1" ht="37.8" customHeight="1">
      <c r="A375" s="35"/>
      <c r="B375" s="36"/>
      <c r="C375" s="248" t="s">
        <v>900</v>
      </c>
      <c r="D375" s="248" t="s">
        <v>204</v>
      </c>
      <c r="E375" s="249" t="s">
        <v>901</v>
      </c>
      <c r="F375" s="250" t="s">
        <v>902</v>
      </c>
      <c r="G375" s="251" t="s">
        <v>269</v>
      </c>
      <c r="H375" s="252">
        <v>4</v>
      </c>
      <c r="I375" s="253"/>
      <c r="J375" s="254">
        <f>ROUND(I375*H375,2)</f>
        <v>0</v>
      </c>
      <c r="K375" s="255"/>
      <c r="L375" s="256"/>
      <c r="M375" s="257" t="s">
        <v>1</v>
      </c>
      <c r="N375" s="258" t="s">
        <v>41</v>
      </c>
      <c r="O375" s="94"/>
      <c r="P375" s="244">
        <f>O375*H375</f>
        <v>0</v>
      </c>
      <c r="Q375" s="244">
        <v>0</v>
      </c>
      <c r="R375" s="244">
        <f>Q375*H375</f>
        <v>0</v>
      </c>
      <c r="S375" s="244">
        <v>0</v>
      </c>
      <c r="T375" s="245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6" t="s">
        <v>211</v>
      </c>
      <c r="AT375" s="246" t="s">
        <v>204</v>
      </c>
      <c r="AU375" s="246" t="s">
        <v>85</v>
      </c>
      <c r="AY375" s="14" t="s">
        <v>151</v>
      </c>
      <c r="BE375" s="247">
        <f>IF(N375="základná",J375,0)</f>
        <v>0</v>
      </c>
      <c r="BF375" s="247">
        <f>IF(N375="znížená",J375,0)</f>
        <v>0</v>
      </c>
      <c r="BG375" s="247">
        <f>IF(N375="zákl. prenesená",J375,0)</f>
        <v>0</v>
      </c>
      <c r="BH375" s="247">
        <f>IF(N375="zníž. prenesená",J375,0)</f>
        <v>0</v>
      </c>
      <c r="BI375" s="247">
        <f>IF(N375="nulová",J375,0)</f>
        <v>0</v>
      </c>
      <c r="BJ375" s="14" t="s">
        <v>85</v>
      </c>
      <c r="BK375" s="247">
        <f>ROUND(I375*H375,2)</f>
        <v>0</v>
      </c>
      <c r="BL375" s="14" t="s">
        <v>180</v>
      </c>
      <c r="BM375" s="246" t="s">
        <v>903</v>
      </c>
    </row>
    <row r="376" s="2" customFormat="1" ht="33" customHeight="1">
      <c r="A376" s="35"/>
      <c r="B376" s="36"/>
      <c r="C376" s="234" t="s">
        <v>546</v>
      </c>
      <c r="D376" s="234" t="s">
        <v>153</v>
      </c>
      <c r="E376" s="235" t="s">
        <v>904</v>
      </c>
      <c r="F376" s="236" t="s">
        <v>905</v>
      </c>
      <c r="G376" s="237" t="s">
        <v>269</v>
      </c>
      <c r="H376" s="238">
        <v>1</v>
      </c>
      <c r="I376" s="239"/>
      <c r="J376" s="240">
        <f>ROUND(I376*H376,2)</f>
        <v>0</v>
      </c>
      <c r="K376" s="241"/>
      <c r="L376" s="41"/>
      <c r="M376" s="242" t="s">
        <v>1</v>
      </c>
      <c r="N376" s="243" t="s">
        <v>41</v>
      </c>
      <c r="O376" s="94"/>
      <c r="P376" s="244">
        <f>O376*H376</f>
        <v>0</v>
      </c>
      <c r="Q376" s="244">
        <v>0</v>
      </c>
      <c r="R376" s="244">
        <f>Q376*H376</f>
        <v>0</v>
      </c>
      <c r="S376" s="244">
        <v>0</v>
      </c>
      <c r="T376" s="245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6" t="s">
        <v>180</v>
      </c>
      <c r="AT376" s="246" t="s">
        <v>153</v>
      </c>
      <c r="AU376" s="246" t="s">
        <v>85</v>
      </c>
      <c r="AY376" s="14" t="s">
        <v>151</v>
      </c>
      <c r="BE376" s="247">
        <f>IF(N376="základná",J376,0)</f>
        <v>0</v>
      </c>
      <c r="BF376" s="247">
        <f>IF(N376="znížená",J376,0)</f>
        <v>0</v>
      </c>
      <c r="BG376" s="247">
        <f>IF(N376="zákl. prenesená",J376,0)</f>
        <v>0</v>
      </c>
      <c r="BH376" s="247">
        <f>IF(N376="zníž. prenesená",J376,0)</f>
        <v>0</v>
      </c>
      <c r="BI376" s="247">
        <f>IF(N376="nulová",J376,0)</f>
        <v>0</v>
      </c>
      <c r="BJ376" s="14" t="s">
        <v>85</v>
      </c>
      <c r="BK376" s="247">
        <f>ROUND(I376*H376,2)</f>
        <v>0</v>
      </c>
      <c r="BL376" s="14" t="s">
        <v>180</v>
      </c>
      <c r="BM376" s="246" t="s">
        <v>906</v>
      </c>
    </row>
    <row r="377" s="2" customFormat="1" ht="24.15" customHeight="1">
      <c r="A377" s="35"/>
      <c r="B377" s="36"/>
      <c r="C377" s="248" t="s">
        <v>907</v>
      </c>
      <c r="D377" s="248" t="s">
        <v>204</v>
      </c>
      <c r="E377" s="249" t="s">
        <v>897</v>
      </c>
      <c r="F377" s="250" t="s">
        <v>898</v>
      </c>
      <c r="G377" s="251" t="s">
        <v>269</v>
      </c>
      <c r="H377" s="252">
        <v>1</v>
      </c>
      <c r="I377" s="253"/>
      <c r="J377" s="254">
        <f>ROUND(I377*H377,2)</f>
        <v>0</v>
      </c>
      <c r="K377" s="255"/>
      <c r="L377" s="256"/>
      <c r="M377" s="257" t="s">
        <v>1</v>
      </c>
      <c r="N377" s="258" t="s">
        <v>41</v>
      </c>
      <c r="O377" s="94"/>
      <c r="P377" s="244">
        <f>O377*H377</f>
        <v>0</v>
      </c>
      <c r="Q377" s="244">
        <v>0</v>
      </c>
      <c r="R377" s="244">
        <f>Q377*H377</f>
        <v>0</v>
      </c>
      <c r="S377" s="244">
        <v>0</v>
      </c>
      <c r="T377" s="245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6" t="s">
        <v>211</v>
      </c>
      <c r="AT377" s="246" t="s">
        <v>204</v>
      </c>
      <c r="AU377" s="246" t="s">
        <v>85</v>
      </c>
      <c r="AY377" s="14" t="s">
        <v>151</v>
      </c>
      <c r="BE377" s="247">
        <f>IF(N377="základná",J377,0)</f>
        <v>0</v>
      </c>
      <c r="BF377" s="247">
        <f>IF(N377="znížená",J377,0)</f>
        <v>0</v>
      </c>
      <c r="BG377" s="247">
        <f>IF(N377="zákl. prenesená",J377,0)</f>
        <v>0</v>
      </c>
      <c r="BH377" s="247">
        <f>IF(N377="zníž. prenesená",J377,0)</f>
        <v>0</v>
      </c>
      <c r="BI377" s="247">
        <f>IF(N377="nulová",J377,0)</f>
        <v>0</v>
      </c>
      <c r="BJ377" s="14" t="s">
        <v>85</v>
      </c>
      <c r="BK377" s="247">
        <f>ROUND(I377*H377,2)</f>
        <v>0</v>
      </c>
      <c r="BL377" s="14" t="s">
        <v>180</v>
      </c>
      <c r="BM377" s="246" t="s">
        <v>908</v>
      </c>
    </row>
    <row r="378" s="2" customFormat="1" ht="33" customHeight="1">
      <c r="A378" s="35"/>
      <c r="B378" s="36"/>
      <c r="C378" s="248" t="s">
        <v>549</v>
      </c>
      <c r="D378" s="248" t="s">
        <v>204</v>
      </c>
      <c r="E378" s="249" t="s">
        <v>909</v>
      </c>
      <c r="F378" s="250" t="s">
        <v>910</v>
      </c>
      <c r="G378" s="251" t="s">
        <v>269</v>
      </c>
      <c r="H378" s="252">
        <v>2</v>
      </c>
      <c r="I378" s="253"/>
      <c r="J378" s="254">
        <f>ROUND(I378*H378,2)</f>
        <v>0</v>
      </c>
      <c r="K378" s="255"/>
      <c r="L378" s="256"/>
      <c r="M378" s="257" t="s">
        <v>1</v>
      </c>
      <c r="N378" s="258" t="s">
        <v>41</v>
      </c>
      <c r="O378" s="94"/>
      <c r="P378" s="244">
        <f>O378*H378</f>
        <v>0</v>
      </c>
      <c r="Q378" s="244">
        <v>0</v>
      </c>
      <c r="R378" s="244">
        <f>Q378*H378</f>
        <v>0</v>
      </c>
      <c r="S378" s="244">
        <v>0</v>
      </c>
      <c r="T378" s="245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6" t="s">
        <v>211</v>
      </c>
      <c r="AT378" s="246" t="s">
        <v>204</v>
      </c>
      <c r="AU378" s="246" t="s">
        <v>85</v>
      </c>
      <c r="AY378" s="14" t="s">
        <v>151</v>
      </c>
      <c r="BE378" s="247">
        <f>IF(N378="základná",J378,0)</f>
        <v>0</v>
      </c>
      <c r="BF378" s="247">
        <f>IF(N378="znížená",J378,0)</f>
        <v>0</v>
      </c>
      <c r="BG378" s="247">
        <f>IF(N378="zákl. prenesená",J378,0)</f>
        <v>0</v>
      </c>
      <c r="BH378" s="247">
        <f>IF(N378="zníž. prenesená",J378,0)</f>
        <v>0</v>
      </c>
      <c r="BI378" s="247">
        <f>IF(N378="nulová",J378,0)</f>
        <v>0</v>
      </c>
      <c r="BJ378" s="14" t="s">
        <v>85</v>
      </c>
      <c r="BK378" s="247">
        <f>ROUND(I378*H378,2)</f>
        <v>0</v>
      </c>
      <c r="BL378" s="14" t="s">
        <v>180</v>
      </c>
      <c r="BM378" s="246" t="s">
        <v>911</v>
      </c>
    </row>
    <row r="379" s="2" customFormat="1" ht="24.15" customHeight="1">
      <c r="A379" s="35"/>
      <c r="B379" s="36"/>
      <c r="C379" s="234" t="s">
        <v>912</v>
      </c>
      <c r="D379" s="234" t="s">
        <v>153</v>
      </c>
      <c r="E379" s="235" t="s">
        <v>913</v>
      </c>
      <c r="F379" s="236" t="s">
        <v>914</v>
      </c>
      <c r="G379" s="237" t="s">
        <v>269</v>
      </c>
      <c r="H379" s="238">
        <v>1</v>
      </c>
      <c r="I379" s="239"/>
      <c r="J379" s="240">
        <f>ROUND(I379*H379,2)</f>
        <v>0</v>
      </c>
      <c r="K379" s="241"/>
      <c r="L379" s="41"/>
      <c r="M379" s="242" t="s">
        <v>1</v>
      </c>
      <c r="N379" s="243" t="s">
        <v>41</v>
      </c>
      <c r="O379" s="94"/>
      <c r="P379" s="244">
        <f>O379*H379</f>
        <v>0</v>
      </c>
      <c r="Q379" s="244">
        <v>0</v>
      </c>
      <c r="R379" s="244">
        <f>Q379*H379</f>
        <v>0</v>
      </c>
      <c r="S379" s="244">
        <v>0</v>
      </c>
      <c r="T379" s="245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6" t="s">
        <v>180</v>
      </c>
      <c r="AT379" s="246" t="s">
        <v>153</v>
      </c>
      <c r="AU379" s="246" t="s">
        <v>85</v>
      </c>
      <c r="AY379" s="14" t="s">
        <v>151</v>
      </c>
      <c r="BE379" s="247">
        <f>IF(N379="základná",J379,0)</f>
        <v>0</v>
      </c>
      <c r="BF379" s="247">
        <f>IF(N379="znížená",J379,0)</f>
        <v>0</v>
      </c>
      <c r="BG379" s="247">
        <f>IF(N379="zákl. prenesená",J379,0)</f>
        <v>0</v>
      </c>
      <c r="BH379" s="247">
        <f>IF(N379="zníž. prenesená",J379,0)</f>
        <v>0</v>
      </c>
      <c r="BI379" s="247">
        <f>IF(N379="nulová",J379,0)</f>
        <v>0</v>
      </c>
      <c r="BJ379" s="14" t="s">
        <v>85</v>
      </c>
      <c r="BK379" s="247">
        <f>ROUND(I379*H379,2)</f>
        <v>0</v>
      </c>
      <c r="BL379" s="14" t="s">
        <v>180</v>
      </c>
      <c r="BM379" s="246" t="s">
        <v>915</v>
      </c>
    </row>
    <row r="380" s="2" customFormat="1" ht="24.15" customHeight="1">
      <c r="A380" s="35"/>
      <c r="B380" s="36"/>
      <c r="C380" s="248" t="s">
        <v>553</v>
      </c>
      <c r="D380" s="248" t="s">
        <v>204</v>
      </c>
      <c r="E380" s="249" t="s">
        <v>916</v>
      </c>
      <c r="F380" s="250" t="s">
        <v>917</v>
      </c>
      <c r="G380" s="251" t="s">
        <v>269</v>
      </c>
      <c r="H380" s="252">
        <v>1</v>
      </c>
      <c r="I380" s="253"/>
      <c r="J380" s="254">
        <f>ROUND(I380*H380,2)</f>
        <v>0</v>
      </c>
      <c r="K380" s="255"/>
      <c r="L380" s="256"/>
      <c r="M380" s="257" t="s">
        <v>1</v>
      </c>
      <c r="N380" s="258" t="s">
        <v>41</v>
      </c>
      <c r="O380" s="94"/>
      <c r="P380" s="244">
        <f>O380*H380</f>
        <v>0</v>
      </c>
      <c r="Q380" s="244">
        <v>0</v>
      </c>
      <c r="R380" s="244">
        <f>Q380*H380</f>
        <v>0</v>
      </c>
      <c r="S380" s="244">
        <v>0</v>
      </c>
      <c r="T380" s="245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6" t="s">
        <v>211</v>
      </c>
      <c r="AT380" s="246" t="s">
        <v>204</v>
      </c>
      <c r="AU380" s="246" t="s">
        <v>85</v>
      </c>
      <c r="AY380" s="14" t="s">
        <v>151</v>
      </c>
      <c r="BE380" s="247">
        <f>IF(N380="základná",J380,0)</f>
        <v>0</v>
      </c>
      <c r="BF380" s="247">
        <f>IF(N380="znížená",J380,0)</f>
        <v>0</v>
      </c>
      <c r="BG380" s="247">
        <f>IF(N380="zákl. prenesená",J380,0)</f>
        <v>0</v>
      </c>
      <c r="BH380" s="247">
        <f>IF(N380="zníž. prenesená",J380,0)</f>
        <v>0</v>
      </c>
      <c r="BI380" s="247">
        <f>IF(N380="nulová",J380,0)</f>
        <v>0</v>
      </c>
      <c r="BJ380" s="14" t="s">
        <v>85</v>
      </c>
      <c r="BK380" s="247">
        <f>ROUND(I380*H380,2)</f>
        <v>0</v>
      </c>
      <c r="BL380" s="14" t="s">
        <v>180</v>
      </c>
      <c r="BM380" s="246" t="s">
        <v>918</v>
      </c>
    </row>
    <row r="381" s="2" customFormat="1" ht="37.8" customHeight="1">
      <c r="A381" s="35"/>
      <c r="B381" s="36"/>
      <c r="C381" s="248" t="s">
        <v>919</v>
      </c>
      <c r="D381" s="248" t="s">
        <v>204</v>
      </c>
      <c r="E381" s="249" t="s">
        <v>920</v>
      </c>
      <c r="F381" s="250" t="s">
        <v>921</v>
      </c>
      <c r="G381" s="251" t="s">
        <v>269</v>
      </c>
      <c r="H381" s="252">
        <v>1</v>
      </c>
      <c r="I381" s="253"/>
      <c r="J381" s="254">
        <f>ROUND(I381*H381,2)</f>
        <v>0</v>
      </c>
      <c r="K381" s="255"/>
      <c r="L381" s="256"/>
      <c r="M381" s="257" t="s">
        <v>1</v>
      </c>
      <c r="N381" s="258" t="s">
        <v>41</v>
      </c>
      <c r="O381" s="94"/>
      <c r="P381" s="244">
        <f>O381*H381</f>
        <v>0</v>
      </c>
      <c r="Q381" s="244">
        <v>0</v>
      </c>
      <c r="R381" s="244">
        <f>Q381*H381</f>
        <v>0</v>
      </c>
      <c r="S381" s="244">
        <v>0</v>
      </c>
      <c r="T381" s="245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6" t="s">
        <v>211</v>
      </c>
      <c r="AT381" s="246" t="s">
        <v>204</v>
      </c>
      <c r="AU381" s="246" t="s">
        <v>85</v>
      </c>
      <c r="AY381" s="14" t="s">
        <v>151</v>
      </c>
      <c r="BE381" s="247">
        <f>IF(N381="základná",J381,0)</f>
        <v>0</v>
      </c>
      <c r="BF381" s="247">
        <f>IF(N381="znížená",J381,0)</f>
        <v>0</v>
      </c>
      <c r="BG381" s="247">
        <f>IF(N381="zákl. prenesená",J381,0)</f>
        <v>0</v>
      </c>
      <c r="BH381" s="247">
        <f>IF(N381="zníž. prenesená",J381,0)</f>
        <v>0</v>
      </c>
      <c r="BI381" s="247">
        <f>IF(N381="nulová",J381,0)</f>
        <v>0</v>
      </c>
      <c r="BJ381" s="14" t="s">
        <v>85</v>
      </c>
      <c r="BK381" s="247">
        <f>ROUND(I381*H381,2)</f>
        <v>0</v>
      </c>
      <c r="BL381" s="14" t="s">
        <v>180</v>
      </c>
      <c r="BM381" s="246" t="s">
        <v>922</v>
      </c>
    </row>
    <row r="382" s="2" customFormat="1" ht="21.75" customHeight="1">
      <c r="A382" s="35"/>
      <c r="B382" s="36"/>
      <c r="C382" s="234" t="s">
        <v>556</v>
      </c>
      <c r="D382" s="234" t="s">
        <v>153</v>
      </c>
      <c r="E382" s="235" t="s">
        <v>923</v>
      </c>
      <c r="F382" s="236" t="s">
        <v>924</v>
      </c>
      <c r="G382" s="237" t="s">
        <v>269</v>
      </c>
      <c r="H382" s="238">
        <v>4</v>
      </c>
      <c r="I382" s="239"/>
      <c r="J382" s="240">
        <f>ROUND(I382*H382,2)</f>
        <v>0</v>
      </c>
      <c r="K382" s="241"/>
      <c r="L382" s="41"/>
      <c r="M382" s="242" t="s">
        <v>1</v>
      </c>
      <c r="N382" s="243" t="s">
        <v>41</v>
      </c>
      <c r="O382" s="94"/>
      <c r="P382" s="244">
        <f>O382*H382</f>
        <v>0</v>
      </c>
      <c r="Q382" s="244">
        <v>0</v>
      </c>
      <c r="R382" s="244">
        <f>Q382*H382</f>
        <v>0</v>
      </c>
      <c r="S382" s="244">
        <v>0</v>
      </c>
      <c r="T382" s="245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46" t="s">
        <v>180</v>
      </c>
      <c r="AT382" s="246" t="s">
        <v>153</v>
      </c>
      <c r="AU382" s="246" t="s">
        <v>85</v>
      </c>
      <c r="AY382" s="14" t="s">
        <v>151</v>
      </c>
      <c r="BE382" s="247">
        <f>IF(N382="základná",J382,0)</f>
        <v>0</v>
      </c>
      <c r="BF382" s="247">
        <f>IF(N382="znížená",J382,0)</f>
        <v>0</v>
      </c>
      <c r="BG382" s="247">
        <f>IF(N382="zákl. prenesená",J382,0)</f>
        <v>0</v>
      </c>
      <c r="BH382" s="247">
        <f>IF(N382="zníž. prenesená",J382,0)</f>
        <v>0</v>
      </c>
      <c r="BI382" s="247">
        <f>IF(N382="nulová",J382,0)</f>
        <v>0</v>
      </c>
      <c r="BJ382" s="14" t="s">
        <v>85</v>
      </c>
      <c r="BK382" s="247">
        <f>ROUND(I382*H382,2)</f>
        <v>0</v>
      </c>
      <c r="BL382" s="14" t="s">
        <v>180</v>
      </c>
      <c r="BM382" s="246" t="s">
        <v>925</v>
      </c>
    </row>
    <row r="383" s="2" customFormat="1" ht="44.25" customHeight="1">
      <c r="A383" s="35"/>
      <c r="B383" s="36"/>
      <c r="C383" s="248" t="s">
        <v>926</v>
      </c>
      <c r="D383" s="248" t="s">
        <v>204</v>
      </c>
      <c r="E383" s="249" t="s">
        <v>927</v>
      </c>
      <c r="F383" s="250" t="s">
        <v>928</v>
      </c>
      <c r="G383" s="251" t="s">
        <v>269</v>
      </c>
      <c r="H383" s="252">
        <v>4</v>
      </c>
      <c r="I383" s="253"/>
      <c r="J383" s="254">
        <f>ROUND(I383*H383,2)</f>
        <v>0</v>
      </c>
      <c r="K383" s="255"/>
      <c r="L383" s="256"/>
      <c r="M383" s="257" t="s">
        <v>1</v>
      </c>
      <c r="N383" s="258" t="s">
        <v>41</v>
      </c>
      <c r="O383" s="94"/>
      <c r="P383" s="244">
        <f>O383*H383</f>
        <v>0</v>
      </c>
      <c r="Q383" s="244">
        <v>0</v>
      </c>
      <c r="R383" s="244">
        <f>Q383*H383</f>
        <v>0</v>
      </c>
      <c r="S383" s="244">
        <v>0</v>
      </c>
      <c r="T383" s="245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6" t="s">
        <v>211</v>
      </c>
      <c r="AT383" s="246" t="s">
        <v>204</v>
      </c>
      <c r="AU383" s="246" t="s">
        <v>85</v>
      </c>
      <c r="AY383" s="14" t="s">
        <v>151</v>
      </c>
      <c r="BE383" s="247">
        <f>IF(N383="základná",J383,0)</f>
        <v>0</v>
      </c>
      <c r="BF383" s="247">
        <f>IF(N383="znížená",J383,0)</f>
        <v>0</v>
      </c>
      <c r="BG383" s="247">
        <f>IF(N383="zákl. prenesená",J383,0)</f>
        <v>0</v>
      </c>
      <c r="BH383" s="247">
        <f>IF(N383="zníž. prenesená",J383,0)</f>
        <v>0</v>
      </c>
      <c r="BI383" s="247">
        <f>IF(N383="nulová",J383,0)</f>
        <v>0</v>
      </c>
      <c r="BJ383" s="14" t="s">
        <v>85</v>
      </c>
      <c r="BK383" s="247">
        <f>ROUND(I383*H383,2)</f>
        <v>0</v>
      </c>
      <c r="BL383" s="14" t="s">
        <v>180</v>
      </c>
      <c r="BM383" s="246" t="s">
        <v>929</v>
      </c>
    </row>
    <row r="384" s="2" customFormat="1" ht="24.15" customHeight="1">
      <c r="A384" s="35"/>
      <c r="B384" s="36"/>
      <c r="C384" s="234" t="s">
        <v>560</v>
      </c>
      <c r="D384" s="234" t="s">
        <v>153</v>
      </c>
      <c r="E384" s="235" t="s">
        <v>930</v>
      </c>
      <c r="F384" s="236" t="s">
        <v>931</v>
      </c>
      <c r="G384" s="237" t="s">
        <v>582</v>
      </c>
      <c r="H384" s="259"/>
      <c r="I384" s="239"/>
      <c r="J384" s="240">
        <f>ROUND(I384*H384,2)</f>
        <v>0</v>
      </c>
      <c r="K384" s="241"/>
      <c r="L384" s="41"/>
      <c r="M384" s="242" t="s">
        <v>1</v>
      </c>
      <c r="N384" s="243" t="s">
        <v>41</v>
      </c>
      <c r="O384" s="94"/>
      <c r="P384" s="244">
        <f>O384*H384</f>
        <v>0</v>
      </c>
      <c r="Q384" s="244">
        <v>0</v>
      </c>
      <c r="R384" s="244">
        <f>Q384*H384</f>
        <v>0</v>
      </c>
      <c r="S384" s="244">
        <v>0</v>
      </c>
      <c r="T384" s="245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6" t="s">
        <v>180</v>
      </c>
      <c r="AT384" s="246" t="s">
        <v>153</v>
      </c>
      <c r="AU384" s="246" t="s">
        <v>85</v>
      </c>
      <c r="AY384" s="14" t="s">
        <v>151</v>
      </c>
      <c r="BE384" s="247">
        <f>IF(N384="základná",J384,0)</f>
        <v>0</v>
      </c>
      <c r="BF384" s="247">
        <f>IF(N384="znížená",J384,0)</f>
        <v>0</v>
      </c>
      <c r="BG384" s="247">
        <f>IF(N384="zákl. prenesená",J384,0)</f>
        <v>0</v>
      </c>
      <c r="BH384" s="247">
        <f>IF(N384="zníž. prenesená",J384,0)</f>
        <v>0</v>
      </c>
      <c r="BI384" s="247">
        <f>IF(N384="nulová",J384,0)</f>
        <v>0</v>
      </c>
      <c r="BJ384" s="14" t="s">
        <v>85</v>
      </c>
      <c r="BK384" s="247">
        <f>ROUND(I384*H384,2)</f>
        <v>0</v>
      </c>
      <c r="BL384" s="14" t="s">
        <v>180</v>
      </c>
      <c r="BM384" s="246" t="s">
        <v>932</v>
      </c>
    </row>
    <row r="385" s="12" customFormat="1" ht="22.8" customHeight="1">
      <c r="A385" s="12"/>
      <c r="B385" s="218"/>
      <c r="C385" s="219"/>
      <c r="D385" s="220" t="s">
        <v>74</v>
      </c>
      <c r="E385" s="232" t="s">
        <v>933</v>
      </c>
      <c r="F385" s="232" t="s">
        <v>934</v>
      </c>
      <c r="G385" s="219"/>
      <c r="H385" s="219"/>
      <c r="I385" s="222"/>
      <c r="J385" s="233">
        <f>BK385</f>
        <v>0</v>
      </c>
      <c r="K385" s="219"/>
      <c r="L385" s="224"/>
      <c r="M385" s="225"/>
      <c r="N385" s="226"/>
      <c r="O385" s="226"/>
      <c r="P385" s="227">
        <f>SUM(P386:P399)</f>
        <v>0</v>
      </c>
      <c r="Q385" s="226"/>
      <c r="R385" s="227">
        <f>SUM(R386:R399)</f>
        <v>0</v>
      </c>
      <c r="S385" s="226"/>
      <c r="T385" s="228">
        <f>SUM(T386:T399)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29" t="s">
        <v>85</v>
      </c>
      <c r="AT385" s="230" t="s">
        <v>74</v>
      </c>
      <c r="AU385" s="230" t="s">
        <v>81</v>
      </c>
      <c r="AY385" s="229" t="s">
        <v>151</v>
      </c>
      <c r="BK385" s="231">
        <f>SUM(BK386:BK399)</f>
        <v>0</v>
      </c>
    </row>
    <row r="386" s="2" customFormat="1" ht="33" customHeight="1">
      <c r="A386" s="35"/>
      <c r="B386" s="36"/>
      <c r="C386" s="234" t="s">
        <v>935</v>
      </c>
      <c r="D386" s="234" t="s">
        <v>153</v>
      </c>
      <c r="E386" s="235" t="s">
        <v>936</v>
      </c>
      <c r="F386" s="236" t="s">
        <v>937</v>
      </c>
      <c r="G386" s="237" t="s">
        <v>938</v>
      </c>
      <c r="H386" s="238">
        <v>2</v>
      </c>
      <c r="I386" s="239"/>
      <c r="J386" s="240">
        <f>ROUND(I386*H386,2)</f>
        <v>0</v>
      </c>
      <c r="K386" s="241"/>
      <c r="L386" s="41"/>
      <c r="M386" s="242" t="s">
        <v>1</v>
      </c>
      <c r="N386" s="243" t="s">
        <v>41</v>
      </c>
      <c r="O386" s="94"/>
      <c r="P386" s="244">
        <f>O386*H386</f>
        <v>0</v>
      </c>
      <c r="Q386" s="244">
        <v>0</v>
      </c>
      <c r="R386" s="244">
        <f>Q386*H386</f>
        <v>0</v>
      </c>
      <c r="S386" s="244">
        <v>0</v>
      </c>
      <c r="T386" s="245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6" t="s">
        <v>180</v>
      </c>
      <c r="AT386" s="246" t="s">
        <v>153</v>
      </c>
      <c r="AU386" s="246" t="s">
        <v>85</v>
      </c>
      <c r="AY386" s="14" t="s">
        <v>151</v>
      </c>
      <c r="BE386" s="247">
        <f>IF(N386="základná",J386,0)</f>
        <v>0</v>
      </c>
      <c r="BF386" s="247">
        <f>IF(N386="znížená",J386,0)</f>
        <v>0</v>
      </c>
      <c r="BG386" s="247">
        <f>IF(N386="zákl. prenesená",J386,0)</f>
        <v>0</v>
      </c>
      <c r="BH386" s="247">
        <f>IF(N386="zníž. prenesená",J386,0)</f>
        <v>0</v>
      </c>
      <c r="BI386" s="247">
        <f>IF(N386="nulová",J386,0)</f>
        <v>0</v>
      </c>
      <c r="BJ386" s="14" t="s">
        <v>85</v>
      </c>
      <c r="BK386" s="247">
        <f>ROUND(I386*H386,2)</f>
        <v>0</v>
      </c>
      <c r="BL386" s="14" t="s">
        <v>180</v>
      </c>
      <c r="BM386" s="246" t="s">
        <v>939</v>
      </c>
    </row>
    <row r="387" s="2" customFormat="1" ht="24.15" customHeight="1">
      <c r="A387" s="35"/>
      <c r="B387" s="36"/>
      <c r="C387" s="234" t="s">
        <v>563</v>
      </c>
      <c r="D387" s="234" t="s">
        <v>153</v>
      </c>
      <c r="E387" s="235" t="s">
        <v>940</v>
      </c>
      <c r="F387" s="236" t="s">
        <v>941</v>
      </c>
      <c r="G387" s="237" t="s">
        <v>942</v>
      </c>
      <c r="H387" s="238">
        <v>1</v>
      </c>
      <c r="I387" s="239"/>
      <c r="J387" s="240">
        <f>ROUND(I387*H387,2)</f>
        <v>0</v>
      </c>
      <c r="K387" s="241"/>
      <c r="L387" s="41"/>
      <c r="M387" s="242" t="s">
        <v>1</v>
      </c>
      <c r="N387" s="243" t="s">
        <v>41</v>
      </c>
      <c r="O387" s="94"/>
      <c r="P387" s="244">
        <f>O387*H387</f>
        <v>0</v>
      </c>
      <c r="Q387" s="244">
        <v>0</v>
      </c>
      <c r="R387" s="244">
        <f>Q387*H387</f>
        <v>0</v>
      </c>
      <c r="S387" s="244">
        <v>0</v>
      </c>
      <c r="T387" s="245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6" t="s">
        <v>180</v>
      </c>
      <c r="AT387" s="246" t="s">
        <v>153</v>
      </c>
      <c r="AU387" s="246" t="s">
        <v>85</v>
      </c>
      <c r="AY387" s="14" t="s">
        <v>151</v>
      </c>
      <c r="BE387" s="247">
        <f>IF(N387="základná",J387,0)</f>
        <v>0</v>
      </c>
      <c r="BF387" s="247">
        <f>IF(N387="znížená",J387,0)</f>
        <v>0</v>
      </c>
      <c r="BG387" s="247">
        <f>IF(N387="zákl. prenesená",J387,0)</f>
        <v>0</v>
      </c>
      <c r="BH387" s="247">
        <f>IF(N387="zníž. prenesená",J387,0)</f>
        <v>0</v>
      </c>
      <c r="BI387" s="247">
        <f>IF(N387="nulová",J387,0)</f>
        <v>0</v>
      </c>
      <c r="BJ387" s="14" t="s">
        <v>85</v>
      </c>
      <c r="BK387" s="247">
        <f>ROUND(I387*H387,2)</f>
        <v>0</v>
      </c>
      <c r="BL387" s="14" t="s">
        <v>180</v>
      </c>
      <c r="BM387" s="246" t="s">
        <v>943</v>
      </c>
    </row>
    <row r="388" s="2" customFormat="1" ht="24.15" customHeight="1">
      <c r="A388" s="35"/>
      <c r="B388" s="36"/>
      <c r="C388" s="234" t="s">
        <v>944</v>
      </c>
      <c r="D388" s="234" t="s">
        <v>153</v>
      </c>
      <c r="E388" s="235" t="s">
        <v>945</v>
      </c>
      <c r="F388" s="236" t="s">
        <v>946</v>
      </c>
      <c r="G388" s="237" t="s">
        <v>942</v>
      </c>
      <c r="H388" s="238">
        <v>1</v>
      </c>
      <c r="I388" s="239"/>
      <c r="J388" s="240">
        <f>ROUND(I388*H388,2)</f>
        <v>0</v>
      </c>
      <c r="K388" s="241"/>
      <c r="L388" s="41"/>
      <c r="M388" s="242" t="s">
        <v>1</v>
      </c>
      <c r="N388" s="243" t="s">
        <v>41</v>
      </c>
      <c r="O388" s="94"/>
      <c r="P388" s="244">
        <f>O388*H388</f>
        <v>0</v>
      </c>
      <c r="Q388" s="244">
        <v>0</v>
      </c>
      <c r="R388" s="244">
        <f>Q388*H388</f>
        <v>0</v>
      </c>
      <c r="S388" s="244">
        <v>0</v>
      </c>
      <c r="T388" s="245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6" t="s">
        <v>180</v>
      </c>
      <c r="AT388" s="246" t="s">
        <v>153</v>
      </c>
      <c r="AU388" s="246" t="s">
        <v>85</v>
      </c>
      <c r="AY388" s="14" t="s">
        <v>151</v>
      </c>
      <c r="BE388" s="247">
        <f>IF(N388="základná",J388,0)</f>
        <v>0</v>
      </c>
      <c r="BF388" s="247">
        <f>IF(N388="znížená",J388,0)</f>
        <v>0</v>
      </c>
      <c r="BG388" s="247">
        <f>IF(N388="zákl. prenesená",J388,0)</f>
        <v>0</v>
      </c>
      <c r="BH388" s="247">
        <f>IF(N388="zníž. prenesená",J388,0)</f>
        <v>0</v>
      </c>
      <c r="BI388" s="247">
        <f>IF(N388="nulová",J388,0)</f>
        <v>0</v>
      </c>
      <c r="BJ388" s="14" t="s">
        <v>85</v>
      </c>
      <c r="BK388" s="247">
        <f>ROUND(I388*H388,2)</f>
        <v>0</v>
      </c>
      <c r="BL388" s="14" t="s">
        <v>180</v>
      </c>
      <c r="BM388" s="246" t="s">
        <v>947</v>
      </c>
    </row>
    <row r="389" s="2" customFormat="1" ht="21.75" customHeight="1">
      <c r="A389" s="35"/>
      <c r="B389" s="36"/>
      <c r="C389" s="234" t="s">
        <v>567</v>
      </c>
      <c r="D389" s="234" t="s">
        <v>153</v>
      </c>
      <c r="E389" s="235" t="s">
        <v>948</v>
      </c>
      <c r="F389" s="236" t="s">
        <v>949</v>
      </c>
      <c r="G389" s="237" t="s">
        <v>218</v>
      </c>
      <c r="H389" s="238">
        <v>17.199999999999999</v>
      </c>
      <c r="I389" s="239"/>
      <c r="J389" s="240">
        <f>ROUND(I389*H389,2)</f>
        <v>0</v>
      </c>
      <c r="K389" s="241"/>
      <c r="L389" s="41"/>
      <c r="M389" s="242" t="s">
        <v>1</v>
      </c>
      <c r="N389" s="243" t="s">
        <v>41</v>
      </c>
      <c r="O389" s="94"/>
      <c r="P389" s="244">
        <f>O389*H389</f>
        <v>0</v>
      </c>
      <c r="Q389" s="244">
        <v>0</v>
      </c>
      <c r="R389" s="244">
        <f>Q389*H389</f>
        <v>0</v>
      </c>
      <c r="S389" s="244">
        <v>0</v>
      </c>
      <c r="T389" s="245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6" t="s">
        <v>180</v>
      </c>
      <c r="AT389" s="246" t="s">
        <v>153</v>
      </c>
      <c r="AU389" s="246" t="s">
        <v>85</v>
      </c>
      <c r="AY389" s="14" t="s">
        <v>151</v>
      </c>
      <c r="BE389" s="247">
        <f>IF(N389="základná",J389,0)</f>
        <v>0</v>
      </c>
      <c r="BF389" s="247">
        <f>IF(N389="znížená",J389,0)</f>
        <v>0</v>
      </c>
      <c r="BG389" s="247">
        <f>IF(N389="zákl. prenesená",J389,0)</f>
        <v>0</v>
      </c>
      <c r="BH389" s="247">
        <f>IF(N389="zníž. prenesená",J389,0)</f>
        <v>0</v>
      </c>
      <c r="BI389" s="247">
        <f>IF(N389="nulová",J389,0)</f>
        <v>0</v>
      </c>
      <c r="BJ389" s="14" t="s">
        <v>85</v>
      </c>
      <c r="BK389" s="247">
        <f>ROUND(I389*H389,2)</f>
        <v>0</v>
      </c>
      <c r="BL389" s="14" t="s">
        <v>180</v>
      </c>
      <c r="BM389" s="246" t="s">
        <v>950</v>
      </c>
    </row>
    <row r="390" s="2" customFormat="1" ht="24.15" customHeight="1">
      <c r="A390" s="35"/>
      <c r="B390" s="36"/>
      <c r="C390" s="248" t="s">
        <v>951</v>
      </c>
      <c r="D390" s="248" t="s">
        <v>204</v>
      </c>
      <c r="E390" s="249" t="s">
        <v>952</v>
      </c>
      <c r="F390" s="250" t="s">
        <v>953</v>
      </c>
      <c r="G390" s="251" t="s">
        <v>269</v>
      </c>
      <c r="H390" s="252">
        <v>1</v>
      </c>
      <c r="I390" s="253"/>
      <c r="J390" s="254">
        <f>ROUND(I390*H390,2)</f>
        <v>0</v>
      </c>
      <c r="K390" s="255"/>
      <c r="L390" s="256"/>
      <c r="M390" s="257" t="s">
        <v>1</v>
      </c>
      <c r="N390" s="258" t="s">
        <v>41</v>
      </c>
      <c r="O390" s="94"/>
      <c r="P390" s="244">
        <f>O390*H390</f>
        <v>0</v>
      </c>
      <c r="Q390" s="244">
        <v>0</v>
      </c>
      <c r="R390" s="244">
        <f>Q390*H390</f>
        <v>0</v>
      </c>
      <c r="S390" s="244">
        <v>0</v>
      </c>
      <c r="T390" s="245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46" t="s">
        <v>211</v>
      </c>
      <c r="AT390" s="246" t="s">
        <v>204</v>
      </c>
      <c r="AU390" s="246" t="s">
        <v>85</v>
      </c>
      <c r="AY390" s="14" t="s">
        <v>151</v>
      </c>
      <c r="BE390" s="247">
        <f>IF(N390="základná",J390,0)</f>
        <v>0</v>
      </c>
      <c r="BF390" s="247">
        <f>IF(N390="znížená",J390,0)</f>
        <v>0</v>
      </c>
      <c r="BG390" s="247">
        <f>IF(N390="zákl. prenesená",J390,0)</f>
        <v>0</v>
      </c>
      <c r="BH390" s="247">
        <f>IF(N390="zníž. prenesená",J390,0)</f>
        <v>0</v>
      </c>
      <c r="BI390" s="247">
        <f>IF(N390="nulová",J390,0)</f>
        <v>0</v>
      </c>
      <c r="BJ390" s="14" t="s">
        <v>85</v>
      </c>
      <c r="BK390" s="247">
        <f>ROUND(I390*H390,2)</f>
        <v>0</v>
      </c>
      <c r="BL390" s="14" t="s">
        <v>180</v>
      </c>
      <c r="BM390" s="246" t="s">
        <v>954</v>
      </c>
    </row>
    <row r="391" s="2" customFormat="1" ht="24.15" customHeight="1">
      <c r="A391" s="35"/>
      <c r="B391" s="36"/>
      <c r="C391" s="248" t="s">
        <v>568</v>
      </c>
      <c r="D391" s="248" t="s">
        <v>204</v>
      </c>
      <c r="E391" s="249" t="s">
        <v>955</v>
      </c>
      <c r="F391" s="250" t="s">
        <v>956</v>
      </c>
      <c r="G391" s="251" t="s">
        <v>269</v>
      </c>
      <c r="H391" s="252">
        <v>1</v>
      </c>
      <c r="I391" s="253"/>
      <c r="J391" s="254">
        <f>ROUND(I391*H391,2)</f>
        <v>0</v>
      </c>
      <c r="K391" s="255"/>
      <c r="L391" s="256"/>
      <c r="M391" s="257" t="s">
        <v>1</v>
      </c>
      <c r="N391" s="258" t="s">
        <v>41</v>
      </c>
      <c r="O391" s="94"/>
      <c r="P391" s="244">
        <f>O391*H391</f>
        <v>0</v>
      </c>
      <c r="Q391" s="244">
        <v>0</v>
      </c>
      <c r="R391" s="244">
        <f>Q391*H391</f>
        <v>0</v>
      </c>
      <c r="S391" s="244">
        <v>0</v>
      </c>
      <c r="T391" s="245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6" t="s">
        <v>211</v>
      </c>
      <c r="AT391" s="246" t="s">
        <v>204</v>
      </c>
      <c r="AU391" s="246" t="s">
        <v>85</v>
      </c>
      <c r="AY391" s="14" t="s">
        <v>151</v>
      </c>
      <c r="BE391" s="247">
        <f>IF(N391="základná",J391,0)</f>
        <v>0</v>
      </c>
      <c r="BF391" s="247">
        <f>IF(N391="znížená",J391,0)</f>
        <v>0</v>
      </c>
      <c r="BG391" s="247">
        <f>IF(N391="zákl. prenesená",J391,0)</f>
        <v>0</v>
      </c>
      <c r="BH391" s="247">
        <f>IF(N391="zníž. prenesená",J391,0)</f>
        <v>0</v>
      </c>
      <c r="BI391" s="247">
        <f>IF(N391="nulová",J391,0)</f>
        <v>0</v>
      </c>
      <c r="BJ391" s="14" t="s">
        <v>85</v>
      </c>
      <c r="BK391" s="247">
        <f>ROUND(I391*H391,2)</f>
        <v>0</v>
      </c>
      <c r="BL391" s="14" t="s">
        <v>180</v>
      </c>
      <c r="BM391" s="246" t="s">
        <v>957</v>
      </c>
    </row>
    <row r="392" s="2" customFormat="1" ht="24.15" customHeight="1">
      <c r="A392" s="35"/>
      <c r="B392" s="36"/>
      <c r="C392" s="234" t="s">
        <v>958</v>
      </c>
      <c r="D392" s="234" t="s">
        <v>153</v>
      </c>
      <c r="E392" s="235" t="s">
        <v>959</v>
      </c>
      <c r="F392" s="236" t="s">
        <v>960</v>
      </c>
      <c r="G392" s="237" t="s">
        <v>218</v>
      </c>
      <c r="H392" s="238">
        <v>3.5</v>
      </c>
      <c r="I392" s="239"/>
      <c r="J392" s="240">
        <f>ROUND(I392*H392,2)</f>
        <v>0</v>
      </c>
      <c r="K392" s="241"/>
      <c r="L392" s="41"/>
      <c r="M392" s="242" t="s">
        <v>1</v>
      </c>
      <c r="N392" s="243" t="s">
        <v>41</v>
      </c>
      <c r="O392" s="94"/>
      <c r="P392" s="244">
        <f>O392*H392</f>
        <v>0</v>
      </c>
      <c r="Q392" s="244">
        <v>0</v>
      </c>
      <c r="R392" s="244">
        <f>Q392*H392</f>
        <v>0</v>
      </c>
      <c r="S392" s="244">
        <v>0</v>
      </c>
      <c r="T392" s="245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6" t="s">
        <v>180</v>
      </c>
      <c r="AT392" s="246" t="s">
        <v>153</v>
      </c>
      <c r="AU392" s="246" t="s">
        <v>85</v>
      </c>
      <c r="AY392" s="14" t="s">
        <v>151</v>
      </c>
      <c r="BE392" s="247">
        <f>IF(N392="základná",J392,0)</f>
        <v>0</v>
      </c>
      <c r="BF392" s="247">
        <f>IF(N392="znížená",J392,0)</f>
        <v>0</v>
      </c>
      <c r="BG392" s="247">
        <f>IF(N392="zákl. prenesená",J392,0)</f>
        <v>0</v>
      </c>
      <c r="BH392" s="247">
        <f>IF(N392="zníž. prenesená",J392,0)</f>
        <v>0</v>
      </c>
      <c r="BI392" s="247">
        <f>IF(N392="nulová",J392,0)</f>
        <v>0</v>
      </c>
      <c r="BJ392" s="14" t="s">
        <v>85</v>
      </c>
      <c r="BK392" s="247">
        <f>ROUND(I392*H392,2)</f>
        <v>0</v>
      </c>
      <c r="BL392" s="14" t="s">
        <v>180</v>
      </c>
      <c r="BM392" s="246" t="s">
        <v>961</v>
      </c>
    </row>
    <row r="393" s="2" customFormat="1" ht="16.5" customHeight="1">
      <c r="A393" s="35"/>
      <c r="B393" s="36"/>
      <c r="C393" s="248" t="s">
        <v>571</v>
      </c>
      <c r="D393" s="248" t="s">
        <v>204</v>
      </c>
      <c r="E393" s="249" t="s">
        <v>962</v>
      </c>
      <c r="F393" s="250" t="s">
        <v>963</v>
      </c>
      <c r="G393" s="251" t="s">
        <v>218</v>
      </c>
      <c r="H393" s="252">
        <v>2.2999999999999998</v>
      </c>
      <c r="I393" s="253"/>
      <c r="J393" s="254">
        <f>ROUND(I393*H393,2)</f>
        <v>0</v>
      </c>
      <c r="K393" s="255"/>
      <c r="L393" s="256"/>
      <c r="M393" s="257" t="s">
        <v>1</v>
      </c>
      <c r="N393" s="258" t="s">
        <v>41</v>
      </c>
      <c r="O393" s="94"/>
      <c r="P393" s="244">
        <f>O393*H393</f>
        <v>0</v>
      </c>
      <c r="Q393" s="244">
        <v>0</v>
      </c>
      <c r="R393" s="244">
        <f>Q393*H393</f>
        <v>0</v>
      </c>
      <c r="S393" s="244">
        <v>0</v>
      </c>
      <c r="T393" s="245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6" t="s">
        <v>211</v>
      </c>
      <c r="AT393" s="246" t="s">
        <v>204</v>
      </c>
      <c r="AU393" s="246" t="s">
        <v>85</v>
      </c>
      <c r="AY393" s="14" t="s">
        <v>151</v>
      </c>
      <c r="BE393" s="247">
        <f>IF(N393="základná",J393,0)</f>
        <v>0</v>
      </c>
      <c r="BF393" s="247">
        <f>IF(N393="znížená",J393,0)</f>
        <v>0</v>
      </c>
      <c r="BG393" s="247">
        <f>IF(N393="zákl. prenesená",J393,0)</f>
        <v>0</v>
      </c>
      <c r="BH393" s="247">
        <f>IF(N393="zníž. prenesená",J393,0)</f>
        <v>0</v>
      </c>
      <c r="BI393" s="247">
        <f>IF(N393="nulová",J393,0)</f>
        <v>0</v>
      </c>
      <c r="BJ393" s="14" t="s">
        <v>85</v>
      </c>
      <c r="BK393" s="247">
        <f>ROUND(I393*H393,2)</f>
        <v>0</v>
      </c>
      <c r="BL393" s="14" t="s">
        <v>180</v>
      </c>
      <c r="BM393" s="246" t="s">
        <v>964</v>
      </c>
    </row>
    <row r="394" s="2" customFormat="1" ht="24.15" customHeight="1">
      <c r="A394" s="35"/>
      <c r="B394" s="36"/>
      <c r="C394" s="234" t="s">
        <v>965</v>
      </c>
      <c r="D394" s="234" t="s">
        <v>153</v>
      </c>
      <c r="E394" s="235" t="s">
        <v>966</v>
      </c>
      <c r="F394" s="236" t="s">
        <v>967</v>
      </c>
      <c r="G394" s="237" t="s">
        <v>218</v>
      </c>
      <c r="H394" s="238">
        <v>7.1559999999999997</v>
      </c>
      <c r="I394" s="239"/>
      <c r="J394" s="240">
        <f>ROUND(I394*H394,2)</f>
        <v>0</v>
      </c>
      <c r="K394" s="241"/>
      <c r="L394" s="41"/>
      <c r="M394" s="242" t="s">
        <v>1</v>
      </c>
      <c r="N394" s="243" t="s">
        <v>41</v>
      </c>
      <c r="O394" s="94"/>
      <c r="P394" s="244">
        <f>O394*H394</f>
        <v>0</v>
      </c>
      <c r="Q394" s="244">
        <v>0</v>
      </c>
      <c r="R394" s="244">
        <f>Q394*H394</f>
        <v>0</v>
      </c>
      <c r="S394" s="244">
        <v>0</v>
      </c>
      <c r="T394" s="245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6" t="s">
        <v>180</v>
      </c>
      <c r="AT394" s="246" t="s">
        <v>153</v>
      </c>
      <c r="AU394" s="246" t="s">
        <v>85</v>
      </c>
      <c r="AY394" s="14" t="s">
        <v>151</v>
      </c>
      <c r="BE394" s="247">
        <f>IF(N394="základná",J394,0)</f>
        <v>0</v>
      </c>
      <c r="BF394" s="247">
        <f>IF(N394="znížená",J394,0)</f>
        <v>0</v>
      </c>
      <c r="BG394" s="247">
        <f>IF(N394="zákl. prenesená",J394,0)</f>
        <v>0</v>
      </c>
      <c r="BH394" s="247">
        <f>IF(N394="zníž. prenesená",J394,0)</f>
        <v>0</v>
      </c>
      <c r="BI394" s="247">
        <f>IF(N394="nulová",J394,0)</f>
        <v>0</v>
      </c>
      <c r="BJ394" s="14" t="s">
        <v>85</v>
      </c>
      <c r="BK394" s="247">
        <f>ROUND(I394*H394,2)</f>
        <v>0</v>
      </c>
      <c r="BL394" s="14" t="s">
        <v>180</v>
      </c>
      <c r="BM394" s="246" t="s">
        <v>968</v>
      </c>
    </row>
    <row r="395" s="2" customFormat="1" ht="16.5" customHeight="1">
      <c r="A395" s="35"/>
      <c r="B395" s="36"/>
      <c r="C395" s="248" t="s">
        <v>574</v>
      </c>
      <c r="D395" s="248" t="s">
        <v>204</v>
      </c>
      <c r="E395" s="249" t="s">
        <v>969</v>
      </c>
      <c r="F395" s="250" t="s">
        <v>970</v>
      </c>
      <c r="G395" s="251" t="s">
        <v>218</v>
      </c>
      <c r="H395" s="252">
        <v>7.1559999999999997</v>
      </c>
      <c r="I395" s="253"/>
      <c r="J395" s="254">
        <f>ROUND(I395*H395,2)</f>
        <v>0</v>
      </c>
      <c r="K395" s="255"/>
      <c r="L395" s="256"/>
      <c r="M395" s="257" t="s">
        <v>1</v>
      </c>
      <c r="N395" s="258" t="s">
        <v>41</v>
      </c>
      <c r="O395" s="94"/>
      <c r="P395" s="244">
        <f>O395*H395</f>
        <v>0</v>
      </c>
      <c r="Q395" s="244">
        <v>0</v>
      </c>
      <c r="R395" s="244">
        <f>Q395*H395</f>
        <v>0</v>
      </c>
      <c r="S395" s="244">
        <v>0</v>
      </c>
      <c r="T395" s="245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6" t="s">
        <v>211</v>
      </c>
      <c r="AT395" s="246" t="s">
        <v>204</v>
      </c>
      <c r="AU395" s="246" t="s">
        <v>85</v>
      </c>
      <c r="AY395" s="14" t="s">
        <v>151</v>
      </c>
      <c r="BE395" s="247">
        <f>IF(N395="základná",J395,0)</f>
        <v>0</v>
      </c>
      <c r="BF395" s="247">
        <f>IF(N395="znížená",J395,0)</f>
        <v>0</v>
      </c>
      <c r="BG395" s="247">
        <f>IF(N395="zákl. prenesená",J395,0)</f>
        <v>0</v>
      </c>
      <c r="BH395" s="247">
        <f>IF(N395="zníž. prenesená",J395,0)</f>
        <v>0</v>
      </c>
      <c r="BI395" s="247">
        <f>IF(N395="nulová",J395,0)</f>
        <v>0</v>
      </c>
      <c r="BJ395" s="14" t="s">
        <v>85</v>
      </c>
      <c r="BK395" s="247">
        <f>ROUND(I395*H395,2)</f>
        <v>0</v>
      </c>
      <c r="BL395" s="14" t="s">
        <v>180</v>
      </c>
      <c r="BM395" s="246" t="s">
        <v>971</v>
      </c>
    </row>
    <row r="396" s="2" customFormat="1" ht="24.15" customHeight="1">
      <c r="A396" s="35"/>
      <c r="B396" s="36"/>
      <c r="C396" s="234" t="s">
        <v>972</v>
      </c>
      <c r="D396" s="234" t="s">
        <v>153</v>
      </c>
      <c r="E396" s="235" t="s">
        <v>973</v>
      </c>
      <c r="F396" s="236" t="s">
        <v>974</v>
      </c>
      <c r="G396" s="237" t="s">
        <v>218</v>
      </c>
      <c r="H396" s="238">
        <v>5.5</v>
      </c>
      <c r="I396" s="239"/>
      <c r="J396" s="240">
        <f>ROUND(I396*H396,2)</f>
        <v>0</v>
      </c>
      <c r="K396" s="241"/>
      <c r="L396" s="41"/>
      <c r="M396" s="242" t="s">
        <v>1</v>
      </c>
      <c r="N396" s="243" t="s">
        <v>41</v>
      </c>
      <c r="O396" s="94"/>
      <c r="P396" s="244">
        <f>O396*H396</f>
        <v>0</v>
      </c>
      <c r="Q396" s="244">
        <v>0</v>
      </c>
      <c r="R396" s="244">
        <f>Q396*H396</f>
        <v>0</v>
      </c>
      <c r="S396" s="244">
        <v>0</v>
      </c>
      <c r="T396" s="245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6" t="s">
        <v>180</v>
      </c>
      <c r="AT396" s="246" t="s">
        <v>153</v>
      </c>
      <c r="AU396" s="246" t="s">
        <v>85</v>
      </c>
      <c r="AY396" s="14" t="s">
        <v>151</v>
      </c>
      <c r="BE396" s="247">
        <f>IF(N396="základná",J396,0)</f>
        <v>0</v>
      </c>
      <c r="BF396" s="247">
        <f>IF(N396="znížená",J396,0)</f>
        <v>0</v>
      </c>
      <c r="BG396" s="247">
        <f>IF(N396="zákl. prenesená",J396,0)</f>
        <v>0</v>
      </c>
      <c r="BH396" s="247">
        <f>IF(N396="zníž. prenesená",J396,0)</f>
        <v>0</v>
      </c>
      <c r="BI396" s="247">
        <f>IF(N396="nulová",J396,0)</f>
        <v>0</v>
      </c>
      <c r="BJ396" s="14" t="s">
        <v>85</v>
      </c>
      <c r="BK396" s="247">
        <f>ROUND(I396*H396,2)</f>
        <v>0</v>
      </c>
      <c r="BL396" s="14" t="s">
        <v>180</v>
      </c>
      <c r="BM396" s="246" t="s">
        <v>975</v>
      </c>
    </row>
    <row r="397" s="2" customFormat="1" ht="37.8" customHeight="1">
      <c r="A397" s="35"/>
      <c r="B397" s="36"/>
      <c r="C397" s="248" t="s">
        <v>576</v>
      </c>
      <c r="D397" s="248" t="s">
        <v>204</v>
      </c>
      <c r="E397" s="249" t="s">
        <v>976</v>
      </c>
      <c r="F397" s="250" t="s">
        <v>977</v>
      </c>
      <c r="G397" s="251" t="s">
        <v>218</v>
      </c>
      <c r="H397" s="252">
        <v>5.7750000000000004</v>
      </c>
      <c r="I397" s="253"/>
      <c r="J397" s="254">
        <f>ROUND(I397*H397,2)</f>
        <v>0</v>
      </c>
      <c r="K397" s="255"/>
      <c r="L397" s="256"/>
      <c r="M397" s="257" t="s">
        <v>1</v>
      </c>
      <c r="N397" s="258" t="s">
        <v>41</v>
      </c>
      <c r="O397" s="94"/>
      <c r="P397" s="244">
        <f>O397*H397</f>
        <v>0</v>
      </c>
      <c r="Q397" s="244">
        <v>0</v>
      </c>
      <c r="R397" s="244">
        <f>Q397*H397</f>
        <v>0</v>
      </c>
      <c r="S397" s="244">
        <v>0</v>
      </c>
      <c r="T397" s="245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6" t="s">
        <v>211</v>
      </c>
      <c r="AT397" s="246" t="s">
        <v>204</v>
      </c>
      <c r="AU397" s="246" t="s">
        <v>85</v>
      </c>
      <c r="AY397" s="14" t="s">
        <v>151</v>
      </c>
      <c r="BE397" s="247">
        <f>IF(N397="základná",J397,0)</f>
        <v>0</v>
      </c>
      <c r="BF397" s="247">
        <f>IF(N397="znížená",J397,0)</f>
        <v>0</v>
      </c>
      <c r="BG397" s="247">
        <f>IF(N397="zákl. prenesená",J397,0)</f>
        <v>0</v>
      </c>
      <c r="BH397" s="247">
        <f>IF(N397="zníž. prenesená",J397,0)</f>
        <v>0</v>
      </c>
      <c r="BI397" s="247">
        <f>IF(N397="nulová",J397,0)</f>
        <v>0</v>
      </c>
      <c r="BJ397" s="14" t="s">
        <v>85</v>
      </c>
      <c r="BK397" s="247">
        <f>ROUND(I397*H397,2)</f>
        <v>0</v>
      </c>
      <c r="BL397" s="14" t="s">
        <v>180</v>
      </c>
      <c r="BM397" s="246" t="s">
        <v>978</v>
      </c>
    </row>
    <row r="398" s="2" customFormat="1" ht="24.15" customHeight="1">
      <c r="A398" s="35"/>
      <c r="B398" s="36"/>
      <c r="C398" s="248" t="s">
        <v>979</v>
      </c>
      <c r="D398" s="248" t="s">
        <v>204</v>
      </c>
      <c r="E398" s="249" t="s">
        <v>980</v>
      </c>
      <c r="F398" s="250" t="s">
        <v>981</v>
      </c>
      <c r="G398" s="251" t="s">
        <v>269</v>
      </c>
      <c r="H398" s="252">
        <v>1</v>
      </c>
      <c r="I398" s="253"/>
      <c r="J398" s="254">
        <f>ROUND(I398*H398,2)</f>
        <v>0</v>
      </c>
      <c r="K398" s="255"/>
      <c r="L398" s="256"/>
      <c r="M398" s="257" t="s">
        <v>1</v>
      </c>
      <c r="N398" s="258" t="s">
        <v>41</v>
      </c>
      <c r="O398" s="94"/>
      <c r="P398" s="244">
        <f>O398*H398</f>
        <v>0</v>
      </c>
      <c r="Q398" s="244">
        <v>0</v>
      </c>
      <c r="R398" s="244">
        <f>Q398*H398</f>
        <v>0</v>
      </c>
      <c r="S398" s="244">
        <v>0</v>
      </c>
      <c r="T398" s="245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46" t="s">
        <v>211</v>
      </c>
      <c r="AT398" s="246" t="s">
        <v>204</v>
      </c>
      <c r="AU398" s="246" t="s">
        <v>85</v>
      </c>
      <c r="AY398" s="14" t="s">
        <v>151</v>
      </c>
      <c r="BE398" s="247">
        <f>IF(N398="základná",J398,0)</f>
        <v>0</v>
      </c>
      <c r="BF398" s="247">
        <f>IF(N398="znížená",J398,0)</f>
        <v>0</v>
      </c>
      <c r="BG398" s="247">
        <f>IF(N398="zákl. prenesená",J398,0)</f>
        <v>0</v>
      </c>
      <c r="BH398" s="247">
        <f>IF(N398="zníž. prenesená",J398,0)</f>
        <v>0</v>
      </c>
      <c r="BI398" s="247">
        <f>IF(N398="nulová",J398,0)</f>
        <v>0</v>
      </c>
      <c r="BJ398" s="14" t="s">
        <v>85</v>
      </c>
      <c r="BK398" s="247">
        <f>ROUND(I398*H398,2)</f>
        <v>0</v>
      </c>
      <c r="BL398" s="14" t="s">
        <v>180</v>
      </c>
      <c r="BM398" s="246" t="s">
        <v>982</v>
      </c>
    </row>
    <row r="399" s="2" customFormat="1" ht="24.15" customHeight="1">
      <c r="A399" s="35"/>
      <c r="B399" s="36"/>
      <c r="C399" s="234" t="s">
        <v>577</v>
      </c>
      <c r="D399" s="234" t="s">
        <v>153</v>
      </c>
      <c r="E399" s="235" t="s">
        <v>983</v>
      </c>
      <c r="F399" s="236" t="s">
        <v>984</v>
      </c>
      <c r="G399" s="237" t="s">
        <v>582</v>
      </c>
      <c r="H399" s="259"/>
      <c r="I399" s="239"/>
      <c r="J399" s="240">
        <f>ROUND(I399*H399,2)</f>
        <v>0</v>
      </c>
      <c r="K399" s="241"/>
      <c r="L399" s="41"/>
      <c r="M399" s="242" t="s">
        <v>1</v>
      </c>
      <c r="N399" s="243" t="s">
        <v>41</v>
      </c>
      <c r="O399" s="94"/>
      <c r="P399" s="244">
        <f>O399*H399</f>
        <v>0</v>
      </c>
      <c r="Q399" s="244">
        <v>0</v>
      </c>
      <c r="R399" s="244">
        <f>Q399*H399</f>
        <v>0</v>
      </c>
      <c r="S399" s="244">
        <v>0</v>
      </c>
      <c r="T399" s="245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6" t="s">
        <v>180</v>
      </c>
      <c r="AT399" s="246" t="s">
        <v>153</v>
      </c>
      <c r="AU399" s="246" t="s">
        <v>85</v>
      </c>
      <c r="AY399" s="14" t="s">
        <v>151</v>
      </c>
      <c r="BE399" s="247">
        <f>IF(N399="základná",J399,0)</f>
        <v>0</v>
      </c>
      <c r="BF399" s="247">
        <f>IF(N399="znížená",J399,0)</f>
        <v>0</v>
      </c>
      <c r="BG399" s="247">
        <f>IF(N399="zákl. prenesená",J399,0)</f>
        <v>0</v>
      </c>
      <c r="BH399" s="247">
        <f>IF(N399="zníž. prenesená",J399,0)</f>
        <v>0</v>
      </c>
      <c r="BI399" s="247">
        <f>IF(N399="nulová",J399,0)</f>
        <v>0</v>
      </c>
      <c r="BJ399" s="14" t="s">
        <v>85</v>
      </c>
      <c r="BK399" s="247">
        <f>ROUND(I399*H399,2)</f>
        <v>0</v>
      </c>
      <c r="BL399" s="14" t="s">
        <v>180</v>
      </c>
      <c r="BM399" s="246" t="s">
        <v>985</v>
      </c>
    </row>
    <row r="400" s="12" customFormat="1" ht="22.8" customHeight="1">
      <c r="A400" s="12"/>
      <c r="B400" s="218"/>
      <c r="C400" s="219"/>
      <c r="D400" s="220" t="s">
        <v>74</v>
      </c>
      <c r="E400" s="232" t="s">
        <v>986</v>
      </c>
      <c r="F400" s="232" t="s">
        <v>987</v>
      </c>
      <c r="G400" s="219"/>
      <c r="H400" s="219"/>
      <c r="I400" s="222"/>
      <c r="J400" s="233">
        <f>BK400</f>
        <v>0</v>
      </c>
      <c r="K400" s="219"/>
      <c r="L400" s="224"/>
      <c r="M400" s="225"/>
      <c r="N400" s="226"/>
      <c r="O400" s="226"/>
      <c r="P400" s="227">
        <f>SUM(P401:P403)</f>
        <v>0</v>
      </c>
      <c r="Q400" s="226"/>
      <c r="R400" s="227">
        <f>SUM(R401:R403)</f>
        <v>0</v>
      </c>
      <c r="S400" s="226"/>
      <c r="T400" s="228">
        <f>SUM(T401:T403)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29" t="s">
        <v>85</v>
      </c>
      <c r="AT400" s="230" t="s">
        <v>74</v>
      </c>
      <c r="AU400" s="230" t="s">
        <v>81</v>
      </c>
      <c r="AY400" s="229" t="s">
        <v>151</v>
      </c>
      <c r="BK400" s="231">
        <f>SUM(BK401:BK403)</f>
        <v>0</v>
      </c>
    </row>
    <row r="401" s="2" customFormat="1" ht="33" customHeight="1">
      <c r="A401" s="35"/>
      <c r="B401" s="36"/>
      <c r="C401" s="234" t="s">
        <v>988</v>
      </c>
      <c r="D401" s="234" t="s">
        <v>153</v>
      </c>
      <c r="E401" s="235" t="s">
        <v>989</v>
      </c>
      <c r="F401" s="236" t="s">
        <v>990</v>
      </c>
      <c r="G401" s="237" t="s">
        <v>201</v>
      </c>
      <c r="H401" s="238">
        <v>14.337999999999999</v>
      </c>
      <c r="I401" s="239"/>
      <c r="J401" s="240">
        <f>ROUND(I401*H401,2)</f>
        <v>0</v>
      </c>
      <c r="K401" s="241"/>
      <c r="L401" s="41"/>
      <c r="M401" s="242" t="s">
        <v>1</v>
      </c>
      <c r="N401" s="243" t="s">
        <v>41</v>
      </c>
      <c r="O401" s="94"/>
      <c r="P401" s="244">
        <f>O401*H401</f>
        <v>0</v>
      </c>
      <c r="Q401" s="244">
        <v>0</v>
      </c>
      <c r="R401" s="244">
        <f>Q401*H401</f>
        <v>0</v>
      </c>
      <c r="S401" s="244">
        <v>0</v>
      </c>
      <c r="T401" s="245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46" t="s">
        <v>180</v>
      </c>
      <c r="AT401" s="246" t="s">
        <v>153</v>
      </c>
      <c r="AU401" s="246" t="s">
        <v>85</v>
      </c>
      <c r="AY401" s="14" t="s">
        <v>151</v>
      </c>
      <c r="BE401" s="247">
        <f>IF(N401="základná",J401,0)</f>
        <v>0</v>
      </c>
      <c r="BF401" s="247">
        <f>IF(N401="znížená",J401,0)</f>
        <v>0</v>
      </c>
      <c r="BG401" s="247">
        <f>IF(N401="zákl. prenesená",J401,0)</f>
        <v>0</v>
      </c>
      <c r="BH401" s="247">
        <f>IF(N401="zníž. prenesená",J401,0)</f>
        <v>0</v>
      </c>
      <c r="BI401" s="247">
        <f>IF(N401="nulová",J401,0)</f>
        <v>0</v>
      </c>
      <c r="BJ401" s="14" t="s">
        <v>85</v>
      </c>
      <c r="BK401" s="247">
        <f>ROUND(I401*H401,2)</f>
        <v>0</v>
      </c>
      <c r="BL401" s="14" t="s">
        <v>180</v>
      </c>
      <c r="BM401" s="246" t="s">
        <v>991</v>
      </c>
    </row>
    <row r="402" s="2" customFormat="1" ht="24.15" customHeight="1">
      <c r="A402" s="35"/>
      <c r="B402" s="36"/>
      <c r="C402" s="248" t="s">
        <v>579</v>
      </c>
      <c r="D402" s="248" t="s">
        <v>204</v>
      </c>
      <c r="E402" s="249" t="s">
        <v>992</v>
      </c>
      <c r="F402" s="250" t="s">
        <v>993</v>
      </c>
      <c r="G402" s="251" t="s">
        <v>201</v>
      </c>
      <c r="H402" s="252">
        <v>14.912000000000001</v>
      </c>
      <c r="I402" s="253"/>
      <c r="J402" s="254">
        <f>ROUND(I402*H402,2)</f>
        <v>0</v>
      </c>
      <c r="K402" s="255"/>
      <c r="L402" s="256"/>
      <c r="M402" s="257" t="s">
        <v>1</v>
      </c>
      <c r="N402" s="258" t="s">
        <v>41</v>
      </c>
      <c r="O402" s="94"/>
      <c r="P402" s="244">
        <f>O402*H402</f>
        <v>0</v>
      </c>
      <c r="Q402" s="244">
        <v>0</v>
      </c>
      <c r="R402" s="244">
        <f>Q402*H402</f>
        <v>0</v>
      </c>
      <c r="S402" s="244">
        <v>0</v>
      </c>
      <c r="T402" s="245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6" t="s">
        <v>211</v>
      </c>
      <c r="AT402" s="246" t="s">
        <v>204</v>
      </c>
      <c r="AU402" s="246" t="s">
        <v>85</v>
      </c>
      <c r="AY402" s="14" t="s">
        <v>151</v>
      </c>
      <c r="BE402" s="247">
        <f>IF(N402="základná",J402,0)</f>
        <v>0</v>
      </c>
      <c r="BF402" s="247">
        <f>IF(N402="znížená",J402,0)</f>
        <v>0</v>
      </c>
      <c r="BG402" s="247">
        <f>IF(N402="zákl. prenesená",J402,0)</f>
        <v>0</v>
      </c>
      <c r="BH402" s="247">
        <f>IF(N402="zníž. prenesená",J402,0)</f>
        <v>0</v>
      </c>
      <c r="BI402" s="247">
        <f>IF(N402="nulová",J402,0)</f>
        <v>0</v>
      </c>
      <c r="BJ402" s="14" t="s">
        <v>85</v>
      </c>
      <c r="BK402" s="247">
        <f>ROUND(I402*H402,2)</f>
        <v>0</v>
      </c>
      <c r="BL402" s="14" t="s">
        <v>180</v>
      </c>
      <c r="BM402" s="246" t="s">
        <v>994</v>
      </c>
    </row>
    <row r="403" s="2" customFormat="1" ht="24.15" customHeight="1">
      <c r="A403" s="35"/>
      <c r="B403" s="36"/>
      <c r="C403" s="234" t="s">
        <v>995</v>
      </c>
      <c r="D403" s="234" t="s">
        <v>153</v>
      </c>
      <c r="E403" s="235" t="s">
        <v>996</v>
      </c>
      <c r="F403" s="236" t="s">
        <v>997</v>
      </c>
      <c r="G403" s="237" t="s">
        <v>582</v>
      </c>
      <c r="H403" s="259"/>
      <c r="I403" s="239"/>
      <c r="J403" s="240">
        <f>ROUND(I403*H403,2)</f>
        <v>0</v>
      </c>
      <c r="K403" s="241"/>
      <c r="L403" s="41"/>
      <c r="M403" s="242" t="s">
        <v>1</v>
      </c>
      <c r="N403" s="243" t="s">
        <v>41</v>
      </c>
      <c r="O403" s="94"/>
      <c r="P403" s="244">
        <f>O403*H403</f>
        <v>0</v>
      </c>
      <c r="Q403" s="244">
        <v>0</v>
      </c>
      <c r="R403" s="244">
        <f>Q403*H403</f>
        <v>0</v>
      </c>
      <c r="S403" s="244">
        <v>0</v>
      </c>
      <c r="T403" s="245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6" t="s">
        <v>180</v>
      </c>
      <c r="AT403" s="246" t="s">
        <v>153</v>
      </c>
      <c r="AU403" s="246" t="s">
        <v>85</v>
      </c>
      <c r="AY403" s="14" t="s">
        <v>151</v>
      </c>
      <c r="BE403" s="247">
        <f>IF(N403="základná",J403,0)</f>
        <v>0</v>
      </c>
      <c r="BF403" s="247">
        <f>IF(N403="znížená",J403,0)</f>
        <v>0</v>
      </c>
      <c r="BG403" s="247">
        <f>IF(N403="zákl. prenesená",J403,0)</f>
        <v>0</v>
      </c>
      <c r="BH403" s="247">
        <f>IF(N403="zníž. prenesená",J403,0)</f>
        <v>0</v>
      </c>
      <c r="BI403" s="247">
        <f>IF(N403="nulová",J403,0)</f>
        <v>0</v>
      </c>
      <c r="BJ403" s="14" t="s">
        <v>85</v>
      </c>
      <c r="BK403" s="247">
        <f>ROUND(I403*H403,2)</f>
        <v>0</v>
      </c>
      <c r="BL403" s="14" t="s">
        <v>180</v>
      </c>
      <c r="BM403" s="246" t="s">
        <v>998</v>
      </c>
    </row>
    <row r="404" s="12" customFormat="1" ht="22.8" customHeight="1">
      <c r="A404" s="12"/>
      <c r="B404" s="218"/>
      <c r="C404" s="219"/>
      <c r="D404" s="220" t="s">
        <v>74</v>
      </c>
      <c r="E404" s="232" t="s">
        <v>999</v>
      </c>
      <c r="F404" s="232" t="s">
        <v>1000</v>
      </c>
      <c r="G404" s="219"/>
      <c r="H404" s="219"/>
      <c r="I404" s="222"/>
      <c r="J404" s="233">
        <f>BK404</f>
        <v>0</v>
      </c>
      <c r="K404" s="219"/>
      <c r="L404" s="224"/>
      <c r="M404" s="225"/>
      <c r="N404" s="226"/>
      <c r="O404" s="226"/>
      <c r="P404" s="227">
        <f>SUM(P405:P407)</f>
        <v>0</v>
      </c>
      <c r="Q404" s="226"/>
      <c r="R404" s="227">
        <f>SUM(R405:R407)</f>
        <v>0</v>
      </c>
      <c r="S404" s="226"/>
      <c r="T404" s="228">
        <f>SUM(T405:T407)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29" t="s">
        <v>85</v>
      </c>
      <c r="AT404" s="230" t="s">
        <v>74</v>
      </c>
      <c r="AU404" s="230" t="s">
        <v>81</v>
      </c>
      <c r="AY404" s="229" t="s">
        <v>151</v>
      </c>
      <c r="BK404" s="231">
        <f>SUM(BK405:BK407)</f>
        <v>0</v>
      </c>
    </row>
    <row r="405" s="2" customFormat="1" ht="16.5" customHeight="1">
      <c r="A405" s="35"/>
      <c r="B405" s="36"/>
      <c r="C405" s="234" t="s">
        <v>583</v>
      </c>
      <c r="D405" s="234" t="s">
        <v>153</v>
      </c>
      <c r="E405" s="235" t="s">
        <v>1001</v>
      </c>
      <c r="F405" s="236" t="s">
        <v>1002</v>
      </c>
      <c r="G405" s="237" t="s">
        <v>201</v>
      </c>
      <c r="H405" s="238">
        <v>103</v>
      </c>
      <c r="I405" s="239"/>
      <c r="J405" s="240">
        <f>ROUND(I405*H405,2)</f>
        <v>0</v>
      </c>
      <c r="K405" s="241"/>
      <c r="L405" s="41"/>
      <c r="M405" s="242" t="s">
        <v>1</v>
      </c>
      <c r="N405" s="243" t="s">
        <v>41</v>
      </c>
      <c r="O405" s="94"/>
      <c r="P405" s="244">
        <f>O405*H405</f>
        <v>0</v>
      </c>
      <c r="Q405" s="244">
        <v>0</v>
      </c>
      <c r="R405" s="244">
        <f>Q405*H405</f>
        <v>0</v>
      </c>
      <c r="S405" s="244">
        <v>0</v>
      </c>
      <c r="T405" s="245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6" t="s">
        <v>180</v>
      </c>
      <c r="AT405" s="246" t="s">
        <v>153</v>
      </c>
      <c r="AU405" s="246" t="s">
        <v>85</v>
      </c>
      <c r="AY405" s="14" t="s">
        <v>151</v>
      </c>
      <c r="BE405" s="247">
        <f>IF(N405="základná",J405,0)</f>
        <v>0</v>
      </c>
      <c r="BF405" s="247">
        <f>IF(N405="znížená",J405,0)</f>
        <v>0</v>
      </c>
      <c r="BG405" s="247">
        <f>IF(N405="zákl. prenesená",J405,0)</f>
        <v>0</v>
      </c>
      <c r="BH405" s="247">
        <f>IF(N405="zníž. prenesená",J405,0)</f>
        <v>0</v>
      </c>
      <c r="BI405" s="247">
        <f>IF(N405="nulová",J405,0)</f>
        <v>0</v>
      </c>
      <c r="BJ405" s="14" t="s">
        <v>85</v>
      </c>
      <c r="BK405" s="247">
        <f>ROUND(I405*H405,2)</f>
        <v>0</v>
      </c>
      <c r="BL405" s="14" t="s">
        <v>180</v>
      </c>
      <c r="BM405" s="246" t="s">
        <v>1003</v>
      </c>
    </row>
    <row r="406" s="2" customFormat="1" ht="16.5" customHeight="1">
      <c r="A406" s="35"/>
      <c r="B406" s="36"/>
      <c r="C406" s="234" t="s">
        <v>1004</v>
      </c>
      <c r="D406" s="234" t="s">
        <v>153</v>
      </c>
      <c r="E406" s="235" t="s">
        <v>1005</v>
      </c>
      <c r="F406" s="236" t="s">
        <v>1006</v>
      </c>
      <c r="G406" s="237" t="s">
        <v>218</v>
      </c>
      <c r="H406" s="238">
        <v>37</v>
      </c>
      <c r="I406" s="239"/>
      <c r="J406" s="240">
        <f>ROUND(I406*H406,2)</f>
        <v>0</v>
      </c>
      <c r="K406" s="241"/>
      <c r="L406" s="41"/>
      <c r="M406" s="242" t="s">
        <v>1</v>
      </c>
      <c r="N406" s="243" t="s">
        <v>41</v>
      </c>
      <c r="O406" s="94"/>
      <c r="P406" s="244">
        <f>O406*H406</f>
        <v>0</v>
      </c>
      <c r="Q406" s="244">
        <v>0</v>
      </c>
      <c r="R406" s="244">
        <f>Q406*H406</f>
        <v>0</v>
      </c>
      <c r="S406" s="244">
        <v>0</v>
      </c>
      <c r="T406" s="245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6" t="s">
        <v>180</v>
      </c>
      <c r="AT406" s="246" t="s">
        <v>153</v>
      </c>
      <c r="AU406" s="246" t="s">
        <v>85</v>
      </c>
      <c r="AY406" s="14" t="s">
        <v>151</v>
      </c>
      <c r="BE406" s="247">
        <f>IF(N406="základná",J406,0)</f>
        <v>0</v>
      </c>
      <c r="BF406" s="247">
        <f>IF(N406="znížená",J406,0)</f>
        <v>0</v>
      </c>
      <c r="BG406" s="247">
        <f>IF(N406="zákl. prenesená",J406,0)</f>
        <v>0</v>
      </c>
      <c r="BH406" s="247">
        <f>IF(N406="zníž. prenesená",J406,0)</f>
        <v>0</v>
      </c>
      <c r="BI406" s="247">
        <f>IF(N406="nulová",J406,0)</f>
        <v>0</v>
      </c>
      <c r="BJ406" s="14" t="s">
        <v>85</v>
      </c>
      <c r="BK406" s="247">
        <f>ROUND(I406*H406,2)</f>
        <v>0</v>
      </c>
      <c r="BL406" s="14" t="s">
        <v>180</v>
      </c>
      <c r="BM406" s="246" t="s">
        <v>1007</v>
      </c>
    </row>
    <row r="407" s="2" customFormat="1" ht="24.15" customHeight="1">
      <c r="A407" s="35"/>
      <c r="B407" s="36"/>
      <c r="C407" s="234" t="s">
        <v>589</v>
      </c>
      <c r="D407" s="234" t="s">
        <v>153</v>
      </c>
      <c r="E407" s="235" t="s">
        <v>1008</v>
      </c>
      <c r="F407" s="236" t="s">
        <v>1009</v>
      </c>
      <c r="G407" s="237" t="s">
        <v>582</v>
      </c>
      <c r="H407" s="259"/>
      <c r="I407" s="239"/>
      <c r="J407" s="240">
        <f>ROUND(I407*H407,2)</f>
        <v>0</v>
      </c>
      <c r="K407" s="241"/>
      <c r="L407" s="41"/>
      <c r="M407" s="242" t="s">
        <v>1</v>
      </c>
      <c r="N407" s="243" t="s">
        <v>41</v>
      </c>
      <c r="O407" s="94"/>
      <c r="P407" s="244">
        <f>O407*H407</f>
        <v>0</v>
      </c>
      <c r="Q407" s="244">
        <v>0</v>
      </c>
      <c r="R407" s="244">
        <f>Q407*H407</f>
        <v>0</v>
      </c>
      <c r="S407" s="244">
        <v>0</v>
      </c>
      <c r="T407" s="245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46" t="s">
        <v>180</v>
      </c>
      <c r="AT407" s="246" t="s">
        <v>153</v>
      </c>
      <c r="AU407" s="246" t="s">
        <v>85</v>
      </c>
      <c r="AY407" s="14" t="s">
        <v>151</v>
      </c>
      <c r="BE407" s="247">
        <f>IF(N407="základná",J407,0)</f>
        <v>0</v>
      </c>
      <c r="BF407" s="247">
        <f>IF(N407="znížená",J407,0)</f>
        <v>0</v>
      </c>
      <c r="BG407" s="247">
        <f>IF(N407="zákl. prenesená",J407,0)</f>
        <v>0</v>
      </c>
      <c r="BH407" s="247">
        <f>IF(N407="zníž. prenesená",J407,0)</f>
        <v>0</v>
      </c>
      <c r="BI407" s="247">
        <f>IF(N407="nulová",J407,0)</f>
        <v>0</v>
      </c>
      <c r="BJ407" s="14" t="s">
        <v>85</v>
      </c>
      <c r="BK407" s="247">
        <f>ROUND(I407*H407,2)</f>
        <v>0</v>
      </c>
      <c r="BL407" s="14" t="s">
        <v>180</v>
      </c>
      <c r="BM407" s="246" t="s">
        <v>1010</v>
      </c>
    </row>
    <row r="408" s="12" customFormat="1" ht="22.8" customHeight="1">
      <c r="A408" s="12"/>
      <c r="B408" s="218"/>
      <c r="C408" s="219"/>
      <c r="D408" s="220" t="s">
        <v>74</v>
      </c>
      <c r="E408" s="232" t="s">
        <v>1011</v>
      </c>
      <c r="F408" s="232" t="s">
        <v>1012</v>
      </c>
      <c r="G408" s="219"/>
      <c r="H408" s="219"/>
      <c r="I408" s="222"/>
      <c r="J408" s="233">
        <f>BK408</f>
        <v>0</v>
      </c>
      <c r="K408" s="219"/>
      <c r="L408" s="224"/>
      <c r="M408" s="225"/>
      <c r="N408" s="226"/>
      <c r="O408" s="226"/>
      <c r="P408" s="227">
        <f>SUM(P409:P411)</f>
        <v>0</v>
      </c>
      <c r="Q408" s="226"/>
      <c r="R408" s="227">
        <f>SUM(R409:R411)</f>
        <v>0</v>
      </c>
      <c r="S408" s="226"/>
      <c r="T408" s="228">
        <f>SUM(T409:T411)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29" t="s">
        <v>85</v>
      </c>
      <c r="AT408" s="230" t="s">
        <v>74</v>
      </c>
      <c r="AU408" s="230" t="s">
        <v>81</v>
      </c>
      <c r="AY408" s="229" t="s">
        <v>151</v>
      </c>
      <c r="BK408" s="231">
        <f>SUM(BK409:BK411)</f>
        <v>0</v>
      </c>
    </row>
    <row r="409" s="2" customFormat="1" ht="24.15" customHeight="1">
      <c r="A409" s="35"/>
      <c r="B409" s="36"/>
      <c r="C409" s="234" t="s">
        <v>1013</v>
      </c>
      <c r="D409" s="234" t="s">
        <v>153</v>
      </c>
      <c r="E409" s="235" t="s">
        <v>1014</v>
      </c>
      <c r="F409" s="236" t="s">
        <v>1015</v>
      </c>
      <c r="G409" s="237" t="s">
        <v>201</v>
      </c>
      <c r="H409" s="238">
        <v>19.236999999999998</v>
      </c>
      <c r="I409" s="239"/>
      <c r="J409" s="240">
        <f>ROUND(I409*H409,2)</f>
        <v>0</v>
      </c>
      <c r="K409" s="241"/>
      <c r="L409" s="41"/>
      <c r="M409" s="242" t="s">
        <v>1</v>
      </c>
      <c r="N409" s="243" t="s">
        <v>41</v>
      </c>
      <c r="O409" s="94"/>
      <c r="P409" s="244">
        <f>O409*H409</f>
        <v>0</v>
      </c>
      <c r="Q409" s="244">
        <v>0</v>
      </c>
      <c r="R409" s="244">
        <f>Q409*H409</f>
        <v>0</v>
      </c>
      <c r="S409" s="244">
        <v>0</v>
      </c>
      <c r="T409" s="245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46" t="s">
        <v>180</v>
      </c>
      <c r="AT409" s="246" t="s">
        <v>153</v>
      </c>
      <c r="AU409" s="246" t="s">
        <v>85</v>
      </c>
      <c r="AY409" s="14" t="s">
        <v>151</v>
      </c>
      <c r="BE409" s="247">
        <f>IF(N409="základná",J409,0)</f>
        <v>0</v>
      </c>
      <c r="BF409" s="247">
        <f>IF(N409="znížená",J409,0)</f>
        <v>0</v>
      </c>
      <c r="BG409" s="247">
        <f>IF(N409="zákl. prenesená",J409,0)</f>
        <v>0</v>
      </c>
      <c r="BH409" s="247">
        <f>IF(N409="zníž. prenesená",J409,0)</f>
        <v>0</v>
      </c>
      <c r="BI409" s="247">
        <f>IF(N409="nulová",J409,0)</f>
        <v>0</v>
      </c>
      <c r="BJ409" s="14" t="s">
        <v>85</v>
      </c>
      <c r="BK409" s="247">
        <f>ROUND(I409*H409,2)</f>
        <v>0</v>
      </c>
      <c r="BL409" s="14" t="s">
        <v>180</v>
      </c>
      <c r="BM409" s="246" t="s">
        <v>1016</v>
      </c>
    </row>
    <row r="410" s="2" customFormat="1" ht="24.15" customHeight="1">
      <c r="A410" s="35"/>
      <c r="B410" s="36"/>
      <c r="C410" s="248" t="s">
        <v>592</v>
      </c>
      <c r="D410" s="248" t="s">
        <v>204</v>
      </c>
      <c r="E410" s="249" t="s">
        <v>1017</v>
      </c>
      <c r="F410" s="250" t="s">
        <v>1018</v>
      </c>
      <c r="G410" s="251" t="s">
        <v>201</v>
      </c>
      <c r="H410" s="252">
        <v>20.006</v>
      </c>
      <c r="I410" s="253"/>
      <c r="J410" s="254">
        <f>ROUND(I410*H410,2)</f>
        <v>0</v>
      </c>
      <c r="K410" s="255"/>
      <c r="L410" s="256"/>
      <c r="M410" s="257" t="s">
        <v>1</v>
      </c>
      <c r="N410" s="258" t="s">
        <v>41</v>
      </c>
      <c r="O410" s="94"/>
      <c r="P410" s="244">
        <f>O410*H410</f>
        <v>0</v>
      </c>
      <c r="Q410" s="244">
        <v>0</v>
      </c>
      <c r="R410" s="244">
        <f>Q410*H410</f>
        <v>0</v>
      </c>
      <c r="S410" s="244">
        <v>0</v>
      </c>
      <c r="T410" s="245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6" t="s">
        <v>211</v>
      </c>
      <c r="AT410" s="246" t="s">
        <v>204</v>
      </c>
      <c r="AU410" s="246" t="s">
        <v>85</v>
      </c>
      <c r="AY410" s="14" t="s">
        <v>151</v>
      </c>
      <c r="BE410" s="247">
        <f>IF(N410="základná",J410,0)</f>
        <v>0</v>
      </c>
      <c r="BF410" s="247">
        <f>IF(N410="znížená",J410,0)</f>
        <v>0</v>
      </c>
      <c r="BG410" s="247">
        <f>IF(N410="zákl. prenesená",J410,0)</f>
        <v>0</v>
      </c>
      <c r="BH410" s="247">
        <f>IF(N410="zníž. prenesená",J410,0)</f>
        <v>0</v>
      </c>
      <c r="BI410" s="247">
        <f>IF(N410="nulová",J410,0)</f>
        <v>0</v>
      </c>
      <c r="BJ410" s="14" t="s">
        <v>85</v>
      </c>
      <c r="BK410" s="247">
        <f>ROUND(I410*H410,2)</f>
        <v>0</v>
      </c>
      <c r="BL410" s="14" t="s">
        <v>180</v>
      </c>
      <c r="BM410" s="246" t="s">
        <v>1019</v>
      </c>
    </row>
    <row r="411" s="2" customFormat="1" ht="24.15" customHeight="1">
      <c r="A411" s="35"/>
      <c r="B411" s="36"/>
      <c r="C411" s="234" t="s">
        <v>1020</v>
      </c>
      <c r="D411" s="234" t="s">
        <v>153</v>
      </c>
      <c r="E411" s="235" t="s">
        <v>1021</v>
      </c>
      <c r="F411" s="236" t="s">
        <v>1022</v>
      </c>
      <c r="G411" s="237" t="s">
        <v>582</v>
      </c>
      <c r="H411" s="259"/>
      <c r="I411" s="239"/>
      <c r="J411" s="240">
        <f>ROUND(I411*H411,2)</f>
        <v>0</v>
      </c>
      <c r="K411" s="241"/>
      <c r="L411" s="41"/>
      <c r="M411" s="242" t="s">
        <v>1</v>
      </c>
      <c r="N411" s="243" t="s">
        <v>41</v>
      </c>
      <c r="O411" s="94"/>
      <c r="P411" s="244">
        <f>O411*H411</f>
        <v>0</v>
      </c>
      <c r="Q411" s="244">
        <v>0</v>
      </c>
      <c r="R411" s="244">
        <f>Q411*H411</f>
        <v>0</v>
      </c>
      <c r="S411" s="244">
        <v>0</v>
      </c>
      <c r="T411" s="245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46" t="s">
        <v>180</v>
      </c>
      <c r="AT411" s="246" t="s">
        <v>153</v>
      </c>
      <c r="AU411" s="246" t="s">
        <v>85</v>
      </c>
      <c r="AY411" s="14" t="s">
        <v>151</v>
      </c>
      <c r="BE411" s="247">
        <f>IF(N411="základná",J411,0)</f>
        <v>0</v>
      </c>
      <c r="BF411" s="247">
        <f>IF(N411="znížená",J411,0)</f>
        <v>0</v>
      </c>
      <c r="BG411" s="247">
        <f>IF(N411="zákl. prenesená",J411,0)</f>
        <v>0</v>
      </c>
      <c r="BH411" s="247">
        <f>IF(N411="zníž. prenesená",J411,0)</f>
        <v>0</v>
      </c>
      <c r="BI411" s="247">
        <f>IF(N411="nulová",J411,0)</f>
        <v>0</v>
      </c>
      <c r="BJ411" s="14" t="s">
        <v>85</v>
      </c>
      <c r="BK411" s="247">
        <f>ROUND(I411*H411,2)</f>
        <v>0</v>
      </c>
      <c r="BL411" s="14" t="s">
        <v>180</v>
      </c>
      <c r="BM411" s="246" t="s">
        <v>1023</v>
      </c>
    </row>
    <row r="412" s="12" customFormat="1" ht="22.8" customHeight="1">
      <c r="A412" s="12"/>
      <c r="B412" s="218"/>
      <c r="C412" s="219"/>
      <c r="D412" s="220" t="s">
        <v>74</v>
      </c>
      <c r="E412" s="232" t="s">
        <v>1024</v>
      </c>
      <c r="F412" s="232" t="s">
        <v>1025</v>
      </c>
      <c r="G412" s="219"/>
      <c r="H412" s="219"/>
      <c r="I412" s="222"/>
      <c r="J412" s="233">
        <f>BK412</f>
        <v>0</v>
      </c>
      <c r="K412" s="219"/>
      <c r="L412" s="224"/>
      <c r="M412" s="225"/>
      <c r="N412" s="226"/>
      <c r="O412" s="226"/>
      <c r="P412" s="227">
        <f>SUM(P413:P418)</f>
        <v>0</v>
      </c>
      <c r="Q412" s="226"/>
      <c r="R412" s="227">
        <f>SUM(R413:R418)</f>
        <v>0</v>
      </c>
      <c r="S412" s="226"/>
      <c r="T412" s="228">
        <f>SUM(T413:T418)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29" t="s">
        <v>85</v>
      </c>
      <c r="AT412" s="230" t="s">
        <v>74</v>
      </c>
      <c r="AU412" s="230" t="s">
        <v>81</v>
      </c>
      <c r="AY412" s="229" t="s">
        <v>151</v>
      </c>
      <c r="BK412" s="231">
        <f>SUM(BK413:BK418)</f>
        <v>0</v>
      </c>
    </row>
    <row r="413" s="2" customFormat="1" ht="33" customHeight="1">
      <c r="A413" s="35"/>
      <c r="B413" s="36"/>
      <c r="C413" s="234" t="s">
        <v>596</v>
      </c>
      <c r="D413" s="234" t="s">
        <v>153</v>
      </c>
      <c r="E413" s="235" t="s">
        <v>1026</v>
      </c>
      <c r="F413" s="236" t="s">
        <v>1027</v>
      </c>
      <c r="G413" s="237" t="s">
        <v>201</v>
      </c>
      <c r="H413" s="238">
        <v>62.700000000000003</v>
      </c>
      <c r="I413" s="239"/>
      <c r="J413" s="240">
        <f>ROUND(I413*H413,2)</f>
        <v>0</v>
      </c>
      <c r="K413" s="241"/>
      <c r="L413" s="41"/>
      <c r="M413" s="242" t="s">
        <v>1</v>
      </c>
      <c r="N413" s="243" t="s">
        <v>41</v>
      </c>
      <c r="O413" s="94"/>
      <c r="P413" s="244">
        <f>O413*H413</f>
        <v>0</v>
      </c>
      <c r="Q413" s="244">
        <v>0</v>
      </c>
      <c r="R413" s="244">
        <f>Q413*H413</f>
        <v>0</v>
      </c>
      <c r="S413" s="244">
        <v>0</v>
      </c>
      <c r="T413" s="245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46" t="s">
        <v>180</v>
      </c>
      <c r="AT413" s="246" t="s">
        <v>153</v>
      </c>
      <c r="AU413" s="246" t="s">
        <v>85</v>
      </c>
      <c r="AY413" s="14" t="s">
        <v>151</v>
      </c>
      <c r="BE413" s="247">
        <f>IF(N413="základná",J413,0)</f>
        <v>0</v>
      </c>
      <c r="BF413" s="247">
        <f>IF(N413="znížená",J413,0)</f>
        <v>0</v>
      </c>
      <c r="BG413" s="247">
        <f>IF(N413="zákl. prenesená",J413,0)</f>
        <v>0</v>
      </c>
      <c r="BH413" s="247">
        <f>IF(N413="zníž. prenesená",J413,0)</f>
        <v>0</v>
      </c>
      <c r="BI413" s="247">
        <f>IF(N413="nulová",J413,0)</f>
        <v>0</v>
      </c>
      <c r="BJ413" s="14" t="s">
        <v>85</v>
      </c>
      <c r="BK413" s="247">
        <f>ROUND(I413*H413,2)</f>
        <v>0</v>
      </c>
      <c r="BL413" s="14" t="s">
        <v>180</v>
      </c>
      <c r="BM413" s="246" t="s">
        <v>1028</v>
      </c>
    </row>
    <row r="414" s="2" customFormat="1" ht="33" customHeight="1">
      <c r="A414" s="35"/>
      <c r="B414" s="36"/>
      <c r="C414" s="234" t="s">
        <v>1029</v>
      </c>
      <c r="D414" s="234" t="s">
        <v>153</v>
      </c>
      <c r="E414" s="235" t="s">
        <v>1030</v>
      </c>
      <c r="F414" s="236" t="s">
        <v>1031</v>
      </c>
      <c r="G414" s="237" t="s">
        <v>201</v>
      </c>
      <c r="H414" s="238">
        <v>62.700000000000003</v>
      </c>
      <c r="I414" s="239"/>
      <c r="J414" s="240">
        <f>ROUND(I414*H414,2)</f>
        <v>0</v>
      </c>
      <c r="K414" s="241"/>
      <c r="L414" s="41"/>
      <c r="M414" s="242" t="s">
        <v>1</v>
      </c>
      <c r="N414" s="243" t="s">
        <v>41</v>
      </c>
      <c r="O414" s="94"/>
      <c r="P414" s="244">
        <f>O414*H414</f>
        <v>0</v>
      </c>
      <c r="Q414" s="244">
        <v>0</v>
      </c>
      <c r="R414" s="244">
        <f>Q414*H414</f>
        <v>0</v>
      </c>
      <c r="S414" s="244">
        <v>0</v>
      </c>
      <c r="T414" s="245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46" t="s">
        <v>180</v>
      </c>
      <c r="AT414" s="246" t="s">
        <v>153</v>
      </c>
      <c r="AU414" s="246" t="s">
        <v>85</v>
      </c>
      <c r="AY414" s="14" t="s">
        <v>151</v>
      </c>
      <c r="BE414" s="247">
        <f>IF(N414="základná",J414,0)</f>
        <v>0</v>
      </c>
      <c r="BF414" s="247">
        <f>IF(N414="znížená",J414,0)</f>
        <v>0</v>
      </c>
      <c r="BG414" s="247">
        <f>IF(N414="zákl. prenesená",J414,0)</f>
        <v>0</v>
      </c>
      <c r="BH414" s="247">
        <f>IF(N414="zníž. prenesená",J414,0)</f>
        <v>0</v>
      </c>
      <c r="BI414" s="247">
        <f>IF(N414="nulová",J414,0)</f>
        <v>0</v>
      </c>
      <c r="BJ414" s="14" t="s">
        <v>85</v>
      </c>
      <c r="BK414" s="247">
        <f>ROUND(I414*H414,2)</f>
        <v>0</v>
      </c>
      <c r="BL414" s="14" t="s">
        <v>180</v>
      </c>
      <c r="BM414" s="246" t="s">
        <v>1032</v>
      </c>
    </row>
    <row r="415" s="2" customFormat="1" ht="24.15" customHeight="1">
      <c r="A415" s="35"/>
      <c r="B415" s="36"/>
      <c r="C415" s="234" t="s">
        <v>599</v>
      </c>
      <c r="D415" s="234" t="s">
        <v>153</v>
      </c>
      <c r="E415" s="235" t="s">
        <v>1033</v>
      </c>
      <c r="F415" s="236" t="s">
        <v>1034</v>
      </c>
      <c r="G415" s="237" t="s">
        <v>201</v>
      </c>
      <c r="H415" s="238">
        <v>3.2000000000000002</v>
      </c>
      <c r="I415" s="239"/>
      <c r="J415" s="240">
        <f>ROUND(I415*H415,2)</f>
        <v>0</v>
      </c>
      <c r="K415" s="241"/>
      <c r="L415" s="41"/>
      <c r="M415" s="242" t="s">
        <v>1</v>
      </c>
      <c r="N415" s="243" t="s">
        <v>41</v>
      </c>
      <c r="O415" s="94"/>
      <c r="P415" s="244">
        <f>O415*H415</f>
        <v>0</v>
      </c>
      <c r="Q415" s="244">
        <v>0</v>
      </c>
      <c r="R415" s="244">
        <f>Q415*H415</f>
        <v>0</v>
      </c>
      <c r="S415" s="244">
        <v>0</v>
      </c>
      <c r="T415" s="245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46" t="s">
        <v>180</v>
      </c>
      <c r="AT415" s="246" t="s">
        <v>153</v>
      </c>
      <c r="AU415" s="246" t="s">
        <v>85</v>
      </c>
      <c r="AY415" s="14" t="s">
        <v>151</v>
      </c>
      <c r="BE415" s="247">
        <f>IF(N415="základná",J415,0)</f>
        <v>0</v>
      </c>
      <c r="BF415" s="247">
        <f>IF(N415="znížená",J415,0)</f>
        <v>0</v>
      </c>
      <c r="BG415" s="247">
        <f>IF(N415="zákl. prenesená",J415,0)</f>
        <v>0</v>
      </c>
      <c r="BH415" s="247">
        <f>IF(N415="zníž. prenesená",J415,0)</f>
        <v>0</v>
      </c>
      <c r="BI415" s="247">
        <f>IF(N415="nulová",J415,0)</f>
        <v>0</v>
      </c>
      <c r="BJ415" s="14" t="s">
        <v>85</v>
      </c>
      <c r="BK415" s="247">
        <f>ROUND(I415*H415,2)</f>
        <v>0</v>
      </c>
      <c r="BL415" s="14" t="s">
        <v>180</v>
      </c>
      <c r="BM415" s="246" t="s">
        <v>1035</v>
      </c>
    </row>
    <row r="416" s="2" customFormat="1" ht="24.15" customHeight="1">
      <c r="A416" s="35"/>
      <c r="B416" s="36"/>
      <c r="C416" s="234" t="s">
        <v>1036</v>
      </c>
      <c r="D416" s="234" t="s">
        <v>153</v>
      </c>
      <c r="E416" s="235" t="s">
        <v>1037</v>
      </c>
      <c r="F416" s="236" t="s">
        <v>1038</v>
      </c>
      <c r="G416" s="237" t="s">
        <v>201</v>
      </c>
      <c r="H416" s="238">
        <v>3.2000000000000002</v>
      </c>
      <c r="I416" s="239"/>
      <c r="J416" s="240">
        <f>ROUND(I416*H416,2)</f>
        <v>0</v>
      </c>
      <c r="K416" s="241"/>
      <c r="L416" s="41"/>
      <c r="M416" s="242" t="s">
        <v>1</v>
      </c>
      <c r="N416" s="243" t="s">
        <v>41</v>
      </c>
      <c r="O416" s="94"/>
      <c r="P416" s="244">
        <f>O416*H416</f>
        <v>0</v>
      </c>
      <c r="Q416" s="244">
        <v>0</v>
      </c>
      <c r="R416" s="244">
        <f>Q416*H416</f>
        <v>0</v>
      </c>
      <c r="S416" s="244">
        <v>0</v>
      </c>
      <c r="T416" s="245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46" t="s">
        <v>180</v>
      </c>
      <c r="AT416" s="246" t="s">
        <v>153</v>
      </c>
      <c r="AU416" s="246" t="s">
        <v>85</v>
      </c>
      <c r="AY416" s="14" t="s">
        <v>151</v>
      </c>
      <c r="BE416" s="247">
        <f>IF(N416="základná",J416,0)</f>
        <v>0</v>
      </c>
      <c r="BF416" s="247">
        <f>IF(N416="znížená",J416,0)</f>
        <v>0</v>
      </c>
      <c r="BG416" s="247">
        <f>IF(N416="zákl. prenesená",J416,0)</f>
        <v>0</v>
      </c>
      <c r="BH416" s="247">
        <f>IF(N416="zníž. prenesená",J416,0)</f>
        <v>0</v>
      </c>
      <c r="BI416" s="247">
        <f>IF(N416="nulová",J416,0)</f>
        <v>0</v>
      </c>
      <c r="BJ416" s="14" t="s">
        <v>85</v>
      </c>
      <c r="BK416" s="247">
        <f>ROUND(I416*H416,2)</f>
        <v>0</v>
      </c>
      <c r="BL416" s="14" t="s">
        <v>180</v>
      </c>
      <c r="BM416" s="246" t="s">
        <v>1039</v>
      </c>
    </row>
    <row r="417" s="2" customFormat="1" ht="37.8" customHeight="1">
      <c r="A417" s="35"/>
      <c r="B417" s="36"/>
      <c r="C417" s="234" t="s">
        <v>603</v>
      </c>
      <c r="D417" s="234" t="s">
        <v>153</v>
      </c>
      <c r="E417" s="235" t="s">
        <v>1040</v>
      </c>
      <c r="F417" s="236" t="s">
        <v>1041</v>
      </c>
      <c r="G417" s="237" t="s">
        <v>201</v>
      </c>
      <c r="H417" s="238">
        <v>591.48000000000002</v>
      </c>
      <c r="I417" s="239"/>
      <c r="J417" s="240">
        <f>ROUND(I417*H417,2)</f>
        <v>0</v>
      </c>
      <c r="K417" s="241"/>
      <c r="L417" s="41"/>
      <c r="M417" s="242" t="s">
        <v>1</v>
      </c>
      <c r="N417" s="243" t="s">
        <v>41</v>
      </c>
      <c r="O417" s="94"/>
      <c r="P417" s="244">
        <f>O417*H417</f>
        <v>0</v>
      </c>
      <c r="Q417" s="244">
        <v>0</v>
      </c>
      <c r="R417" s="244">
        <f>Q417*H417</f>
        <v>0</v>
      </c>
      <c r="S417" s="244">
        <v>0</v>
      </c>
      <c r="T417" s="245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46" t="s">
        <v>180</v>
      </c>
      <c r="AT417" s="246" t="s">
        <v>153</v>
      </c>
      <c r="AU417" s="246" t="s">
        <v>85</v>
      </c>
      <c r="AY417" s="14" t="s">
        <v>151</v>
      </c>
      <c r="BE417" s="247">
        <f>IF(N417="základná",J417,0)</f>
        <v>0</v>
      </c>
      <c r="BF417" s="247">
        <f>IF(N417="znížená",J417,0)</f>
        <v>0</v>
      </c>
      <c r="BG417" s="247">
        <f>IF(N417="zákl. prenesená",J417,0)</f>
        <v>0</v>
      </c>
      <c r="BH417" s="247">
        <f>IF(N417="zníž. prenesená",J417,0)</f>
        <v>0</v>
      </c>
      <c r="BI417" s="247">
        <f>IF(N417="nulová",J417,0)</f>
        <v>0</v>
      </c>
      <c r="BJ417" s="14" t="s">
        <v>85</v>
      </c>
      <c r="BK417" s="247">
        <f>ROUND(I417*H417,2)</f>
        <v>0</v>
      </c>
      <c r="BL417" s="14" t="s">
        <v>180</v>
      </c>
      <c r="BM417" s="246" t="s">
        <v>1042</v>
      </c>
    </row>
    <row r="418" s="2" customFormat="1" ht="33" customHeight="1">
      <c r="A418" s="35"/>
      <c r="B418" s="36"/>
      <c r="C418" s="234" t="s">
        <v>1043</v>
      </c>
      <c r="D418" s="234" t="s">
        <v>153</v>
      </c>
      <c r="E418" s="235" t="s">
        <v>1044</v>
      </c>
      <c r="F418" s="236" t="s">
        <v>1045</v>
      </c>
      <c r="G418" s="237" t="s">
        <v>201</v>
      </c>
      <c r="H418" s="238">
        <v>591.48000000000002</v>
      </c>
      <c r="I418" s="239"/>
      <c r="J418" s="240">
        <f>ROUND(I418*H418,2)</f>
        <v>0</v>
      </c>
      <c r="K418" s="241"/>
      <c r="L418" s="41"/>
      <c r="M418" s="242" t="s">
        <v>1</v>
      </c>
      <c r="N418" s="243" t="s">
        <v>41</v>
      </c>
      <c r="O418" s="94"/>
      <c r="P418" s="244">
        <f>O418*H418</f>
        <v>0</v>
      </c>
      <c r="Q418" s="244">
        <v>0</v>
      </c>
      <c r="R418" s="244">
        <f>Q418*H418</f>
        <v>0</v>
      </c>
      <c r="S418" s="244">
        <v>0</v>
      </c>
      <c r="T418" s="245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46" t="s">
        <v>180</v>
      </c>
      <c r="AT418" s="246" t="s">
        <v>153</v>
      </c>
      <c r="AU418" s="246" t="s">
        <v>85</v>
      </c>
      <c r="AY418" s="14" t="s">
        <v>151</v>
      </c>
      <c r="BE418" s="247">
        <f>IF(N418="základná",J418,0)</f>
        <v>0</v>
      </c>
      <c r="BF418" s="247">
        <f>IF(N418="znížená",J418,0)</f>
        <v>0</v>
      </c>
      <c r="BG418" s="247">
        <f>IF(N418="zákl. prenesená",J418,0)</f>
        <v>0</v>
      </c>
      <c r="BH418" s="247">
        <f>IF(N418="zníž. prenesená",J418,0)</f>
        <v>0</v>
      </c>
      <c r="BI418" s="247">
        <f>IF(N418="nulová",J418,0)</f>
        <v>0</v>
      </c>
      <c r="BJ418" s="14" t="s">
        <v>85</v>
      </c>
      <c r="BK418" s="247">
        <f>ROUND(I418*H418,2)</f>
        <v>0</v>
      </c>
      <c r="BL418" s="14" t="s">
        <v>180</v>
      </c>
      <c r="BM418" s="246" t="s">
        <v>1046</v>
      </c>
    </row>
    <row r="419" s="12" customFormat="1" ht="22.8" customHeight="1">
      <c r="A419" s="12"/>
      <c r="B419" s="218"/>
      <c r="C419" s="219"/>
      <c r="D419" s="220" t="s">
        <v>74</v>
      </c>
      <c r="E419" s="232" t="s">
        <v>1047</v>
      </c>
      <c r="F419" s="232" t="s">
        <v>1048</v>
      </c>
      <c r="G419" s="219"/>
      <c r="H419" s="219"/>
      <c r="I419" s="222"/>
      <c r="J419" s="233">
        <f>BK419</f>
        <v>0</v>
      </c>
      <c r="K419" s="219"/>
      <c r="L419" s="224"/>
      <c r="M419" s="225"/>
      <c r="N419" s="226"/>
      <c r="O419" s="226"/>
      <c r="P419" s="227">
        <f>SUM(P420:P421)</f>
        <v>0</v>
      </c>
      <c r="Q419" s="226"/>
      <c r="R419" s="227">
        <f>SUM(R420:R421)</f>
        <v>0</v>
      </c>
      <c r="S419" s="226"/>
      <c r="T419" s="228">
        <f>SUM(T420:T421)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29" t="s">
        <v>85</v>
      </c>
      <c r="AT419" s="230" t="s">
        <v>74</v>
      </c>
      <c r="AU419" s="230" t="s">
        <v>81</v>
      </c>
      <c r="AY419" s="229" t="s">
        <v>151</v>
      </c>
      <c r="BK419" s="231">
        <f>SUM(BK420:BK421)</f>
        <v>0</v>
      </c>
    </row>
    <row r="420" s="2" customFormat="1" ht="24.15" customHeight="1">
      <c r="A420" s="35"/>
      <c r="B420" s="36"/>
      <c r="C420" s="234" t="s">
        <v>606</v>
      </c>
      <c r="D420" s="234" t="s">
        <v>153</v>
      </c>
      <c r="E420" s="235" t="s">
        <v>1049</v>
      </c>
      <c r="F420" s="236" t="s">
        <v>1050</v>
      </c>
      <c r="G420" s="237" t="s">
        <v>201</v>
      </c>
      <c r="H420" s="238">
        <v>311.702</v>
      </c>
      <c r="I420" s="239"/>
      <c r="J420" s="240">
        <f>ROUND(I420*H420,2)</f>
        <v>0</v>
      </c>
      <c r="K420" s="241"/>
      <c r="L420" s="41"/>
      <c r="M420" s="242" t="s">
        <v>1</v>
      </c>
      <c r="N420" s="243" t="s">
        <v>41</v>
      </c>
      <c r="O420" s="94"/>
      <c r="P420" s="244">
        <f>O420*H420</f>
        <v>0</v>
      </c>
      <c r="Q420" s="244">
        <v>0</v>
      </c>
      <c r="R420" s="244">
        <f>Q420*H420</f>
        <v>0</v>
      </c>
      <c r="S420" s="244">
        <v>0</v>
      </c>
      <c r="T420" s="245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46" t="s">
        <v>180</v>
      </c>
      <c r="AT420" s="246" t="s">
        <v>153</v>
      </c>
      <c r="AU420" s="246" t="s">
        <v>85</v>
      </c>
      <c r="AY420" s="14" t="s">
        <v>151</v>
      </c>
      <c r="BE420" s="247">
        <f>IF(N420="základná",J420,0)</f>
        <v>0</v>
      </c>
      <c r="BF420" s="247">
        <f>IF(N420="znížená",J420,0)</f>
        <v>0</v>
      </c>
      <c r="BG420" s="247">
        <f>IF(N420="zákl. prenesená",J420,0)</f>
        <v>0</v>
      </c>
      <c r="BH420" s="247">
        <f>IF(N420="zníž. prenesená",J420,0)</f>
        <v>0</v>
      </c>
      <c r="BI420" s="247">
        <f>IF(N420="nulová",J420,0)</f>
        <v>0</v>
      </c>
      <c r="BJ420" s="14" t="s">
        <v>85</v>
      </c>
      <c r="BK420" s="247">
        <f>ROUND(I420*H420,2)</f>
        <v>0</v>
      </c>
      <c r="BL420" s="14" t="s">
        <v>180</v>
      </c>
      <c r="BM420" s="246" t="s">
        <v>1051</v>
      </c>
    </row>
    <row r="421" s="2" customFormat="1" ht="44.25" customHeight="1">
      <c r="A421" s="35"/>
      <c r="B421" s="36"/>
      <c r="C421" s="234" t="s">
        <v>1052</v>
      </c>
      <c r="D421" s="234" t="s">
        <v>153</v>
      </c>
      <c r="E421" s="235" t="s">
        <v>1053</v>
      </c>
      <c r="F421" s="236" t="s">
        <v>1054</v>
      </c>
      <c r="G421" s="237" t="s">
        <v>201</v>
      </c>
      <c r="H421" s="238">
        <v>746.495</v>
      </c>
      <c r="I421" s="239"/>
      <c r="J421" s="240">
        <f>ROUND(I421*H421,2)</f>
        <v>0</v>
      </c>
      <c r="K421" s="241"/>
      <c r="L421" s="41"/>
      <c r="M421" s="242" t="s">
        <v>1</v>
      </c>
      <c r="N421" s="243" t="s">
        <v>41</v>
      </c>
      <c r="O421" s="94"/>
      <c r="P421" s="244">
        <f>O421*H421</f>
        <v>0</v>
      </c>
      <c r="Q421" s="244">
        <v>0</v>
      </c>
      <c r="R421" s="244">
        <f>Q421*H421</f>
        <v>0</v>
      </c>
      <c r="S421" s="244">
        <v>0</v>
      </c>
      <c r="T421" s="245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46" t="s">
        <v>180</v>
      </c>
      <c r="AT421" s="246" t="s">
        <v>153</v>
      </c>
      <c r="AU421" s="246" t="s">
        <v>85</v>
      </c>
      <c r="AY421" s="14" t="s">
        <v>151</v>
      </c>
      <c r="BE421" s="247">
        <f>IF(N421="základná",J421,0)</f>
        <v>0</v>
      </c>
      <c r="BF421" s="247">
        <f>IF(N421="znížená",J421,0)</f>
        <v>0</v>
      </c>
      <c r="BG421" s="247">
        <f>IF(N421="zákl. prenesená",J421,0)</f>
        <v>0</v>
      </c>
      <c r="BH421" s="247">
        <f>IF(N421="zníž. prenesená",J421,0)</f>
        <v>0</v>
      </c>
      <c r="BI421" s="247">
        <f>IF(N421="nulová",J421,0)</f>
        <v>0</v>
      </c>
      <c r="BJ421" s="14" t="s">
        <v>85</v>
      </c>
      <c r="BK421" s="247">
        <f>ROUND(I421*H421,2)</f>
        <v>0</v>
      </c>
      <c r="BL421" s="14" t="s">
        <v>180</v>
      </c>
      <c r="BM421" s="246" t="s">
        <v>1055</v>
      </c>
    </row>
    <row r="422" s="12" customFormat="1" ht="25.92" customHeight="1">
      <c r="A422" s="12"/>
      <c r="B422" s="218"/>
      <c r="C422" s="219"/>
      <c r="D422" s="220" t="s">
        <v>74</v>
      </c>
      <c r="E422" s="221" t="s">
        <v>204</v>
      </c>
      <c r="F422" s="221" t="s">
        <v>204</v>
      </c>
      <c r="G422" s="219"/>
      <c r="H422" s="219"/>
      <c r="I422" s="222"/>
      <c r="J422" s="223">
        <f>BK422</f>
        <v>0</v>
      </c>
      <c r="K422" s="219"/>
      <c r="L422" s="224"/>
      <c r="M422" s="225"/>
      <c r="N422" s="226"/>
      <c r="O422" s="226"/>
      <c r="P422" s="227">
        <f>P423</f>
        <v>0</v>
      </c>
      <c r="Q422" s="226"/>
      <c r="R422" s="227">
        <f>R423</f>
        <v>0</v>
      </c>
      <c r="S422" s="226"/>
      <c r="T422" s="228">
        <f>T423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29" t="s">
        <v>160</v>
      </c>
      <c r="AT422" s="230" t="s">
        <v>74</v>
      </c>
      <c r="AU422" s="230" t="s">
        <v>75</v>
      </c>
      <c r="AY422" s="229" t="s">
        <v>151</v>
      </c>
      <c r="BK422" s="231">
        <f>BK423</f>
        <v>0</v>
      </c>
    </row>
    <row r="423" s="12" customFormat="1" ht="22.8" customHeight="1">
      <c r="A423" s="12"/>
      <c r="B423" s="218"/>
      <c r="C423" s="219"/>
      <c r="D423" s="220" t="s">
        <v>74</v>
      </c>
      <c r="E423" s="232" t="s">
        <v>1056</v>
      </c>
      <c r="F423" s="232" t="s">
        <v>1057</v>
      </c>
      <c r="G423" s="219"/>
      <c r="H423" s="219"/>
      <c r="I423" s="222"/>
      <c r="J423" s="233">
        <f>BK423</f>
        <v>0</v>
      </c>
      <c r="K423" s="219"/>
      <c r="L423" s="224"/>
      <c r="M423" s="225"/>
      <c r="N423" s="226"/>
      <c r="O423" s="226"/>
      <c r="P423" s="227">
        <f>P424</f>
        <v>0</v>
      </c>
      <c r="Q423" s="226"/>
      <c r="R423" s="227">
        <f>R424</f>
        <v>0</v>
      </c>
      <c r="S423" s="226"/>
      <c r="T423" s="228">
        <f>T424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29" t="s">
        <v>160</v>
      </c>
      <c r="AT423" s="230" t="s">
        <v>74</v>
      </c>
      <c r="AU423" s="230" t="s">
        <v>81</v>
      </c>
      <c r="AY423" s="229" t="s">
        <v>151</v>
      </c>
      <c r="BK423" s="231">
        <f>BK424</f>
        <v>0</v>
      </c>
    </row>
    <row r="424" s="2" customFormat="1" ht="24.15" customHeight="1">
      <c r="A424" s="35"/>
      <c r="B424" s="36"/>
      <c r="C424" s="234" t="s">
        <v>1058</v>
      </c>
      <c r="D424" s="234" t="s">
        <v>153</v>
      </c>
      <c r="E424" s="235" t="s">
        <v>1059</v>
      </c>
      <c r="F424" s="236" t="s">
        <v>1060</v>
      </c>
      <c r="G424" s="237" t="s">
        <v>540</v>
      </c>
      <c r="H424" s="238">
        <v>2664.4290000000001</v>
      </c>
      <c r="I424" s="239"/>
      <c r="J424" s="240">
        <f>ROUND(I424*H424,2)</f>
        <v>0</v>
      </c>
      <c r="K424" s="241"/>
      <c r="L424" s="41"/>
      <c r="M424" s="260" t="s">
        <v>1</v>
      </c>
      <c r="N424" s="261" t="s">
        <v>41</v>
      </c>
      <c r="O424" s="262"/>
      <c r="P424" s="263">
        <f>O424*H424</f>
        <v>0</v>
      </c>
      <c r="Q424" s="263">
        <v>0</v>
      </c>
      <c r="R424" s="263">
        <f>Q424*H424</f>
        <v>0</v>
      </c>
      <c r="S424" s="263">
        <v>0</v>
      </c>
      <c r="T424" s="264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46" t="s">
        <v>270</v>
      </c>
      <c r="AT424" s="246" t="s">
        <v>153</v>
      </c>
      <c r="AU424" s="246" t="s">
        <v>85</v>
      </c>
      <c r="AY424" s="14" t="s">
        <v>151</v>
      </c>
      <c r="BE424" s="247">
        <f>IF(N424="základná",J424,0)</f>
        <v>0</v>
      </c>
      <c r="BF424" s="247">
        <f>IF(N424="znížená",J424,0)</f>
        <v>0</v>
      </c>
      <c r="BG424" s="247">
        <f>IF(N424="zákl. prenesená",J424,0)</f>
        <v>0</v>
      </c>
      <c r="BH424" s="247">
        <f>IF(N424="zníž. prenesená",J424,0)</f>
        <v>0</v>
      </c>
      <c r="BI424" s="247">
        <f>IF(N424="nulová",J424,0)</f>
        <v>0</v>
      </c>
      <c r="BJ424" s="14" t="s">
        <v>85</v>
      </c>
      <c r="BK424" s="247">
        <f>ROUND(I424*H424,2)</f>
        <v>0</v>
      </c>
      <c r="BL424" s="14" t="s">
        <v>270</v>
      </c>
      <c r="BM424" s="246" t="s">
        <v>1061</v>
      </c>
    </row>
    <row r="425" s="2" customFormat="1" ht="6.96" customHeight="1">
      <c r="A425" s="35"/>
      <c r="B425" s="69"/>
      <c r="C425" s="70"/>
      <c r="D425" s="70"/>
      <c r="E425" s="70"/>
      <c r="F425" s="70"/>
      <c r="G425" s="70"/>
      <c r="H425" s="70"/>
      <c r="I425" s="70"/>
      <c r="J425" s="70"/>
      <c r="K425" s="70"/>
      <c r="L425" s="41"/>
      <c r="M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</row>
  </sheetData>
  <sheetProtection sheet="1" autoFilter="0" formatColumns="0" formatRows="0" objects="1" scenarios="1" spinCount="100000" saltValue="R3D944YfVxOauUJhYHaNx3ylhu+lpnYwwGcr5wvB6EUbDBVjrVowySXgTVi3K42KbCbc7txaBr1ee9i1kXBdaQ==" hashValue="daaGx/hkdb+LZ2QM+Siv2cIO6HzMbW3vbBGd0qb11D82enRGO7lNVBu+HOmJUJGGWR7A8RRvrFXeFxNbCejL7w==" algorithmName="SHA-512" password="CC35"/>
  <autoFilter ref="C142:K424"/>
  <mergeCells count="9">
    <mergeCell ref="E7:H7"/>
    <mergeCell ref="E9:H9"/>
    <mergeCell ref="E18:H18"/>
    <mergeCell ref="E27:H27"/>
    <mergeCell ref="E85:H85"/>
    <mergeCell ref="E87:H87"/>
    <mergeCell ref="E133:H133"/>
    <mergeCell ref="E135:H13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102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 xml:space="preserve">Prevádzková budova VČELCO  s.r.o. - Prístavba - aktualizácia</v>
      </c>
      <c r="F7" s="153"/>
      <c r="G7" s="153"/>
      <c r="H7" s="153"/>
      <c r="L7" s="17"/>
    </row>
    <row r="8" hidden="1" s="1" customFormat="1" ht="12" customHeight="1">
      <c r="B8" s="17"/>
      <c r="D8" s="153" t="s">
        <v>103</v>
      </c>
      <c r="L8" s="17"/>
    </row>
    <row r="9" hidden="1" s="2" customFormat="1" ht="16.5" customHeight="1">
      <c r="A9" s="35"/>
      <c r="B9" s="41"/>
      <c r="C9" s="35"/>
      <c r="D9" s="35"/>
      <c r="E9" s="154" t="s">
        <v>104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53" t="s">
        <v>1062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30" customHeight="1">
      <c r="A11" s="35"/>
      <c r="B11" s="41"/>
      <c r="C11" s="35"/>
      <c r="D11" s="35"/>
      <c r="E11" s="155" t="s">
        <v>1063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26.4.2022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3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12" customHeight="1">
      <c r="A25" s="35"/>
      <c r="B25" s="41"/>
      <c r="C25" s="35"/>
      <c r="D25" s="153" t="s">
        <v>31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8" customHeight="1">
      <c r="A26" s="35"/>
      <c r="B26" s="41"/>
      <c r="C26" s="35"/>
      <c r="D26" s="35"/>
      <c r="E26" s="144" t="s">
        <v>1064</v>
      </c>
      <c r="F26" s="35"/>
      <c r="G26" s="35"/>
      <c r="H26" s="35"/>
      <c r="I26" s="153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hidden="1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ROUND(J124,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ROUND((SUM(BE124:BE177)),  2)</f>
        <v>0</v>
      </c>
      <c r="G35" s="168"/>
      <c r="H35" s="168"/>
      <c r="I35" s="169">
        <v>0.20000000000000001</v>
      </c>
      <c r="J35" s="167">
        <f>ROUND(((SUM(BE124:BE177))*I35),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66" t="s">
        <v>41</v>
      </c>
      <c r="F36" s="167">
        <f>ROUND((SUM(BF124:BF177)),  2)</f>
        <v>0</v>
      </c>
      <c r="G36" s="168"/>
      <c r="H36" s="168"/>
      <c r="I36" s="169">
        <v>0.20000000000000001</v>
      </c>
      <c r="J36" s="167">
        <f>ROUND(((SUM(BF124:BF177))*I36),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ROUND((SUM(BG124:BG177)),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ROUND((SUM(BH124:BH177)),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ROUND((SUM(BI124:BI177)),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hidden="1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 xml:space="preserve">Prevádzková budova VČELCO  s.r.o. - Prístavba - aktualizácia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1062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ZTI - Zdravotechnika - vnútorný vodovod a kanalizácia - prístavba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Smolenice, par.č. 620/104,106,140</v>
      </c>
      <c r="G91" s="37"/>
      <c r="H91" s="37"/>
      <c r="I91" s="29" t="s">
        <v>21</v>
      </c>
      <c r="J91" s="82" t="str">
        <f>IF(J14="","",J14)</f>
        <v>26.4.2022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>VČELCO, s.r.o. Továrenská 10A, 119 04 Smolenice</v>
      </c>
      <c r="G93" s="37"/>
      <c r="H93" s="37"/>
      <c r="I93" s="29" t="s">
        <v>29</v>
      </c>
      <c r="J93" s="33" t="str">
        <f>E23</f>
        <v>Ing. Miloš Karol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>Ing.Šesták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106</v>
      </c>
      <c r="D96" s="192"/>
      <c r="E96" s="192"/>
      <c r="F96" s="192"/>
      <c r="G96" s="192"/>
      <c r="H96" s="192"/>
      <c r="I96" s="192"/>
      <c r="J96" s="193" t="s">
        <v>107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108</v>
      </c>
      <c r="D98" s="37"/>
      <c r="E98" s="37"/>
      <c r="F98" s="37"/>
      <c r="G98" s="37"/>
      <c r="H98" s="37"/>
      <c r="I98" s="37"/>
      <c r="J98" s="113">
        <f>J124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109</v>
      </c>
    </row>
    <row r="99" s="9" customFormat="1" ht="24.96" customHeight="1">
      <c r="A99" s="9"/>
      <c r="B99" s="195"/>
      <c r="C99" s="196"/>
      <c r="D99" s="197" t="s">
        <v>1065</v>
      </c>
      <c r="E99" s="198"/>
      <c r="F99" s="198"/>
      <c r="G99" s="198"/>
      <c r="H99" s="198"/>
      <c r="I99" s="198"/>
      <c r="J99" s="199">
        <f>J125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122</v>
      </c>
      <c r="E100" s="203"/>
      <c r="F100" s="203"/>
      <c r="G100" s="203"/>
      <c r="H100" s="203"/>
      <c r="I100" s="203"/>
      <c r="J100" s="204">
        <f>J126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123</v>
      </c>
      <c r="E101" s="203"/>
      <c r="F101" s="203"/>
      <c r="G101" s="203"/>
      <c r="H101" s="203"/>
      <c r="I101" s="203"/>
      <c r="J101" s="204">
        <f>J137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1066</v>
      </c>
      <c r="E102" s="203"/>
      <c r="F102" s="203"/>
      <c r="G102" s="203"/>
      <c r="H102" s="203"/>
      <c r="I102" s="203"/>
      <c r="J102" s="204">
        <f>J158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137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0" t="str">
        <f>E7</f>
        <v xml:space="preserve">Prevádzková budova VČELCO  s.r.o. - Prístavba - aktualizácia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103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2" customFormat="1" ht="16.5" customHeight="1">
      <c r="A114" s="35"/>
      <c r="B114" s="36"/>
      <c r="C114" s="37"/>
      <c r="D114" s="37"/>
      <c r="E114" s="190" t="s">
        <v>104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1062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30" customHeight="1">
      <c r="A116" s="35"/>
      <c r="B116" s="36"/>
      <c r="C116" s="37"/>
      <c r="D116" s="37"/>
      <c r="E116" s="79" t="str">
        <f>E11</f>
        <v>ZTI - Zdravotechnika - vnútorný vodovod a kanalizácia - prístavba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F14</f>
        <v>Smolenice, par.č. 620/104,106,140</v>
      </c>
      <c r="G118" s="37"/>
      <c r="H118" s="37"/>
      <c r="I118" s="29" t="s">
        <v>21</v>
      </c>
      <c r="J118" s="82" t="str">
        <f>IF(J14="","",J14)</f>
        <v>26.4.2022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23</v>
      </c>
      <c r="D120" s="37"/>
      <c r="E120" s="37"/>
      <c r="F120" s="24" t="str">
        <f>E17</f>
        <v>VČELCO, s.r.o. Továrenská 10A, 119 04 Smolenice</v>
      </c>
      <c r="G120" s="37"/>
      <c r="H120" s="37"/>
      <c r="I120" s="29" t="s">
        <v>29</v>
      </c>
      <c r="J120" s="33" t="str">
        <f>E23</f>
        <v>Ing. Miloš Karol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27</v>
      </c>
      <c r="D121" s="37"/>
      <c r="E121" s="37"/>
      <c r="F121" s="24" t="str">
        <f>IF(E20="","",E20)</f>
        <v>Vyplň údaj</v>
      </c>
      <c r="G121" s="37"/>
      <c r="H121" s="37"/>
      <c r="I121" s="29" t="s">
        <v>31</v>
      </c>
      <c r="J121" s="33" t="str">
        <f>E26</f>
        <v>Ing.Šesták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6"/>
      <c r="B123" s="207"/>
      <c r="C123" s="208" t="s">
        <v>138</v>
      </c>
      <c r="D123" s="209" t="s">
        <v>60</v>
      </c>
      <c r="E123" s="209" t="s">
        <v>56</v>
      </c>
      <c r="F123" s="209" t="s">
        <v>57</v>
      </c>
      <c r="G123" s="209" t="s">
        <v>139</v>
      </c>
      <c r="H123" s="209" t="s">
        <v>140</v>
      </c>
      <c r="I123" s="209" t="s">
        <v>141</v>
      </c>
      <c r="J123" s="210" t="s">
        <v>107</v>
      </c>
      <c r="K123" s="211" t="s">
        <v>142</v>
      </c>
      <c r="L123" s="212"/>
      <c r="M123" s="103" t="s">
        <v>1</v>
      </c>
      <c r="N123" s="104" t="s">
        <v>39</v>
      </c>
      <c r="O123" s="104" t="s">
        <v>143</v>
      </c>
      <c r="P123" s="104" t="s">
        <v>144</v>
      </c>
      <c r="Q123" s="104" t="s">
        <v>145</v>
      </c>
      <c r="R123" s="104" t="s">
        <v>146</v>
      </c>
      <c r="S123" s="104" t="s">
        <v>147</v>
      </c>
      <c r="T123" s="105" t="s">
        <v>148</v>
      </c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="2" customFormat="1" ht="22.8" customHeight="1">
      <c r="A124" s="35"/>
      <c r="B124" s="36"/>
      <c r="C124" s="110" t="s">
        <v>108</v>
      </c>
      <c r="D124" s="37"/>
      <c r="E124" s="37"/>
      <c r="F124" s="37"/>
      <c r="G124" s="37"/>
      <c r="H124" s="37"/>
      <c r="I124" s="37"/>
      <c r="J124" s="213">
        <f>BK124</f>
        <v>0</v>
      </c>
      <c r="K124" s="37"/>
      <c r="L124" s="41"/>
      <c r="M124" s="106"/>
      <c r="N124" s="214"/>
      <c r="O124" s="107"/>
      <c r="P124" s="215">
        <f>P125</f>
        <v>0</v>
      </c>
      <c r="Q124" s="107"/>
      <c r="R124" s="215">
        <f>R125</f>
        <v>0</v>
      </c>
      <c r="S124" s="107"/>
      <c r="T124" s="216">
        <f>T125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74</v>
      </c>
      <c r="AU124" s="14" t="s">
        <v>109</v>
      </c>
      <c r="BK124" s="217">
        <f>BK125</f>
        <v>0</v>
      </c>
    </row>
    <row r="125" s="12" customFormat="1" ht="25.92" customHeight="1">
      <c r="A125" s="12"/>
      <c r="B125" s="218"/>
      <c r="C125" s="219"/>
      <c r="D125" s="220" t="s">
        <v>74</v>
      </c>
      <c r="E125" s="221" t="s">
        <v>1067</v>
      </c>
      <c r="F125" s="221" t="s">
        <v>1068</v>
      </c>
      <c r="G125" s="219"/>
      <c r="H125" s="219"/>
      <c r="I125" s="222"/>
      <c r="J125" s="223">
        <f>BK125</f>
        <v>0</v>
      </c>
      <c r="K125" s="219"/>
      <c r="L125" s="224"/>
      <c r="M125" s="225"/>
      <c r="N125" s="226"/>
      <c r="O125" s="226"/>
      <c r="P125" s="227">
        <f>P126+P137+P158</f>
        <v>0</v>
      </c>
      <c r="Q125" s="226"/>
      <c r="R125" s="227">
        <f>R126+R137+R158</f>
        <v>0</v>
      </c>
      <c r="S125" s="226"/>
      <c r="T125" s="228">
        <f>T126+T137+T158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81</v>
      </c>
      <c r="AT125" s="230" t="s">
        <v>74</v>
      </c>
      <c r="AU125" s="230" t="s">
        <v>75</v>
      </c>
      <c r="AY125" s="229" t="s">
        <v>151</v>
      </c>
      <c r="BK125" s="231">
        <f>BK126+BK137+BK158</f>
        <v>0</v>
      </c>
    </row>
    <row r="126" s="12" customFormat="1" ht="22.8" customHeight="1">
      <c r="A126" s="12"/>
      <c r="B126" s="218"/>
      <c r="C126" s="219"/>
      <c r="D126" s="220" t="s">
        <v>74</v>
      </c>
      <c r="E126" s="232" t="s">
        <v>723</v>
      </c>
      <c r="F126" s="232" t="s">
        <v>724</v>
      </c>
      <c r="G126" s="219"/>
      <c r="H126" s="219"/>
      <c r="I126" s="222"/>
      <c r="J126" s="233">
        <f>BK126</f>
        <v>0</v>
      </c>
      <c r="K126" s="219"/>
      <c r="L126" s="224"/>
      <c r="M126" s="225"/>
      <c r="N126" s="226"/>
      <c r="O126" s="226"/>
      <c r="P126" s="227">
        <f>SUM(P127:P136)</f>
        <v>0</v>
      </c>
      <c r="Q126" s="226"/>
      <c r="R126" s="227">
        <f>SUM(R127:R136)</f>
        <v>0</v>
      </c>
      <c r="S126" s="226"/>
      <c r="T126" s="228">
        <f>SUM(T127:T136)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85</v>
      </c>
      <c r="AT126" s="230" t="s">
        <v>74</v>
      </c>
      <c r="AU126" s="230" t="s">
        <v>81</v>
      </c>
      <c r="AY126" s="229" t="s">
        <v>151</v>
      </c>
      <c r="BK126" s="231">
        <f>SUM(BK127:BK136)</f>
        <v>0</v>
      </c>
    </row>
    <row r="127" s="2" customFormat="1" ht="24.15" customHeight="1">
      <c r="A127" s="35"/>
      <c r="B127" s="36"/>
      <c r="C127" s="234" t="s">
        <v>81</v>
      </c>
      <c r="D127" s="234" t="s">
        <v>153</v>
      </c>
      <c r="E127" s="235" t="s">
        <v>1069</v>
      </c>
      <c r="F127" s="236" t="s">
        <v>1070</v>
      </c>
      <c r="G127" s="237" t="s">
        <v>204</v>
      </c>
      <c r="H127" s="238">
        <v>7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180</v>
      </c>
      <c r="AT127" s="246" t="s">
        <v>153</v>
      </c>
      <c r="AU127" s="246" t="s">
        <v>85</v>
      </c>
      <c r="AY127" s="14" t="s">
        <v>151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85</v>
      </c>
      <c r="BK127" s="247">
        <f>ROUND(I127*H127,2)</f>
        <v>0</v>
      </c>
      <c r="BL127" s="14" t="s">
        <v>180</v>
      </c>
      <c r="BM127" s="246" t="s">
        <v>85</v>
      </c>
    </row>
    <row r="128" s="2" customFormat="1" ht="21.75" customHeight="1">
      <c r="A128" s="35"/>
      <c r="B128" s="36"/>
      <c r="C128" s="234" t="s">
        <v>85</v>
      </c>
      <c r="D128" s="234" t="s">
        <v>153</v>
      </c>
      <c r="E128" s="235" t="s">
        <v>1071</v>
      </c>
      <c r="F128" s="236" t="s">
        <v>1072</v>
      </c>
      <c r="G128" s="237" t="s">
        <v>204</v>
      </c>
      <c r="H128" s="238">
        <v>41</v>
      </c>
      <c r="I128" s="239"/>
      <c r="J128" s="240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180</v>
      </c>
      <c r="AT128" s="246" t="s">
        <v>153</v>
      </c>
      <c r="AU128" s="246" t="s">
        <v>85</v>
      </c>
      <c r="AY128" s="14" t="s">
        <v>151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85</v>
      </c>
      <c r="BK128" s="247">
        <f>ROUND(I128*H128,2)</f>
        <v>0</v>
      </c>
      <c r="BL128" s="14" t="s">
        <v>180</v>
      </c>
      <c r="BM128" s="246" t="s">
        <v>157</v>
      </c>
    </row>
    <row r="129" s="2" customFormat="1" ht="16.5" customHeight="1">
      <c r="A129" s="35"/>
      <c r="B129" s="36"/>
      <c r="C129" s="234" t="s">
        <v>160</v>
      </c>
      <c r="D129" s="234" t="s">
        <v>153</v>
      </c>
      <c r="E129" s="235" t="s">
        <v>1073</v>
      </c>
      <c r="F129" s="236" t="s">
        <v>1074</v>
      </c>
      <c r="G129" s="237" t="s">
        <v>204</v>
      </c>
      <c r="H129" s="238">
        <v>3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180</v>
      </c>
      <c r="AT129" s="246" t="s">
        <v>153</v>
      </c>
      <c r="AU129" s="246" t="s">
        <v>85</v>
      </c>
      <c r="AY129" s="14" t="s">
        <v>151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180</v>
      </c>
      <c r="BM129" s="246" t="s">
        <v>163</v>
      </c>
    </row>
    <row r="130" s="2" customFormat="1" ht="24.15" customHeight="1">
      <c r="A130" s="35"/>
      <c r="B130" s="36"/>
      <c r="C130" s="234" t="s">
        <v>157</v>
      </c>
      <c r="D130" s="234" t="s">
        <v>153</v>
      </c>
      <c r="E130" s="235" t="s">
        <v>1075</v>
      </c>
      <c r="F130" s="236" t="s">
        <v>1076</v>
      </c>
      <c r="G130" s="237" t="s">
        <v>204</v>
      </c>
      <c r="H130" s="238">
        <v>3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180</v>
      </c>
      <c r="AT130" s="246" t="s">
        <v>153</v>
      </c>
      <c r="AU130" s="246" t="s">
        <v>85</v>
      </c>
      <c r="AY130" s="14" t="s">
        <v>151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180</v>
      </c>
      <c r="BM130" s="246" t="s">
        <v>166</v>
      </c>
    </row>
    <row r="131" s="2" customFormat="1" ht="24.15" customHeight="1">
      <c r="A131" s="35"/>
      <c r="B131" s="36"/>
      <c r="C131" s="234" t="s">
        <v>167</v>
      </c>
      <c r="D131" s="234" t="s">
        <v>153</v>
      </c>
      <c r="E131" s="235" t="s">
        <v>1077</v>
      </c>
      <c r="F131" s="236" t="s">
        <v>1078</v>
      </c>
      <c r="G131" s="237" t="s">
        <v>204</v>
      </c>
      <c r="H131" s="238">
        <v>5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180</v>
      </c>
      <c r="AT131" s="246" t="s">
        <v>153</v>
      </c>
      <c r="AU131" s="246" t="s">
        <v>85</v>
      </c>
      <c r="AY131" s="14" t="s">
        <v>151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180</v>
      </c>
      <c r="BM131" s="246" t="s">
        <v>170</v>
      </c>
    </row>
    <row r="132" s="2" customFormat="1" ht="24.15" customHeight="1">
      <c r="A132" s="35"/>
      <c r="B132" s="36"/>
      <c r="C132" s="234" t="s">
        <v>163</v>
      </c>
      <c r="D132" s="234" t="s">
        <v>153</v>
      </c>
      <c r="E132" s="235" t="s">
        <v>1079</v>
      </c>
      <c r="F132" s="236" t="s">
        <v>1080</v>
      </c>
      <c r="G132" s="237" t="s">
        <v>1081</v>
      </c>
      <c r="H132" s="238">
        <v>2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180</v>
      </c>
      <c r="AT132" s="246" t="s">
        <v>153</v>
      </c>
      <c r="AU132" s="246" t="s">
        <v>85</v>
      </c>
      <c r="AY132" s="14" t="s">
        <v>151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180</v>
      </c>
      <c r="BM132" s="246" t="s">
        <v>173</v>
      </c>
    </row>
    <row r="133" s="2" customFormat="1" ht="24.15" customHeight="1">
      <c r="A133" s="35"/>
      <c r="B133" s="36"/>
      <c r="C133" s="234" t="s">
        <v>174</v>
      </c>
      <c r="D133" s="234" t="s">
        <v>153</v>
      </c>
      <c r="E133" s="235" t="s">
        <v>1082</v>
      </c>
      <c r="F133" s="236" t="s">
        <v>1083</v>
      </c>
      <c r="G133" s="237" t="s">
        <v>1081</v>
      </c>
      <c r="H133" s="238">
        <v>1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180</v>
      </c>
      <c r="AT133" s="246" t="s">
        <v>153</v>
      </c>
      <c r="AU133" s="246" t="s">
        <v>85</v>
      </c>
      <c r="AY133" s="14" t="s">
        <v>151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180</v>
      </c>
      <c r="BM133" s="246" t="s">
        <v>177</v>
      </c>
    </row>
    <row r="134" s="2" customFormat="1" ht="21.75" customHeight="1">
      <c r="A134" s="35"/>
      <c r="B134" s="36"/>
      <c r="C134" s="248" t="s">
        <v>166</v>
      </c>
      <c r="D134" s="248" t="s">
        <v>204</v>
      </c>
      <c r="E134" s="249" t="s">
        <v>1084</v>
      </c>
      <c r="F134" s="250" t="s">
        <v>1085</v>
      </c>
      <c r="G134" s="251" t="s">
        <v>1081</v>
      </c>
      <c r="H134" s="252">
        <v>1</v>
      </c>
      <c r="I134" s="253"/>
      <c r="J134" s="254">
        <f>ROUND(I134*H134,2)</f>
        <v>0</v>
      </c>
      <c r="K134" s="255"/>
      <c r="L134" s="256"/>
      <c r="M134" s="257" t="s">
        <v>1</v>
      </c>
      <c r="N134" s="258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211</v>
      </c>
      <c r="AT134" s="246" t="s">
        <v>204</v>
      </c>
      <c r="AU134" s="246" t="s">
        <v>85</v>
      </c>
      <c r="AY134" s="14" t="s">
        <v>151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180</v>
      </c>
      <c r="BM134" s="246" t="s">
        <v>180</v>
      </c>
    </row>
    <row r="135" s="2" customFormat="1" ht="24.15" customHeight="1">
      <c r="A135" s="35"/>
      <c r="B135" s="36"/>
      <c r="C135" s="234" t="s">
        <v>181</v>
      </c>
      <c r="D135" s="234" t="s">
        <v>153</v>
      </c>
      <c r="E135" s="235" t="s">
        <v>1086</v>
      </c>
      <c r="F135" s="236" t="s">
        <v>1087</v>
      </c>
      <c r="G135" s="237" t="s">
        <v>204</v>
      </c>
      <c r="H135" s="238">
        <v>59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180</v>
      </c>
      <c r="AT135" s="246" t="s">
        <v>153</v>
      </c>
      <c r="AU135" s="246" t="s">
        <v>85</v>
      </c>
      <c r="AY135" s="14" t="s">
        <v>151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180</v>
      </c>
      <c r="BM135" s="246" t="s">
        <v>184</v>
      </c>
    </row>
    <row r="136" s="2" customFormat="1" ht="24.15" customHeight="1">
      <c r="A136" s="35"/>
      <c r="B136" s="36"/>
      <c r="C136" s="234" t="s">
        <v>170</v>
      </c>
      <c r="D136" s="234" t="s">
        <v>153</v>
      </c>
      <c r="E136" s="235" t="s">
        <v>1088</v>
      </c>
      <c r="F136" s="236" t="s">
        <v>1089</v>
      </c>
      <c r="G136" s="237" t="s">
        <v>582</v>
      </c>
      <c r="H136" s="259"/>
      <c r="I136" s="239"/>
      <c r="J136" s="240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180</v>
      </c>
      <c r="AT136" s="246" t="s">
        <v>153</v>
      </c>
      <c r="AU136" s="246" t="s">
        <v>85</v>
      </c>
      <c r="AY136" s="14" t="s">
        <v>151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180</v>
      </c>
      <c r="BM136" s="246" t="s">
        <v>7</v>
      </c>
    </row>
    <row r="137" s="12" customFormat="1" ht="22.8" customHeight="1">
      <c r="A137" s="12"/>
      <c r="B137" s="218"/>
      <c r="C137" s="219"/>
      <c r="D137" s="220" t="s">
        <v>74</v>
      </c>
      <c r="E137" s="232" t="s">
        <v>729</v>
      </c>
      <c r="F137" s="232" t="s">
        <v>730</v>
      </c>
      <c r="G137" s="219"/>
      <c r="H137" s="219"/>
      <c r="I137" s="222"/>
      <c r="J137" s="233">
        <f>BK137</f>
        <v>0</v>
      </c>
      <c r="K137" s="219"/>
      <c r="L137" s="224"/>
      <c r="M137" s="225"/>
      <c r="N137" s="226"/>
      <c r="O137" s="226"/>
      <c r="P137" s="227">
        <f>SUM(P138:P157)</f>
        <v>0</v>
      </c>
      <c r="Q137" s="226"/>
      <c r="R137" s="227">
        <f>SUM(R138:R157)</f>
        <v>0</v>
      </c>
      <c r="S137" s="226"/>
      <c r="T137" s="228">
        <f>SUM(T138:T157)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9" t="s">
        <v>85</v>
      </c>
      <c r="AT137" s="230" t="s">
        <v>74</v>
      </c>
      <c r="AU137" s="230" t="s">
        <v>81</v>
      </c>
      <c r="AY137" s="229" t="s">
        <v>151</v>
      </c>
      <c r="BK137" s="231">
        <f>SUM(BK138:BK157)</f>
        <v>0</v>
      </c>
    </row>
    <row r="138" s="2" customFormat="1" ht="16.5" customHeight="1">
      <c r="A138" s="35"/>
      <c r="B138" s="36"/>
      <c r="C138" s="234" t="s">
        <v>187</v>
      </c>
      <c r="D138" s="234" t="s">
        <v>153</v>
      </c>
      <c r="E138" s="235" t="s">
        <v>1090</v>
      </c>
      <c r="F138" s="236" t="s">
        <v>1091</v>
      </c>
      <c r="G138" s="237" t="s">
        <v>218</v>
      </c>
      <c r="H138" s="238">
        <v>20</v>
      </c>
      <c r="I138" s="239"/>
      <c r="J138" s="240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180</v>
      </c>
      <c r="AT138" s="246" t="s">
        <v>153</v>
      </c>
      <c r="AU138" s="246" t="s">
        <v>85</v>
      </c>
      <c r="AY138" s="14" t="s">
        <v>151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180</v>
      </c>
      <c r="BM138" s="246" t="s">
        <v>190</v>
      </c>
    </row>
    <row r="139" s="2" customFormat="1" ht="16.5" customHeight="1">
      <c r="A139" s="35"/>
      <c r="B139" s="36"/>
      <c r="C139" s="234" t="s">
        <v>173</v>
      </c>
      <c r="D139" s="234" t="s">
        <v>153</v>
      </c>
      <c r="E139" s="235" t="s">
        <v>1092</v>
      </c>
      <c r="F139" s="236" t="s">
        <v>1093</v>
      </c>
      <c r="G139" s="237" t="s">
        <v>218</v>
      </c>
      <c r="H139" s="238">
        <v>33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180</v>
      </c>
      <c r="AT139" s="246" t="s">
        <v>153</v>
      </c>
      <c r="AU139" s="246" t="s">
        <v>85</v>
      </c>
      <c r="AY139" s="14" t="s">
        <v>151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180</v>
      </c>
      <c r="BM139" s="246" t="s">
        <v>194</v>
      </c>
    </row>
    <row r="140" s="2" customFormat="1" ht="16.5" customHeight="1">
      <c r="A140" s="35"/>
      <c r="B140" s="36"/>
      <c r="C140" s="234" t="s">
        <v>195</v>
      </c>
      <c r="D140" s="234" t="s">
        <v>153</v>
      </c>
      <c r="E140" s="235" t="s">
        <v>1094</v>
      </c>
      <c r="F140" s="236" t="s">
        <v>1095</v>
      </c>
      <c r="G140" s="237" t="s">
        <v>218</v>
      </c>
      <c r="H140" s="238">
        <v>43</v>
      </c>
      <c r="I140" s="239"/>
      <c r="J140" s="240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180</v>
      </c>
      <c r="AT140" s="246" t="s">
        <v>153</v>
      </c>
      <c r="AU140" s="246" t="s">
        <v>85</v>
      </c>
      <c r="AY140" s="14" t="s">
        <v>151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180</v>
      </c>
      <c r="BM140" s="246" t="s">
        <v>198</v>
      </c>
    </row>
    <row r="141" s="2" customFormat="1" ht="21.75" customHeight="1">
      <c r="A141" s="35"/>
      <c r="B141" s="36"/>
      <c r="C141" s="234" t="s">
        <v>177</v>
      </c>
      <c r="D141" s="234" t="s">
        <v>153</v>
      </c>
      <c r="E141" s="235" t="s">
        <v>1096</v>
      </c>
      <c r="F141" s="236" t="s">
        <v>1097</v>
      </c>
      <c r="G141" s="237" t="s">
        <v>218</v>
      </c>
      <c r="H141" s="238">
        <v>7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180</v>
      </c>
      <c r="AT141" s="246" t="s">
        <v>153</v>
      </c>
      <c r="AU141" s="246" t="s">
        <v>85</v>
      </c>
      <c r="AY141" s="14" t="s">
        <v>151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180</v>
      </c>
      <c r="BM141" s="246" t="s">
        <v>202</v>
      </c>
    </row>
    <row r="142" s="2" customFormat="1" ht="21.75" customHeight="1">
      <c r="A142" s="35"/>
      <c r="B142" s="36"/>
      <c r="C142" s="234" t="s">
        <v>203</v>
      </c>
      <c r="D142" s="234" t="s">
        <v>153</v>
      </c>
      <c r="E142" s="235" t="s">
        <v>1098</v>
      </c>
      <c r="F142" s="236" t="s">
        <v>1099</v>
      </c>
      <c r="G142" s="237" t="s">
        <v>218</v>
      </c>
      <c r="H142" s="238">
        <v>21</v>
      </c>
      <c r="I142" s="239"/>
      <c r="J142" s="240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180</v>
      </c>
      <c r="AT142" s="246" t="s">
        <v>153</v>
      </c>
      <c r="AU142" s="246" t="s">
        <v>85</v>
      </c>
      <c r="AY142" s="14" t="s">
        <v>151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180</v>
      </c>
      <c r="BM142" s="246" t="s">
        <v>207</v>
      </c>
    </row>
    <row r="143" s="2" customFormat="1" ht="21.75" customHeight="1">
      <c r="A143" s="35"/>
      <c r="B143" s="36"/>
      <c r="C143" s="234" t="s">
        <v>180</v>
      </c>
      <c r="D143" s="234" t="s">
        <v>153</v>
      </c>
      <c r="E143" s="235" t="s">
        <v>1100</v>
      </c>
      <c r="F143" s="236" t="s">
        <v>1101</v>
      </c>
      <c r="G143" s="237" t="s">
        <v>218</v>
      </c>
      <c r="H143" s="238">
        <v>26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180</v>
      </c>
      <c r="AT143" s="246" t="s">
        <v>153</v>
      </c>
      <c r="AU143" s="246" t="s">
        <v>85</v>
      </c>
      <c r="AY143" s="14" t="s">
        <v>151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180</v>
      </c>
      <c r="BM143" s="246" t="s">
        <v>211</v>
      </c>
    </row>
    <row r="144" s="2" customFormat="1" ht="21.75" customHeight="1">
      <c r="A144" s="35"/>
      <c r="B144" s="36"/>
      <c r="C144" s="234" t="s">
        <v>212</v>
      </c>
      <c r="D144" s="234" t="s">
        <v>153</v>
      </c>
      <c r="E144" s="235" t="s">
        <v>1102</v>
      </c>
      <c r="F144" s="236" t="s">
        <v>1103</v>
      </c>
      <c r="G144" s="237" t="s">
        <v>218</v>
      </c>
      <c r="H144" s="238">
        <v>22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180</v>
      </c>
      <c r="AT144" s="246" t="s">
        <v>153</v>
      </c>
      <c r="AU144" s="246" t="s">
        <v>85</v>
      </c>
      <c r="AY144" s="14" t="s">
        <v>151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180</v>
      </c>
      <c r="BM144" s="246" t="s">
        <v>215</v>
      </c>
    </row>
    <row r="145" s="2" customFormat="1" ht="21.75" customHeight="1">
      <c r="A145" s="35"/>
      <c r="B145" s="36"/>
      <c r="C145" s="234" t="s">
        <v>184</v>
      </c>
      <c r="D145" s="234" t="s">
        <v>153</v>
      </c>
      <c r="E145" s="235" t="s">
        <v>1104</v>
      </c>
      <c r="F145" s="236" t="s">
        <v>1105</v>
      </c>
      <c r="G145" s="237" t="s">
        <v>218</v>
      </c>
      <c r="H145" s="238">
        <v>20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180</v>
      </c>
      <c r="AT145" s="246" t="s">
        <v>153</v>
      </c>
      <c r="AU145" s="246" t="s">
        <v>85</v>
      </c>
      <c r="AY145" s="14" t="s">
        <v>151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180</v>
      </c>
      <c r="BM145" s="246" t="s">
        <v>219</v>
      </c>
    </row>
    <row r="146" s="2" customFormat="1" ht="16.5" customHeight="1">
      <c r="A146" s="35"/>
      <c r="B146" s="36"/>
      <c r="C146" s="234" t="s">
        <v>220</v>
      </c>
      <c r="D146" s="234" t="s">
        <v>153</v>
      </c>
      <c r="E146" s="235" t="s">
        <v>1106</v>
      </c>
      <c r="F146" s="236" t="s">
        <v>1107</v>
      </c>
      <c r="G146" s="237" t="s">
        <v>1108</v>
      </c>
      <c r="H146" s="238">
        <v>3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180</v>
      </c>
      <c r="AT146" s="246" t="s">
        <v>153</v>
      </c>
      <c r="AU146" s="246" t="s">
        <v>85</v>
      </c>
      <c r="AY146" s="14" t="s">
        <v>151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180</v>
      </c>
      <c r="BM146" s="246" t="s">
        <v>223</v>
      </c>
    </row>
    <row r="147" s="2" customFormat="1" ht="16.5" customHeight="1">
      <c r="A147" s="35"/>
      <c r="B147" s="36"/>
      <c r="C147" s="234" t="s">
        <v>7</v>
      </c>
      <c r="D147" s="234" t="s">
        <v>153</v>
      </c>
      <c r="E147" s="235" t="s">
        <v>1109</v>
      </c>
      <c r="F147" s="236" t="s">
        <v>1110</v>
      </c>
      <c r="G147" s="237" t="s">
        <v>1108</v>
      </c>
      <c r="H147" s="238">
        <v>2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180</v>
      </c>
      <c r="AT147" s="246" t="s">
        <v>153</v>
      </c>
      <c r="AU147" s="246" t="s">
        <v>85</v>
      </c>
      <c r="AY147" s="14" t="s">
        <v>151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180</v>
      </c>
      <c r="BM147" s="246" t="s">
        <v>226</v>
      </c>
    </row>
    <row r="148" s="2" customFormat="1" ht="16.5" customHeight="1">
      <c r="A148" s="35"/>
      <c r="B148" s="36"/>
      <c r="C148" s="234" t="s">
        <v>227</v>
      </c>
      <c r="D148" s="234" t="s">
        <v>153</v>
      </c>
      <c r="E148" s="235" t="s">
        <v>1111</v>
      </c>
      <c r="F148" s="236" t="s">
        <v>1112</v>
      </c>
      <c r="G148" s="237" t="s">
        <v>1108</v>
      </c>
      <c r="H148" s="238">
        <v>2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180</v>
      </c>
      <c r="AT148" s="246" t="s">
        <v>153</v>
      </c>
      <c r="AU148" s="246" t="s">
        <v>85</v>
      </c>
      <c r="AY148" s="14" t="s">
        <v>151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180</v>
      </c>
      <c r="BM148" s="246" t="s">
        <v>230</v>
      </c>
    </row>
    <row r="149" s="2" customFormat="1" ht="16.5" customHeight="1">
      <c r="A149" s="35"/>
      <c r="B149" s="36"/>
      <c r="C149" s="248" t="s">
        <v>190</v>
      </c>
      <c r="D149" s="248" t="s">
        <v>204</v>
      </c>
      <c r="E149" s="249" t="s">
        <v>1113</v>
      </c>
      <c r="F149" s="250" t="s">
        <v>1114</v>
      </c>
      <c r="G149" s="251" t="s">
        <v>1108</v>
      </c>
      <c r="H149" s="252">
        <v>1</v>
      </c>
      <c r="I149" s="253"/>
      <c r="J149" s="254">
        <f>ROUND(I149*H149,2)</f>
        <v>0</v>
      </c>
      <c r="K149" s="255"/>
      <c r="L149" s="256"/>
      <c r="M149" s="257" t="s">
        <v>1</v>
      </c>
      <c r="N149" s="258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211</v>
      </c>
      <c r="AT149" s="246" t="s">
        <v>204</v>
      </c>
      <c r="AU149" s="246" t="s">
        <v>85</v>
      </c>
      <c r="AY149" s="14" t="s">
        <v>151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180</v>
      </c>
      <c r="BM149" s="246" t="s">
        <v>233</v>
      </c>
    </row>
    <row r="150" s="2" customFormat="1" ht="16.5" customHeight="1">
      <c r="A150" s="35"/>
      <c r="B150" s="36"/>
      <c r="C150" s="248" t="s">
        <v>234</v>
      </c>
      <c r="D150" s="248" t="s">
        <v>204</v>
      </c>
      <c r="E150" s="249" t="s">
        <v>1115</v>
      </c>
      <c r="F150" s="250" t="s">
        <v>1116</v>
      </c>
      <c r="G150" s="251" t="s">
        <v>1108</v>
      </c>
      <c r="H150" s="252">
        <v>1</v>
      </c>
      <c r="I150" s="253"/>
      <c r="J150" s="254">
        <f>ROUND(I150*H150,2)</f>
        <v>0</v>
      </c>
      <c r="K150" s="255"/>
      <c r="L150" s="256"/>
      <c r="M150" s="257" t="s">
        <v>1</v>
      </c>
      <c r="N150" s="258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211</v>
      </c>
      <c r="AT150" s="246" t="s">
        <v>204</v>
      </c>
      <c r="AU150" s="246" t="s">
        <v>85</v>
      </c>
      <c r="AY150" s="14" t="s">
        <v>151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180</v>
      </c>
      <c r="BM150" s="246" t="s">
        <v>237</v>
      </c>
    </row>
    <row r="151" s="2" customFormat="1" ht="16.5" customHeight="1">
      <c r="A151" s="35"/>
      <c r="B151" s="36"/>
      <c r="C151" s="248" t="s">
        <v>194</v>
      </c>
      <c r="D151" s="248" t="s">
        <v>204</v>
      </c>
      <c r="E151" s="249" t="s">
        <v>1117</v>
      </c>
      <c r="F151" s="250" t="s">
        <v>1118</v>
      </c>
      <c r="G151" s="251" t="s">
        <v>1108</v>
      </c>
      <c r="H151" s="252">
        <v>1</v>
      </c>
      <c r="I151" s="253"/>
      <c r="J151" s="254">
        <f>ROUND(I151*H151,2)</f>
        <v>0</v>
      </c>
      <c r="K151" s="255"/>
      <c r="L151" s="256"/>
      <c r="M151" s="257" t="s">
        <v>1</v>
      </c>
      <c r="N151" s="258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211</v>
      </c>
      <c r="AT151" s="246" t="s">
        <v>204</v>
      </c>
      <c r="AU151" s="246" t="s">
        <v>85</v>
      </c>
      <c r="AY151" s="14" t="s">
        <v>151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180</v>
      </c>
      <c r="BM151" s="246" t="s">
        <v>240</v>
      </c>
    </row>
    <row r="152" s="2" customFormat="1" ht="16.5" customHeight="1">
      <c r="A152" s="35"/>
      <c r="B152" s="36"/>
      <c r="C152" s="248" t="s">
        <v>241</v>
      </c>
      <c r="D152" s="248" t="s">
        <v>204</v>
      </c>
      <c r="E152" s="249" t="s">
        <v>1119</v>
      </c>
      <c r="F152" s="250" t="s">
        <v>1120</v>
      </c>
      <c r="G152" s="251" t="s">
        <v>1108</v>
      </c>
      <c r="H152" s="252">
        <v>1</v>
      </c>
      <c r="I152" s="253"/>
      <c r="J152" s="254">
        <f>ROUND(I152*H152,2)</f>
        <v>0</v>
      </c>
      <c r="K152" s="255"/>
      <c r="L152" s="256"/>
      <c r="M152" s="257" t="s">
        <v>1</v>
      </c>
      <c r="N152" s="258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211</v>
      </c>
      <c r="AT152" s="246" t="s">
        <v>204</v>
      </c>
      <c r="AU152" s="246" t="s">
        <v>85</v>
      </c>
      <c r="AY152" s="14" t="s">
        <v>151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180</v>
      </c>
      <c r="BM152" s="246" t="s">
        <v>244</v>
      </c>
    </row>
    <row r="153" s="2" customFormat="1" ht="16.5" customHeight="1">
      <c r="A153" s="35"/>
      <c r="B153" s="36"/>
      <c r="C153" s="234" t="s">
        <v>198</v>
      </c>
      <c r="D153" s="234" t="s">
        <v>153</v>
      </c>
      <c r="E153" s="235" t="s">
        <v>1121</v>
      </c>
      <c r="F153" s="236" t="s">
        <v>1122</v>
      </c>
      <c r="G153" s="237" t="s">
        <v>1108</v>
      </c>
      <c r="H153" s="238">
        <v>4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180</v>
      </c>
      <c r="AT153" s="246" t="s">
        <v>153</v>
      </c>
      <c r="AU153" s="246" t="s">
        <v>85</v>
      </c>
      <c r="AY153" s="14" t="s">
        <v>151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180</v>
      </c>
      <c r="BM153" s="246" t="s">
        <v>247</v>
      </c>
    </row>
    <row r="154" s="2" customFormat="1" ht="21.75" customHeight="1">
      <c r="A154" s="35"/>
      <c r="B154" s="36"/>
      <c r="C154" s="248" t="s">
        <v>248</v>
      </c>
      <c r="D154" s="248" t="s">
        <v>204</v>
      </c>
      <c r="E154" s="249" t="s">
        <v>1123</v>
      </c>
      <c r="F154" s="250" t="s">
        <v>1124</v>
      </c>
      <c r="G154" s="251" t="s">
        <v>1108</v>
      </c>
      <c r="H154" s="252">
        <v>1</v>
      </c>
      <c r="I154" s="253"/>
      <c r="J154" s="254">
        <f>ROUND(I154*H154,2)</f>
        <v>0</v>
      </c>
      <c r="K154" s="255"/>
      <c r="L154" s="256"/>
      <c r="M154" s="257" t="s">
        <v>1</v>
      </c>
      <c r="N154" s="258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211</v>
      </c>
      <c r="AT154" s="246" t="s">
        <v>204</v>
      </c>
      <c r="AU154" s="246" t="s">
        <v>85</v>
      </c>
      <c r="AY154" s="14" t="s">
        <v>151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180</v>
      </c>
      <c r="BM154" s="246" t="s">
        <v>251</v>
      </c>
    </row>
    <row r="155" s="2" customFormat="1" ht="24.15" customHeight="1">
      <c r="A155" s="35"/>
      <c r="B155" s="36"/>
      <c r="C155" s="234" t="s">
        <v>202</v>
      </c>
      <c r="D155" s="234" t="s">
        <v>153</v>
      </c>
      <c r="E155" s="235" t="s">
        <v>1125</v>
      </c>
      <c r="F155" s="236" t="s">
        <v>1126</v>
      </c>
      <c r="G155" s="237" t="s">
        <v>204</v>
      </c>
      <c r="H155" s="238">
        <v>96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180</v>
      </c>
      <c r="AT155" s="246" t="s">
        <v>153</v>
      </c>
      <c r="AU155" s="246" t="s">
        <v>85</v>
      </c>
      <c r="AY155" s="14" t="s">
        <v>151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180</v>
      </c>
      <c r="BM155" s="246" t="s">
        <v>254</v>
      </c>
    </row>
    <row r="156" s="2" customFormat="1" ht="24.15" customHeight="1">
      <c r="A156" s="35"/>
      <c r="B156" s="36"/>
      <c r="C156" s="234" t="s">
        <v>256</v>
      </c>
      <c r="D156" s="234" t="s">
        <v>153</v>
      </c>
      <c r="E156" s="235" t="s">
        <v>1127</v>
      </c>
      <c r="F156" s="236" t="s">
        <v>1128</v>
      </c>
      <c r="G156" s="237" t="s">
        <v>204</v>
      </c>
      <c r="H156" s="238">
        <v>96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180</v>
      </c>
      <c r="AT156" s="246" t="s">
        <v>153</v>
      </c>
      <c r="AU156" s="246" t="s">
        <v>85</v>
      </c>
      <c r="AY156" s="14" t="s">
        <v>151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180</v>
      </c>
      <c r="BM156" s="246" t="s">
        <v>259</v>
      </c>
    </row>
    <row r="157" s="2" customFormat="1" ht="24.15" customHeight="1">
      <c r="A157" s="35"/>
      <c r="B157" s="36"/>
      <c r="C157" s="234" t="s">
        <v>207</v>
      </c>
      <c r="D157" s="234" t="s">
        <v>153</v>
      </c>
      <c r="E157" s="235" t="s">
        <v>1129</v>
      </c>
      <c r="F157" s="236" t="s">
        <v>1130</v>
      </c>
      <c r="G157" s="237" t="s">
        <v>582</v>
      </c>
      <c r="H157" s="259"/>
      <c r="I157" s="239"/>
      <c r="J157" s="240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180</v>
      </c>
      <c r="AT157" s="246" t="s">
        <v>153</v>
      </c>
      <c r="AU157" s="246" t="s">
        <v>85</v>
      </c>
      <c r="AY157" s="14" t="s">
        <v>151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180</v>
      </c>
      <c r="BM157" s="246" t="s">
        <v>262</v>
      </c>
    </row>
    <row r="158" s="12" customFormat="1" ht="22.8" customHeight="1">
      <c r="A158" s="12"/>
      <c r="B158" s="218"/>
      <c r="C158" s="219"/>
      <c r="D158" s="220" t="s">
        <v>74</v>
      </c>
      <c r="E158" s="232" t="s">
        <v>1131</v>
      </c>
      <c r="F158" s="232" t="s">
        <v>1132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SUM(P159:P177)</f>
        <v>0</v>
      </c>
      <c r="Q158" s="226"/>
      <c r="R158" s="227">
        <f>SUM(R159:R177)</f>
        <v>0</v>
      </c>
      <c r="S158" s="226"/>
      <c r="T158" s="228">
        <f>SUM(T159:T177)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85</v>
      </c>
      <c r="AT158" s="230" t="s">
        <v>74</v>
      </c>
      <c r="AU158" s="230" t="s">
        <v>81</v>
      </c>
      <c r="AY158" s="229" t="s">
        <v>151</v>
      </c>
      <c r="BK158" s="231">
        <f>SUM(BK159:BK177)</f>
        <v>0</v>
      </c>
    </row>
    <row r="159" s="2" customFormat="1" ht="16.5" customHeight="1">
      <c r="A159" s="35"/>
      <c r="B159" s="36"/>
      <c r="C159" s="234" t="s">
        <v>263</v>
      </c>
      <c r="D159" s="234" t="s">
        <v>153</v>
      </c>
      <c r="E159" s="235" t="s">
        <v>1133</v>
      </c>
      <c r="F159" s="236" t="s">
        <v>1134</v>
      </c>
      <c r="G159" s="237" t="s">
        <v>1135</v>
      </c>
      <c r="H159" s="238">
        <v>1</v>
      </c>
      <c r="I159" s="239"/>
      <c r="J159" s="240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180</v>
      </c>
      <c r="AT159" s="246" t="s">
        <v>153</v>
      </c>
      <c r="AU159" s="246" t="s">
        <v>85</v>
      </c>
      <c r="AY159" s="14" t="s">
        <v>151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180</v>
      </c>
      <c r="BM159" s="246" t="s">
        <v>266</v>
      </c>
    </row>
    <row r="160" s="2" customFormat="1" ht="16.5" customHeight="1">
      <c r="A160" s="35"/>
      <c r="B160" s="36"/>
      <c r="C160" s="248" t="s">
        <v>211</v>
      </c>
      <c r="D160" s="248" t="s">
        <v>204</v>
      </c>
      <c r="E160" s="249" t="s">
        <v>1136</v>
      </c>
      <c r="F160" s="250" t="s">
        <v>1137</v>
      </c>
      <c r="G160" s="251" t="s">
        <v>1108</v>
      </c>
      <c r="H160" s="252">
        <v>1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211</v>
      </c>
      <c r="AT160" s="246" t="s">
        <v>204</v>
      </c>
      <c r="AU160" s="246" t="s">
        <v>85</v>
      </c>
      <c r="AY160" s="14" t="s">
        <v>151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180</v>
      </c>
      <c r="BM160" s="246" t="s">
        <v>270</v>
      </c>
    </row>
    <row r="161" s="2" customFormat="1" ht="16.5" customHeight="1">
      <c r="A161" s="35"/>
      <c r="B161" s="36"/>
      <c r="C161" s="248" t="s">
        <v>271</v>
      </c>
      <c r="D161" s="248" t="s">
        <v>204</v>
      </c>
      <c r="E161" s="249" t="s">
        <v>1138</v>
      </c>
      <c r="F161" s="250" t="s">
        <v>1139</v>
      </c>
      <c r="G161" s="251" t="s">
        <v>1108</v>
      </c>
      <c r="H161" s="252">
        <v>1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211</v>
      </c>
      <c r="AT161" s="246" t="s">
        <v>204</v>
      </c>
      <c r="AU161" s="246" t="s">
        <v>85</v>
      </c>
      <c r="AY161" s="14" t="s">
        <v>151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180</v>
      </c>
      <c r="BM161" s="246" t="s">
        <v>274</v>
      </c>
    </row>
    <row r="162" s="2" customFormat="1" ht="24.15" customHeight="1">
      <c r="A162" s="35"/>
      <c r="B162" s="36"/>
      <c r="C162" s="234" t="s">
        <v>215</v>
      </c>
      <c r="D162" s="234" t="s">
        <v>153</v>
      </c>
      <c r="E162" s="235" t="s">
        <v>1140</v>
      </c>
      <c r="F162" s="236" t="s">
        <v>1141</v>
      </c>
      <c r="G162" s="237" t="s">
        <v>1135</v>
      </c>
      <c r="H162" s="238">
        <v>1</v>
      </c>
      <c r="I162" s="239"/>
      <c r="J162" s="240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180</v>
      </c>
      <c r="AT162" s="246" t="s">
        <v>153</v>
      </c>
      <c r="AU162" s="246" t="s">
        <v>85</v>
      </c>
      <c r="AY162" s="14" t="s">
        <v>151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180</v>
      </c>
      <c r="BM162" s="246" t="s">
        <v>277</v>
      </c>
    </row>
    <row r="163" s="2" customFormat="1" ht="16.5" customHeight="1">
      <c r="A163" s="35"/>
      <c r="B163" s="36"/>
      <c r="C163" s="248" t="s">
        <v>278</v>
      </c>
      <c r="D163" s="248" t="s">
        <v>204</v>
      </c>
      <c r="E163" s="249" t="s">
        <v>1142</v>
      </c>
      <c r="F163" s="250" t="s">
        <v>1143</v>
      </c>
      <c r="G163" s="251" t="s">
        <v>269</v>
      </c>
      <c r="H163" s="252">
        <v>1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211</v>
      </c>
      <c r="AT163" s="246" t="s">
        <v>204</v>
      </c>
      <c r="AU163" s="246" t="s">
        <v>85</v>
      </c>
      <c r="AY163" s="14" t="s">
        <v>151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180</v>
      </c>
      <c r="BM163" s="246" t="s">
        <v>281</v>
      </c>
    </row>
    <row r="164" s="2" customFormat="1" ht="16.5" customHeight="1">
      <c r="A164" s="35"/>
      <c r="B164" s="36"/>
      <c r="C164" s="248" t="s">
        <v>219</v>
      </c>
      <c r="D164" s="248" t="s">
        <v>204</v>
      </c>
      <c r="E164" s="249" t="s">
        <v>1144</v>
      </c>
      <c r="F164" s="250" t="s">
        <v>1145</v>
      </c>
      <c r="G164" s="251" t="s">
        <v>269</v>
      </c>
      <c r="H164" s="252">
        <v>1</v>
      </c>
      <c r="I164" s="253"/>
      <c r="J164" s="254">
        <f>ROUND(I164*H164,2)</f>
        <v>0</v>
      </c>
      <c r="K164" s="255"/>
      <c r="L164" s="256"/>
      <c r="M164" s="257" t="s">
        <v>1</v>
      </c>
      <c r="N164" s="258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211</v>
      </c>
      <c r="AT164" s="246" t="s">
        <v>204</v>
      </c>
      <c r="AU164" s="246" t="s">
        <v>85</v>
      </c>
      <c r="AY164" s="14" t="s">
        <v>151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180</v>
      </c>
      <c r="BM164" s="246" t="s">
        <v>284</v>
      </c>
    </row>
    <row r="165" s="2" customFormat="1" ht="16.5" customHeight="1">
      <c r="A165" s="35"/>
      <c r="B165" s="36"/>
      <c r="C165" s="234" t="s">
        <v>285</v>
      </c>
      <c r="D165" s="234" t="s">
        <v>153</v>
      </c>
      <c r="E165" s="235" t="s">
        <v>1146</v>
      </c>
      <c r="F165" s="236" t="s">
        <v>1147</v>
      </c>
      <c r="G165" s="237" t="s">
        <v>1081</v>
      </c>
      <c r="H165" s="238">
        <v>1</v>
      </c>
      <c r="I165" s="239"/>
      <c r="J165" s="240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180</v>
      </c>
      <c r="AT165" s="246" t="s">
        <v>153</v>
      </c>
      <c r="AU165" s="246" t="s">
        <v>85</v>
      </c>
      <c r="AY165" s="14" t="s">
        <v>151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180</v>
      </c>
      <c r="BM165" s="246" t="s">
        <v>288</v>
      </c>
    </row>
    <row r="166" s="2" customFormat="1" ht="16.5" customHeight="1">
      <c r="A166" s="35"/>
      <c r="B166" s="36"/>
      <c r="C166" s="248" t="s">
        <v>223</v>
      </c>
      <c r="D166" s="248" t="s">
        <v>204</v>
      </c>
      <c r="E166" s="249" t="s">
        <v>1148</v>
      </c>
      <c r="F166" s="250" t="s">
        <v>1149</v>
      </c>
      <c r="G166" s="251" t="s">
        <v>1108</v>
      </c>
      <c r="H166" s="252">
        <v>1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211</v>
      </c>
      <c r="AT166" s="246" t="s">
        <v>204</v>
      </c>
      <c r="AU166" s="246" t="s">
        <v>85</v>
      </c>
      <c r="AY166" s="14" t="s">
        <v>151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180</v>
      </c>
      <c r="BM166" s="246" t="s">
        <v>291</v>
      </c>
    </row>
    <row r="167" s="2" customFormat="1" ht="24.15" customHeight="1">
      <c r="A167" s="35"/>
      <c r="B167" s="36"/>
      <c r="C167" s="234" t="s">
        <v>292</v>
      </c>
      <c r="D167" s="234" t="s">
        <v>153</v>
      </c>
      <c r="E167" s="235" t="s">
        <v>1150</v>
      </c>
      <c r="F167" s="236" t="s">
        <v>1151</v>
      </c>
      <c r="G167" s="237" t="s">
        <v>1081</v>
      </c>
      <c r="H167" s="238">
        <v>1</v>
      </c>
      <c r="I167" s="239"/>
      <c r="J167" s="240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180</v>
      </c>
      <c r="AT167" s="246" t="s">
        <v>153</v>
      </c>
      <c r="AU167" s="246" t="s">
        <v>85</v>
      </c>
      <c r="AY167" s="14" t="s">
        <v>151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180</v>
      </c>
      <c r="BM167" s="246" t="s">
        <v>295</v>
      </c>
    </row>
    <row r="168" s="2" customFormat="1" ht="16.5" customHeight="1">
      <c r="A168" s="35"/>
      <c r="B168" s="36"/>
      <c r="C168" s="248" t="s">
        <v>226</v>
      </c>
      <c r="D168" s="248" t="s">
        <v>204</v>
      </c>
      <c r="E168" s="249" t="s">
        <v>1152</v>
      </c>
      <c r="F168" s="250" t="s">
        <v>1153</v>
      </c>
      <c r="G168" s="251" t="s">
        <v>1108</v>
      </c>
      <c r="H168" s="252">
        <v>1</v>
      </c>
      <c r="I168" s="253"/>
      <c r="J168" s="254">
        <f>ROUND(I168*H168,2)</f>
        <v>0</v>
      </c>
      <c r="K168" s="255"/>
      <c r="L168" s="256"/>
      <c r="M168" s="257" t="s">
        <v>1</v>
      </c>
      <c r="N168" s="258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211</v>
      </c>
      <c r="AT168" s="246" t="s">
        <v>204</v>
      </c>
      <c r="AU168" s="246" t="s">
        <v>85</v>
      </c>
      <c r="AY168" s="14" t="s">
        <v>151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180</v>
      </c>
      <c r="BM168" s="246" t="s">
        <v>298</v>
      </c>
    </row>
    <row r="169" s="2" customFormat="1" ht="16.5" customHeight="1">
      <c r="A169" s="35"/>
      <c r="B169" s="36"/>
      <c r="C169" s="234" t="s">
        <v>299</v>
      </c>
      <c r="D169" s="234" t="s">
        <v>153</v>
      </c>
      <c r="E169" s="235" t="s">
        <v>1154</v>
      </c>
      <c r="F169" s="236" t="s">
        <v>1155</v>
      </c>
      <c r="G169" s="237" t="s">
        <v>1135</v>
      </c>
      <c r="H169" s="238">
        <v>1</v>
      </c>
      <c r="I169" s="239"/>
      <c r="J169" s="240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180</v>
      </c>
      <c r="AT169" s="246" t="s">
        <v>153</v>
      </c>
      <c r="AU169" s="246" t="s">
        <v>85</v>
      </c>
      <c r="AY169" s="14" t="s">
        <v>151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180</v>
      </c>
      <c r="BM169" s="246" t="s">
        <v>302</v>
      </c>
    </row>
    <row r="170" s="2" customFormat="1" ht="24.15" customHeight="1">
      <c r="A170" s="35"/>
      <c r="B170" s="36"/>
      <c r="C170" s="248" t="s">
        <v>230</v>
      </c>
      <c r="D170" s="248" t="s">
        <v>204</v>
      </c>
      <c r="E170" s="249" t="s">
        <v>1156</v>
      </c>
      <c r="F170" s="250" t="s">
        <v>1157</v>
      </c>
      <c r="G170" s="251" t="s">
        <v>1108</v>
      </c>
      <c r="H170" s="252">
        <v>1</v>
      </c>
      <c r="I170" s="253"/>
      <c r="J170" s="254">
        <f>ROUND(I170*H170,2)</f>
        <v>0</v>
      </c>
      <c r="K170" s="255"/>
      <c r="L170" s="256"/>
      <c r="M170" s="257" t="s">
        <v>1</v>
      </c>
      <c r="N170" s="258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211</v>
      </c>
      <c r="AT170" s="246" t="s">
        <v>204</v>
      </c>
      <c r="AU170" s="246" t="s">
        <v>85</v>
      </c>
      <c r="AY170" s="14" t="s">
        <v>151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180</v>
      </c>
      <c r="BM170" s="246" t="s">
        <v>305</v>
      </c>
    </row>
    <row r="171" s="2" customFormat="1" ht="16.5" customHeight="1">
      <c r="A171" s="35"/>
      <c r="B171" s="36"/>
      <c r="C171" s="234" t="s">
        <v>306</v>
      </c>
      <c r="D171" s="234" t="s">
        <v>153</v>
      </c>
      <c r="E171" s="235" t="s">
        <v>1158</v>
      </c>
      <c r="F171" s="236" t="s">
        <v>1159</v>
      </c>
      <c r="G171" s="237" t="s">
        <v>1108</v>
      </c>
      <c r="H171" s="238">
        <v>1</v>
      </c>
      <c r="I171" s="239"/>
      <c r="J171" s="240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180</v>
      </c>
      <c r="AT171" s="246" t="s">
        <v>153</v>
      </c>
      <c r="AU171" s="246" t="s">
        <v>85</v>
      </c>
      <c r="AY171" s="14" t="s">
        <v>151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180</v>
      </c>
      <c r="BM171" s="246" t="s">
        <v>309</v>
      </c>
    </row>
    <row r="172" s="2" customFormat="1" ht="16.5" customHeight="1">
      <c r="A172" s="35"/>
      <c r="B172" s="36"/>
      <c r="C172" s="248" t="s">
        <v>233</v>
      </c>
      <c r="D172" s="248" t="s">
        <v>204</v>
      </c>
      <c r="E172" s="249" t="s">
        <v>1160</v>
      </c>
      <c r="F172" s="250" t="s">
        <v>1161</v>
      </c>
      <c r="G172" s="251" t="s">
        <v>1108</v>
      </c>
      <c r="H172" s="252">
        <v>1</v>
      </c>
      <c r="I172" s="253"/>
      <c r="J172" s="254">
        <f>ROUND(I172*H172,2)</f>
        <v>0</v>
      </c>
      <c r="K172" s="255"/>
      <c r="L172" s="256"/>
      <c r="M172" s="257" t="s">
        <v>1</v>
      </c>
      <c r="N172" s="258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211</v>
      </c>
      <c r="AT172" s="246" t="s">
        <v>204</v>
      </c>
      <c r="AU172" s="246" t="s">
        <v>85</v>
      </c>
      <c r="AY172" s="14" t="s">
        <v>151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180</v>
      </c>
      <c r="BM172" s="246" t="s">
        <v>312</v>
      </c>
    </row>
    <row r="173" s="2" customFormat="1" ht="16.5" customHeight="1">
      <c r="A173" s="35"/>
      <c r="B173" s="36"/>
      <c r="C173" s="248" t="s">
        <v>313</v>
      </c>
      <c r="D173" s="248" t="s">
        <v>204</v>
      </c>
      <c r="E173" s="249" t="s">
        <v>1162</v>
      </c>
      <c r="F173" s="250" t="s">
        <v>1163</v>
      </c>
      <c r="G173" s="251" t="s">
        <v>1108</v>
      </c>
      <c r="H173" s="252">
        <v>1</v>
      </c>
      <c r="I173" s="253"/>
      <c r="J173" s="254">
        <f>ROUND(I173*H173,2)</f>
        <v>0</v>
      </c>
      <c r="K173" s="255"/>
      <c r="L173" s="256"/>
      <c r="M173" s="257" t="s">
        <v>1</v>
      </c>
      <c r="N173" s="258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211</v>
      </c>
      <c r="AT173" s="246" t="s">
        <v>204</v>
      </c>
      <c r="AU173" s="246" t="s">
        <v>85</v>
      </c>
      <c r="AY173" s="14" t="s">
        <v>151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180</v>
      </c>
      <c r="BM173" s="246" t="s">
        <v>316</v>
      </c>
    </row>
    <row r="174" s="2" customFormat="1" ht="16.5" customHeight="1">
      <c r="A174" s="35"/>
      <c r="B174" s="36"/>
      <c r="C174" s="248" t="s">
        <v>237</v>
      </c>
      <c r="D174" s="248" t="s">
        <v>204</v>
      </c>
      <c r="E174" s="249" t="s">
        <v>1164</v>
      </c>
      <c r="F174" s="250" t="s">
        <v>1165</v>
      </c>
      <c r="G174" s="251" t="s">
        <v>1108</v>
      </c>
      <c r="H174" s="252">
        <v>1</v>
      </c>
      <c r="I174" s="253"/>
      <c r="J174" s="254">
        <f>ROUND(I174*H174,2)</f>
        <v>0</v>
      </c>
      <c r="K174" s="255"/>
      <c r="L174" s="256"/>
      <c r="M174" s="257" t="s">
        <v>1</v>
      </c>
      <c r="N174" s="258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211</v>
      </c>
      <c r="AT174" s="246" t="s">
        <v>204</v>
      </c>
      <c r="AU174" s="246" t="s">
        <v>85</v>
      </c>
      <c r="AY174" s="14" t="s">
        <v>151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180</v>
      </c>
      <c r="BM174" s="246" t="s">
        <v>319</v>
      </c>
    </row>
    <row r="175" s="2" customFormat="1" ht="16.5" customHeight="1">
      <c r="A175" s="35"/>
      <c r="B175" s="36"/>
      <c r="C175" s="234" t="s">
        <v>321</v>
      </c>
      <c r="D175" s="234" t="s">
        <v>153</v>
      </c>
      <c r="E175" s="235" t="s">
        <v>1166</v>
      </c>
      <c r="F175" s="236" t="s">
        <v>1167</v>
      </c>
      <c r="G175" s="237" t="s">
        <v>1081</v>
      </c>
      <c r="H175" s="238">
        <v>6</v>
      </c>
      <c r="I175" s="239"/>
      <c r="J175" s="240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180</v>
      </c>
      <c r="AT175" s="246" t="s">
        <v>153</v>
      </c>
      <c r="AU175" s="246" t="s">
        <v>85</v>
      </c>
      <c r="AY175" s="14" t="s">
        <v>151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180</v>
      </c>
      <c r="BM175" s="246" t="s">
        <v>324</v>
      </c>
    </row>
    <row r="176" s="2" customFormat="1" ht="24.15" customHeight="1">
      <c r="A176" s="35"/>
      <c r="B176" s="36"/>
      <c r="C176" s="248" t="s">
        <v>240</v>
      </c>
      <c r="D176" s="248" t="s">
        <v>204</v>
      </c>
      <c r="E176" s="249" t="s">
        <v>1168</v>
      </c>
      <c r="F176" s="250" t="s">
        <v>1169</v>
      </c>
      <c r="G176" s="251" t="s">
        <v>1081</v>
      </c>
      <c r="H176" s="252">
        <v>6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211</v>
      </c>
      <c r="AT176" s="246" t="s">
        <v>204</v>
      </c>
      <c r="AU176" s="246" t="s">
        <v>85</v>
      </c>
      <c r="AY176" s="14" t="s">
        <v>151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180</v>
      </c>
      <c r="BM176" s="246" t="s">
        <v>327</v>
      </c>
    </row>
    <row r="177" s="2" customFormat="1" ht="24.15" customHeight="1">
      <c r="A177" s="35"/>
      <c r="B177" s="36"/>
      <c r="C177" s="234" t="s">
        <v>328</v>
      </c>
      <c r="D177" s="234" t="s">
        <v>153</v>
      </c>
      <c r="E177" s="235" t="s">
        <v>1170</v>
      </c>
      <c r="F177" s="236" t="s">
        <v>1171</v>
      </c>
      <c r="G177" s="237" t="s">
        <v>582</v>
      </c>
      <c r="H177" s="259"/>
      <c r="I177" s="239"/>
      <c r="J177" s="240">
        <f>ROUND(I177*H177,2)</f>
        <v>0</v>
      </c>
      <c r="K177" s="241"/>
      <c r="L177" s="41"/>
      <c r="M177" s="260" t="s">
        <v>1</v>
      </c>
      <c r="N177" s="261" t="s">
        <v>41</v>
      </c>
      <c r="O177" s="262"/>
      <c r="P177" s="263">
        <f>O177*H177</f>
        <v>0</v>
      </c>
      <c r="Q177" s="263">
        <v>0</v>
      </c>
      <c r="R177" s="263">
        <f>Q177*H177</f>
        <v>0</v>
      </c>
      <c r="S177" s="263">
        <v>0</v>
      </c>
      <c r="T177" s="26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180</v>
      </c>
      <c r="AT177" s="246" t="s">
        <v>153</v>
      </c>
      <c r="AU177" s="246" t="s">
        <v>85</v>
      </c>
      <c r="AY177" s="14" t="s">
        <v>151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180</v>
      </c>
      <c r="BM177" s="246" t="s">
        <v>331</v>
      </c>
    </row>
    <row r="178" s="2" customFormat="1" ht="6.96" customHeight="1">
      <c r="A178" s="35"/>
      <c r="B178" s="69"/>
      <c r="C178" s="70"/>
      <c r="D178" s="70"/>
      <c r="E178" s="70"/>
      <c r="F178" s="70"/>
      <c r="G178" s="70"/>
      <c r="H178" s="70"/>
      <c r="I178" s="70"/>
      <c r="J178" s="70"/>
      <c r="K178" s="70"/>
      <c r="L178" s="41"/>
      <c r="M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</sheetData>
  <sheetProtection sheet="1" autoFilter="0" formatColumns="0" formatRows="0" objects="1" scenarios="1" spinCount="100000" saltValue="TVHTu4Q4wj7dBhEawOh3ZIqlb8qzci1gs98Rked6kz/NPXOcLyiydZn611c/BO5MdFUWSRRjMXZLFwoetfojJQ==" hashValue="Vxsgb0BBpzbqBv2ASy9vDnwAzT0x24ojgiYfLDzdxjWPXREAUgiET2weNJpZMyfuvmMS4FtsKDNs8Y3TV3Clng==" algorithmName="SHA-512" password="CC35"/>
  <autoFilter ref="C123:K1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102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 xml:space="preserve">Prevádzková budova VČELCO  s.r.o. - Prístavba - aktualizácia</v>
      </c>
      <c r="F7" s="153"/>
      <c r="G7" s="153"/>
      <c r="H7" s="153"/>
      <c r="L7" s="17"/>
    </row>
    <row r="8" hidden="1" s="1" customFormat="1" ht="12" customHeight="1">
      <c r="B8" s="17"/>
      <c r="D8" s="153" t="s">
        <v>103</v>
      </c>
      <c r="L8" s="17"/>
    </row>
    <row r="9" hidden="1" s="2" customFormat="1" ht="16.5" customHeight="1">
      <c r="A9" s="35"/>
      <c r="B9" s="41"/>
      <c r="C9" s="35"/>
      <c r="D9" s="35"/>
      <c r="E9" s="154" t="s">
        <v>104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53" t="s">
        <v>1062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6.5" customHeight="1">
      <c r="A11" s="35"/>
      <c r="B11" s="41"/>
      <c r="C11" s="35"/>
      <c r="D11" s="35"/>
      <c r="E11" s="155" t="s">
        <v>1172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26.4.2022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3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12" customHeight="1">
      <c r="A25" s="35"/>
      <c r="B25" s="41"/>
      <c r="C25" s="35"/>
      <c r="D25" s="153" t="s">
        <v>31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8" customHeight="1">
      <c r="A26" s="35"/>
      <c r="B26" s="41"/>
      <c r="C26" s="35"/>
      <c r="D26" s="35"/>
      <c r="E26" s="144" t="s">
        <v>1173</v>
      </c>
      <c r="F26" s="35"/>
      <c r="G26" s="35"/>
      <c r="H26" s="35"/>
      <c r="I26" s="153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hidden="1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ROUND(J133,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ROUND((SUM(BE133:BE273)),  2)</f>
        <v>0</v>
      </c>
      <c r="G35" s="168"/>
      <c r="H35" s="168"/>
      <c r="I35" s="169">
        <v>0.20000000000000001</v>
      </c>
      <c r="J35" s="167">
        <f>ROUND(((SUM(BE133:BE273))*I35),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66" t="s">
        <v>41</v>
      </c>
      <c r="F36" s="167">
        <f>ROUND((SUM(BF133:BF273)),  2)</f>
        <v>0</v>
      </c>
      <c r="G36" s="168"/>
      <c r="H36" s="168"/>
      <c r="I36" s="169">
        <v>0.20000000000000001</v>
      </c>
      <c r="J36" s="167">
        <f>ROUND(((SUM(BF133:BF273))*I36),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ROUND((SUM(BG133:BG273)),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ROUND((SUM(BH133:BH273)),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ROUND((SUM(BI133:BI273)),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hidden="1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 xml:space="preserve">Prevádzková budova VČELCO  s.r.o. - Prístavba - aktualizácia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1062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UK - Vykurovanie a chlaenie - prístavba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Smolenice, par.č. 620/104,106,140</v>
      </c>
      <c r="G91" s="37"/>
      <c r="H91" s="37"/>
      <c r="I91" s="29" t="s">
        <v>21</v>
      </c>
      <c r="J91" s="82" t="str">
        <f>IF(J14="","",J14)</f>
        <v>26.4.2022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>VČELCO, s.r.o. Továrenská 10A, 119 04 Smolenice</v>
      </c>
      <c r="G93" s="37"/>
      <c r="H93" s="37"/>
      <c r="I93" s="29" t="s">
        <v>29</v>
      </c>
      <c r="J93" s="33" t="str">
        <f>E23</f>
        <v>Ing. Miloš Karol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>Ing. Šesták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106</v>
      </c>
      <c r="D96" s="192"/>
      <c r="E96" s="192"/>
      <c r="F96" s="192"/>
      <c r="G96" s="192"/>
      <c r="H96" s="192"/>
      <c r="I96" s="192"/>
      <c r="J96" s="193" t="s">
        <v>107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108</v>
      </c>
      <c r="D98" s="37"/>
      <c r="E98" s="37"/>
      <c r="F98" s="37"/>
      <c r="G98" s="37"/>
      <c r="H98" s="37"/>
      <c r="I98" s="37"/>
      <c r="J98" s="113">
        <f>J133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109</v>
      </c>
    </row>
    <row r="99" s="9" customFormat="1" ht="24.96" customHeight="1">
      <c r="A99" s="9"/>
      <c r="B99" s="195"/>
      <c r="C99" s="196"/>
      <c r="D99" s="197" t="s">
        <v>1174</v>
      </c>
      <c r="E99" s="198"/>
      <c r="F99" s="198"/>
      <c r="G99" s="198"/>
      <c r="H99" s="198"/>
      <c r="I99" s="198"/>
      <c r="J99" s="199">
        <f>J134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1175</v>
      </c>
      <c r="E100" s="203"/>
      <c r="F100" s="203"/>
      <c r="G100" s="203"/>
      <c r="H100" s="203"/>
      <c r="I100" s="203"/>
      <c r="J100" s="204">
        <f>J135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1176</v>
      </c>
      <c r="E101" s="203"/>
      <c r="F101" s="203"/>
      <c r="G101" s="203"/>
      <c r="H101" s="203"/>
      <c r="I101" s="203"/>
      <c r="J101" s="204">
        <f>J147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1177</v>
      </c>
      <c r="E102" s="203"/>
      <c r="F102" s="203"/>
      <c r="G102" s="203"/>
      <c r="H102" s="203"/>
      <c r="I102" s="203"/>
      <c r="J102" s="204">
        <f>J159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1178</v>
      </c>
      <c r="E103" s="203"/>
      <c r="F103" s="203"/>
      <c r="G103" s="203"/>
      <c r="H103" s="203"/>
      <c r="I103" s="203"/>
      <c r="J103" s="204">
        <f>J172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1179</v>
      </c>
      <c r="E104" s="203"/>
      <c r="F104" s="203"/>
      <c r="G104" s="203"/>
      <c r="H104" s="203"/>
      <c r="I104" s="203"/>
      <c r="J104" s="204">
        <f>J183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1180</v>
      </c>
      <c r="E105" s="203"/>
      <c r="F105" s="203"/>
      <c r="G105" s="203"/>
      <c r="H105" s="203"/>
      <c r="I105" s="203"/>
      <c r="J105" s="204">
        <f>J192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1181</v>
      </c>
      <c r="E106" s="203"/>
      <c r="F106" s="203"/>
      <c r="G106" s="203"/>
      <c r="H106" s="203"/>
      <c r="I106" s="203"/>
      <c r="J106" s="204">
        <f>J199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1182</v>
      </c>
      <c r="E107" s="203"/>
      <c r="F107" s="203"/>
      <c r="G107" s="203"/>
      <c r="H107" s="203"/>
      <c r="I107" s="203"/>
      <c r="J107" s="204">
        <f>J212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1"/>
      <c r="C108" s="136"/>
      <c r="D108" s="202" t="s">
        <v>1183</v>
      </c>
      <c r="E108" s="203"/>
      <c r="F108" s="203"/>
      <c r="G108" s="203"/>
      <c r="H108" s="203"/>
      <c r="I108" s="203"/>
      <c r="J108" s="204">
        <f>J236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1184</v>
      </c>
      <c r="E109" s="203"/>
      <c r="F109" s="203"/>
      <c r="G109" s="203"/>
      <c r="H109" s="203"/>
      <c r="I109" s="203"/>
      <c r="J109" s="204">
        <f>J248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1"/>
      <c r="C110" s="136"/>
      <c r="D110" s="202" t="s">
        <v>1185</v>
      </c>
      <c r="E110" s="203"/>
      <c r="F110" s="203"/>
      <c r="G110" s="203"/>
      <c r="H110" s="203"/>
      <c r="I110" s="203"/>
      <c r="J110" s="204">
        <f>J259</f>
        <v>0</v>
      </c>
      <c r="K110" s="136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1"/>
      <c r="C111" s="136"/>
      <c r="D111" s="202" t="s">
        <v>1186</v>
      </c>
      <c r="E111" s="203"/>
      <c r="F111" s="203"/>
      <c r="G111" s="203"/>
      <c r="H111" s="203"/>
      <c r="I111" s="203"/>
      <c r="J111" s="204">
        <f>J262</f>
        <v>0</v>
      </c>
      <c r="K111" s="136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137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190" t="str">
        <f>E7</f>
        <v xml:space="preserve">Prevádzková budova VČELCO  s.r.o. - Prístavba - aktualizácia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" customFormat="1" ht="12" customHeight="1">
      <c r="B122" s="18"/>
      <c r="C122" s="29" t="s">
        <v>103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190" t="s">
        <v>104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1062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E11</f>
        <v>UK - Vykurovanie a chlaenie - prístavba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F14</f>
        <v>Smolenice, par.č. 620/104,106,140</v>
      </c>
      <c r="G127" s="37"/>
      <c r="H127" s="37"/>
      <c r="I127" s="29" t="s">
        <v>21</v>
      </c>
      <c r="J127" s="82" t="str">
        <f>IF(J14="","",J14)</f>
        <v>26.4.2022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15" customHeight="1">
      <c r="A129" s="35"/>
      <c r="B129" s="36"/>
      <c r="C129" s="29" t="s">
        <v>23</v>
      </c>
      <c r="D129" s="37"/>
      <c r="E129" s="37"/>
      <c r="F129" s="24" t="str">
        <f>E17</f>
        <v>VČELCO, s.r.o. Továrenská 10A, 119 04 Smolenice</v>
      </c>
      <c r="G129" s="37"/>
      <c r="H129" s="37"/>
      <c r="I129" s="29" t="s">
        <v>29</v>
      </c>
      <c r="J129" s="33" t="str">
        <f>E23</f>
        <v>Ing. Miloš Karol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IF(E20="","",E20)</f>
        <v>Vyplň údaj</v>
      </c>
      <c r="G130" s="37"/>
      <c r="H130" s="37"/>
      <c r="I130" s="29" t="s">
        <v>31</v>
      </c>
      <c r="J130" s="33" t="str">
        <f>E26</f>
        <v>Ing. Šesták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6"/>
      <c r="B132" s="207"/>
      <c r="C132" s="208" t="s">
        <v>138</v>
      </c>
      <c r="D132" s="209" t="s">
        <v>60</v>
      </c>
      <c r="E132" s="209" t="s">
        <v>56</v>
      </c>
      <c r="F132" s="209" t="s">
        <v>57</v>
      </c>
      <c r="G132" s="209" t="s">
        <v>139</v>
      </c>
      <c r="H132" s="209" t="s">
        <v>140</v>
      </c>
      <c r="I132" s="209" t="s">
        <v>141</v>
      </c>
      <c r="J132" s="210" t="s">
        <v>107</v>
      </c>
      <c r="K132" s="211" t="s">
        <v>142</v>
      </c>
      <c r="L132" s="212"/>
      <c r="M132" s="103" t="s">
        <v>1</v>
      </c>
      <c r="N132" s="104" t="s">
        <v>39</v>
      </c>
      <c r="O132" s="104" t="s">
        <v>143</v>
      </c>
      <c r="P132" s="104" t="s">
        <v>144</v>
      </c>
      <c r="Q132" s="104" t="s">
        <v>145</v>
      </c>
      <c r="R132" s="104" t="s">
        <v>146</v>
      </c>
      <c r="S132" s="104" t="s">
        <v>147</v>
      </c>
      <c r="T132" s="105" t="s">
        <v>148</v>
      </c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</row>
    <row r="133" s="2" customFormat="1" ht="22.8" customHeight="1">
      <c r="A133" s="35"/>
      <c r="B133" s="36"/>
      <c r="C133" s="110" t="s">
        <v>108</v>
      </c>
      <c r="D133" s="37"/>
      <c r="E133" s="37"/>
      <c r="F133" s="37"/>
      <c r="G133" s="37"/>
      <c r="H133" s="37"/>
      <c r="I133" s="37"/>
      <c r="J133" s="213">
        <f>BK133</f>
        <v>0</v>
      </c>
      <c r="K133" s="37"/>
      <c r="L133" s="41"/>
      <c r="M133" s="106"/>
      <c r="N133" s="214"/>
      <c r="O133" s="107"/>
      <c r="P133" s="215">
        <f>P134</f>
        <v>0</v>
      </c>
      <c r="Q133" s="107"/>
      <c r="R133" s="215">
        <f>R134</f>
        <v>0</v>
      </c>
      <c r="S133" s="107"/>
      <c r="T133" s="216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74</v>
      </c>
      <c r="AU133" s="14" t="s">
        <v>109</v>
      </c>
      <c r="BK133" s="217">
        <f>BK134</f>
        <v>0</v>
      </c>
    </row>
    <row r="134" s="12" customFormat="1" ht="25.92" customHeight="1">
      <c r="A134" s="12"/>
      <c r="B134" s="218"/>
      <c r="C134" s="219"/>
      <c r="D134" s="220" t="s">
        <v>74</v>
      </c>
      <c r="E134" s="221" t="s">
        <v>531</v>
      </c>
      <c r="F134" s="221" t="s">
        <v>1068</v>
      </c>
      <c r="G134" s="219"/>
      <c r="H134" s="219"/>
      <c r="I134" s="222"/>
      <c r="J134" s="223">
        <f>BK134</f>
        <v>0</v>
      </c>
      <c r="K134" s="219"/>
      <c r="L134" s="224"/>
      <c r="M134" s="225"/>
      <c r="N134" s="226"/>
      <c r="O134" s="226"/>
      <c r="P134" s="227">
        <f>P135+P147+P159+P172+P183+P192+P199+P212+P236+P248+P259+P262</f>
        <v>0</v>
      </c>
      <c r="Q134" s="226"/>
      <c r="R134" s="227">
        <f>R135+R147+R159+R172+R183+R192+R199+R212+R236+R248+R259+R262</f>
        <v>0</v>
      </c>
      <c r="S134" s="226"/>
      <c r="T134" s="228">
        <f>T135+T147+T159+T172+T183+T192+T199+T212+T236+T248+T259+T262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85</v>
      </c>
      <c r="AT134" s="230" t="s">
        <v>74</v>
      </c>
      <c r="AU134" s="230" t="s">
        <v>75</v>
      </c>
      <c r="AY134" s="229" t="s">
        <v>151</v>
      </c>
      <c r="BK134" s="231">
        <f>BK135+BK147+BK159+BK172+BK183+BK192+BK199+BK212+BK236+BK248+BK259+BK262</f>
        <v>0</v>
      </c>
    </row>
    <row r="135" s="12" customFormat="1" ht="22.8" customHeight="1">
      <c r="A135" s="12"/>
      <c r="B135" s="218"/>
      <c r="C135" s="219"/>
      <c r="D135" s="220" t="s">
        <v>74</v>
      </c>
      <c r="E135" s="232" t="s">
        <v>1187</v>
      </c>
      <c r="F135" s="232" t="s">
        <v>1188</v>
      </c>
      <c r="G135" s="219"/>
      <c r="H135" s="219"/>
      <c r="I135" s="222"/>
      <c r="J135" s="233">
        <f>BK135</f>
        <v>0</v>
      </c>
      <c r="K135" s="219"/>
      <c r="L135" s="224"/>
      <c r="M135" s="225"/>
      <c r="N135" s="226"/>
      <c r="O135" s="226"/>
      <c r="P135" s="227">
        <f>SUM(P136:P146)</f>
        <v>0</v>
      </c>
      <c r="Q135" s="226"/>
      <c r="R135" s="227">
        <f>SUM(R136:R146)</f>
        <v>0</v>
      </c>
      <c r="S135" s="226"/>
      <c r="T135" s="228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9" t="s">
        <v>85</v>
      </c>
      <c r="AT135" s="230" t="s">
        <v>74</v>
      </c>
      <c r="AU135" s="230" t="s">
        <v>81</v>
      </c>
      <c r="AY135" s="229" t="s">
        <v>151</v>
      </c>
      <c r="BK135" s="231">
        <f>SUM(BK136:BK146)</f>
        <v>0</v>
      </c>
    </row>
    <row r="136" s="2" customFormat="1" ht="24.15" customHeight="1">
      <c r="A136" s="35"/>
      <c r="B136" s="36"/>
      <c r="C136" s="248" t="s">
        <v>75</v>
      </c>
      <c r="D136" s="248" t="s">
        <v>204</v>
      </c>
      <c r="E136" s="249" t="s">
        <v>1189</v>
      </c>
      <c r="F136" s="250" t="s">
        <v>1190</v>
      </c>
      <c r="G136" s="251" t="s">
        <v>218</v>
      </c>
      <c r="H136" s="252">
        <v>1041.9000000000001</v>
      </c>
      <c r="I136" s="253"/>
      <c r="J136" s="254">
        <f>ROUND(I136*H136,2)</f>
        <v>0</v>
      </c>
      <c r="K136" s="255"/>
      <c r="L136" s="256"/>
      <c r="M136" s="257" t="s">
        <v>1</v>
      </c>
      <c r="N136" s="258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166</v>
      </c>
      <c r="AT136" s="246" t="s">
        <v>204</v>
      </c>
      <c r="AU136" s="246" t="s">
        <v>85</v>
      </c>
      <c r="AY136" s="14" t="s">
        <v>151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157</v>
      </c>
      <c r="BM136" s="246" t="s">
        <v>85</v>
      </c>
    </row>
    <row r="137" s="2" customFormat="1" ht="16.5" customHeight="1">
      <c r="A137" s="35"/>
      <c r="B137" s="36"/>
      <c r="C137" s="248" t="s">
        <v>75</v>
      </c>
      <c r="D137" s="248" t="s">
        <v>204</v>
      </c>
      <c r="E137" s="249" t="s">
        <v>1191</v>
      </c>
      <c r="F137" s="250" t="s">
        <v>1192</v>
      </c>
      <c r="G137" s="251" t="s">
        <v>269</v>
      </c>
      <c r="H137" s="252">
        <v>41.676000000000002</v>
      </c>
      <c r="I137" s="253"/>
      <c r="J137" s="254">
        <f>ROUND(I137*H137,2)</f>
        <v>0</v>
      </c>
      <c r="K137" s="255"/>
      <c r="L137" s="256"/>
      <c r="M137" s="257" t="s">
        <v>1</v>
      </c>
      <c r="N137" s="258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166</v>
      </c>
      <c r="AT137" s="246" t="s">
        <v>204</v>
      </c>
      <c r="AU137" s="246" t="s">
        <v>85</v>
      </c>
      <c r="AY137" s="14" t="s">
        <v>151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157</v>
      </c>
      <c r="BM137" s="246" t="s">
        <v>157</v>
      </c>
    </row>
    <row r="138" s="2" customFormat="1" ht="24.15" customHeight="1">
      <c r="A138" s="35"/>
      <c r="B138" s="36"/>
      <c r="C138" s="248" t="s">
        <v>75</v>
      </c>
      <c r="D138" s="248" t="s">
        <v>204</v>
      </c>
      <c r="E138" s="249" t="s">
        <v>1193</v>
      </c>
      <c r="F138" s="250" t="s">
        <v>1194</v>
      </c>
      <c r="G138" s="251" t="s">
        <v>269</v>
      </c>
      <c r="H138" s="252">
        <v>1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166</v>
      </c>
      <c r="AT138" s="246" t="s">
        <v>204</v>
      </c>
      <c r="AU138" s="246" t="s">
        <v>85</v>
      </c>
      <c r="AY138" s="14" t="s">
        <v>151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157</v>
      </c>
      <c r="BM138" s="246" t="s">
        <v>163</v>
      </c>
    </row>
    <row r="139" s="2" customFormat="1" ht="24.15" customHeight="1">
      <c r="A139" s="35"/>
      <c r="B139" s="36"/>
      <c r="C139" s="248" t="s">
        <v>75</v>
      </c>
      <c r="D139" s="248" t="s">
        <v>204</v>
      </c>
      <c r="E139" s="249" t="s">
        <v>1195</v>
      </c>
      <c r="F139" s="250" t="s">
        <v>1196</v>
      </c>
      <c r="G139" s="251" t="s">
        <v>1197</v>
      </c>
      <c r="H139" s="252">
        <v>1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166</v>
      </c>
      <c r="AT139" s="246" t="s">
        <v>204</v>
      </c>
      <c r="AU139" s="246" t="s">
        <v>85</v>
      </c>
      <c r="AY139" s="14" t="s">
        <v>151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157</v>
      </c>
      <c r="BM139" s="246" t="s">
        <v>166</v>
      </c>
    </row>
    <row r="140" s="2" customFormat="1" ht="24.15" customHeight="1">
      <c r="A140" s="35"/>
      <c r="B140" s="36"/>
      <c r="C140" s="248" t="s">
        <v>75</v>
      </c>
      <c r="D140" s="248" t="s">
        <v>204</v>
      </c>
      <c r="E140" s="249" t="s">
        <v>1198</v>
      </c>
      <c r="F140" s="250" t="s">
        <v>1199</v>
      </c>
      <c r="G140" s="251" t="s">
        <v>269</v>
      </c>
      <c r="H140" s="252">
        <v>1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166</v>
      </c>
      <c r="AT140" s="246" t="s">
        <v>204</v>
      </c>
      <c r="AU140" s="246" t="s">
        <v>85</v>
      </c>
      <c r="AY140" s="14" t="s">
        <v>151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157</v>
      </c>
      <c r="BM140" s="246" t="s">
        <v>170</v>
      </c>
    </row>
    <row r="141" s="2" customFormat="1" ht="16.5" customHeight="1">
      <c r="A141" s="35"/>
      <c r="B141" s="36"/>
      <c r="C141" s="248" t="s">
        <v>75</v>
      </c>
      <c r="D141" s="248" t="s">
        <v>204</v>
      </c>
      <c r="E141" s="249" t="s">
        <v>1200</v>
      </c>
      <c r="F141" s="250" t="s">
        <v>1201</v>
      </c>
      <c r="G141" s="251" t="s">
        <v>269</v>
      </c>
      <c r="H141" s="252">
        <v>20</v>
      </c>
      <c r="I141" s="253"/>
      <c r="J141" s="254">
        <f>ROUND(I141*H141,2)</f>
        <v>0</v>
      </c>
      <c r="K141" s="255"/>
      <c r="L141" s="256"/>
      <c r="M141" s="257" t="s">
        <v>1</v>
      </c>
      <c r="N141" s="258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166</v>
      </c>
      <c r="AT141" s="246" t="s">
        <v>204</v>
      </c>
      <c r="AU141" s="246" t="s">
        <v>85</v>
      </c>
      <c r="AY141" s="14" t="s">
        <v>151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157</v>
      </c>
      <c r="BM141" s="246" t="s">
        <v>173</v>
      </c>
    </row>
    <row r="142" s="2" customFormat="1" ht="16.5" customHeight="1">
      <c r="A142" s="35"/>
      <c r="B142" s="36"/>
      <c r="C142" s="248" t="s">
        <v>75</v>
      </c>
      <c r="D142" s="248" t="s">
        <v>204</v>
      </c>
      <c r="E142" s="249" t="s">
        <v>1202</v>
      </c>
      <c r="F142" s="250" t="s">
        <v>1203</v>
      </c>
      <c r="G142" s="251" t="s">
        <v>218</v>
      </c>
      <c r="H142" s="252">
        <v>72.933000000000007</v>
      </c>
      <c r="I142" s="253"/>
      <c r="J142" s="254">
        <f>ROUND(I142*H142,2)</f>
        <v>0</v>
      </c>
      <c r="K142" s="255"/>
      <c r="L142" s="256"/>
      <c r="M142" s="257" t="s">
        <v>1</v>
      </c>
      <c r="N142" s="258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166</v>
      </c>
      <c r="AT142" s="246" t="s">
        <v>204</v>
      </c>
      <c r="AU142" s="246" t="s">
        <v>85</v>
      </c>
      <c r="AY142" s="14" t="s">
        <v>151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157</v>
      </c>
      <c r="BM142" s="246" t="s">
        <v>177</v>
      </c>
    </row>
    <row r="143" s="2" customFormat="1" ht="16.5" customHeight="1">
      <c r="A143" s="35"/>
      <c r="B143" s="36"/>
      <c r="C143" s="234" t="s">
        <v>75</v>
      </c>
      <c r="D143" s="234" t="s">
        <v>153</v>
      </c>
      <c r="E143" s="235" t="s">
        <v>1204</v>
      </c>
      <c r="F143" s="236" t="s">
        <v>1205</v>
      </c>
      <c r="G143" s="237" t="s">
        <v>269</v>
      </c>
      <c r="H143" s="238">
        <v>1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157</v>
      </c>
      <c r="AT143" s="246" t="s">
        <v>153</v>
      </c>
      <c r="AU143" s="246" t="s">
        <v>85</v>
      </c>
      <c r="AY143" s="14" t="s">
        <v>151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157</v>
      </c>
      <c r="BM143" s="246" t="s">
        <v>180</v>
      </c>
    </row>
    <row r="144" s="2" customFormat="1" ht="16.5" customHeight="1">
      <c r="A144" s="35"/>
      <c r="B144" s="36"/>
      <c r="C144" s="234" t="s">
        <v>75</v>
      </c>
      <c r="D144" s="234" t="s">
        <v>153</v>
      </c>
      <c r="E144" s="235" t="s">
        <v>1206</v>
      </c>
      <c r="F144" s="236" t="s">
        <v>1207</v>
      </c>
      <c r="G144" s="237" t="s">
        <v>269</v>
      </c>
      <c r="H144" s="238">
        <v>1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157</v>
      </c>
      <c r="AT144" s="246" t="s">
        <v>153</v>
      </c>
      <c r="AU144" s="246" t="s">
        <v>85</v>
      </c>
      <c r="AY144" s="14" t="s">
        <v>151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157</v>
      </c>
      <c r="BM144" s="246" t="s">
        <v>184</v>
      </c>
    </row>
    <row r="145" s="2" customFormat="1" ht="16.5" customHeight="1">
      <c r="A145" s="35"/>
      <c r="B145" s="36"/>
      <c r="C145" s="234" t="s">
        <v>75</v>
      </c>
      <c r="D145" s="234" t="s">
        <v>153</v>
      </c>
      <c r="E145" s="235" t="s">
        <v>1208</v>
      </c>
      <c r="F145" s="236" t="s">
        <v>1209</v>
      </c>
      <c r="G145" s="237" t="s">
        <v>269</v>
      </c>
      <c r="H145" s="238">
        <v>1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157</v>
      </c>
      <c r="AT145" s="246" t="s">
        <v>153</v>
      </c>
      <c r="AU145" s="246" t="s">
        <v>85</v>
      </c>
      <c r="AY145" s="14" t="s">
        <v>151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157</v>
      </c>
      <c r="BM145" s="246" t="s">
        <v>7</v>
      </c>
    </row>
    <row r="146" s="2" customFormat="1" ht="16.5" customHeight="1">
      <c r="A146" s="35"/>
      <c r="B146" s="36"/>
      <c r="C146" s="234" t="s">
        <v>75</v>
      </c>
      <c r="D146" s="234" t="s">
        <v>153</v>
      </c>
      <c r="E146" s="235" t="s">
        <v>1210</v>
      </c>
      <c r="F146" s="236" t="s">
        <v>1211</v>
      </c>
      <c r="G146" s="237" t="s">
        <v>201</v>
      </c>
      <c r="H146" s="238">
        <v>208.38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157</v>
      </c>
      <c r="AT146" s="246" t="s">
        <v>153</v>
      </c>
      <c r="AU146" s="246" t="s">
        <v>85</v>
      </c>
      <c r="AY146" s="14" t="s">
        <v>151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157</v>
      </c>
      <c r="BM146" s="246" t="s">
        <v>190</v>
      </c>
    </row>
    <row r="147" s="12" customFormat="1" ht="22.8" customHeight="1">
      <c r="A147" s="12"/>
      <c r="B147" s="218"/>
      <c r="C147" s="219"/>
      <c r="D147" s="220" t="s">
        <v>74</v>
      </c>
      <c r="E147" s="232" t="s">
        <v>1067</v>
      </c>
      <c r="F147" s="232" t="s">
        <v>1212</v>
      </c>
      <c r="G147" s="219"/>
      <c r="H147" s="219"/>
      <c r="I147" s="222"/>
      <c r="J147" s="233">
        <f>BK147</f>
        <v>0</v>
      </c>
      <c r="K147" s="219"/>
      <c r="L147" s="224"/>
      <c r="M147" s="225"/>
      <c r="N147" s="226"/>
      <c r="O147" s="226"/>
      <c r="P147" s="227">
        <f>SUM(P148:P158)</f>
        <v>0</v>
      </c>
      <c r="Q147" s="226"/>
      <c r="R147" s="227">
        <f>SUM(R148:R158)</f>
        <v>0</v>
      </c>
      <c r="S147" s="226"/>
      <c r="T147" s="228">
        <f>SUM(T148:T158)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9" t="s">
        <v>81</v>
      </c>
      <c r="AT147" s="230" t="s">
        <v>74</v>
      </c>
      <c r="AU147" s="230" t="s">
        <v>81</v>
      </c>
      <c r="AY147" s="229" t="s">
        <v>151</v>
      </c>
      <c r="BK147" s="231">
        <f>SUM(BK148:BK158)</f>
        <v>0</v>
      </c>
    </row>
    <row r="148" s="2" customFormat="1" ht="24.15" customHeight="1">
      <c r="A148" s="35"/>
      <c r="B148" s="36"/>
      <c r="C148" s="248" t="s">
        <v>75</v>
      </c>
      <c r="D148" s="248" t="s">
        <v>204</v>
      </c>
      <c r="E148" s="249" t="s">
        <v>1189</v>
      </c>
      <c r="F148" s="250" t="s">
        <v>1190</v>
      </c>
      <c r="G148" s="251" t="s">
        <v>218</v>
      </c>
      <c r="H148" s="252">
        <v>738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166</v>
      </c>
      <c r="AT148" s="246" t="s">
        <v>204</v>
      </c>
      <c r="AU148" s="246" t="s">
        <v>85</v>
      </c>
      <c r="AY148" s="14" t="s">
        <v>151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157</v>
      </c>
      <c r="BM148" s="246" t="s">
        <v>194</v>
      </c>
    </row>
    <row r="149" s="2" customFormat="1" ht="16.5" customHeight="1">
      <c r="A149" s="35"/>
      <c r="B149" s="36"/>
      <c r="C149" s="248" t="s">
        <v>75</v>
      </c>
      <c r="D149" s="248" t="s">
        <v>204</v>
      </c>
      <c r="E149" s="249" t="s">
        <v>1191</v>
      </c>
      <c r="F149" s="250" t="s">
        <v>1192</v>
      </c>
      <c r="G149" s="251" t="s">
        <v>269</v>
      </c>
      <c r="H149" s="252">
        <v>29.52</v>
      </c>
      <c r="I149" s="253"/>
      <c r="J149" s="254">
        <f>ROUND(I149*H149,2)</f>
        <v>0</v>
      </c>
      <c r="K149" s="255"/>
      <c r="L149" s="256"/>
      <c r="M149" s="257" t="s">
        <v>1</v>
      </c>
      <c r="N149" s="258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166</v>
      </c>
      <c r="AT149" s="246" t="s">
        <v>204</v>
      </c>
      <c r="AU149" s="246" t="s">
        <v>85</v>
      </c>
      <c r="AY149" s="14" t="s">
        <v>151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157</v>
      </c>
      <c r="BM149" s="246" t="s">
        <v>198</v>
      </c>
    </row>
    <row r="150" s="2" customFormat="1" ht="24.15" customHeight="1">
      <c r="A150" s="35"/>
      <c r="B150" s="36"/>
      <c r="C150" s="248" t="s">
        <v>75</v>
      </c>
      <c r="D150" s="248" t="s">
        <v>204</v>
      </c>
      <c r="E150" s="249" t="s">
        <v>1193</v>
      </c>
      <c r="F150" s="250" t="s">
        <v>1194</v>
      </c>
      <c r="G150" s="251" t="s">
        <v>269</v>
      </c>
      <c r="H150" s="252">
        <v>1</v>
      </c>
      <c r="I150" s="253"/>
      <c r="J150" s="254">
        <f>ROUND(I150*H150,2)</f>
        <v>0</v>
      </c>
      <c r="K150" s="255"/>
      <c r="L150" s="256"/>
      <c r="M150" s="257" t="s">
        <v>1</v>
      </c>
      <c r="N150" s="258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166</v>
      </c>
      <c r="AT150" s="246" t="s">
        <v>204</v>
      </c>
      <c r="AU150" s="246" t="s">
        <v>85</v>
      </c>
      <c r="AY150" s="14" t="s">
        <v>151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157</v>
      </c>
      <c r="BM150" s="246" t="s">
        <v>202</v>
      </c>
    </row>
    <row r="151" s="2" customFormat="1" ht="24.15" customHeight="1">
      <c r="A151" s="35"/>
      <c r="B151" s="36"/>
      <c r="C151" s="248" t="s">
        <v>75</v>
      </c>
      <c r="D151" s="248" t="s">
        <v>204</v>
      </c>
      <c r="E151" s="249" t="s">
        <v>1195</v>
      </c>
      <c r="F151" s="250" t="s">
        <v>1196</v>
      </c>
      <c r="G151" s="251" t="s">
        <v>1197</v>
      </c>
      <c r="H151" s="252">
        <v>1</v>
      </c>
      <c r="I151" s="253"/>
      <c r="J151" s="254">
        <f>ROUND(I151*H151,2)</f>
        <v>0</v>
      </c>
      <c r="K151" s="255"/>
      <c r="L151" s="256"/>
      <c r="M151" s="257" t="s">
        <v>1</v>
      </c>
      <c r="N151" s="258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166</v>
      </c>
      <c r="AT151" s="246" t="s">
        <v>204</v>
      </c>
      <c r="AU151" s="246" t="s">
        <v>85</v>
      </c>
      <c r="AY151" s="14" t="s">
        <v>151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157</v>
      </c>
      <c r="BM151" s="246" t="s">
        <v>207</v>
      </c>
    </row>
    <row r="152" s="2" customFormat="1" ht="24.15" customHeight="1">
      <c r="A152" s="35"/>
      <c r="B152" s="36"/>
      <c r="C152" s="248" t="s">
        <v>75</v>
      </c>
      <c r="D152" s="248" t="s">
        <v>204</v>
      </c>
      <c r="E152" s="249" t="s">
        <v>1198</v>
      </c>
      <c r="F152" s="250" t="s">
        <v>1199</v>
      </c>
      <c r="G152" s="251" t="s">
        <v>269</v>
      </c>
      <c r="H152" s="252">
        <v>1</v>
      </c>
      <c r="I152" s="253"/>
      <c r="J152" s="254">
        <f>ROUND(I152*H152,2)</f>
        <v>0</v>
      </c>
      <c r="K152" s="255"/>
      <c r="L152" s="256"/>
      <c r="M152" s="257" t="s">
        <v>1</v>
      </c>
      <c r="N152" s="258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166</v>
      </c>
      <c r="AT152" s="246" t="s">
        <v>204</v>
      </c>
      <c r="AU152" s="246" t="s">
        <v>85</v>
      </c>
      <c r="AY152" s="14" t="s">
        <v>151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157</v>
      </c>
      <c r="BM152" s="246" t="s">
        <v>211</v>
      </c>
    </row>
    <row r="153" s="2" customFormat="1" ht="16.5" customHeight="1">
      <c r="A153" s="35"/>
      <c r="B153" s="36"/>
      <c r="C153" s="248" t="s">
        <v>75</v>
      </c>
      <c r="D153" s="248" t="s">
        <v>204</v>
      </c>
      <c r="E153" s="249" t="s">
        <v>1200</v>
      </c>
      <c r="F153" s="250" t="s">
        <v>1201</v>
      </c>
      <c r="G153" s="251" t="s">
        <v>269</v>
      </c>
      <c r="H153" s="252">
        <v>20</v>
      </c>
      <c r="I153" s="253"/>
      <c r="J153" s="254">
        <f>ROUND(I153*H153,2)</f>
        <v>0</v>
      </c>
      <c r="K153" s="255"/>
      <c r="L153" s="256"/>
      <c r="M153" s="257" t="s">
        <v>1</v>
      </c>
      <c r="N153" s="258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166</v>
      </c>
      <c r="AT153" s="246" t="s">
        <v>204</v>
      </c>
      <c r="AU153" s="246" t="s">
        <v>85</v>
      </c>
      <c r="AY153" s="14" t="s">
        <v>151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157</v>
      </c>
      <c r="BM153" s="246" t="s">
        <v>215</v>
      </c>
    </row>
    <row r="154" s="2" customFormat="1" ht="16.5" customHeight="1">
      <c r="A154" s="35"/>
      <c r="B154" s="36"/>
      <c r="C154" s="248" t="s">
        <v>75</v>
      </c>
      <c r="D154" s="248" t="s">
        <v>204</v>
      </c>
      <c r="E154" s="249" t="s">
        <v>1202</v>
      </c>
      <c r="F154" s="250" t="s">
        <v>1203</v>
      </c>
      <c r="G154" s="251" t="s">
        <v>218</v>
      </c>
      <c r="H154" s="252">
        <v>51.659999999999997</v>
      </c>
      <c r="I154" s="253"/>
      <c r="J154" s="254">
        <f>ROUND(I154*H154,2)</f>
        <v>0</v>
      </c>
      <c r="K154" s="255"/>
      <c r="L154" s="256"/>
      <c r="M154" s="257" t="s">
        <v>1</v>
      </c>
      <c r="N154" s="258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166</v>
      </c>
      <c r="AT154" s="246" t="s">
        <v>204</v>
      </c>
      <c r="AU154" s="246" t="s">
        <v>85</v>
      </c>
      <c r="AY154" s="14" t="s">
        <v>151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157</v>
      </c>
      <c r="BM154" s="246" t="s">
        <v>219</v>
      </c>
    </row>
    <row r="155" s="2" customFormat="1" ht="16.5" customHeight="1">
      <c r="A155" s="35"/>
      <c r="B155" s="36"/>
      <c r="C155" s="234" t="s">
        <v>75</v>
      </c>
      <c r="D155" s="234" t="s">
        <v>153</v>
      </c>
      <c r="E155" s="235" t="s">
        <v>1204</v>
      </c>
      <c r="F155" s="236" t="s">
        <v>1205</v>
      </c>
      <c r="G155" s="237" t="s">
        <v>269</v>
      </c>
      <c r="H155" s="238">
        <v>1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157</v>
      </c>
      <c r="AT155" s="246" t="s">
        <v>153</v>
      </c>
      <c r="AU155" s="246" t="s">
        <v>85</v>
      </c>
      <c r="AY155" s="14" t="s">
        <v>151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157</v>
      </c>
      <c r="BM155" s="246" t="s">
        <v>223</v>
      </c>
    </row>
    <row r="156" s="2" customFormat="1" ht="16.5" customHeight="1">
      <c r="A156" s="35"/>
      <c r="B156" s="36"/>
      <c r="C156" s="234" t="s">
        <v>75</v>
      </c>
      <c r="D156" s="234" t="s">
        <v>153</v>
      </c>
      <c r="E156" s="235" t="s">
        <v>1206</v>
      </c>
      <c r="F156" s="236" t="s">
        <v>1207</v>
      </c>
      <c r="G156" s="237" t="s">
        <v>269</v>
      </c>
      <c r="H156" s="238">
        <v>1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157</v>
      </c>
      <c r="AT156" s="246" t="s">
        <v>153</v>
      </c>
      <c r="AU156" s="246" t="s">
        <v>85</v>
      </c>
      <c r="AY156" s="14" t="s">
        <v>151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157</v>
      </c>
      <c r="BM156" s="246" t="s">
        <v>226</v>
      </c>
    </row>
    <row r="157" s="2" customFormat="1" ht="16.5" customHeight="1">
      <c r="A157" s="35"/>
      <c r="B157" s="36"/>
      <c r="C157" s="234" t="s">
        <v>75</v>
      </c>
      <c r="D157" s="234" t="s">
        <v>153</v>
      </c>
      <c r="E157" s="235" t="s">
        <v>1208</v>
      </c>
      <c r="F157" s="236" t="s">
        <v>1209</v>
      </c>
      <c r="G157" s="237" t="s">
        <v>269</v>
      </c>
      <c r="H157" s="238">
        <v>1</v>
      </c>
      <c r="I157" s="239"/>
      <c r="J157" s="240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157</v>
      </c>
      <c r="AT157" s="246" t="s">
        <v>153</v>
      </c>
      <c r="AU157" s="246" t="s">
        <v>85</v>
      </c>
      <c r="AY157" s="14" t="s">
        <v>151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157</v>
      </c>
      <c r="BM157" s="246" t="s">
        <v>230</v>
      </c>
    </row>
    <row r="158" s="2" customFormat="1" ht="16.5" customHeight="1">
      <c r="A158" s="35"/>
      <c r="B158" s="36"/>
      <c r="C158" s="234" t="s">
        <v>75</v>
      </c>
      <c r="D158" s="234" t="s">
        <v>153</v>
      </c>
      <c r="E158" s="235" t="s">
        <v>1210</v>
      </c>
      <c r="F158" s="236" t="s">
        <v>1211</v>
      </c>
      <c r="G158" s="237" t="s">
        <v>201</v>
      </c>
      <c r="H158" s="238">
        <v>147.59999999999999</v>
      </c>
      <c r="I158" s="239"/>
      <c r="J158" s="240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157</v>
      </c>
      <c r="AT158" s="246" t="s">
        <v>153</v>
      </c>
      <c r="AU158" s="246" t="s">
        <v>85</v>
      </c>
      <c r="AY158" s="14" t="s">
        <v>151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157</v>
      </c>
      <c r="BM158" s="246" t="s">
        <v>233</v>
      </c>
    </row>
    <row r="159" s="12" customFormat="1" ht="22.8" customHeight="1">
      <c r="A159" s="12"/>
      <c r="B159" s="218"/>
      <c r="C159" s="219"/>
      <c r="D159" s="220" t="s">
        <v>74</v>
      </c>
      <c r="E159" s="232" t="s">
        <v>1213</v>
      </c>
      <c r="F159" s="232" t="s">
        <v>1214</v>
      </c>
      <c r="G159" s="219"/>
      <c r="H159" s="219"/>
      <c r="I159" s="222"/>
      <c r="J159" s="233">
        <f>BK159</f>
        <v>0</v>
      </c>
      <c r="K159" s="219"/>
      <c r="L159" s="224"/>
      <c r="M159" s="225"/>
      <c r="N159" s="226"/>
      <c r="O159" s="226"/>
      <c r="P159" s="227">
        <f>SUM(P160:P171)</f>
        <v>0</v>
      </c>
      <c r="Q159" s="226"/>
      <c r="R159" s="227">
        <f>SUM(R160:R171)</f>
        <v>0</v>
      </c>
      <c r="S159" s="226"/>
      <c r="T159" s="228">
        <f>SUM(T160:T171)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9" t="s">
        <v>81</v>
      </c>
      <c r="AT159" s="230" t="s">
        <v>74</v>
      </c>
      <c r="AU159" s="230" t="s">
        <v>81</v>
      </c>
      <c r="AY159" s="229" t="s">
        <v>151</v>
      </c>
      <c r="BK159" s="231">
        <f>SUM(BK160:BK171)</f>
        <v>0</v>
      </c>
    </row>
    <row r="160" s="2" customFormat="1" ht="16.5" customHeight="1">
      <c r="A160" s="35"/>
      <c r="B160" s="36"/>
      <c r="C160" s="248" t="s">
        <v>75</v>
      </c>
      <c r="D160" s="248" t="s">
        <v>204</v>
      </c>
      <c r="E160" s="249" t="s">
        <v>1215</v>
      </c>
      <c r="F160" s="250" t="s">
        <v>1216</v>
      </c>
      <c r="G160" s="251" t="s">
        <v>218</v>
      </c>
      <c r="H160" s="252">
        <v>36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166</v>
      </c>
      <c r="AT160" s="246" t="s">
        <v>204</v>
      </c>
      <c r="AU160" s="246" t="s">
        <v>85</v>
      </c>
      <c r="AY160" s="14" t="s">
        <v>151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157</v>
      </c>
      <c r="BM160" s="246" t="s">
        <v>237</v>
      </c>
    </row>
    <row r="161" s="2" customFormat="1" ht="16.5" customHeight="1">
      <c r="A161" s="35"/>
      <c r="B161" s="36"/>
      <c r="C161" s="248" t="s">
        <v>75</v>
      </c>
      <c r="D161" s="248" t="s">
        <v>204</v>
      </c>
      <c r="E161" s="249" t="s">
        <v>1217</v>
      </c>
      <c r="F161" s="250" t="s">
        <v>1218</v>
      </c>
      <c r="G161" s="251" t="s">
        <v>218</v>
      </c>
      <c r="H161" s="252">
        <v>12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166</v>
      </c>
      <c r="AT161" s="246" t="s">
        <v>204</v>
      </c>
      <c r="AU161" s="246" t="s">
        <v>85</v>
      </c>
      <c r="AY161" s="14" t="s">
        <v>151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157</v>
      </c>
      <c r="BM161" s="246" t="s">
        <v>240</v>
      </c>
    </row>
    <row r="162" s="2" customFormat="1" ht="16.5" customHeight="1">
      <c r="A162" s="35"/>
      <c r="B162" s="36"/>
      <c r="C162" s="248" t="s">
        <v>75</v>
      </c>
      <c r="D162" s="248" t="s">
        <v>204</v>
      </c>
      <c r="E162" s="249" t="s">
        <v>1219</v>
      </c>
      <c r="F162" s="250" t="s">
        <v>1220</v>
      </c>
      <c r="G162" s="251" t="s">
        <v>218</v>
      </c>
      <c r="H162" s="252">
        <v>36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166</v>
      </c>
      <c r="AT162" s="246" t="s">
        <v>204</v>
      </c>
      <c r="AU162" s="246" t="s">
        <v>85</v>
      </c>
      <c r="AY162" s="14" t="s">
        <v>151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157</v>
      </c>
      <c r="BM162" s="246" t="s">
        <v>244</v>
      </c>
    </row>
    <row r="163" s="2" customFormat="1" ht="16.5" customHeight="1">
      <c r="A163" s="35"/>
      <c r="B163" s="36"/>
      <c r="C163" s="248" t="s">
        <v>75</v>
      </c>
      <c r="D163" s="248" t="s">
        <v>204</v>
      </c>
      <c r="E163" s="249" t="s">
        <v>1221</v>
      </c>
      <c r="F163" s="250" t="s">
        <v>1222</v>
      </c>
      <c r="G163" s="251" t="s">
        <v>218</v>
      </c>
      <c r="H163" s="252">
        <v>12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166</v>
      </c>
      <c r="AT163" s="246" t="s">
        <v>204</v>
      </c>
      <c r="AU163" s="246" t="s">
        <v>85</v>
      </c>
      <c r="AY163" s="14" t="s">
        <v>151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157</v>
      </c>
      <c r="BM163" s="246" t="s">
        <v>247</v>
      </c>
    </row>
    <row r="164" s="2" customFormat="1" ht="16.5" customHeight="1">
      <c r="A164" s="35"/>
      <c r="B164" s="36"/>
      <c r="C164" s="248" t="s">
        <v>75</v>
      </c>
      <c r="D164" s="248" t="s">
        <v>204</v>
      </c>
      <c r="E164" s="249" t="s">
        <v>1223</v>
      </c>
      <c r="F164" s="250" t="s">
        <v>1224</v>
      </c>
      <c r="G164" s="251" t="s">
        <v>269</v>
      </c>
      <c r="H164" s="252">
        <v>2</v>
      </c>
      <c r="I164" s="253"/>
      <c r="J164" s="254">
        <f>ROUND(I164*H164,2)</f>
        <v>0</v>
      </c>
      <c r="K164" s="255"/>
      <c r="L164" s="256"/>
      <c r="M164" s="257" t="s">
        <v>1</v>
      </c>
      <c r="N164" s="258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166</v>
      </c>
      <c r="AT164" s="246" t="s">
        <v>204</v>
      </c>
      <c r="AU164" s="246" t="s">
        <v>85</v>
      </c>
      <c r="AY164" s="14" t="s">
        <v>151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157</v>
      </c>
      <c r="BM164" s="246" t="s">
        <v>251</v>
      </c>
    </row>
    <row r="165" s="2" customFormat="1" ht="16.5" customHeight="1">
      <c r="A165" s="35"/>
      <c r="B165" s="36"/>
      <c r="C165" s="248" t="s">
        <v>75</v>
      </c>
      <c r="D165" s="248" t="s">
        <v>204</v>
      </c>
      <c r="E165" s="249" t="s">
        <v>1225</v>
      </c>
      <c r="F165" s="250" t="s">
        <v>1226</v>
      </c>
      <c r="G165" s="251" t="s">
        <v>269</v>
      </c>
      <c r="H165" s="252">
        <v>4</v>
      </c>
      <c r="I165" s="253"/>
      <c r="J165" s="254">
        <f>ROUND(I165*H165,2)</f>
        <v>0</v>
      </c>
      <c r="K165" s="255"/>
      <c r="L165" s="256"/>
      <c r="M165" s="257" t="s">
        <v>1</v>
      </c>
      <c r="N165" s="258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166</v>
      </c>
      <c r="AT165" s="246" t="s">
        <v>204</v>
      </c>
      <c r="AU165" s="246" t="s">
        <v>85</v>
      </c>
      <c r="AY165" s="14" t="s">
        <v>151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157</v>
      </c>
      <c r="BM165" s="246" t="s">
        <v>254</v>
      </c>
    </row>
    <row r="166" s="2" customFormat="1" ht="16.5" customHeight="1">
      <c r="A166" s="35"/>
      <c r="B166" s="36"/>
      <c r="C166" s="248" t="s">
        <v>75</v>
      </c>
      <c r="D166" s="248" t="s">
        <v>204</v>
      </c>
      <c r="E166" s="249" t="s">
        <v>1227</v>
      </c>
      <c r="F166" s="250" t="s">
        <v>1228</v>
      </c>
      <c r="G166" s="251" t="s">
        <v>269</v>
      </c>
      <c r="H166" s="252">
        <v>2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166</v>
      </c>
      <c r="AT166" s="246" t="s">
        <v>204</v>
      </c>
      <c r="AU166" s="246" t="s">
        <v>85</v>
      </c>
      <c r="AY166" s="14" t="s">
        <v>151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157</v>
      </c>
      <c r="BM166" s="246" t="s">
        <v>259</v>
      </c>
    </row>
    <row r="167" s="2" customFormat="1" ht="16.5" customHeight="1">
      <c r="A167" s="35"/>
      <c r="B167" s="36"/>
      <c r="C167" s="248" t="s">
        <v>75</v>
      </c>
      <c r="D167" s="248" t="s">
        <v>204</v>
      </c>
      <c r="E167" s="249" t="s">
        <v>1229</v>
      </c>
      <c r="F167" s="250" t="s">
        <v>1230</v>
      </c>
      <c r="G167" s="251" t="s">
        <v>942</v>
      </c>
      <c r="H167" s="252">
        <v>1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166</v>
      </c>
      <c r="AT167" s="246" t="s">
        <v>204</v>
      </c>
      <c r="AU167" s="246" t="s">
        <v>85</v>
      </c>
      <c r="AY167" s="14" t="s">
        <v>151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157</v>
      </c>
      <c r="BM167" s="246" t="s">
        <v>262</v>
      </c>
    </row>
    <row r="168" s="2" customFormat="1" ht="16.5" customHeight="1">
      <c r="A168" s="35"/>
      <c r="B168" s="36"/>
      <c r="C168" s="248" t="s">
        <v>75</v>
      </c>
      <c r="D168" s="248" t="s">
        <v>204</v>
      </c>
      <c r="E168" s="249" t="s">
        <v>1231</v>
      </c>
      <c r="F168" s="250" t="s">
        <v>1232</v>
      </c>
      <c r="G168" s="251" t="s">
        <v>942</v>
      </c>
      <c r="H168" s="252">
        <v>1</v>
      </c>
      <c r="I168" s="253"/>
      <c r="J168" s="254">
        <f>ROUND(I168*H168,2)</f>
        <v>0</v>
      </c>
      <c r="K168" s="255"/>
      <c r="L168" s="256"/>
      <c r="M168" s="257" t="s">
        <v>1</v>
      </c>
      <c r="N168" s="258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166</v>
      </c>
      <c r="AT168" s="246" t="s">
        <v>204</v>
      </c>
      <c r="AU168" s="246" t="s">
        <v>85</v>
      </c>
      <c r="AY168" s="14" t="s">
        <v>151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157</v>
      </c>
      <c r="BM168" s="246" t="s">
        <v>266</v>
      </c>
    </row>
    <row r="169" s="2" customFormat="1" ht="16.5" customHeight="1">
      <c r="A169" s="35"/>
      <c r="B169" s="36"/>
      <c r="C169" s="234" t="s">
        <v>75</v>
      </c>
      <c r="D169" s="234" t="s">
        <v>153</v>
      </c>
      <c r="E169" s="235" t="s">
        <v>1233</v>
      </c>
      <c r="F169" s="236" t="s">
        <v>1234</v>
      </c>
      <c r="G169" s="237" t="s">
        <v>942</v>
      </c>
      <c r="H169" s="238">
        <v>1</v>
      </c>
      <c r="I169" s="239"/>
      <c r="J169" s="240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157</v>
      </c>
      <c r="AT169" s="246" t="s">
        <v>153</v>
      </c>
      <c r="AU169" s="246" t="s">
        <v>85</v>
      </c>
      <c r="AY169" s="14" t="s">
        <v>151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157</v>
      </c>
      <c r="BM169" s="246" t="s">
        <v>270</v>
      </c>
    </row>
    <row r="170" s="2" customFormat="1" ht="16.5" customHeight="1">
      <c r="A170" s="35"/>
      <c r="B170" s="36"/>
      <c r="C170" s="234" t="s">
        <v>75</v>
      </c>
      <c r="D170" s="234" t="s">
        <v>153</v>
      </c>
      <c r="E170" s="235" t="s">
        <v>1208</v>
      </c>
      <c r="F170" s="236" t="s">
        <v>1209</v>
      </c>
      <c r="G170" s="237" t="s">
        <v>269</v>
      </c>
      <c r="H170" s="238">
        <v>1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157</v>
      </c>
      <c r="AT170" s="246" t="s">
        <v>153</v>
      </c>
      <c r="AU170" s="246" t="s">
        <v>85</v>
      </c>
      <c r="AY170" s="14" t="s">
        <v>151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157</v>
      </c>
      <c r="BM170" s="246" t="s">
        <v>274</v>
      </c>
    </row>
    <row r="171" s="2" customFormat="1" ht="16.5" customHeight="1">
      <c r="A171" s="35"/>
      <c r="B171" s="36"/>
      <c r="C171" s="234" t="s">
        <v>75</v>
      </c>
      <c r="D171" s="234" t="s">
        <v>153</v>
      </c>
      <c r="E171" s="235" t="s">
        <v>1235</v>
      </c>
      <c r="F171" s="236" t="s">
        <v>1236</v>
      </c>
      <c r="G171" s="237" t="s">
        <v>218</v>
      </c>
      <c r="H171" s="238">
        <v>48</v>
      </c>
      <c r="I171" s="239"/>
      <c r="J171" s="240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157</v>
      </c>
      <c r="AT171" s="246" t="s">
        <v>153</v>
      </c>
      <c r="AU171" s="246" t="s">
        <v>85</v>
      </c>
      <c r="AY171" s="14" t="s">
        <v>151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157</v>
      </c>
      <c r="BM171" s="246" t="s">
        <v>277</v>
      </c>
    </row>
    <row r="172" s="12" customFormat="1" ht="22.8" customHeight="1">
      <c r="A172" s="12"/>
      <c r="B172" s="218"/>
      <c r="C172" s="219"/>
      <c r="D172" s="220" t="s">
        <v>74</v>
      </c>
      <c r="E172" s="232" t="s">
        <v>1237</v>
      </c>
      <c r="F172" s="232" t="s">
        <v>1238</v>
      </c>
      <c r="G172" s="219"/>
      <c r="H172" s="219"/>
      <c r="I172" s="222"/>
      <c r="J172" s="233">
        <f>BK172</f>
        <v>0</v>
      </c>
      <c r="K172" s="219"/>
      <c r="L172" s="224"/>
      <c r="M172" s="225"/>
      <c r="N172" s="226"/>
      <c r="O172" s="226"/>
      <c r="P172" s="227">
        <f>SUM(P173:P182)</f>
        <v>0</v>
      </c>
      <c r="Q172" s="226"/>
      <c r="R172" s="227">
        <f>SUM(R173:R182)</f>
        <v>0</v>
      </c>
      <c r="S172" s="226"/>
      <c r="T172" s="228">
        <f>SUM(T173:T182)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9" t="s">
        <v>81</v>
      </c>
      <c r="AT172" s="230" t="s">
        <v>74</v>
      </c>
      <c r="AU172" s="230" t="s">
        <v>81</v>
      </c>
      <c r="AY172" s="229" t="s">
        <v>151</v>
      </c>
      <c r="BK172" s="231">
        <f>SUM(BK173:BK182)</f>
        <v>0</v>
      </c>
    </row>
    <row r="173" s="2" customFormat="1" ht="16.5" customHeight="1">
      <c r="A173" s="35"/>
      <c r="B173" s="36"/>
      <c r="C173" s="248" t="s">
        <v>75</v>
      </c>
      <c r="D173" s="248" t="s">
        <v>204</v>
      </c>
      <c r="E173" s="249" t="s">
        <v>1239</v>
      </c>
      <c r="F173" s="250" t="s">
        <v>1240</v>
      </c>
      <c r="G173" s="251" t="s">
        <v>269</v>
      </c>
      <c r="H173" s="252">
        <v>1</v>
      </c>
      <c r="I173" s="253"/>
      <c r="J173" s="254">
        <f>ROUND(I173*H173,2)</f>
        <v>0</v>
      </c>
      <c r="K173" s="255"/>
      <c r="L173" s="256"/>
      <c r="M173" s="257" t="s">
        <v>1</v>
      </c>
      <c r="N173" s="258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166</v>
      </c>
      <c r="AT173" s="246" t="s">
        <v>204</v>
      </c>
      <c r="AU173" s="246" t="s">
        <v>85</v>
      </c>
      <c r="AY173" s="14" t="s">
        <v>151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157</v>
      </c>
      <c r="BM173" s="246" t="s">
        <v>281</v>
      </c>
    </row>
    <row r="174" s="2" customFormat="1" ht="16.5" customHeight="1">
      <c r="A174" s="35"/>
      <c r="B174" s="36"/>
      <c r="C174" s="248" t="s">
        <v>75</v>
      </c>
      <c r="D174" s="248" t="s">
        <v>204</v>
      </c>
      <c r="E174" s="249" t="s">
        <v>1241</v>
      </c>
      <c r="F174" s="250" t="s">
        <v>1242</v>
      </c>
      <c r="G174" s="251" t="s">
        <v>269</v>
      </c>
      <c r="H174" s="252">
        <v>1</v>
      </c>
      <c r="I174" s="253"/>
      <c r="J174" s="254">
        <f>ROUND(I174*H174,2)</f>
        <v>0</v>
      </c>
      <c r="K174" s="255"/>
      <c r="L174" s="256"/>
      <c r="M174" s="257" t="s">
        <v>1</v>
      </c>
      <c r="N174" s="258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166</v>
      </c>
      <c r="AT174" s="246" t="s">
        <v>204</v>
      </c>
      <c r="AU174" s="246" t="s">
        <v>85</v>
      </c>
      <c r="AY174" s="14" t="s">
        <v>151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157</v>
      </c>
      <c r="BM174" s="246" t="s">
        <v>284</v>
      </c>
    </row>
    <row r="175" s="2" customFormat="1" ht="16.5" customHeight="1">
      <c r="A175" s="35"/>
      <c r="B175" s="36"/>
      <c r="C175" s="248" t="s">
        <v>75</v>
      </c>
      <c r="D175" s="248" t="s">
        <v>204</v>
      </c>
      <c r="E175" s="249" t="s">
        <v>1243</v>
      </c>
      <c r="F175" s="250" t="s">
        <v>1244</v>
      </c>
      <c r="G175" s="251" t="s">
        <v>269</v>
      </c>
      <c r="H175" s="252">
        <v>1</v>
      </c>
      <c r="I175" s="253"/>
      <c r="J175" s="254">
        <f>ROUND(I175*H175,2)</f>
        <v>0</v>
      </c>
      <c r="K175" s="255"/>
      <c r="L175" s="256"/>
      <c r="M175" s="257" t="s">
        <v>1</v>
      </c>
      <c r="N175" s="258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166</v>
      </c>
      <c r="AT175" s="246" t="s">
        <v>204</v>
      </c>
      <c r="AU175" s="246" t="s">
        <v>85</v>
      </c>
      <c r="AY175" s="14" t="s">
        <v>151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157</v>
      </c>
      <c r="BM175" s="246" t="s">
        <v>288</v>
      </c>
    </row>
    <row r="176" s="2" customFormat="1" ht="16.5" customHeight="1">
      <c r="A176" s="35"/>
      <c r="B176" s="36"/>
      <c r="C176" s="248" t="s">
        <v>75</v>
      </c>
      <c r="D176" s="248" t="s">
        <v>204</v>
      </c>
      <c r="E176" s="249" t="s">
        <v>1245</v>
      </c>
      <c r="F176" s="250" t="s">
        <v>1246</v>
      </c>
      <c r="G176" s="251" t="s">
        <v>269</v>
      </c>
      <c r="H176" s="252">
        <v>1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166</v>
      </c>
      <c r="AT176" s="246" t="s">
        <v>204</v>
      </c>
      <c r="AU176" s="246" t="s">
        <v>85</v>
      </c>
      <c r="AY176" s="14" t="s">
        <v>151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157</v>
      </c>
      <c r="BM176" s="246" t="s">
        <v>291</v>
      </c>
    </row>
    <row r="177" s="2" customFormat="1" ht="16.5" customHeight="1">
      <c r="A177" s="35"/>
      <c r="B177" s="36"/>
      <c r="C177" s="248" t="s">
        <v>75</v>
      </c>
      <c r="D177" s="248" t="s">
        <v>204</v>
      </c>
      <c r="E177" s="249" t="s">
        <v>1247</v>
      </c>
      <c r="F177" s="250" t="s">
        <v>1248</v>
      </c>
      <c r="G177" s="251" t="s">
        <v>269</v>
      </c>
      <c r="H177" s="252">
        <v>1</v>
      </c>
      <c r="I177" s="253"/>
      <c r="J177" s="254">
        <f>ROUND(I177*H177,2)</f>
        <v>0</v>
      </c>
      <c r="K177" s="255"/>
      <c r="L177" s="256"/>
      <c r="M177" s="257" t="s">
        <v>1</v>
      </c>
      <c r="N177" s="258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166</v>
      </c>
      <c r="AT177" s="246" t="s">
        <v>204</v>
      </c>
      <c r="AU177" s="246" t="s">
        <v>85</v>
      </c>
      <c r="AY177" s="14" t="s">
        <v>151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157</v>
      </c>
      <c r="BM177" s="246" t="s">
        <v>295</v>
      </c>
    </row>
    <row r="178" s="2" customFormat="1" ht="16.5" customHeight="1">
      <c r="A178" s="35"/>
      <c r="B178" s="36"/>
      <c r="C178" s="234" t="s">
        <v>75</v>
      </c>
      <c r="D178" s="234" t="s">
        <v>153</v>
      </c>
      <c r="E178" s="235" t="s">
        <v>1249</v>
      </c>
      <c r="F178" s="236" t="s">
        <v>1250</v>
      </c>
      <c r="G178" s="237" t="s">
        <v>269</v>
      </c>
      <c r="H178" s="238">
        <v>1</v>
      </c>
      <c r="I178" s="239"/>
      <c r="J178" s="240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157</v>
      </c>
      <c r="AT178" s="246" t="s">
        <v>153</v>
      </c>
      <c r="AU178" s="246" t="s">
        <v>85</v>
      </c>
      <c r="AY178" s="14" t="s">
        <v>151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157</v>
      </c>
      <c r="BM178" s="246" t="s">
        <v>298</v>
      </c>
    </row>
    <row r="179" s="2" customFormat="1" ht="16.5" customHeight="1">
      <c r="A179" s="35"/>
      <c r="B179" s="36"/>
      <c r="C179" s="234" t="s">
        <v>75</v>
      </c>
      <c r="D179" s="234" t="s">
        <v>153</v>
      </c>
      <c r="E179" s="235" t="s">
        <v>1208</v>
      </c>
      <c r="F179" s="236" t="s">
        <v>1209</v>
      </c>
      <c r="G179" s="237" t="s">
        <v>269</v>
      </c>
      <c r="H179" s="238">
        <v>1</v>
      </c>
      <c r="I179" s="239"/>
      <c r="J179" s="240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157</v>
      </c>
      <c r="AT179" s="246" t="s">
        <v>153</v>
      </c>
      <c r="AU179" s="246" t="s">
        <v>85</v>
      </c>
      <c r="AY179" s="14" t="s">
        <v>151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157</v>
      </c>
      <c r="BM179" s="246" t="s">
        <v>302</v>
      </c>
    </row>
    <row r="180" s="2" customFormat="1" ht="16.5" customHeight="1">
      <c r="A180" s="35"/>
      <c r="B180" s="36"/>
      <c r="C180" s="234" t="s">
        <v>75</v>
      </c>
      <c r="D180" s="234" t="s">
        <v>153</v>
      </c>
      <c r="E180" s="235" t="s">
        <v>1251</v>
      </c>
      <c r="F180" s="236" t="s">
        <v>1252</v>
      </c>
      <c r="G180" s="237" t="s">
        <v>269</v>
      </c>
      <c r="H180" s="238">
        <v>1</v>
      </c>
      <c r="I180" s="239"/>
      <c r="J180" s="240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157</v>
      </c>
      <c r="AT180" s="246" t="s">
        <v>153</v>
      </c>
      <c r="AU180" s="246" t="s">
        <v>85</v>
      </c>
      <c r="AY180" s="14" t="s">
        <v>151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157</v>
      </c>
      <c r="BM180" s="246" t="s">
        <v>305</v>
      </c>
    </row>
    <row r="181" s="2" customFormat="1" ht="16.5" customHeight="1">
      <c r="A181" s="35"/>
      <c r="B181" s="36"/>
      <c r="C181" s="234" t="s">
        <v>75</v>
      </c>
      <c r="D181" s="234" t="s">
        <v>153</v>
      </c>
      <c r="E181" s="235" t="s">
        <v>1253</v>
      </c>
      <c r="F181" s="236" t="s">
        <v>1254</v>
      </c>
      <c r="G181" s="237" t="s">
        <v>269</v>
      </c>
      <c r="H181" s="238">
        <v>1</v>
      </c>
      <c r="I181" s="239"/>
      <c r="J181" s="240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157</v>
      </c>
      <c r="AT181" s="246" t="s">
        <v>153</v>
      </c>
      <c r="AU181" s="246" t="s">
        <v>85</v>
      </c>
      <c r="AY181" s="14" t="s">
        <v>151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157</v>
      </c>
      <c r="BM181" s="246" t="s">
        <v>309</v>
      </c>
    </row>
    <row r="182" s="2" customFormat="1" ht="16.5" customHeight="1">
      <c r="A182" s="35"/>
      <c r="B182" s="36"/>
      <c r="C182" s="234" t="s">
        <v>75</v>
      </c>
      <c r="D182" s="234" t="s">
        <v>153</v>
      </c>
      <c r="E182" s="235" t="s">
        <v>1255</v>
      </c>
      <c r="F182" s="236" t="s">
        <v>1256</v>
      </c>
      <c r="G182" s="237" t="s">
        <v>269</v>
      </c>
      <c r="H182" s="238">
        <v>1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157</v>
      </c>
      <c r="AT182" s="246" t="s">
        <v>153</v>
      </c>
      <c r="AU182" s="246" t="s">
        <v>85</v>
      </c>
      <c r="AY182" s="14" t="s">
        <v>151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157</v>
      </c>
      <c r="BM182" s="246" t="s">
        <v>312</v>
      </c>
    </row>
    <row r="183" s="12" customFormat="1" ht="22.8" customHeight="1">
      <c r="A183" s="12"/>
      <c r="B183" s="218"/>
      <c r="C183" s="219"/>
      <c r="D183" s="220" t="s">
        <v>74</v>
      </c>
      <c r="E183" s="232" t="s">
        <v>1257</v>
      </c>
      <c r="F183" s="232" t="s">
        <v>1258</v>
      </c>
      <c r="G183" s="219"/>
      <c r="H183" s="219"/>
      <c r="I183" s="222"/>
      <c r="J183" s="233">
        <f>BK183</f>
        <v>0</v>
      </c>
      <c r="K183" s="219"/>
      <c r="L183" s="224"/>
      <c r="M183" s="225"/>
      <c r="N183" s="226"/>
      <c r="O183" s="226"/>
      <c r="P183" s="227">
        <f>SUM(P184:P191)</f>
        <v>0</v>
      </c>
      <c r="Q183" s="226"/>
      <c r="R183" s="227">
        <f>SUM(R184:R191)</f>
        <v>0</v>
      </c>
      <c r="S183" s="226"/>
      <c r="T183" s="228">
        <f>SUM(T184:T191)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9" t="s">
        <v>81</v>
      </c>
      <c r="AT183" s="230" t="s">
        <v>74</v>
      </c>
      <c r="AU183" s="230" t="s">
        <v>81</v>
      </c>
      <c r="AY183" s="229" t="s">
        <v>151</v>
      </c>
      <c r="BK183" s="231">
        <f>SUM(BK184:BK191)</f>
        <v>0</v>
      </c>
    </row>
    <row r="184" s="2" customFormat="1" ht="16.5" customHeight="1">
      <c r="A184" s="35"/>
      <c r="B184" s="36"/>
      <c r="C184" s="248" t="s">
        <v>75</v>
      </c>
      <c r="D184" s="248" t="s">
        <v>204</v>
      </c>
      <c r="E184" s="249" t="s">
        <v>1217</v>
      </c>
      <c r="F184" s="250" t="s">
        <v>1218</v>
      </c>
      <c r="G184" s="251" t="s">
        <v>218</v>
      </c>
      <c r="H184" s="252">
        <v>68</v>
      </c>
      <c r="I184" s="253"/>
      <c r="J184" s="254">
        <f>ROUND(I184*H184,2)</f>
        <v>0</v>
      </c>
      <c r="K184" s="255"/>
      <c r="L184" s="256"/>
      <c r="M184" s="257" t="s">
        <v>1</v>
      </c>
      <c r="N184" s="258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166</v>
      </c>
      <c r="AT184" s="246" t="s">
        <v>204</v>
      </c>
      <c r="AU184" s="246" t="s">
        <v>85</v>
      </c>
      <c r="AY184" s="14" t="s">
        <v>151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85</v>
      </c>
      <c r="BK184" s="247">
        <f>ROUND(I184*H184,2)</f>
        <v>0</v>
      </c>
      <c r="BL184" s="14" t="s">
        <v>157</v>
      </c>
      <c r="BM184" s="246" t="s">
        <v>316</v>
      </c>
    </row>
    <row r="185" s="2" customFormat="1" ht="16.5" customHeight="1">
      <c r="A185" s="35"/>
      <c r="B185" s="36"/>
      <c r="C185" s="248" t="s">
        <v>75</v>
      </c>
      <c r="D185" s="248" t="s">
        <v>204</v>
      </c>
      <c r="E185" s="249" t="s">
        <v>1221</v>
      </c>
      <c r="F185" s="250" t="s">
        <v>1222</v>
      </c>
      <c r="G185" s="251" t="s">
        <v>218</v>
      </c>
      <c r="H185" s="252">
        <v>68</v>
      </c>
      <c r="I185" s="253"/>
      <c r="J185" s="254">
        <f>ROUND(I185*H185,2)</f>
        <v>0</v>
      </c>
      <c r="K185" s="255"/>
      <c r="L185" s="256"/>
      <c r="M185" s="257" t="s">
        <v>1</v>
      </c>
      <c r="N185" s="258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166</v>
      </c>
      <c r="AT185" s="246" t="s">
        <v>204</v>
      </c>
      <c r="AU185" s="246" t="s">
        <v>85</v>
      </c>
      <c r="AY185" s="14" t="s">
        <v>151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157</v>
      </c>
      <c r="BM185" s="246" t="s">
        <v>319</v>
      </c>
    </row>
    <row r="186" s="2" customFormat="1" ht="16.5" customHeight="1">
      <c r="A186" s="35"/>
      <c r="B186" s="36"/>
      <c r="C186" s="248" t="s">
        <v>75</v>
      </c>
      <c r="D186" s="248" t="s">
        <v>204</v>
      </c>
      <c r="E186" s="249" t="s">
        <v>1225</v>
      </c>
      <c r="F186" s="250" t="s">
        <v>1226</v>
      </c>
      <c r="G186" s="251" t="s">
        <v>269</v>
      </c>
      <c r="H186" s="252">
        <v>4</v>
      </c>
      <c r="I186" s="253"/>
      <c r="J186" s="254">
        <f>ROUND(I186*H186,2)</f>
        <v>0</v>
      </c>
      <c r="K186" s="255"/>
      <c r="L186" s="256"/>
      <c r="M186" s="257" t="s">
        <v>1</v>
      </c>
      <c r="N186" s="258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166</v>
      </c>
      <c r="AT186" s="246" t="s">
        <v>204</v>
      </c>
      <c r="AU186" s="246" t="s">
        <v>85</v>
      </c>
      <c r="AY186" s="14" t="s">
        <v>151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157</v>
      </c>
      <c r="BM186" s="246" t="s">
        <v>324</v>
      </c>
    </row>
    <row r="187" s="2" customFormat="1" ht="16.5" customHeight="1">
      <c r="A187" s="35"/>
      <c r="B187" s="36"/>
      <c r="C187" s="248" t="s">
        <v>75</v>
      </c>
      <c r="D187" s="248" t="s">
        <v>204</v>
      </c>
      <c r="E187" s="249" t="s">
        <v>1259</v>
      </c>
      <c r="F187" s="250" t="s">
        <v>1230</v>
      </c>
      <c r="G187" s="251" t="s">
        <v>942</v>
      </c>
      <c r="H187" s="252">
        <v>1</v>
      </c>
      <c r="I187" s="253"/>
      <c r="J187" s="254">
        <f>ROUND(I187*H187,2)</f>
        <v>0</v>
      </c>
      <c r="K187" s="255"/>
      <c r="L187" s="256"/>
      <c r="M187" s="257" t="s">
        <v>1</v>
      </c>
      <c r="N187" s="258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166</v>
      </c>
      <c r="AT187" s="246" t="s">
        <v>204</v>
      </c>
      <c r="AU187" s="246" t="s">
        <v>85</v>
      </c>
      <c r="AY187" s="14" t="s">
        <v>151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85</v>
      </c>
      <c r="BK187" s="247">
        <f>ROUND(I187*H187,2)</f>
        <v>0</v>
      </c>
      <c r="BL187" s="14" t="s">
        <v>157</v>
      </c>
      <c r="BM187" s="246" t="s">
        <v>327</v>
      </c>
    </row>
    <row r="188" s="2" customFormat="1" ht="16.5" customHeight="1">
      <c r="A188" s="35"/>
      <c r="B188" s="36"/>
      <c r="C188" s="248" t="s">
        <v>75</v>
      </c>
      <c r="D188" s="248" t="s">
        <v>204</v>
      </c>
      <c r="E188" s="249" t="s">
        <v>1260</v>
      </c>
      <c r="F188" s="250" t="s">
        <v>1232</v>
      </c>
      <c r="G188" s="251" t="s">
        <v>942</v>
      </c>
      <c r="H188" s="252">
        <v>1</v>
      </c>
      <c r="I188" s="253"/>
      <c r="J188" s="254">
        <f>ROUND(I188*H188,2)</f>
        <v>0</v>
      </c>
      <c r="K188" s="255"/>
      <c r="L188" s="256"/>
      <c r="M188" s="257" t="s">
        <v>1</v>
      </c>
      <c r="N188" s="258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166</v>
      </c>
      <c r="AT188" s="246" t="s">
        <v>204</v>
      </c>
      <c r="AU188" s="246" t="s">
        <v>85</v>
      </c>
      <c r="AY188" s="14" t="s">
        <v>151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85</v>
      </c>
      <c r="BK188" s="247">
        <f>ROUND(I188*H188,2)</f>
        <v>0</v>
      </c>
      <c r="BL188" s="14" t="s">
        <v>157</v>
      </c>
      <c r="BM188" s="246" t="s">
        <v>331</v>
      </c>
    </row>
    <row r="189" s="2" customFormat="1" ht="16.5" customHeight="1">
      <c r="A189" s="35"/>
      <c r="B189" s="36"/>
      <c r="C189" s="234" t="s">
        <v>75</v>
      </c>
      <c r="D189" s="234" t="s">
        <v>153</v>
      </c>
      <c r="E189" s="235" t="s">
        <v>1261</v>
      </c>
      <c r="F189" s="236" t="s">
        <v>1234</v>
      </c>
      <c r="G189" s="237" t="s">
        <v>942</v>
      </c>
      <c r="H189" s="238">
        <v>1</v>
      </c>
      <c r="I189" s="239"/>
      <c r="J189" s="240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157</v>
      </c>
      <c r="AT189" s="246" t="s">
        <v>153</v>
      </c>
      <c r="AU189" s="246" t="s">
        <v>85</v>
      </c>
      <c r="AY189" s="14" t="s">
        <v>151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157</v>
      </c>
      <c r="BM189" s="246" t="s">
        <v>334</v>
      </c>
    </row>
    <row r="190" s="2" customFormat="1" ht="16.5" customHeight="1">
      <c r="A190" s="35"/>
      <c r="B190" s="36"/>
      <c r="C190" s="234" t="s">
        <v>75</v>
      </c>
      <c r="D190" s="234" t="s">
        <v>153</v>
      </c>
      <c r="E190" s="235" t="s">
        <v>1208</v>
      </c>
      <c r="F190" s="236" t="s">
        <v>1209</v>
      </c>
      <c r="G190" s="237" t="s">
        <v>269</v>
      </c>
      <c r="H190" s="238">
        <v>1</v>
      </c>
      <c r="I190" s="239"/>
      <c r="J190" s="240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157</v>
      </c>
      <c r="AT190" s="246" t="s">
        <v>153</v>
      </c>
      <c r="AU190" s="246" t="s">
        <v>85</v>
      </c>
      <c r="AY190" s="14" t="s">
        <v>151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157</v>
      </c>
      <c r="BM190" s="246" t="s">
        <v>338</v>
      </c>
    </row>
    <row r="191" s="2" customFormat="1" ht="16.5" customHeight="1">
      <c r="A191" s="35"/>
      <c r="B191" s="36"/>
      <c r="C191" s="234" t="s">
        <v>75</v>
      </c>
      <c r="D191" s="234" t="s">
        <v>153</v>
      </c>
      <c r="E191" s="235" t="s">
        <v>1235</v>
      </c>
      <c r="F191" s="236" t="s">
        <v>1236</v>
      </c>
      <c r="G191" s="237" t="s">
        <v>218</v>
      </c>
      <c r="H191" s="238">
        <v>68</v>
      </c>
      <c r="I191" s="239"/>
      <c r="J191" s="240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157</v>
      </c>
      <c r="AT191" s="246" t="s">
        <v>153</v>
      </c>
      <c r="AU191" s="246" t="s">
        <v>85</v>
      </c>
      <c r="AY191" s="14" t="s">
        <v>151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85</v>
      </c>
      <c r="BK191" s="247">
        <f>ROUND(I191*H191,2)</f>
        <v>0</v>
      </c>
      <c r="BL191" s="14" t="s">
        <v>157</v>
      </c>
      <c r="BM191" s="246" t="s">
        <v>341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1262</v>
      </c>
      <c r="F192" s="232" t="s">
        <v>1263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SUM(P193:P198)</f>
        <v>0</v>
      </c>
      <c r="Q192" s="226"/>
      <c r="R192" s="227">
        <f>SUM(R193:R198)</f>
        <v>0</v>
      </c>
      <c r="S192" s="226"/>
      <c r="T192" s="228">
        <f>SUM(T193:T198)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81</v>
      </c>
      <c r="AT192" s="230" t="s">
        <v>74</v>
      </c>
      <c r="AU192" s="230" t="s">
        <v>81</v>
      </c>
      <c r="AY192" s="229" t="s">
        <v>151</v>
      </c>
      <c r="BK192" s="231">
        <f>SUM(BK193:BK198)</f>
        <v>0</v>
      </c>
    </row>
    <row r="193" s="2" customFormat="1" ht="16.5" customHeight="1">
      <c r="A193" s="35"/>
      <c r="B193" s="36"/>
      <c r="C193" s="248" t="s">
        <v>75</v>
      </c>
      <c r="D193" s="248" t="s">
        <v>204</v>
      </c>
      <c r="E193" s="249" t="s">
        <v>1264</v>
      </c>
      <c r="F193" s="250" t="s">
        <v>1265</v>
      </c>
      <c r="G193" s="251" t="s">
        <v>1266</v>
      </c>
      <c r="H193" s="252">
        <v>3</v>
      </c>
      <c r="I193" s="253"/>
      <c r="J193" s="254">
        <f>ROUND(I193*H193,2)</f>
        <v>0</v>
      </c>
      <c r="K193" s="255"/>
      <c r="L193" s="256"/>
      <c r="M193" s="257" t="s">
        <v>1</v>
      </c>
      <c r="N193" s="258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166</v>
      </c>
      <c r="AT193" s="246" t="s">
        <v>204</v>
      </c>
      <c r="AU193" s="246" t="s">
        <v>85</v>
      </c>
      <c r="AY193" s="14" t="s">
        <v>151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85</v>
      </c>
      <c r="BK193" s="247">
        <f>ROUND(I193*H193,2)</f>
        <v>0</v>
      </c>
      <c r="BL193" s="14" t="s">
        <v>157</v>
      </c>
      <c r="BM193" s="246" t="s">
        <v>345</v>
      </c>
    </row>
    <row r="194" s="2" customFormat="1" ht="24.15" customHeight="1">
      <c r="A194" s="35"/>
      <c r="B194" s="36"/>
      <c r="C194" s="248" t="s">
        <v>75</v>
      </c>
      <c r="D194" s="248" t="s">
        <v>204</v>
      </c>
      <c r="E194" s="249" t="s">
        <v>1267</v>
      </c>
      <c r="F194" s="250" t="s">
        <v>1268</v>
      </c>
      <c r="G194" s="251" t="s">
        <v>1266</v>
      </c>
      <c r="H194" s="252">
        <v>3</v>
      </c>
      <c r="I194" s="253"/>
      <c r="J194" s="254">
        <f>ROUND(I194*H194,2)</f>
        <v>0</v>
      </c>
      <c r="K194" s="255"/>
      <c r="L194" s="256"/>
      <c r="M194" s="257" t="s">
        <v>1</v>
      </c>
      <c r="N194" s="258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166</v>
      </c>
      <c r="AT194" s="246" t="s">
        <v>204</v>
      </c>
      <c r="AU194" s="246" t="s">
        <v>85</v>
      </c>
      <c r="AY194" s="14" t="s">
        <v>151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85</v>
      </c>
      <c r="BK194" s="247">
        <f>ROUND(I194*H194,2)</f>
        <v>0</v>
      </c>
      <c r="BL194" s="14" t="s">
        <v>157</v>
      </c>
      <c r="BM194" s="246" t="s">
        <v>348</v>
      </c>
    </row>
    <row r="195" s="2" customFormat="1" ht="16.5" customHeight="1">
      <c r="A195" s="35"/>
      <c r="B195" s="36"/>
      <c r="C195" s="248" t="s">
        <v>75</v>
      </c>
      <c r="D195" s="248" t="s">
        <v>204</v>
      </c>
      <c r="E195" s="249" t="s">
        <v>1269</v>
      </c>
      <c r="F195" s="250" t="s">
        <v>1270</v>
      </c>
      <c r="G195" s="251" t="s">
        <v>1266</v>
      </c>
      <c r="H195" s="252">
        <v>2</v>
      </c>
      <c r="I195" s="253"/>
      <c r="J195" s="254">
        <f>ROUND(I195*H195,2)</f>
        <v>0</v>
      </c>
      <c r="K195" s="255"/>
      <c r="L195" s="256"/>
      <c r="M195" s="257" t="s">
        <v>1</v>
      </c>
      <c r="N195" s="258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166</v>
      </c>
      <c r="AT195" s="246" t="s">
        <v>204</v>
      </c>
      <c r="AU195" s="246" t="s">
        <v>85</v>
      </c>
      <c r="AY195" s="14" t="s">
        <v>151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85</v>
      </c>
      <c r="BK195" s="247">
        <f>ROUND(I195*H195,2)</f>
        <v>0</v>
      </c>
      <c r="BL195" s="14" t="s">
        <v>157</v>
      </c>
      <c r="BM195" s="246" t="s">
        <v>352</v>
      </c>
    </row>
    <row r="196" s="2" customFormat="1" ht="16.5" customHeight="1">
      <c r="A196" s="35"/>
      <c r="B196" s="36"/>
      <c r="C196" s="248" t="s">
        <v>75</v>
      </c>
      <c r="D196" s="248" t="s">
        <v>204</v>
      </c>
      <c r="E196" s="249" t="s">
        <v>1271</v>
      </c>
      <c r="F196" s="250" t="s">
        <v>1272</v>
      </c>
      <c r="G196" s="251" t="s">
        <v>1266</v>
      </c>
      <c r="H196" s="252">
        <v>600</v>
      </c>
      <c r="I196" s="253"/>
      <c r="J196" s="254">
        <f>ROUND(I196*H196,2)</f>
        <v>0</v>
      </c>
      <c r="K196" s="255"/>
      <c r="L196" s="256"/>
      <c r="M196" s="257" t="s">
        <v>1</v>
      </c>
      <c r="N196" s="258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166</v>
      </c>
      <c r="AT196" s="246" t="s">
        <v>204</v>
      </c>
      <c r="AU196" s="246" t="s">
        <v>85</v>
      </c>
      <c r="AY196" s="14" t="s">
        <v>151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85</v>
      </c>
      <c r="BK196" s="247">
        <f>ROUND(I196*H196,2)</f>
        <v>0</v>
      </c>
      <c r="BL196" s="14" t="s">
        <v>157</v>
      </c>
      <c r="BM196" s="246" t="s">
        <v>355</v>
      </c>
    </row>
    <row r="197" s="2" customFormat="1" ht="16.5" customHeight="1">
      <c r="A197" s="35"/>
      <c r="B197" s="36"/>
      <c r="C197" s="234" t="s">
        <v>75</v>
      </c>
      <c r="D197" s="234" t="s">
        <v>153</v>
      </c>
      <c r="E197" s="235" t="s">
        <v>1273</v>
      </c>
      <c r="F197" s="236" t="s">
        <v>1209</v>
      </c>
      <c r="G197" s="237" t="s">
        <v>942</v>
      </c>
      <c r="H197" s="238">
        <v>1</v>
      </c>
      <c r="I197" s="239"/>
      <c r="J197" s="240">
        <f>ROUND(I197*H197,2)</f>
        <v>0</v>
      </c>
      <c r="K197" s="241"/>
      <c r="L197" s="41"/>
      <c r="M197" s="242" t="s">
        <v>1</v>
      </c>
      <c r="N197" s="243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157</v>
      </c>
      <c r="AT197" s="246" t="s">
        <v>153</v>
      </c>
      <c r="AU197" s="246" t="s">
        <v>85</v>
      </c>
      <c r="AY197" s="14" t="s">
        <v>151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85</v>
      </c>
      <c r="BK197" s="247">
        <f>ROUND(I197*H197,2)</f>
        <v>0</v>
      </c>
      <c r="BL197" s="14" t="s">
        <v>157</v>
      </c>
      <c r="BM197" s="246" t="s">
        <v>359</v>
      </c>
    </row>
    <row r="198" s="2" customFormat="1" ht="16.5" customHeight="1">
      <c r="A198" s="35"/>
      <c r="B198" s="36"/>
      <c r="C198" s="234" t="s">
        <v>75</v>
      </c>
      <c r="D198" s="234" t="s">
        <v>153</v>
      </c>
      <c r="E198" s="235" t="s">
        <v>1274</v>
      </c>
      <c r="F198" s="236" t="s">
        <v>1275</v>
      </c>
      <c r="G198" s="237" t="s">
        <v>942</v>
      </c>
      <c r="H198" s="238">
        <v>1</v>
      </c>
      <c r="I198" s="239"/>
      <c r="J198" s="240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157</v>
      </c>
      <c r="AT198" s="246" t="s">
        <v>153</v>
      </c>
      <c r="AU198" s="246" t="s">
        <v>85</v>
      </c>
      <c r="AY198" s="14" t="s">
        <v>151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85</v>
      </c>
      <c r="BK198" s="247">
        <f>ROUND(I198*H198,2)</f>
        <v>0</v>
      </c>
      <c r="BL198" s="14" t="s">
        <v>157</v>
      </c>
      <c r="BM198" s="246" t="s">
        <v>362</v>
      </c>
    </row>
    <row r="199" s="12" customFormat="1" ht="22.8" customHeight="1">
      <c r="A199" s="12"/>
      <c r="B199" s="218"/>
      <c r="C199" s="219"/>
      <c r="D199" s="220" t="s">
        <v>74</v>
      </c>
      <c r="E199" s="232" t="s">
        <v>1276</v>
      </c>
      <c r="F199" s="232" t="s">
        <v>1277</v>
      </c>
      <c r="G199" s="219"/>
      <c r="H199" s="219"/>
      <c r="I199" s="222"/>
      <c r="J199" s="233">
        <f>BK199</f>
        <v>0</v>
      </c>
      <c r="K199" s="219"/>
      <c r="L199" s="224"/>
      <c r="M199" s="225"/>
      <c r="N199" s="226"/>
      <c r="O199" s="226"/>
      <c r="P199" s="227">
        <f>SUM(P200:P211)</f>
        <v>0</v>
      </c>
      <c r="Q199" s="226"/>
      <c r="R199" s="227">
        <f>SUM(R200:R211)</f>
        <v>0</v>
      </c>
      <c r="S199" s="226"/>
      <c r="T199" s="228">
        <f>SUM(T200:T211)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9" t="s">
        <v>81</v>
      </c>
      <c r="AT199" s="230" t="s">
        <v>74</v>
      </c>
      <c r="AU199" s="230" t="s">
        <v>81</v>
      </c>
      <c r="AY199" s="229" t="s">
        <v>151</v>
      </c>
      <c r="BK199" s="231">
        <f>SUM(BK200:BK211)</f>
        <v>0</v>
      </c>
    </row>
    <row r="200" s="2" customFormat="1" ht="24.15" customHeight="1">
      <c r="A200" s="35"/>
      <c r="B200" s="36"/>
      <c r="C200" s="248" t="s">
        <v>75</v>
      </c>
      <c r="D200" s="248" t="s">
        <v>204</v>
      </c>
      <c r="E200" s="249" t="s">
        <v>1278</v>
      </c>
      <c r="F200" s="250" t="s">
        <v>1279</v>
      </c>
      <c r="G200" s="251" t="s">
        <v>269</v>
      </c>
      <c r="H200" s="252">
        <v>1</v>
      </c>
      <c r="I200" s="253"/>
      <c r="J200" s="254">
        <f>ROUND(I200*H200,2)</f>
        <v>0</v>
      </c>
      <c r="K200" s="255"/>
      <c r="L200" s="256"/>
      <c r="M200" s="257" t="s">
        <v>1</v>
      </c>
      <c r="N200" s="258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166</v>
      </c>
      <c r="AT200" s="246" t="s">
        <v>204</v>
      </c>
      <c r="AU200" s="246" t="s">
        <v>85</v>
      </c>
      <c r="AY200" s="14" t="s">
        <v>151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85</v>
      </c>
      <c r="BK200" s="247">
        <f>ROUND(I200*H200,2)</f>
        <v>0</v>
      </c>
      <c r="BL200" s="14" t="s">
        <v>157</v>
      </c>
      <c r="BM200" s="246" t="s">
        <v>366</v>
      </c>
    </row>
    <row r="201" s="2" customFormat="1" ht="16.5" customHeight="1">
      <c r="A201" s="35"/>
      <c r="B201" s="36"/>
      <c r="C201" s="248" t="s">
        <v>75</v>
      </c>
      <c r="D201" s="248" t="s">
        <v>204</v>
      </c>
      <c r="E201" s="249" t="s">
        <v>1280</v>
      </c>
      <c r="F201" s="250" t="s">
        <v>1281</v>
      </c>
      <c r="G201" s="251" t="s">
        <v>269</v>
      </c>
      <c r="H201" s="252">
        <v>1</v>
      </c>
      <c r="I201" s="253"/>
      <c r="J201" s="254">
        <f>ROUND(I201*H201,2)</f>
        <v>0</v>
      </c>
      <c r="K201" s="255"/>
      <c r="L201" s="256"/>
      <c r="M201" s="257" t="s">
        <v>1</v>
      </c>
      <c r="N201" s="258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166</v>
      </c>
      <c r="AT201" s="246" t="s">
        <v>204</v>
      </c>
      <c r="AU201" s="246" t="s">
        <v>85</v>
      </c>
      <c r="AY201" s="14" t="s">
        <v>151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85</v>
      </c>
      <c r="BK201" s="247">
        <f>ROUND(I201*H201,2)</f>
        <v>0</v>
      </c>
      <c r="BL201" s="14" t="s">
        <v>157</v>
      </c>
      <c r="BM201" s="246" t="s">
        <v>1282</v>
      </c>
    </row>
    <row r="202" s="2" customFormat="1" ht="16.5" customHeight="1">
      <c r="A202" s="35"/>
      <c r="B202" s="36"/>
      <c r="C202" s="248" t="s">
        <v>75</v>
      </c>
      <c r="D202" s="248" t="s">
        <v>204</v>
      </c>
      <c r="E202" s="249" t="s">
        <v>1283</v>
      </c>
      <c r="F202" s="250" t="s">
        <v>1284</v>
      </c>
      <c r="G202" s="251" t="s">
        <v>269</v>
      </c>
      <c r="H202" s="252">
        <v>1</v>
      </c>
      <c r="I202" s="253"/>
      <c r="J202" s="254">
        <f>ROUND(I202*H202,2)</f>
        <v>0</v>
      </c>
      <c r="K202" s="255"/>
      <c r="L202" s="256"/>
      <c r="M202" s="257" t="s">
        <v>1</v>
      </c>
      <c r="N202" s="258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166</v>
      </c>
      <c r="AT202" s="246" t="s">
        <v>204</v>
      </c>
      <c r="AU202" s="246" t="s">
        <v>85</v>
      </c>
      <c r="AY202" s="14" t="s">
        <v>151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85</v>
      </c>
      <c r="BK202" s="247">
        <f>ROUND(I202*H202,2)</f>
        <v>0</v>
      </c>
      <c r="BL202" s="14" t="s">
        <v>157</v>
      </c>
      <c r="BM202" s="246" t="s">
        <v>1285</v>
      </c>
    </row>
    <row r="203" s="2" customFormat="1" ht="49.05" customHeight="1">
      <c r="A203" s="35"/>
      <c r="B203" s="36"/>
      <c r="C203" s="234" t="s">
        <v>75</v>
      </c>
      <c r="D203" s="234" t="s">
        <v>153</v>
      </c>
      <c r="E203" s="235" t="s">
        <v>1286</v>
      </c>
      <c r="F203" s="236" t="s">
        <v>1287</v>
      </c>
      <c r="G203" s="237" t="s">
        <v>269</v>
      </c>
      <c r="H203" s="238">
        <v>1</v>
      </c>
      <c r="I203" s="239"/>
      <c r="J203" s="240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157</v>
      </c>
      <c r="AT203" s="246" t="s">
        <v>153</v>
      </c>
      <c r="AU203" s="246" t="s">
        <v>85</v>
      </c>
      <c r="AY203" s="14" t="s">
        <v>151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85</v>
      </c>
      <c r="BK203" s="247">
        <f>ROUND(I203*H203,2)</f>
        <v>0</v>
      </c>
      <c r="BL203" s="14" t="s">
        <v>157</v>
      </c>
      <c r="BM203" s="246" t="s">
        <v>376</v>
      </c>
    </row>
    <row r="204" s="2" customFormat="1" ht="16.5" customHeight="1">
      <c r="A204" s="35"/>
      <c r="B204" s="36"/>
      <c r="C204" s="248" t="s">
        <v>75</v>
      </c>
      <c r="D204" s="248" t="s">
        <v>204</v>
      </c>
      <c r="E204" s="249" t="s">
        <v>1288</v>
      </c>
      <c r="F204" s="250" t="s">
        <v>1289</v>
      </c>
      <c r="G204" s="251" t="s">
        <v>269</v>
      </c>
      <c r="H204" s="252">
        <v>1</v>
      </c>
      <c r="I204" s="253"/>
      <c r="J204" s="254">
        <f>ROUND(I204*H204,2)</f>
        <v>0</v>
      </c>
      <c r="K204" s="255"/>
      <c r="L204" s="256"/>
      <c r="M204" s="257" t="s">
        <v>1</v>
      </c>
      <c r="N204" s="258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166</v>
      </c>
      <c r="AT204" s="246" t="s">
        <v>204</v>
      </c>
      <c r="AU204" s="246" t="s">
        <v>85</v>
      </c>
      <c r="AY204" s="14" t="s">
        <v>151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85</v>
      </c>
      <c r="BK204" s="247">
        <f>ROUND(I204*H204,2)</f>
        <v>0</v>
      </c>
      <c r="BL204" s="14" t="s">
        <v>157</v>
      </c>
      <c r="BM204" s="246" t="s">
        <v>380</v>
      </c>
    </row>
    <row r="205" s="2" customFormat="1" ht="16.5" customHeight="1">
      <c r="A205" s="35"/>
      <c r="B205" s="36"/>
      <c r="C205" s="234" t="s">
        <v>75</v>
      </c>
      <c r="D205" s="234" t="s">
        <v>153</v>
      </c>
      <c r="E205" s="235" t="s">
        <v>1290</v>
      </c>
      <c r="F205" s="236" t="s">
        <v>1291</v>
      </c>
      <c r="G205" s="237" t="s">
        <v>269</v>
      </c>
      <c r="H205" s="238">
        <v>1</v>
      </c>
      <c r="I205" s="239"/>
      <c r="J205" s="240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157</v>
      </c>
      <c r="AT205" s="246" t="s">
        <v>153</v>
      </c>
      <c r="AU205" s="246" t="s">
        <v>85</v>
      </c>
      <c r="AY205" s="14" t="s">
        <v>151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85</v>
      </c>
      <c r="BK205" s="247">
        <f>ROUND(I205*H205,2)</f>
        <v>0</v>
      </c>
      <c r="BL205" s="14" t="s">
        <v>157</v>
      </c>
      <c r="BM205" s="246" t="s">
        <v>383</v>
      </c>
    </row>
    <row r="206" s="2" customFormat="1" ht="16.5" customHeight="1">
      <c r="A206" s="35"/>
      <c r="B206" s="36"/>
      <c r="C206" s="234" t="s">
        <v>75</v>
      </c>
      <c r="D206" s="234" t="s">
        <v>153</v>
      </c>
      <c r="E206" s="235" t="s">
        <v>1292</v>
      </c>
      <c r="F206" s="236" t="s">
        <v>1293</v>
      </c>
      <c r="G206" s="237" t="s">
        <v>269</v>
      </c>
      <c r="H206" s="238">
        <v>1</v>
      </c>
      <c r="I206" s="239"/>
      <c r="J206" s="240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157</v>
      </c>
      <c r="AT206" s="246" t="s">
        <v>153</v>
      </c>
      <c r="AU206" s="246" t="s">
        <v>85</v>
      </c>
      <c r="AY206" s="14" t="s">
        <v>151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85</v>
      </c>
      <c r="BK206" s="247">
        <f>ROUND(I206*H206,2)</f>
        <v>0</v>
      </c>
      <c r="BL206" s="14" t="s">
        <v>157</v>
      </c>
      <c r="BM206" s="246" t="s">
        <v>387</v>
      </c>
    </row>
    <row r="207" s="2" customFormat="1" ht="16.5" customHeight="1">
      <c r="A207" s="35"/>
      <c r="B207" s="36"/>
      <c r="C207" s="234" t="s">
        <v>75</v>
      </c>
      <c r="D207" s="234" t="s">
        <v>153</v>
      </c>
      <c r="E207" s="235" t="s">
        <v>1294</v>
      </c>
      <c r="F207" s="236" t="s">
        <v>1295</v>
      </c>
      <c r="G207" s="237" t="s">
        <v>269</v>
      </c>
      <c r="H207" s="238">
        <v>1</v>
      </c>
      <c r="I207" s="239"/>
      <c r="J207" s="240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157</v>
      </c>
      <c r="AT207" s="246" t="s">
        <v>153</v>
      </c>
      <c r="AU207" s="246" t="s">
        <v>85</v>
      </c>
      <c r="AY207" s="14" t="s">
        <v>151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85</v>
      </c>
      <c r="BK207" s="247">
        <f>ROUND(I207*H207,2)</f>
        <v>0</v>
      </c>
      <c r="BL207" s="14" t="s">
        <v>157</v>
      </c>
      <c r="BM207" s="246" t="s">
        <v>390</v>
      </c>
    </row>
    <row r="208" s="2" customFormat="1" ht="24.15" customHeight="1">
      <c r="A208" s="35"/>
      <c r="B208" s="36"/>
      <c r="C208" s="234" t="s">
        <v>75</v>
      </c>
      <c r="D208" s="234" t="s">
        <v>153</v>
      </c>
      <c r="E208" s="235" t="s">
        <v>1296</v>
      </c>
      <c r="F208" s="236" t="s">
        <v>1297</v>
      </c>
      <c r="G208" s="237" t="s">
        <v>269</v>
      </c>
      <c r="H208" s="238">
        <v>1</v>
      </c>
      <c r="I208" s="239"/>
      <c r="J208" s="240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157</v>
      </c>
      <c r="AT208" s="246" t="s">
        <v>153</v>
      </c>
      <c r="AU208" s="246" t="s">
        <v>85</v>
      </c>
      <c r="AY208" s="14" t="s">
        <v>151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85</v>
      </c>
      <c r="BK208" s="247">
        <f>ROUND(I208*H208,2)</f>
        <v>0</v>
      </c>
      <c r="BL208" s="14" t="s">
        <v>157</v>
      </c>
      <c r="BM208" s="246" t="s">
        <v>394</v>
      </c>
    </row>
    <row r="209" s="2" customFormat="1" ht="16.5" customHeight="1">
      <c r="A209" s="35"/>
      <c r="B209" s="36"/>
      <c r="C209" s="234" t="s">
        <v>75</v>
      </c>
      <c r="D209" s="234" t="s">
        <v>153</v>
      </c>
      <c r="E209" s="235" t="s">
        <v>1298</v>
      </c>
      <c r="F209" s="236" t="s">
        <v>1209</v>
      </c>
      <c r="G209" s="237" t="s">
        <v>269</v>
      </c>
      <c r="H209" s="238">
        <v>1</v>
      </c>
      <c r="I209" s="239"/>
      <c r="J209" s="240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157</v>
      </c>
      <c r="AT209" s="246" t="s">
        <v>153</v>
      </c>
      <c r="AU209" s="246" t="s">
        <v>85</v>
      </c>
      <c r="AY209" s="14" t="s">
        <v>151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85</v>
      </c>
      <c r="BK209" s="247">
        <f>ROUND(I209*H209,2)</f>
        <v>0</v>
      </c>
      <c r="BL209" s="14" t="s">
        <v>157</v>
      </c>
      <c r="BM209" s="246" t="s">
        <v>398</v>
      </c>
    </row>
    <row r="210" s="2" customFormat="1" ht="16.5" customHeight="1">
      <c r="A210" s="35"/>
      <c r="B210" s="36"/>
      <c r="C210" s="234" t="s">
        <v>75</v>
      </c>
      <c r="D210" s="234" t="s">
        <v>153</v>
      </c>
      <c r="E210" s="235" t="s">
        <v>1299</v>
      </c>
      <c r="F210" s="236" t="s">
        <v>1300</v>
      </c>
      <c r="G210" s="237" t="s">
        <v>269</v>
      </c>
      <c r="H210" s="238">
        <v>1</v>
      </c>
      <c r="I210" s="239"/>
      <c r="J210" s="240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157</v>
      </c>
      <c r="AT210" s="246" t="s">
        <v>153</v>
      </c>
      <c r="AU210" s="246" t="s">
        <v>85</v>
      </c>
      <c r="AY210" s="14" t="s">
        <v>151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85</v>
      </c>
      <c r="BK210" s="247">
        <f>ROUND(I210*H210,2)</f>
        <v>0</v>
      </c>
      <c r="BL210" s="14" t="s">
        <v>157</v>
      </c>
      <c r="BM210" s="246" t="s">
        <v>402</v>
      </c>
    </row>
    <row r="211" s="2" customFormat="1" ht="16.5" customHeight="1">
      <c r="A211" s="35"/>
      <c r="B211" s="36"/>
      <c r="C211" s="234" t="s">
        <v>75</v>
      </c>
      <c r="D211" s="234" t="s">
        <v>153</v>
      </c>
      <c r="E211" s="235" t="s">
        <v>1301</v>
      </c>
      <c r="F211" s="236" t="s">
        <v>1302</v>
      </c>
      <c r="G211" s="237" t="s">
        <v>269</v>
      </c>
      <c r="H211" s="238">
        <v>1</v>
      </c>
      <c r="I211" s="239"/>
      <c r="J211" s="240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157</v>
      </c>
      <c r="AT211" s="246" t="s">
        <v>153</v>
      </c>
      <c r="AU211" s="246" t="s">
        <v>85</v>
      </c>
      <c r="AY211" s="14" t="s">
        <v>151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85</v>
      </c>
      <c r="BK211" s="247">
        <f>ROUND(I211*H211,2)</f>
        <v>0</v>
      </c>
      <c r="BL211" s="14" t="s">
        <v>157</v>
      </c>
      <c r="BM211" s="246" t="s">
        <v>405</v>
      </c>
    </row>
    <row r="212" s="12" customFormat="1" ht="22.8" customHeight="1">
      <c r="A212" s="12"/>
      <c r="B212" s="218"/>
      <c r="C212" s="219"/>
      <c r="D212" s="220" t="s">
        <v>74</v>
      </c>
      <c r="E212" s="232" t="s">
        <v>1303</v>
      </c>
      <c r="F212" s="232" t="s">
        <v>1304</v>
      </c>
      <c r="G212" s="219"/>
      <c r="H212" s="219"/>
      <c r="I212" s="222"/>
      <c r="J212" s="233">
        <f>BK212</f>
        <v>0</v>
      </c>
      <c r="K212" s="219"/>
      <c r="L212" s="224"/>
      <c r="M212" s="225"/>
      <c r="N212" s="226"/>
      <c r="O212" s="226"/>
      <c r="P212" s="227">
        <f>SUM(P213:P235)</f>
        <v>0</v>
      </c>
      <c r="Q212" s="226"/>
      <c r="R212" s="227">
        <f>SUM(R213:R235)</f>
        <v>0</v>
      </c>
      <c r="S212" s="226"/>
      <c r="T212" s="228">
        <f>SUM(T213:T235)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9" t="s">
        <v>81</v>
      </c>
      <c r="AT212" s="230" t="s">
        <v>74</v>
      </c>
      <c r="AU212" s="230" t="s">
        <v>81</v>
      </c>
      <c r="AY212" s="229" t="s">
        <v>151</v>
      </c>
      <c r="BK212" s="231">
        <f>SUM(BK213:BK235)</f>
        <v>0</v>
      </c>
    </row>
    <row r="213" s="2" customFormat="1" ht="16.5" customHeight="1">
      <c r="A213" s="35"/>
      <c r="B213" s="36"/>
      <c r="C213" s="234" t="s">
        <v>75</v>
      </c>
      <c r="D213" s="234" t="s">
        <v>153</v>
      </c>
      <c r="E213" s="235" t="s">
        <v>1305</v>
      </c>
      <c r="F213" s="236" t="s">
        <v>1306</v>
      </c>
      <c r="G213" s="237" t="s">
        <v>218</v>
      </c>
      <c r="H213" s="238">
        <v>300</v>
      </c>
      <c r="I213" s="239"/>
      <c r="J213" s="240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157</v>
      </c>
      <c r="AT213" s="246" t="s">
        <v>153</v>
      </c>
      <c r="AU213" s="246" t="s">
        <v>85</v>
      </c>
      <c r="AY213" s="14" t="s">
        <v>151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85</v>
      </c>
      <c r="BK213" s="247">
        <f>ROUND(I213*H213,2)</f>
        <v>0</v>
      </c>
      <c r="BL213" s="14" t="s">
        <v>157</v>
      </c>
      <c r="BM213" s="246" t="s">
        <v>409</v>
      </c>
    </row>
    <row r="214" s="2" customFormat="1" ht="24.15" customHeight="1">
      <c r="A214" s="35"/>
      <c r="B214" s="36"/>
      <c r="C214" s="234" t="s">
        <v>75</v>
      </c>
      <c r="D214" s="234" t="s">
        <v>153</v>
      </c>
      <c r="E214" s="235" t="s">
        <v>1307</v>
      </c>
      <c r="F214" s="236" t="s">
        <v>1308</v>
      </c>
      <c r="G214" s="237" t="s">
        <v>218</v>
      </c>
      <c r="H214" s="238">
        <v>300</v>
      </c>
      <c r="I214" s="239"/>
      <c r="J214" s="240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157</v>
      </c>
      <c r="AT214" s="246" t="s">
        <v>153</v>
      </c>
      <c r="AU214" s="246" t="s">
        <v>85</v>
      </c>
      <c r="AY214" s="14" t="s">
        <v>151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85</v>
      </c>
      <c r="BK214" s="247">
        <f>ROUND(I214*H214,2)</f>
        <v>0</v>
      </c>
      <c r="BL214" s="14" t="s">
        <v>157</v>
      </c>
      <c r="BM214" s="246" t="s">
        <v>412</v>
      </c>
    </row>
    <row r="215" s="2" customFormat="1" ht="16.5" customHeight="1">
      <c r="A215" s="35"/>
      <c r="B215" s="36"/>
      <c r="C215" s="234" t="s">
        <v>75</v>
      </c>
      <c r="D215" s="234" t="s">
        <v>153</v>
      </c>
      <c r="E215" s="235" t="s">
        <v>1309</v>
      </c>
      <c r="F215" s="236" t="s">
        <v>1310</v>
      </c>
      <c r="G215" s="237" t="s">
        <v>269</v>
      </c>
      <c r="H215" s="238">
        <v>1</v>
      </c>
      <c r="I215" s="239"/>
      <c r="J215" s="240">
        <f>ROUND(I215*H215,2)</f>
        <v>0</v>
      </c>
      <c r="K215" s="241"/>
      <c r="L215" s="41"/>
      <c r="M215" s="242" t="s">
        <v>1</v>
      </c>
      <c r="N215" s="243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157</v>
      </c>
      <c r="AT215" s="246" t="s">
        <v>153</v>
      </c>
      <c r="AU215" s="246" t="s">
        <v>85</v>
      </c>
      <c r="AY215" s="14" t="s">
        <v>151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85</v>
      </c>
      <c r="BK215" s="247">
        <f>ROUND(I215*H215,2)</f>
        <v>0</v>
      </c>
      <c r="BL215" s="14" t="s">
        <v>157</v>
      </c>
      <c r="BM215" s="246" t="s">
        <v>416</v>
      </c>
    </row>
    <row r="216" s="2" customFormat="1" ht="16.5" customHeight="1">
      <c r="A216" s="35"/>
      <c r="B216" s="36"/>
      <c r="C216" s="234" t="s">
        <v>75</v>
      </c>
      <c r="D216" s="234" t="s">
        <v>153</v>
      </c>
      <c r="E216" s="235" t="s">
        <v>1311</v>
      </c>
      <c r="F216" s="236" t="s">
        <v>1312</v>
      </c>
      <c r="G216" s="237" t="s">
        <v>269</v>
      </c>
      <c r="H216" s="238">
        <v>3</v>
      </c>
      <c r="I216" s="239"/>
      <c r="J216" s="240">
        <f>ROUND(I216*H216,2)</f>
        <v>0</v>
      </c>
      <c r="K216" s="241"/>
      <c r="L216" s="41"/>
      <c r="M216" s="242" t="s">
        <v>1</v>
      </c>
      <c r="N216" s="243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157</v>
      </c>
      <c r="AT216" s="246" t="s">
        <v>153</v>
      </c>
      <c r="AU216" s="246" t="s">
        <v>85</v>
      </c>
      <c r="AY216" s="14" t="s">
        <v>151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85</v>
      </c>
      <c r="BK216" s="247">
        <f>ROUND(I216*H216,2)</f>
        <v>0</v>
      </c>
      <c r="BL216" s="14" t="s">
        <v>157</v>
      </c>
      <c r="BM216" s="246" t="s">
        <v>419</v>
      </c>
    </row>
    <row r="217" s="2" customFormat="1" ht="16.5" customHeight="1">
      <c r="A217" s="35"/>
      <c r="B217" s="36"/>
      <c r="C217" s="234" t="s">
        <v>75</v>
      </c>
      <c r="D217" s="234" t="s">
        <v>153</v>
      </c>
      <c r="E217" s="235" t="s">
        <v>1313</v>
      </c>
      <c r="F217" s="236" t="s">
        <v>1314</v>
      </c>
      <c r="G217" s="237" t="s">
        <v>942</v>
      </c>
      <c r="H217" s="238">
        <v>1</v>
      </c>
      <c r="I217" s="239"/>
      <c r="J217" s="240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157</v>
      </c>
      <c r="AT217" s="246" t="s">
        <v>153</v>
      </c>
      <c r="AU217" s="246" t="s">
        <v>85</v>
      </c>
      <c r="AY217" s="14" t="s">
        <v>151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85</v>
      </c>
      <c r="BK217" s="247">
        <f>ROUND(I217*H217,2)</f>
        <v>0</v>
      </c>
      <c r="BL217" s="14" t="s">
        <v>157</v>
      </c>
      <c r="BM217" s="246" t="s">
        <v>423</v>
      </c>
    </row>
    <row r="218" s="2" customFormat="1" ht="16.5" customHeight="1">
      <c r="A218" s="35"/>
      <c r="B218" s="36"/>
      <c r="C218" s="234" t="s">
        <v>75</v>
      </c>
      <c r="D218" s="234" t="s">
        <v>153</v>
      </c>
      <c r="E218" s="235" t="s">
        <v>1315</v>
      </c>
      <c r="F218" s="236" t="s">
        <v>1316</v>
      </c>
      <c r="G218" s="237" t="s">
        <v>1266</v>
      </c>
      <c r="H218" s="238">
        <v>290</v>
      </c>
      <c r="I218" s="239"/>
      <c r="J218" s="240">
        <f>ROUND(I218*H218,2)</f>
        <v>0</v>
      </c>
      <c r="K218" s="241"/>
      <c r="L218" s="41"/>
      <c r="M218" s="242" t="s">
        <v>1</v>
      </c>
      <c r="N218" s="243" t="s">
        <v>41</v>
      </c>
      <c r="O218" s="94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157</v>
      </c>
      <c r="AT218" s="246" t="s">
        <v>153</v>
      </c>
      <c r="AU218" s="246" t="s">
        <v>85</v>
      </c>
      <c r="AY218" s="14" t="s">
        <v>151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85</v>
      </c>
      <c r="BK218" s="247">
        <f>ROUND(I218*H218,2)</f>
        <v>0</v>
      </c>
      <c r="BL218" s="14" t="s">
        <v>157</v>
      </c>
      <c r="BM218" s="246" t="s">
        <v>426</v>
      </c>
    </row>
    <row r="219" s="2" customFormat="1" ht="24.15" customHeight="1">
      <c r="A219" s="35"/>
      <c r="B219" s="36"/>
      <c r="C219" s="234" t="s">
        <v>75</v>
      </c>
      <c r="D219" s="234" t="s">
        <v>153</v>
      </c>
      <c r="E219" s="235" t="s">
        <v>1317</v>
      </c>
      <c r="F219" s="236" t="s">
        <v>1318</v>
      </c>
      <c r="G219" s="237" t="s">
        <v>269</v>
      </c>
      <c r="H219" s="238">
        <v>1</v>
      </c>
      <c r="I219" s="239"/>
      <c r="J219" s="240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157</v>
      </c>
      <c r="AT219" s="246" t="s">
        <v>153</v>
      </c>
      <c r="AU219" s="246" t="s">
        <v>85</v>
      </c>
      <c r="AY219" s="14" t="s">
        <v>151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85</v>
      </c>
      <c r="BK219" s="247">
        <f>ROUND(I219*H219,2)</f>
        <v>0</v>
      </c>
      <c r="BL219" s="14" t="s">
        <v>157</v>
      </c>
      <c r="BM219" s="246" t="s">
        <v>430</v>
      </c>
    </row>
    <row r="220" s="2" customFormat="1" ht="49.05" customHeight="1">
      <c r="A220" s="35"/>
      <c r="B220" s="36"/>
      <c r="C220" s="234" t="s">
        <v>75</v>
      </c>
      <c r="D220" s="234" t="s">
        <v>153</v>
      </c>
      <c r="E220" s="235" t="s">
        <v>1319</v>
      </c>
      <c r="F220" s="236" t="s">
        <v>1320</v>
      </c>
      <c r="G220" s="237" t="s">
        <v>942</v>
      </c>
      <c r="H220" s="238">
        <v>1</v>
      </c>
      <c r="I220" s="239"/>
      <c r="J220" s="240">
        <f>ROUND(I220*H220,2)</f>
        <v>0</v>
      </c>
      <c r="K220" s="241"/>
      <c r="L220" s="41"/>
      <c r="M220" s="242" t="s">
        <v>1</v>
      </c>
      <c r="N220" s="243" t="s">
        <v>41</v>
      </c>
      <c r="O220" s="94"/>
      <c r="P220" s="244">
        <f>O220*H220</f>
        <v>0</v>
      </c>
      <c r="Q220" s="244">
        <v>0</v>
      </c>
      <c r="R220" s="244">
        <f>Q220*H220</f>
        <v>0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157</v>
      </c>
      <c r="AT220" s="246" t="s">
        <v>153</v>
      </c>
      <c r="AU220" s="246" t="s">
        <v>85</v>
      </c>
      <c r="AY220" s="14" t="s">
        <v>151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85</v>
      </c>
      <c r="BK220" s="247">
        <f>ROUND(I220*H220,2)</f>
        <v>0</v>
      </c>
      <c r="BL220" s="14" t="s">
        <v>157</v>
      </c>
      <c r="BM220" s="246" t="s">
        <v>433</v>
      </c>
    </row>
    <row r="221" s="2" customFormat="1" ht="16.5" customHeight="1">
      <c r="A221" s="35"/>
      <c r="B221" s="36"/>
      <c r="C221" s="234" t="s">
        <v>75</v>
      </c>
      <c r="D221" s="234" t="s">
        <v>153</v>
      </c>
      <c r="E221" s="235" t="s">
        <v>1321</v>
      </c>
      <c r="F221" s="236" t="s">
        <v>1322</v>
      </c>
      <c r="G221" s="237" t="s">
        <v>218</v>
      </c>
      <c r="H221" s="238">
        <v>90</v>
      </c>
      <c r="I221" s="239"/>
      <c r="J221" s="240">
        <f>ROUND(I221*H221,2)</f>
        <v>0</v>
      </c>
      <c r="K221" s="241"/>
      <c r="L221" s="41"/>
      <c r="M221" s="242" t="s">
        <v>1</v>
      </c>
      <c r="N221" s="243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157</v>
      </c>
      <c r="AT221" s="246" t="s">
        <v>153</v>
      </c>
      <c r="AU221" s="246" t="s">
        <v>85</v>
      </c>
      <c r="AY221" s="14" t="s">
        <v>151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85</v>
      </c>
      <c r="BK221" s="247">
        <f>ROUND(I221*H221,2)</f>
        <v>0</v>
      </c>
      <c r="BL221" s="14" t="s">
        <v>157</v>
      </c>
      <c r="BM221" s="246" t="s">
        <v>437</v>
      </c>
    </row>
    <row r="222" s="2" customFormat="1" ht="21.75" customHeight="1">
      <c r="A222" s="35"/>
      <c r="B222" s="36"/>
      <c r="C222" s="234" t="s">
        <v>75</v>
      </c>
      <c r="D222" s="234" t="s">
        <v>153</v>
      </c>
      <c r="E222" s="235" t="s">
        <v>1323</v>
      </c>
      <c r="F222" s="236" t="s">
        <v>1324</v>
      </c>
      <c r="G222" s="237" t="s">
        <v>269</v>
      </c>
      <c r="H222" s="238">
        <v>6</v>
      </c>
      <c r="I222" s="239"/>
      <c r="J222" s="240">
        <f>ROUND(I222*H222,2)</f>
        <v>0</v>
      </c>
      <c r="K222" s="241"/>
      <c r="L222" s="41"/>
      <c r="M222" s="242" t="s">
        <v>1</v>
      </c>
      <c r="N222" s="243" t="s">
        <v>41</v>
      </c>
      <c r="O222" s="94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6" t="s">
        <v>157</v>
      </c>
      <c r="AT222" s="246" t="s">
        <v>153</v>
      </c>
      <c r="AU222" s="246" t="s">
        <v>85</v>
      </c>
      <c r="AY222" s="14" t="s">
        <v>151</v>
      </c>
      <c r="BE222" s="247">
        <f>IF(N222="základná",J222,0)</f>
        <v>0</v>
      </c>
      <c r="BF222" s="247">
        <f>IF(N222="znížená",J222,0)</f>
        <v>0</v>
      </c>
      <c r="BG222" s="247">
        <f>IF(N222="zákl. prenesená",J222,0)</f>
        <v>0</v>
      </c>
      <c r="BH222" s="247">
        <f>IF(N222="zníž. prenesená",J222,0)</f>
        <v>0</v>
      </c>
      <c r="BI222" s="247">
        <f>IF(N222="nulová",J222,0)</f>
        <v>0</v>
      </c>
      <c r="BJ222" s="14" t="s">
        <v>85</v>
      </c>
      <c r="BK222" s="247">
        <f>ROUND(I222*H222,2)</f>
        <v>0</v>
      </c>
      <c r="BL222" s="14" t="s">
        <v>157</v>
      </c>
      <c r="BM222" s="246" t="s">
        <v>440</v>
      </c>
    </row>
    <row r="223" s="2" customFormat="1" ht="21.75" customHeight="1">
      <c r="A223" s="35"/>
      <c r="B223" s="36"/>
      <c r="C223" s="234" t="s">
        <v>75</v>
      </c>
      <c r="D223" s="234" t="s">
        <v>153</v>
      </c>
      <c r="E223" s="235" t="s">
        <v>1325</v>
      </c>
      <c r="F223" s="236" t="s">
        <v>1326</v>
      </c>
      <c r="G223" s="237" t="s">
        <v>269</v>
      </c>
      <c r="H223" s="238">
        <v>6</v>
      </c>
      <c r="I223" s="239"/>
      <c r="J223" s="240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157</v>
      </c>
      <c r="AT223" s="246" t="s">
        <v>153</v>
      </c>
      <c r="AU223" s="246" t="s">
        <v>85</v>
      </c>
      <c r="AY223" s="14" t="s">
        <v>151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85</v>
      </c>
      <c r="BK223" s="247">
        <f>ROUND(I223*H223,2)</f>
        <v>0</v>
      </c>
      <c r="BL223" s="14" t="s">
        <v>157</v>
      </c>
      <c r="BM223" s="246" t="s">
        <v>444</v>
      </c>
    </row>
    <row r="224" s="2" customFormat="1" ht="62.7" customHeight="1">
      <c r="A224" s="35"/>
      <c r="B224" s="36"/>
      <c r="C224" s="234" t="s">
        <v>75</v>
      </c>
      <c r="D224" s="234" t="s">
        <v>153</v>
      </c>
      <c r="E224" s="235" t="s">
        <v>1327</v>
      </c>
      <c r="F224" s="236" t="s">
        <v>1328</v>
      </c>
      <c r="G224" s="237" t="s">
        <v>942</v>
      </c>
      <c r="H224" s="238">
        <v>1</v>
      </c>
      <c r="I224" s="239"/>
      <c r="J224" s="240">
        <f>ROUND(I224*H224,2)</f>
        <v>0</v>
      </c>
      <c r="K224" s="241"/>
      <c r="L224" s="41"/>
      <c r="M224" s="242" t="s">
        <v>1</v>
      </c>
      <c r="N224" s="243" t="s">
        <v>41</v>
      </c>
      <c r="O224" s="94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157</v>
      </c>
      <c r="AT224" s="246" t="s">
        <v>153</v>
      </c>
      <c r="AU224" s="246" t="s">
        <v>85</v>
      </c>
      <c r="AY224" s="14" t="s">
        <v>151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85</v>
      </c>
      <c r="BK224" s="247">
        <f>ROUND(I224*H224,2)</f>
        <v>0</v>
      </c>
      <c r="BL224" s="14" t="s">
        <v>157</v>
      </c>
      <c r="BM224" s="246" t="s">
        <v>447</v>
      </c>
    </row>
    <row r="225" s="2" customFormat="1" ht="16.5" customHeight="1">
      <c r="A225" s="35"/>
      <c r="B225" s="36"/>
      <c r="C225" s="234" t="s">
        <v>75</v>
      </c>
      <c r="D225" s="234" t="s">
        <v>153</v>
      </c>
      <c r="E225" s="235" t="s">
        <v>1329</v>
      </c>
      <c r="F225" s="236" t="s">
        <v>1330</v>
      </c>
      <c r="G225" s="237" t="s">
        <v>218</v>
      </c>
      <c r="H225" s="238">
        <v>20</v>
      </c>
      <c r="I225" s="239"/>
      <c r="J225" s="240">
        <f>ROUND(I225*H225,2)</f>
        <v>0</v>
      </c>
      <c r="K225" s="241"/>
      <c r="L225" s="41"/>
      <c r="M225" s="242" t="s">
        <v>1</v>
      </c>
      <c r="N225" s="243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157</v>
      </c>
      <c r="AT225" s="246" t="s">
        <v>153</v>
      </c>
      <c r="AU225" s="246" t="s">
        <v>85</v>
      </c>
      <c r="AY225" s="14" t="s">
        <v>151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85</v>
      </c>
      <c r="BK225" s="247">
        <f>ROUND(I225*H225,2)</f>
        <v>0</v>
      </c>
      <c r="BL225" s="14" t="s">
        <v>157</v>
      </c>
      <c r="BM225" s="246" t="s">
        <v>451</v>
      </c>
    </row>
    <row r="226" s="2" customFormat="1" ht="24.15" customHeight="1">
      <c r="A226" s="35"/>
      <c r="B226" s="36"/>
      <c r="C226" s="234" t="s">
        <v>75</v>
      </c>
      <c r="D226" s="234" t="s">
        <v>153</v>
      </c>
      <c r="E226" s="235" t="s">
        <v>1331</v>
      </c>
      <c r="F226" s="236" t="s">
        <v>1332</v>
      </c>
      <c r="G226" s="237" t="s">
        <v>269</v>
      </c>
      <c r="H226" s="238">
        <v>2</v>
      </c>
      <c r="I226" s="239"/>
      <c r="J226" s="240">
        <f>ROUND(I226*H226,2)</f>
        <v>0</v>
      </c>
      <c r="K226" s="241"/>
      <c r="L226" s="41"/>
      <c r="M226" s="242" t="s">
        <v>1</v>
      </c>
      <c r="N226" s="243" t="s">
        <v>41</v>
      </c>
      <c r="O226" s="94"/>
      <c r="P226" s="244">
        <f>O226*H226</f>
        <v>0</v>
      </c>
      <c r="Q226" s="244">
        <v>0</v>
      </c>
      <c r="R226" s="244">
        <f>Q226*H226</f>
        <v>0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157</v>
      </c>
      <c r="AT226" s="246" t="s">
        <v>153</v>
      </c>
      <c r="AU226" s="246" t="s">
        <v>85</v>
      </c>
      <c r="AY226" s="14" t="s">
        <v>151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85</v>
      </c>
      <c r="BK226" s="247">
        <f>ROUND(I226*H226,2)</f>
        <v>0</v>
      </c>
      <c r="BL226" s="14" t="s">
        <v>157</v>
      </c>
      <c r="BM226" s="246" t="s">
        <v>454</v>
      </c>
    </row>
    <row r="227" s="2" customFormat="1" ht="16.5" customHeight="1">
      <c r="A227" s="35"/>
      <c r="B227" s="36"/>
      <c r="C227" s="234" t="s">
        <v>75</v>
      </c>
      <c r="D227" s="234" t="s">
        <v>153</v>
      </c>
      <c r="E227" s="235" t="s">
        <v>1333</v>
      </c>
      <c r="F227" s="236" t="s">
        <v>1334</v>
      </c>
      <c r="G227" s="237" t="s">
        <v>269</v>
      </c>
      <c r="H227" s="238">
        <v>2</v>
      </c>
      <c r="I227" s="239"/>
      <c r="J227" s="240">
        <f>ROUND(I227*H227,2)</f>
        <v>0</v>
      </c>
      <c r="K227" s="241"/>
      <c r="L227" s="41"/>
      <c r="M227" s="242" t="s">
        <v>1</v>
      </c>
      <c r="N227" s="243" t="s">
        <v>41</v>
      </c>
      <c r="O227" s="94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157</v>
      </c>
      <c r="AT227" s="246" t="s">
        <v>153</v>
      </c>
      <c r="AU227" s="246" t="s">
        <v>85</v>
      </c>
      <c r="AY227" s="14" t="s">
        <v>151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85</v>
      </c>
      <c r="BK227" s="247">
        <f>ROUND(I227*H227,2)</f>
        <v>0</v>
      </c>
      <c r="BL227" s="14" t="s">
        <v>157</v>
      </c>
      <c r="BM227" s="246" t="s">
        <v>459</v>
      </c>
    </row>
    <row r="228" s="2" customFormat="1" ht="21.75" customHeight="1">
      <c r="A228" s="35"/>
      <c r="B228" s="36"/>
      <c r="C228" s="234" t="s">
        <v>75</v>
      </c>
      <c r="D228" s="234" t="s">
        <v>153</v>
      </c>
      <c r="E228" s="235" t="s">
        <v>1335</v>
      </c>
      <c r="F228" s="236" t="s">
        <v>1336</v>
      </c>
      <c r="G228" s="237" t="s">
        <v>269</v>
      </c>
      <c r="H228" s="238">
        <v>0</v>
      </c>
      <c r="I228" s="239"/>
      <c r="J228" s="240">
        <f>ROUND(I228*H228,2)</f>
        <v>0</v>
      </c>
      <c r="K228" s="241"/>
      <c r="L228" s="41"/>
      <c r="M228" s="242" t="s">
        <v>1</v>
      </c>
      <c r="N228" s="243" t="s">
        <v>41</v>
      </c>
      <c r="O228" s="94"/>
      <c r="P228" s="244">
        <f>O228*H228</f>
        <v>0</v>
      </c>
      <c r="Q228" s="244">
        <v>0</v>
      </c>
      <c r="R228" s="244">
        <f>Q228*H228</f>
        <v>0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157</v>
      </c>
      <c r="AT228" s="246" t="s">
        <v>153</v>
      </c>
      <c r="AU228" s="246" t="s">
        <v>85</v>
      </c>
      <c r="AY228" s="14" t="s">
        <v>151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85</v>
      </c>
      <c r="BK228" s="247">
        <f>ROUND(I228*H228,2)</f>
        <v>0</v>
      </c>
      <c r="BL228" s="14" t="s">
        <v>157</v>
      </c>
      <c r="BM228" s="246" t="s">
        <v>462</v>
      </c>
    </row>
    <row r="229" s="2" customFormat="1" ht="16.5" customHeight="1">
      <c r="A229" s="35"/>
      <c r="B229" s="36"/>
      <c r="C229" s="234" t="s">
        <v>75</v>
      </c>
      <c r="D229" s="234" t="s">
        <v>153</v>
      </c>
      <c r="E229" s="235" t="s">
        <v>1337</v>
      </c>
      <c r="F229" s="236" t="s">
        <v>1338</v>
      </c>
      <c r="G229" s="237" t="s">
        <v>269</v>
      </c>
      <c r="H229" s="238">
        <v>2</v>
      </c>
      <c r="I229" s="239"/>
      <c r="J229" s="240">
        <f>ROUND(I229*H229,2)</f>
        <v>0</v>
      </c>
      <c r="K229" s="241"/>
      <c r="L229" s="41"/>
      <c r="M229" s="242" t="s">
        <v>1</v>
      </c>
      <c r="N229" s="243" t="s">
        <v>41</v>
      </c>
      <c r="O229" s="94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157</v>
      </c>
      <c r="AT229" s="246" t="s">
        <v>153</v>
      </c>
      <c r="AU229" s="246" t="s">
        <v>85</v>
      </c>
      <c r="AY229" s="14" t="s">
        <v>151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85</v>
      </c>
      <c r="BK229" s="247">
        <f>ROUND(I229*H229,2)</f>
        <v>0</v>
      </c>
      <c r="BL229" s="14" t="s">
        <v>157</v>
      </c>
      <c r="BM229" s="246" t="s">
        <v>466</v>
      </c>
    </row>
    <row r="230" s="2" customFormat="1" ht="16.5" customHeight="1">
      <c r="A230" s="35"/>
      <c r="B230" s="36"/>
      <c r="C230" s="234" t="s">
        <v>75</v>
      </c>
      <c r="D230" s="234" t="s">
        <v>153</v>
      </c>
      <c r="E230" s="235" t="s">
        <v>1339</v>
      </c>
      <c r="F230" s="236" t="s">
        <v>1340</v>
      </c>
      <c r="G230" s="237" t="s">
        <v>218</v>
      </c>
      <c r="H230" s="238">
        <v>10</v>
      </c>
      <c r="I230" s="239"/>
      <c r="J230" s="240">
        <f>ROUND(I230*H230,2)</f>
        <v>0</v>
      </c>
      <c r="K230" s="241"/>
      <c r="L230" s="41"/>
      <c r="M230" s="242" t="s">
        <v>1</v>
      </c>
      <c r="N230" s="243" t="s">
        <v>41</v>
      </c>
      <c r="O230" s="94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157</v>
      </c>
      <c r="AT230" s="246" t="s">
        <v>153</v>
      </c>
      <c r="AU230" s="246" t="s">
        <v>85</v>
      </c>
      <c r="AY230" s="14" t="s">
        <v>151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85</v>
      </c>
      <c r="BK230" s="247">
        <f>ROUND(I230*H230,2)</f>
        <v>0</v>
      </c>
      <c r="BL230" s="14" t="s">
        <v>157</v>
      </c>
      <c r="BM230" s="246" t="s">
        <v>469</v>
      </c>
    </row>
    <row r="231" s="2" customFormat="1" ht="16.5" customHeight="1">
      <c r="A231" s="35"/>
      <c r="B231" s="36"/>
      <c r="C231" s="234" t="s">
        <v>75</v>
      </c>
      <c r="D231" s="234" t="s">
        <v>153</v>
      </c>
      <c r="E231" s="235" t="s">
        <v>1341</v>
      </c>
      <c r="F231" s="236" t="s">
        <v>1342</v>
      </c>
      <c r="G231" s="237" t="s">
        <v>269</v>
      </c>
      <c r="H231" s="238">
        <v>10</v>
      </c>
      <c r="I231" s="239"/>
      <c r="J231" s="240">
        <f>ROUND(I231*H231,2)</f>
        <v>0</v>
      </c>
      <c r="K231" s="241"/>
      <c r="L231" s="41"/>
      <c r="M231" s="242" t="s">
        <v>1</v>
      </c>
      <c r="N231" s="243" t="s">
        <v>41</v>
      </c>
      <c r="O231" s="94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157</v>
      </c>
      <c r="AT231" s="246" t="s">
        <v>153</v>
      </c>
      <c r="AU231" s="246" t="s">
        <v>85</v>
      </c>
      <c r="AY231" s="14" t="s">
        <v>151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85</v>
      </c>
      <c r="BK231" s="247">
        <f>ROUND(I231*H231,2)</f>
        <v>0</v>
      </c>
      <c r="BL231" s="14" t="s">
        <v>157</v>
      </c>
      <c r="BM231" s="246" t="s">
        <v>473</v>
      </c>
    </row>
    <row r="232" s="2" customFormat="1" ht="16.5" customHeight="1">
      <c r="A232" s="35"/>
      <c r="B232" s="36"/>
      <c r="C232" s="234" t="s">
        <v>75</v>
      </c>
      <c r="D232" s="234" t="s">
        <v>153</v>
      </c>
      <c r="E232" s="235" t="s">
        <v>1343</v>
      </c>
      <c r="F232" s="236" t="s">
        <v>1344</v>
      </c>
      <c r="G232" s="237" t="s">
        <v>269</v>
      </c>
      <c r="H232" s="238">
        <v>1</v>
      </c>
      <c r="I232" s="239"/>
      <c r="J232" s="240">
        <f>ROUND(I232*H232,2)</f>
        <v>0</v>
      </c>
      <c r="K232" s="241"/>
      <c r="L232" s="41"/>
      <c r="M232" s="242" t="s">
        <v>1</v>
      </c>
      <c r="N232" s="243" t="s">
        <v>41</v>
      </c>
      <c r="O232" s="94"/>
      <c r="P232" s="244">
        <f>O232*H232</f>
        <v>0</v>
      </c>
      <c r="Q232" s="244">
        <v>0</v>
      </c>
      <c r="R232" s="244">
        <f>Q232*H232</f>
        <v>0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157</v>
      </c>
      <c r="AT232" s="246" t="s">
        <v>153</v>
      </c>
      <c r="AU232" s="246" t="s">
        <v>85</v>
      </c>
      <c r="AY232" s="14" t="s">
        <v>151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85</v>
      </c>
      <c r="BK232" s="247">
        <f>ROUND(I232*H232,2)</f>
        <v>0</v>
      </c>
      <c r="BL232" s="14" t="s">
        <v>157</v>
      </c>
      <c r="BM232" s="246" t="s">
        <v>476</v>
      </c>
    </row>
    <row r="233" s="2" customFormat="1" ht="16.5" customHeight="1">
      <c r="A233" s="35"/>
      <c r="B233" s="36"/>
      <c r="C233" s="234" t="s">
        <v>75</v>
      </c>
      <c r="D233" s="234" t="s">
        <v>153</v>
      </c>
      <c r="E233" s="235" t="s">
        <v>1345</v>
      </c>
      <c r="F233" s="236" t="s">
        <v>1248</v>
      </c>
      <c r="G233" s="237" t="s">
        <v>269</v>
      </c>
      <c r="H233" s="238">
        <v>1</v>
      </c>
      <c r="I233" s="239"/>
      <c r="J233" s="240">
        <f>ROUND(I233*H233,2)</f>
        <v>0</v>
      </c>
      <c r="K233" s="241"/>
      <c r="L233" s="41"/>
      <c r="M233" s="242" t="s">
        <v>1</v>
      </c>
      <c r="N233" s="243" t="s">
        <v>41</v>
      </c>
      <c r="O233" s="94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157</v>
      </c>
      <c r="AT233" s="246" t="s">
        <v>153</v>
      </c>
      <c r="AU233" s="246" t="s">
        <v>85</v>
      </c>
      <c r="AY233" s="14" t="s">
        <v>151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85</v>
      </c>
      <c r="BK233" s="247">
        <f>ROUND(I233*H233,2)</f>
        <v>0</v>
      </c>
      <c r="BL233" s="14" t="s">
        <v>157</v>
      </c>
      <c r="BM233" s="246" t="s">
        <v>480</v>
      </c>
    </row>
    <row r="234" s="2" customFormat="1" ht="16.5" customHeight="1">
      <c r="A234" s="35"/>
      <c r="B234" s="36"/>
      <c r="C234" s="234" t="s">
        <v>75</v>
      </c>
      <c r="D234" s="234" t="s">
        <v>153</v>
      </c>
      <c r="E234" s="235" t="s">
        <v>1346</v>
      </c>
      <c r="F234" s="236" t="s">
        <v>1209</v>
      </c>
      <c r="G234" s="237" t="s">
        <v>269</v>
      </c>
      <c r="H234" s="238">
        <v>1</v>
      </c>
      <c r="I234" s="239"/>
      <c r="J234" s="240">
        <f>ROUND(I234*H234,2)</f>
        <v>0</v>
      </c>
      <c r="K234" s="241"/>
      <c r="L234" s="41"/>
      <c r="M234" s="242" t="s">
        <v>1</v>
      </c>
      <c r="N234" s="243" t="s">
        <v>41</v>
      </c>
      <c r="O234" s="94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6" t="s">
        <v>157</v>
      </c>
      <c r="AT234" s="246" t="s">
        <v>153</v>
      </c>
      <c r="AU234" s="246" t="s">
        <v>85</v>
      </c>
      <c r="AY234" s="14" t="s">
        <v>151</v>
      </c>
      <c r="BE234" s="247">
        <f>IF(N234="základná",J234,0)</f>
        <v>0</v>
      </c>
      <c r="BF234" s="247">
        <f>IF(N234="znížená",J234,0)</f>
        <v>0</v>
      </c>
      <c r="BG234" s="247">
        <f>IF(N234="zákl. prenesená",J234,0)</f>
        <v>0</v>
      </c>
      <c r="BH234" s="247">
        <f>IF(N234="zníž. prenesená",J234,0)</f>
        <v>0</v>
      </c>
      <c r="BI234" s="247">
        <f>IF(N234="nulová",J234,0)</f>
        <v>0</v>
      </c>
      <c r="BJ234" s="14" t="s">
        <v>85</v>
      </c>
      <c r="BK234" s="247">
        <f>ROUND(I234*H234,2)</f>
        <v>0</v>
      </c>
      <c r="BL234" s="14" t="s">
        <v>157</v>
      </c>
      <c r="BM234" s="246" t="s">
        <v>483</v>
      </c>
    </row>
    <row r="235" s="2" customFormat="1" ht="37.8" customHeight="1">
      <c r="A235" s="35"/>
      <c r="B235" s="36"/>
      <c r="C235" s="234" t="s">
        <v>75</v>
      </c>
      <c r="D235" s="234" t="s">
        <v>153</v>
      </c>
      <c r="E235" s="235" t="s">
        <v>1347</v>
      </c>
      <c r="F235" s="236" t="s">
        <v>1348</v>
      </c>
      <c r="G235" s="237" t="s">
        <v>269</v>
      </c>
      <c r="H235" s="238">
        <v>1</v>
      </c>
      <c r="I235" s="239"/>
      <c r="J235" s="240">
        <f>ROUND(I235*H235,2)</f>
        <v>0</v>
      </c>
      <c r="K235" s="241"/>
      <c r="L235" s="41"/>
      <c r="M235" s="242" t="s">
        <v>1</v>
      </c>
      <c r="N235" s="243" t="s">
        <v>41</v>
      </c>
      <c r="O235" s="94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6" t="s">
        <v>157</v>
      </c>
      <c r="AT235" s="246" t="s">
        <v>153</v>
      </c>
      <c r="AU235" s="246" t="s">
        <v>85</v>
      </c>
      <c r="AY235" s="14" t="s">
        <v>151</v>
      </c>
      <c r="BE235" s="247">
        <f>IF(N235="základná",J235,0)</f>
        <v>0</v>
      </c>
      <c r="BF235" s="247">
        <f>IF(N235="znížená",J235,0)</f>
        <v>0</v>
      </c>
      <c r="BG235" s="247">
        <f>IF(N235="zákl. prenesená",J235,0)</f>
        <v>0</v>
      </c>
      <c r="BH235" s="247">
        <f>IF(N235="zníž. prenesená",J235,0)</f>
        <v>0</v>
      </c>
      <c r="BI235" s="247">
        <f>IF(N235="nulová",J235,0)</f>
        <v>0</v>
      </c>
      <c r="BJ235" s="14" t="s">
        <v>85</v>
      </c>
      <c r="BK235" s="247">
        <f>ROUND(I235*H235,2)</f>
        <v>0</v>
      </c>
      <c r="BL235" s="14" t="s">
        <v>157</v>
      </c>
      <c r="BM235" s="246" t="s">
        <v>487</v>
      </c>
    </row>
    <row r="236" s="12" customFormat="1" ht="22.8" customHeight="1">
      <c r="A236" s="12"/>
      <c r="B236" s="218"/>
      <c r="C236" s="219"/>
      <c r="D236" s="220" t="s">
        <v>74</v>
      </c>
      <c r="E236" s="232" t="s">
        <v>1349</v>
      </c>
      <c r="F236" s="232" t="s">
        <v>1350</v>
      </c>
      <c r="G236" s="219"/>
      <c r="H236" s="219"/>
      <c r="I236" s="222"/>
      <c r="J236" s="233">
        <f>BK236</f>
        <v>0</v>
      </c>
      <c r="K236" s="219"/>
      <c r="L236" s="224"/>
      <c r="M236" s="225"/>
      <c r="N236" s="226"/>
      <c r="O236" s="226"/>
      <c r="P236" s="227">
        <f>SUM(P237:P247)</f>
        <v>0</v>
      </c>
      <c r="Q236" s="226"/>
      <c r="R236" s="227">
        <f>SUM(R237:R247)</f>
        <v>0</v>
      </c>
      <c r="S236" s="226"/>
      <c r="T236" s="228">
        <f>SUM(T237:T247)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29" t="s">
        <v>81</v>
      </c>
      <c r="AT236" s="230" t="s">
        <v>74</v>
      </c>
      <c r="AU236" s="230" t="s">
        <v>81</v>
      </c>
      <c r="AY236" s="229" t="s">
        <v>151</v>
      </c>
      <c r="BK236" s="231">
        <f>SUM(BK237:BK247)</f>
        <v>0</v>
      </c>
    </row>
    <row r="237" s="2" customFormat="1" ht="16.5" customHeight="1">
      <c r="A237" s="35"/>
      <c r="B237" s="36"/>
      <c r="C237" s="234" t="s">
        <v>75</v>
      </c>
      <c r="D237" s="234" t="s">
        <v>153</v>
      </c>
      <c r="E237" s="235" t="s">
        <v>1351</v>
      </c>
      <c r="F237" s="236" t="s">
        <v>1352</v>
      </c>
      <c r="G237" s="237" t="s">
        <v>269</v>
      </c>
      <c r="H237" s="238">
        <v>1</v>
      </c>
      <c r="I237" s="239"/>
      <c r="J237" s="240">
        <f>ROUND(I237*H237,2)</f>
        <v>0</v>
      </c>
      <c r="K237" s="241"/>
      <c r="L237" s="41"/>
      <c r="M237" s="242" t="s">
        <v>1</v>
      </c>
      <c r="N237" s="243" t="s">
        <v>41</v>
      </c>
      <c r="O237" s="94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157</v>
      </c>
      <c r="AT237" s="246" t="s">
        <v>153</v>
      </c>
      <c r="AU237" s="246" t="s">
        <v>85</v>
      </c>
      <c r="AY237" s="14" t="s">
        <v>151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85</v>
      </c>
      <c r="BK237" s="247">
        <f>ROUND(I237*H237,2)</f>
        <v>0</v>
      </c>
      <c r="BL237" s="14" t="s">
        <v>157</v>
      </c>
      <c r="BM237" s="246" t="s">
        <v>490</v>
      </c>
    </row>
    <row r="238" s="2" customFormat="1" ht="24.15" customHeight="1">
      <c r="A238" s="35"/>
      <c r="B238" s="36"/>
      <c r="C238" s="234" t="s">
        <v>75</v>
      </c>
      <c r="D238" s="234" t="s">
        <v>153</v>
      </c>
      <c r="E238" s="235" t="s">
        <v>1353</v>
      </c>
      <c r="F238" s="236" t="s">
        <v>1354</v>
      </c>
      <c r="G238" s="237" t="s">
        <v>269</v>
      </c>
      <c r="H238" s="238">
        <v>1</v>
      </c>
      <c r="I238" s="239"/>
      <c r="J238" s="240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157</v>
      </c>
      <c r="AT238" s="246" t="s">
        <v>153</v>
      </c>
      <c r="AU238" s="246" t="s">
        <v>85</v>
      </c>
      <c r="AY238" s="14" t="s">
        <v>151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85</v>
      </c>
      <c r="BK238" s="247">
        <f>ROUND(I238*H238,2)</f>
        <v>0</v>
      </c>
      <c r="BL238" s="14" t="s">
        <v>157</v>
      </c>
      <c r="BM238" s="246" t="s">
        <v>494</v>
      </c>
    </row>
    <row r="239" s="2" customFormat="1" ht="16.5" customHeight="1">
      <c r="A239" s="35"/>
      <c r="B239" s="36"/>
      <c r="C239" s="234" t="s">
        <v>75</v>
      </c>
      <c r="D239" s="234" t="s">
        <v>153</v>
      </c>
      <c r="E239" s="235" t="s">
        <v>1355</v>
      </c>
      <c r="F239" s="236" t="s">
        <v>1356</v>
      </c>
      <c r="G239" s="237" t="s">
        <v>269</v>
      </c>
      <c r="H239" s="238">
        <v>1</v>
      </c>
      <c r="I239" s="239"/>
      <c r="J239" s="240">
        <f>ROUND(I239*H239,2)</f>
        <v>0</v>
      </c>
      <c r="K239" s="241"/>
      <c r="L239" s="41"/>
      <c r="M239" s="242" t="s">
        <v>1</v>
      </c>
      <c r="N239" s="243" t="s">
        <v>41</v>
      </c>
      <c r="O239" s="94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6" t="s">
        <v>157</v>
      </c>
      <c r="AT239" s="246" t="s">
        <v>153</v>
      </c>
      <c r="AU239" s="246" t="s">
        <v>85</v>
      </c>
      <c r="AY239" s="14" t="s">
        <v>151</v>
      </c>
      <c r="BE239" s="247">
        <f>IF(N239="základná",J239,0)</f>
        <v>0</v>
      </c>
      <c r="BF239" s="247">
        <f>IF(N239="znížená",J239,0)</f>
        <v>0</v>
      </c>
      <c r="BG239" s="247">
        <f>IF(N239="zákl. prenesená",J239,0)</f>
        <v>0</v>
      </c>
      <c r="BH239" s="247">
        <f>IF(N239="zníž. prenesená",J239,0)</f>
        <v>0</v>
      </c>
      <c r="BI239" s="247">
        <f>IF(N239="nulová",J239,0)</f>
        <v>0</v>
      </c>
      <c r="BJ239" s="14" t="s">
        <v>85</v>
      </c>
      <c r="BK239" s="247">
        <f>ROUND(I239*H239,2)</f>
        <v>0</v>
      </c>
      <c r="BL239" s="14" t="s">
        <v>157</v>
      </c>
      <c r="BM239" s="246" t="s">
        <v>497</v>
      </c>
    </row>
    <row r="240" s="2" customFormat="1" ht="16.5" customHeight="1">
      <c r="A240" s="35"/>
      <c r="B240" s="36"/>
      <c r="C240" s="234" t="s">
        <v>75</v>
      </c>
      <c r="D240" s="234" t="s">
        <v>153</v>
      </c>
      <c r="E240" s="235" t="s">
        <v>1357</v>
      </c>
      <c r="F240" s="236" t="s">
        <v>1358</v>
      </c>
      <c r="G240" s="237" t="s">
        <v>269</v>
      </c>
      <c r="H240" s="238">
        <v>1</v>
      </c>
      <c r="I240" s="239"/>
      <c r="J240" s="240">
        <f>ROUND(I240*H240,2)</f>
        <v>0</v>
      </c>
      <c r="K240" s="241"/>
      <c r="L240" s="41"/>
      <c r="M240" s="242" t="s">
        <v>1</v>
      </c>
      <c r="N240" s="243" t="s">
        <v>41</v>
      </c>
      <c r="O240" s="94"/>
      <c r="P240" s="244">
        <f>O240*H240</f>
        <v>0</v>
      </c>
      <c r="Q240" s="244">
        <v>0</v>
      </c>
      <c r="R240" s="244">
        <f>Q240*H240</f>
        <v>0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157</v>
      </c>
      <c r="AT240" s="246" t="s">
        <v>153</v>
      </c>
      <c r="AU240" s="246" t="s">
        <v>85</v>
      </c>
      <c r="AY240" s="14" t="s">
        <v>151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85</v>
      </c>
      <c r="BK240" s="247">
        <f>ROUND(I240*H240,2)</f>
        <v>0</v>
      </c>
      <c r="BL240" s="14" t="s">
        <v>157</v>
      </c>
      <c r="BM240" s="246" t="s">
        <v>501</v>
      </c>
    </row>
    <row r="241" s="2" customFormat="1" ht="16.5" customHeight="1">
      <c r="A241" s="35"/>
      <c r="B241" s="36"/>
      <c r="C241" s="234" t="s">
        <v>75</v>
      </c>
      <c r="D241" s="234" t="s">
        <v>153</v>
      </c>
      <c r="E241" s="235" t="s">
        <v>1359</v>
      </c>
      <c r="F241" s="236" t="s">
        <v>1360</v>
      </c>
      <c r="G241" s="237" t="s">
        <v>269</v>
      </c>
      <c r="H241" s="238">
        <v>1</v>
      </c>
      <c r="I241" s="239"/>
      <c r="J241" s="240">
        <f>ROUND(I241*H241,2)</f>
        <v>0</v>
      </c>
      <c r="K241" s="241"/>
      <c r="L241" s="41"/>
      <c r="M241" s="242" t="s">
        <v>1</v>
      </c>
      <c r="N241" s="243" t="s">
        <v>41</v>
      </c>
      <c r="O241" s="94"/>
      <c r="P241" s="244">
        <f>O241*H241</f>
        <v>0</v>
      </c>
      <c r="Q241" s="244">
        <v>0</v>
      </c>
      <c r="R241" s="244">
        <f>Q241*H241</f>
        <v>0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157</v>
      </c>
      <c r="AT241" s="246" t="s">
        <v>153</v>
      </c>
      <c r="AU241" s="246" t="s">
        <v>85</v>
      </c>
      <c r="AY241" s="14" t="s">
        <v>151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85</v>
      </c>
      <c r="BK241" s="247">
        <f>ROUND(I241*H241,2)</f>
        <v>0</v>
      </c>
      <c r="BL241" s="14" t="s">
        <v>157</v>
      </c>
      <c r="BM241" s="246" t="s">
        <v>504</v>
      </c>
    </row>
    <row r="242" s="2" customFormat="1" ht="16.5" customHeight="1">
      <c r="A242" s="35"/>
      <c r="B242" s="36"/>
      <c r="C242" s="234" t="s">
        <v>75</v>
      </c>
      <c r="D242" s="234" t="s">
        <v>153</v>
      </c>
      <c r="E242" s="235" t="s">
        <v>1361</v>
      </c>
      <c r="F242" s="236" t="s">
        <v>1362</v>
      </c>
      <c r="G242" s="237" t="s">
        <v>269</v>
      </c>
      <c r="H242" s="238">
        <v>1</v>
      </c>
      <c r="I242" s="239"/>
      <c r="J242" s="240">
        <f>ROUND(I242*H242,2)</f>
        <v>0</v>
      </c>
      <c r="K242" s="241"/>
      <c r="L242" s="41"/>
      <c r="M242" s="242" t="s">
        <v>1</v>
      </c>
      <c r="N242" s="243" t="s">
        <v>41</v>
      </c>
      <c r="O242" s="94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157</v>
      </c>
      <c r="AT242" s="246" t="s">
        <v>153</v>
      </c>
      <c r="AU242" s="246" t="s">
        <v>85</v>
      </c>
      <c r="AY242" s="14" t="s">
        <v>151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85</v>
      </c>
      <c r="BK242" s="247">
        <f>ROUND(I242*H242,2)</f>
        <v>0</v>
      </c>
      <c r="BL242" s="14" t="s">
        <v>157</v>
      </c>
      <c r="BM242" s="246" t="s">
        <v>508</v>
      </c>
    </row>
    <row r="243" s="2" customFormat="1" ht="16.5" customHeight="1">
      <c r="A243" s="35"/>
      <c r="B243" s="36"/>
      <c r="C243" s="234" t="s">
        <v>75</v>
      </c>
      <c r="D243" s="234" t="s">
        <v>153</v>
      </c>
      <c r="E243" s="235" t="s">
        <v>1363</v>
      </c>
      <c r="F243" s="236" t="s">
        <v>1364</v>
      </c>
      <c r="G243" s="237" t="s">
        <v>269</v>
      </c>
      <c r="H243" s="238">
        <v>1</v>
      </c>
      <c r="I243" s="239"/>
      <c r="J243" s="240">
        <f>ROUND(I243*H243,2)</f>
        <v>0</v>
      </c>
      <c r="K243" s="241"/>
      <c r="L243" s="41"/>
      <c r="M243" s="242" t="s">
        <v>1</v>
      </c>
      <c r="N243" s="243" t="s">
        <v>41</v>
      </c>
      <c r="O243" s="94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157</v>
      </c>
      <c r="AT243" s="246" t="s">
        <v>153</v>
      </c>
      <c r="AU243" s="246" t="s">
        <v>85</v>
      </c>
      <c r="AY243" s="14" t="s">
        <v>151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85</v>
      </c>
      <c r="BK243" s="247">
        <f>ROUND(I243*H243,2)</f>
        <v>0</v>
      </c>
      <c r="BL243" s="14" t="s">
        <v>157</v>
      </c>
      <c r="BM243" s="246" t="s">
        <v>511</v>
      </c>
    </row>
    <row r="244" s="2" customFormat="1" ht="16.5" customHeight="1">
      <c r="A244" s="35"/>
      <c r="B244" s="36"/>
      <c r="C244" s="234" t="s">
        <v>75</v>
      </c>
      <c r="D244" s="234" t="s">
        <v>153</v>
      </c>
      <c r="E244" s="235" t="s">
        <v>1365</v>
      </c>
      <c r="F244" s="236" t="s">
        <v>1366</v>
      </c>
      <c r="G244" s="237" t="s">
        <v>269</v>
      </c>
      <c r="H244" s="238">
        <v>1</v>
      </c>
      <c r="I244" s="239"/>
      <c r="J244" s="240">
        <f>ROUND(I244*H244,2)</f>
        <v>0</v>
      </c>
      <c r="K244" s="241"/>
      <c r="L244" s="41"/>
      <c r="M244" s="242" t="s">
        <v>1</v>
      </c>
      <c r="N244" s="243" t="s">
        <v>41</v>
      </c>
      <c r="O244" s="94"/>
      <c r="P244" s="244">
        <f>O244*H244</f>
        <v>0</v>
      </c>
      <c r="Q244" s="244">
        <v>0</v>
      </c>
      <c r="R244" s="244">
        <f>Q244*H244</f>
        <v>0</v>
      </c>
      <c r="S244" s="244">
        <v>0</v>
      </c>
      <c r="T244" s="24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6" t="s">
        <v>157</v>
      </c>
      <c r="AT244" s="246" t="s">
        <v>153</v>
      </c>
      <c r="AU244" s="246" t="s">
        <v>85</v>
      </c>
      <c r="AY244" s="14" t="s">
        <v>151</v>
      </c>
      <c r="BE244" s="247">
        <f>IF(N244="základná",J244,0)</f>
        <v>0</v>
      </c>
      <c r="BF244" s="247">
        <f>IF(N244="znížená",J244,0)</f>
        <v>0</v>
      </c>
      <c r="BG244" s="247">
        <f>IF(N244="zákl. prenesená",J244,0)</f>
        <v>0</v>
      </c>
      <c r="BH244" s="247">
        <f>IF(N244="zníž. prenesená",J244,0)</f>
        <v>0</v>
      </c>
      <c r="BI244" s="247">
        <f>IF(N244="nulová",J244,0)</f>
        <v>0</v>
      </c>
      <c r="BJ244" s="14" t="s">
        <v>85</v>
      </c>
      <c r="BK244" s="247">
        <f>ROUND(I244*H244,2)</f>
        <v>0</v>
      </c>
      <c r="BL244" s="14" t="s">
        <v>157</v>
      </c>
      <c r="BM244" s="246" t="s">
        <v>515</v>
      </c>
    </row>
    <row r="245" s="2" customFormat="1" ht="16.5" customHeight="1">
      <c r="A245" s="35"/>
      <c r="B245" s="36"/>
      <c r="C245" s="234" t="s">
        <v>75</v>
      </c>
      <c r="D245" s="234" t="s">
        <v>153</v>
      </c>
      <c r="E245" s="235" t="s">
        <v>1367</v>
      </c>
      <c r="F245" s="236" t="s">
        <v>1242</v>
      </c>
      <c r="G245" s="237" t="s">
        <v>269</v>
      </c>
      <c r="H245" s="238">
        <v>1</v>
      </c>
      <c r="I245" s="239"/>
      <c r="J245" s="240">
        <f>ROUND(I245*H245,2)</f>
        <v>0</v>
      </c>
      <c r="K245" s="241"/>
      <c r="L245" s="41"/>
      <c r="M245" s="242" t="s">
        <v>1</v>
      </c>
      <c r="N245" s="243" t="s">
        <v>41</v>
      </c>
      <c r="O245" s="94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157</v>
      </c>
      <c r="AT245" s="246" t="s">
        <v>153</v>
      </c>
      <c r="AU245" s="246" t="s">
        <v>85</v>
      </c>
      <c r="AY245" s="14" t="s">
        <v>151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85</v>
      </c>
      <c r="BK245" s="247">
        <f>ROUND(I245*H245,2)</f>
        <v>0</v>
      </c>
      <c r="BL245" s="14" t="s">
        <v>157</v>
      </c>
      <c r="BM245" s="246" t="s">
        <v>518</v>
      </c>
    </row>
    <row r="246" s="2" customFormat="1" ht="24.15" customHeight="1">
      <c r="A246" s="35"/>
      <c r="B246" s="36"/>
      <c r="C246" s="234" t="s">
        <v>75</v>
      </c>
      <c r="D246" s="234" t="s">
        <v>153</v>
      </c>
      <c r="E246" s="235" t="s">
        <v>1368</v>
      </c>
      <c r="F246" s="236" t="s">
        <v>1369</v>
      </c>
      <c r="G246" s="237" t="s">
        <v>269</v>
      </c>
      <c r="H246" s="238">
        <v>1</v>
      </c>
      <c r="I246" s="239"/>
      <c r="J246" s="240">
        <f>ROUND(I246*H246,2)</f>
        <v>0</v>
      </c>
      <c r="K246" s="241"/>
      <c r="L246" s="41"/>
      <c r="M246" s="242" t="s">
        <v>1</v>
      </c>
      <c r="N246" s="243" t="s">
        <v>41</v>
      </c>
      <c r="O246" s="94"/>
      <c r="P246" s="244">
        <f>O246*H246</f>
        <v>0</v>
      </c>
      <c r="Q246" s="244">
        <v>0</v>
      </c>
      <c r="R246" s="244">
        <f>Q246*H246</f>
        <v>0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157</v>
      </c>
      <c r="AT246" s="246" t="s">
        <v>153</v>
      </c>
      <c r="AU246" s="246" t="s">
        <v>85</v>
      </c>
      <c r="AY246" s="14" t="s">
        <v>151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85</v>
      </c>
      <c r="BK246" s="247">
        <f>ROUND(I246*H246,2)</f>
        <v>0</v>
      </c>
      <c r="BL246" s="14" t="s">
        <v>157</v>
      </c>
      <c r="BM246" s="246" t="s">
        <v>522</v>
      </c>
    </row>
    <row r="247" s="2" customFormat="1" ht="24.15" customHeight="1">
      <c r="A247" s="35"/>
      <c r="B247" s="36"/>
      <c r="C247" s="234" t="s">
        <v>75</v>
      </c>
      <c r="D247" s="234" t="s">
        <v>153</v>
      </c>
      <c r="E247" s="235" t="s">
        <v>1370</v>
      </c>
      <c r="F247" s="236" t="s">
        <v>1371</v>
      </c>
      <c r="G247" s="237" t="s">
        <v>269</v>
      </c>
      <c r="H247" s="238">
        <v>1</v>
      </c>
      <c r="I247" s="239"/>
      <c r="J247" s="240">
        <f>ROUND(I247*H247,2)</f>
        <v>0</v>
      </c>
      <c r="K247" s="241"/>
      <c r="L247" s="41"/>
      <c r="M247" s="242" t="s">
        <v>1</v>
      </c>
      <c r="N247" s="243" t="s">
        <v>41</v>
      </c>
      <c r="O247" s="94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157</v>
      </c>
      <c r="AT247" s="246" t="s">
        <v>153</v>
      </c>
      <c r="AU247" s="246" t="s">
        <v>85</v>
      </c>
      <c r="AY247" s="14" t="s">
        <v>151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85</v>
      </c>
      <c r="BK247" s="247">
        <f>ROUND(I247*H247,2)</f>
        <v>0</v>
      </c>
      <c r="BL247" s="14" t="s">
        <v>157</v>
      </c>
      <c r="BM247" s="246" t="s">
        <v>525</v>
      </c>
    </row>
    <row r="248" s="12" customFormat="1" ht="22.8" customHeight="1">
      <c r="A248" s="12"/>
      <c r="B248" s="218"/>
      <c r="C248" s="219"/>
      <c r="D248" s="220" t="s">
        <v>74</v>
      </c>
      <c r="E248" s="232" t="s">
        <v>1372</v>
      </c>
      <c r="F248" s="232" t="s">
        <v>1373</v>
      </c>
      <c r="G248" s="219"/>
      <c r="H248" s="219"/>
      <c r="I248" s="222"/>
      <c r="J248" s="233">
        <f>BK248</f>
        <v>0</v>
      </c>
      <c r="K248" s="219"/>
      <c r="L248" s="224"/>
      <c r="M248" s="225"/>
      <c r="N248" s="226"/>
      <c r="O248" s="226"/>
      <c r="P248" s="227">
        <f>SUM(P249:P258)</f>
        <v>0</v>
      </c>
      <c r="Q248" s="226"/>
      <c r="R248" s="227">
        <f>SUM(R249:R258)</f>
        <v>0</v>
      </c>
      <c r="S248" s="226"/>
      <c r="T248" s="228">
        <f>SUM(T249:T258)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9" t="s">
        <v>81</v>
      </c>
      <c r="AT248" s="230" t="s">
        <v>74</v>
      </c>
      <c r="AU248" s="230" t="s">
        <v>81</v>
      </c>
      <c r="AY248" s="229" t="s">
        <v>151</v>
      </c>
      <c r="BK248" s="231">
        <f>SUM(BK249:BK258)</f>
        <v>0</v>
      </c>
    </row>
    <row r="249" s="2" customFormat="1" ht="16.5" customHeight="1">
      <c r="A249" s="35"/>
      <c r="B249" s="36"/>
      <c r="C249" s="248" t="s">
        <v>75</v>
      </c>
      <c r="D249" s="248" t="s">
        <v>204</v>
      </c>
      <c r="E249" s="249" t="s">
        <v>1374</v>
      </c>
      <c r="F249" s="250" t="s">
        <v>1356</v>
      </c>
      <c r="G249" s="251" t="s">
        <v>269</v>
      </c>
      <c r="H249" s="252">
        <v>1</v>
      </c>
      <c r="I249" s="253"/>
      <c r="J249" s="254">
        <f>ROUND(I249*H249,2)</f>
        <v>0</v>
      </c>
      <c r="K249" s="255"/>
      <c r="L249" s="256"/>
      <c r="M249" s="257" t="s">
        <v>1</v>
      </c>
      <c r="N249" s="258" t="s">
        <v>41</v>
      </c>
      <c r="O249" s="94"/>
      <c r="P249" s="244">
        <f>O249*H249</f>
        <v>0</v>
      </c>
      <c r="Q249" s="244">
        <v>0</v>
      </c>
      <c r="R249" s="244">
        <f>Q249*H249</f>
        <v>0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166</v>
      </c>
      <c r="AT249" s="246" t="s">
        <v>204</v>
      </c>
      <c r="AU249" s="246" t="s">
        <v>85</v>
      </c>
      <c r="AY249" s="14" t="s">
        <v>151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85</v>
      </c>
      <c r="BK249" s="247">
        <f>ROUND(I249*H249,2)</f>
        <v>0</v>
      </c>
      <c r="BL249" s="14" t="s">
        <v>157</v>
      </c>
      <c r="BM249" s="246" t="s">
        <v>530</v>
      </c>
    </row>
    <row r="250" s="2" customFormat="1" ht="16.5" customHeight="1">
      <c r="A250" s="35"/>
      <c r="B250" s="36"/>
      <c r="C250" s="248" t="s">
        <v>75</v>
      </c>
      <c r="D250" s="248" t="s">
        <v>204</v>
      </c>
      <c r="E250" s="249" t="s">
        <v>1375</v>
      </c>
      <c r="F250" s="250" t="s">
        <v>1358</v>
      </c>
      <c r="G250" s="251" t="s">
        <v>269</v>
      </c>
      <c r="H250" s="252">
        <v>1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41</v>
      </c>
      <c r="O250" s="94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166</v>
      </c>
      <c r="AT250" s="246" t="s">
        <v>204</v>
      </c>
      <c r="AU250" s="246" t="s">
        <v>85</v>
      </c>
      <c r="AY250" s="14" t="s">
        <v>151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85</v>
      </c>
      <c r="BK250" s="247">
        <f>ROUND(I250*H250,2)</f>
        <v>0</v>
      </c>
      <c r="BL250" s="14" t="s">
        <v>157</v>
      </c>
      <c r="BM250" s="246" t="s">
        <v>536</v>
      </c>
    </row>
    <row r="251" s="2" customFormat="1" ht="16.5" customHeight="1">
      <c r="A251" s="35"/>
      <c r="B251" s="36"/>
      <c r="C251" s="248" t="s">
        <v>75</v>
      </c>
      <c r="D251" s="248" t="s">
        <v>204</v>
      </c>
      <c r="E251" s="249" t="s">
        <v>1376</v>
      </c>
      <c r="F251" s="250" t="s">
        <v>1360</v>
      </c>
      <c r="G251" s="251" t="s">
        <v>269</v>
      </c>
      <c r="H251" s="252">
        <v>1</v>
      </c>
      <c r="I251" s="253"/>
      <c r="J251" s="254">
        <f>ROUND(I251*H251,2)</f>
        <v>0</v>
      </c>
      <c r="K251" s="255"/>
      <c r="L251" s="256"/>
      <c r="M251" s="257" t="s">
        <v>1</v>
      </c>
      <c r="N251" s="258" t="s">
        <v>41</v>
      </c>
      <c r="O251" s="94"/>
      <c r="P251" s="244">
        <f>O251*H251</f>
        <v>0</v>
      </c>
      <c r="Q251" s="244">
        <v>0</v>
      </c>
      <c r="R251" s="244">
        <f>Q251*H251</f>
        <v>0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166</v>
      </c>
      <c r="AT251" s="246" t="s">
        <v>204</v>
      </c>
      <c r="AU251" s="246" t="s">
        <v>85</v>
      </c>
      <c r="AY251" s="14" t="s">
        <v>151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85</v>
      </c>
      <c r="BK251" s="247">
        <f>ROUND(I251*H251,2)</f>
        <v>0</v>
      </c>
      <c r="BL251" s="14" t="s">
        <v>157</v>
      </c>
      <c r="BM251" s="246" t="s">
        <v>541</v>
      </c>
    </row>
    <row r="252" s="2" customFormat="1" ht="16.5" customHeight="1">
      <c r="A252" s="35"/>
      <c r="B252" s="36"/>
      <c r="C252" s="248" t="s">
        <v>75</v>
      </c>
      <c r="D252" s="248" t="s">
        <v>204</v>
      </c>
      <c r="E252" s="249" t="s">
        <v>1377</v>
      </c>
      <c r="F252" s="250" t="s">
        <v>1362</v>
      </c>
      <c r="G252" s="251" t="s">
        <v>269</v>
      </c>
      <c r="H252" s="252">
        <v>1</v>
      </c>
      <c r="I252" s="253"/>
      <c r="J252" s="254">
        <f>ROUND(I252*H252,2)</f>
        <v>0</v>
      </c>
      <c r="K252" s="255"/>
      <c r="L252" s="256"/>
      <c r="M252" s="257" t="s">
        <v>1</v>
      </c>
      <c r="N252" s="258" t="s">
        <v>41</v>
      </c>
      <c r="O252" s="94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166</v>
      </c>
      <c r="AT252" s="246" t="s">
        <v>204</v>
      </c>
      <c r="AU252" s="246" t="s">
        <v>85</v>
      </c>
      <c r="AY252" s="14" t="s">
        <v>151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85</v>
      </c>
      <c r="BK252" s="247">
        <f>ROUND(I252*H252,2)</f>
        <v>0</v>
      </c>
      <c r="BL252" s="14" t="s">
        <v>157</v>
      </c>
      <c r="BM252" s="246" t="s">
        <v>544</v>
      </c>
    </row>
    <row r="253" s="2" customFormat="1" ht="16.5" customHeight="1">
      <c r="A253" s="35"/>
      <c r="B253" s="36"/>
      <c r="C253" s="248" t="s">
        <v>75</v>
      </c>
      <c r="D253" s="248" t="s">
        <v>204</v>
      </c>
      <c r="E253" s="249" t="s">
        <v>1378</v>
      </c>
      <c r="F253" s="250" t="s">
        <v>1379</v>
      </c>
      <c r="G253" s="251" t="s">
        <v>269</v>
      </c>
      <c r="H253" s="252">
        <v>2</v>
      </c>
      <c r="I253" s="253"/>
      <c r="J253" s="254">
        <f>ROUND(I253*H253,2)</f>
        <v>0</v>
      </c>
      <c r="K253" s="255"/>
      <c r="L253" s="256"/>
      <c r="M253" s="257" t="s">
        <v>1</v>
      </c>
      <c r="N253" s="258" t="s">
        <v>41</v>
      </c>
      <c r="O253" s="94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166</v>
      </c>
      <c r="AT253" s="246" t="s">
        <v>204</v>
      </c>
      <c r="AU253" s="246" t="s">
        <v>85</v>
      </c>
      <c r="AY253" s="14" t="s">
        <v>151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85</v>
      </c>
      <c r="BK253" s="247">
        <f>ROUND(I253*H253,2)</f>
        <v>0</v>
      </c>
      <c r="BL253" s="14" t="s">
        <v>157</v>
      </c>
      <c r="BM253" s="246" t="s">
        <v>546</v>
      </c>
    </row>
    <row r="254" s="2" customFormat="1" ht="16.5" customHeight="1">
      <c r="A254" s="35"/>
      <c r="B254" s="36"/>
      <c r="C254" s="248" t="s">
        <v>75</v>
      </c>
      <c r="D254" s="248" t="s">
        <v>204</v>
      </c>
      <c r="E254" s="249" t="s">
        <v>1380</v>
      </c>
      <c r="F254" s="250" t="s">
        <v>1381</v>
      </c>
      <c r="G254" s="251" t="s">
        <v>269</v>
      </c>
      <c r="H254" s="252">
        <v>1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41</v>
      </c>
      <c r="O254" s="94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166</v>
      </c>
      <c r="AT254" s="246" t="s">
        <v>204</v>
      </c>
      <c r="AU254" s="246" t="s">
        <v>85</v>
      </c>
      <c r="AY254" s="14" t="s">
        <v>151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85</v>
      </c>
      <c r="BK254" s="247">
        <f>ROUND(I254*H254,2)</f>
        <v>0</v>
      </c>
      <c r="BL254" s="14" t="s">
        <v>157</v>
      </c>
      <c r="BM254" s="246" t="s">
        <v>549</v>
      </c>
    </row>
    <row r="255" s="2" customFormat="1" ht="16.5" customHeight="1">
      <c r="A255" s="35"/>
      <c r="B255" s="36"/>
      <c r="C255" s="248" t="s">
        <v>75</v>
      </c>
      <c r="D255" s="248" t="s">
        <v>204</v>
      </c>
      <c r="E255" s="249" t="s">
        <v>1382</v>
      </c>
      <c r="F255" s="250" t="s">
        <v>1383</v>
      </c>
      <c r="G255" s="251" t="s">
        <v>269</v>
      </c>
      <c r="H255" s="252">
        <v>1</v>
      </c>
      <c r="I255" s="253"/>
      <c r="J255" s="254">
        <f>ROUND(I255*H255,2)</f>
        <v>0</v>
      </c>
      <c r="K255" s="255"/>
      <c r="L255" s="256"/>
      <c r="M255" s="257" t="s">
        <v>1</v>
      </c>
      <c r="N255" s="258" t="s">
        <v>41</v>
      </c>
      <c r="O255" s="94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166</v>
      </c>
      <c r="AT255" s="246" t="s">
        <v>204</v>
      </c>
      <c r="AU255" s="246" t="s">
        <v>85</v>
      </c>
      <c r="AY255" s="14" t="s">
        <v>151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85</v>
      </c>
      <c r="BK255" s="247">
        <f>ROUND(I255*H255,2)</f>
        <v>0</v>
      </c>
      <c r="BL255" s="14" t="s">
        <v>157</v>
      </c>
      <c r="BM255" s="246" t="s">
        <v>553</v>
      </c>
    </row>
    <row r="256" s="2" customFormat="1" ht="16.5" customHeight="1">
      <c r="A256" s="35"/>
      <c r="B256" s="36"/>
      <c r="C256" s="234" t="s">
        <v>75</v>
      </c>
      <c r="D256" s="234" t="s">
        <v>153</v>
      </c>
      <c r="E256" s="235" t="s">
        <v>1384</v>
      </c>
      <c r="F256" s="236" t="s">
        <v>1385</v>
      </c>
      <c r="G256" s="237" t="s">
        <v>269</v>
      </c>
      <c r="H256" s="238">
        <v>2</v>
      </c>
      <c r="I256" s="239"/>
      <c r="J256" s="240">
        <f>ROUND(I256*H256,2)</f>
        <v>0</v>
      </c>
      <c r="K256" s="241"/>
      <c r="L256" s="41"/>
      <c r="M256" s="242" t="s">
        <v>1</v>
      </c>
      <c r="N256" s="243" t="s">
        <v>41</v>
      </c>
      <c r="O256" s="94"/>
      <c r="P256" s="244">
        <f>O256*H256</f>
        <v>0</v>
      </c>
      <c r="Q256" s="244">
        <v>0</v>
      </c>
      <c r="R256" s="244">
        <f>Q256*H256</f>
        <v>0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157</v>
      </c>
      <c r="AT256" s="246" t="s">
        <v>153</v>
      </c>
      <c r="AU256" s="246" t="s">
        <v>85</v>
      </c>
      <c r="AY256" s="14" t="s">
        <v>151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85</v>
      </c>
      <c r="BK256" s="247">
        <f>ROUND(I256*H256,2)</f>
        <v>0</v>
      </c>
      <c r="BL256" s="14" t="s">
        <v>157</v>
      </c>
      <c r="BM256" s="246" t="s">
        <v>556</v>
      </c>
    </row>
    <row r="257" s="2" customFormat="1" ht="16.5" customHeight="1">
      <c r="A257" s="35"/>
      <c r="B257" s="36"/>
      <c r="C257" s="234" t="s">
        <v>75</v>
      </c>
      <c r="D257" s="234" t="s">
        <v>153</v>
      </c>
      <c r="E257" s="235" t="s">
        <v>1386</v>
      </c>
      <c r="F257" s="236" t="s">
        <v>1387</v>
      </c>
      <c r="G257" s="237" t="s">
        <v>269</v>
      </c>
      <c r="H257" s="238">
        <v>1</v>
      </c>
      <c r="I257" s="239"/>
      <c r="J257" s="240">
        <f>ROUND(I257*H257,2)</f>
        <v>0</v>
      </c>
      <c r="K257" s="241"/>
      <c r="L257" s="41"/>
      <c r="M257" s="242" t="s">
        <v>1</v>
      </c>
      <c r="N257" s="243" t="s">
        <v>41</v>
      </c>
      <c r="O257" s="94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157</v>
      </c>
      <c r="AT257" s="246" t="s">
        <v>153</v>
      </c>
      <c r="AU257" s="246" t="s">
        <v>85</v>
      </c>
      <c r="AY257" s="14" t="s">
        <v>151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85</v>
      </c>
      <c r="BK257" s="247">
        <f>ROUND(I257*H257,2)</f>
        <v>0</v>
      </c>
      <c r="BL257" s="14" t="s">
        <v>157</v>
      </c>
      <c r="BM257" s="246" t="s">
        <v>560</v>
      </c>
    </row>
    <row r="258" s="2" customFormat="1" ht="16.5" customHeight="1">
      <c r="A258" s="35"/>
      <c r="B258" s="36"/>
      <c r="C258" s="234" t="s">
        <v>75</v>
      </c>
      <c r="D258" s="234" t="s">
        <v>153</v>
      </c>
      <c r="E258" s="235" t="s">
        <v>1388</v>
      </c>
      <c r="F258" s="236" t="s">
        <v>1389</v>
      </c>
      <c r="G258" s="237" t="s">
        <v>269</v>
      </c>
      <c r="H258" s="238">
        <v>1</v>
      </c>
      <c r="I258" s="239"/>
      <c r="J258" s="240">
        <f>ROUND(I258*H258,2)</f>
        <v>0</v>
      </c>
      <c r="K258" s="241"/>
      <c r="L258" s="41"/>
      <c r="M258" s="242" t="s">
        <v>1</v>
      </c>
      <c r="N258" s="243" t="s">
        <v>41</v>
      </c>
      <c r="O258" s="94"/>
      <c r="P258" s="244">
        <f>O258*H258</f>
        <v>0</v>
      </c>
      <c r="Q258" s="244">
        <v>0</v>
      </c>
      <c r="R258" s="244">
        <f>Q258*H258</f>
        <v>0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157</v>
      </c>
      <c r="AT258" s="246" t="s">
        <v>153</v>
      </c>
      <c r="AU258" s="246" t="s">
        <v>85</v>
      </c>
      <c r="AY258" s="14" t="s">
        <v>151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85</v>
      </c>
      <c r="BK258" s="247">
        <f>ROUND(I258*H258,2)</f>
        <v>0</v>
      </c>
      <c r="BL258" s="14" t="s">
        <v>157</v>
      </c>
      <c r="BM258" s="246" t="s">
        <v>563</v>
      </c>
    </row>
    <row r="259" s="12" customFormat="1" ht="22.8" customHeight="1">
      <c r="A259" s="12"/>
      <c r="B259" s="218"/>
      <c r="C259" s="219"/>
      <c r="D259" s="220" t="s">
        <v>74</v>
      </c>
      <c r="E259" s="232" t="s">
        <v>1390</v>
      </c>
      <c r="F259" s="232" t="s">
        <v>1391</v>
      </c>
      <c r="G259" s="219"/>
      <c r="H259" s="219"/>
      <c r="I259" s="222"/>
      <c r="J259" s="233">
        <f>BK259</f>
        <v>0</v>
      </c>
      <c r="K259" s="219"/>
      <c r="L259" s="224"/>
      <c r="M259" s="225"/>
      <c r="N259" s="226"/>
      <c r="O259" s="226"/>
      <c r="P259" s="227">
        <f>SUM(P260:P261)</f>
        <v>0</v>
      </c>
      <c r="Q259" s="226"/>
      <c r="R259" s="227">
        <f>SUM(R260:R261)</f>
        <v>0</v>
      </c>
      <c r="S259" s="226"/>
      <c r="T259" s="228">
        <f>SUM(T260:T261)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9" t="s">
        <v>81</v>
      </c>
      <c r="AT259" s="230" t="s">
        <v>74</v>
      </c>
      <c r="AU259" s="230" t="s">
        <v>81</v>
      </c>
      <c r="AY259" s="229" t="s">
        <v>151</v>
      </c>
      <c r="BK259" s="231">
        <f>SUM(BK260:BK261)</f>
        <v>0</v>
      </c>
    </row>
    <row r="260" s="2" customFormat="1" ht="16.5" customHeight="1">
      <c r="A260" s="35"/>
      <c r="B260" s="36"/>
      <c r="C260" s="234" t="s">
        <v>75</v>
      </c>
      <c r="D260" s="234" t="s">
        <v>153</v>
      </c>
      <c r="E260" s="235" t="s">
        <v>1392</v>
      </c>
      <c r="F260" s="236" t="s">
        <v>1393</v>
      </c>
      <c r="G260" s="237" t="s">
        <v>269</v>
      </c>
      <c r="H260" s="238">
        <v>1</v>
      </c>
      <c r="I260" s="239"/>
      <c r="J260" s="240">
        <f>ROUND(I260*H260,2)</f>
        <v>0</v>
      </c>
      <c r="K260" s="241"/>
      <c r="L260" s="41"/>
      <c r="M260" s="242" t="s">
        <v>1</v>
      </c>
      <c r="N260" s="243" t="s">
        <v>41</v>
      </c>
      <c r="O260" s="94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157</v>
      </c>
      <c r="AT260" s="246" t="s">
        <v>153</v>
      </c>
      <c r="AU260" s="246" t="s">
        <v>85</v>
      </c>
      <c r="AY260" s="14" t="s">
        <v>151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85</v>
      </c>
      <c r="BK260" s="247">
        <f>ROUND(I260*H260,2)</f>
        <v>0</v>
      </c>
      <c r="BL260" s="14" t="s">
        <v>157</v>
      </c>
      <c r="BM260" s="246" t="s">
        <v>567</v>
      </c>
    </row>
    <row r="261" s="2" customFormat="1" ht="16.5" customHeight="1">
      <c r="A261" s="35"/>
      <c r="B261" s="36"/>
      <c r="C261" s="234" t="s">
        <v>75</v>
      </c>
      <c r="D261" s="234" t="s">
        <v>153</v>
      </c>
      <c r="E261" s="235" t="s">
        <v>1394</v>
      </c>
      <c r="F261" s="236" t="s">
        <v>1395</v>
      </c>
      <c r="G261" s="237" t="s">
        <v>269</v>
      </c>
      <c r="H261" s="238">
        <v>1</v>
      </c>
      <c r="I261" s="239"/>
      <c r="J261" s="240">
        <f>ROUND(I261*H261,2)</f>
        <v>0</v>
      </c>
      <c r="K261" s="241"/>
      <c r="L261" s="41"/>
      <c r="M261" s="242" t="s">
        <v>1</v>
      </c>
      <c r="N261" s="243" t="s">
        <v>41</v>
      </c>
      <c r="O261" s="94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157</v>
      </c>
      <c r="AT261" s="246" t="s">
        <v>153</v>
      </c>
      <c r="AU261" s="246" t="s">
        <v>85</v>
      </c>
      <c r="AY261" s="14" t="s">
        <v>151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85</v>
      </c>
      <c r="BK261" s="247">
        <f>ROUND(I261*H261,2)</f>
        <v>0</v>
      </c>
      <c r="BL261" s="14" t="s">
        <v>157</v>
      </c>
      <c r="BM261" s="246" t="s">
        <v>568</v>
      </c>
    </row>
    <row r="262" s="12" customFormat="1" ht="22.8" customHeight="1">
      <c r="A262" s="12"/>
      <c r="B262" s="218"/>
      <c r="C262" s="219"/>
      <c r="D262" s="220" t="s">
        <v>74</v>
      </c>
      <c r="E262" s="232" t="s">
        <v>1396</v>
      </c>
      <c r="F262" s="232" t="s">
        <v>1397</v>
      </c>
      <c r="G262" s="219"/>
      <c r="H262" s="219"/>
      <c r="I262" s="222"/>
      <c r="J262" s="233">
        <f>BK262</f>
        <v>0</v>
      </c>
      <c r="K262" s="219"/>
      <c r="L262" s="224"/>
      <c r="M262" s="225"/>
      <c r="N262" s="226"/>
      <c r="O262" s="226"/>
      <c r="P262" s="227">
        <f>SUM(P263:P273)</f>
        <v>0</v>
      </c>
      <c r="Q262" s="226"/>
      <c r="R262" s="227">
        <f>SUM(R263:R273)</f>
        <v>0</v>
      </c>
      <c r="S262" s="226"/>
      <c r="T262" s="228">
        <f>SUM(T263:T273)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9" t="s">
        <v>81</v>
      </c>
      <c r="AT262" s="230" t="s">
        <v>74</v>
      </c>
      <c r="AU262" s="230" t="s">
        <v>81</v>
      </c>
      <c r="AY262" s="229" t="s">
        <v>151</v>
      </c>
      <c r="BK262" s="231">
        <f>SUM(BK263:BK273)</f>
        <v>0</v>
      </c>
    </row>
    <row r="263" s="2" customFormat="1" ht="24.15" customHeight="1">
      <c r="A263" s="35"/>
      <c r="B263" s="36"/>
      <c r="C263" s="248" t="s">
        <v>75</v>
      </c>
      <c r="D263" s="248" t="s">
        <v>204</v>
      </c>
      <c r="E263" s="249" t="s">
        <v>1398</v>
      </c>
      <c r="F263" s="250" t="s">
        <v>1399</v>
      </c>
      <c r="G263" s="251" t="s">
        <v>269</v>
      </c>
      <c r="H263" s="252">
        <v>4</v>
      </c>
      <c r="I263" s="253"/>
      <c r="J263" s="254">
        <f>ROUND(I263*H263,2)</f>
        <v>0</v>
      </c>
      <c r="K263" s="255"/>
      <c r="L263" s="256"/>
      <c r="M263" s="257" t="s">
        <v>1</v>
      </c>
      <c r="N263" s="258" t="s">
        <v>41</v>
      </c>
      <c r="O263" s="94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166</v>
      </c>
      <c r="AT263" s="246" t="s">
        <v>204</v>
      </c>
      <c r="AU263" s="246" t="s">
        <v>85</v>
      </c>
      <c r="AY263" s="14" t="s">
        <v>151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85</v>
      </c>
      <c r="BK263" s="247">
        <f>ROUND(I263*H263,2)</f>
        <v>0</v>
      </c>
      <c r="BL263" s="14" t="s">
        <v>157</v>
      </c>
      <c r="BM263" s="246" t="s">
        <v>571</v>
      </c>
    </row>
    <row r="264" s="2" customFormat="1" ht="24.15" customHeight="1">
      <c r="A264" s="35"/>
      <c r="B264" s="36"/>
      <c r="C264" s="248" t="s">
        <v>75</v>
      </c>
      <c r="D264" s="248" t="s">
        <v>204</v>
      </c>
      <c r="E264" s="249" t="s">
        <v>1400</v>
      </c>
      <c r="F264" s="250" t="s">
        <v>1401</v>
      </c>
      <c r="G264" s="251" t="s">
        <v>269</v>
      </c>
      <c r="H264" s="252">
        <v>1</v>
      </c>
      <c r="I264" s="253"/>
      <c r="J264" s="254">
        <f>ROUND(I264*H264,2)</f>
        <v>0</v>
      </c>
      <c r="K264" s="255"/>
      <c r="L264" s="256"/>
      <c r="M264" s="257" t="s">
        <v>1</v>
      </c>
      <c r="N264" s="258" t="s">
        <v>41</v>
      </c>
      <c r="O264" s="94"/>
      <c r="P264" s="244">
        <f>O264*H264</f>
        <v>0</v>
      </c>
      <c r="Q264" s="244">
        <v>0</v>
      </c>
      <c r="R264" s="244">
        <f>Q264*H264</f>
        <v>0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166</v>
      </c>
      <c r="AT264" s="246" t="s">
        <v>204</v>
      </c>
      <c r="AU264" s="246" t="s">
        <v>85</v>
      </c>
      <c r="AY264" s="14" t="s">
        <v>151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85</v>
      </c>
      <c r="BK264" s="247">
        <f>ROUND(I264*H264,2)</f>
        <v>0</v>
      </c>
      <c r="BL264" s="14" t="s">
        <v>157</v>
      </c>
      <c r="BM264" s="246" t="s">
        <v>574</v>
      </c>
    </row>
    <row r="265" s="2" customFormat="1" ht="21.75" customHeight="1">
      <c r="A265" s="35"/>
      <c r="B265" s="36"/>
      <c r="C265" s="248" t="s">
        <v>75</v>
      </c>
      <c r="D265" s="248" t="s">
        <v>204</v>
      </c>
      <c r="E265" s="249" t="s">
        <v>1402</v>
      </c>
      <c r="F265" s="250" t="s">
        <v>1403</v>
      </c>
      <c r="G265" s="251" t="s">
        <v>269</v>
      </c>
      <c r="H265" s="252">
        <v>0</v>
      </c>
      <c r="I265" s="253"/>
      <c r="J265" s="254">
        <f>ROUND(I265*H265,2)</f>
        <v>0</v>
      </c>
      <c r="K265" s="255"/>
      <c r="L265" s="256"/>
      <c r="M265" s="257" t="s">
        <v>1</v>
      </c>
      <c r="N265" s="258" t="s">
        <v>41</v>
      </c>
      <c r="O265" s="94"/>
      <c r="P265" s="244">
        <f>O265*H265</f>
        <v>0</v>
      </c>
      <c r="Q265" s="244">
        <v>0</v>
      </c>
      <c r="R265" s="244">
        <f>Q265*H265</f>
        <v>0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166</v>
      </c>
      <c r="AT265" s="246" t="s">
        <v>204</v>
      </c>
      <c r="AU265" s="246" t="s">
        <v>85</v>
      </c>
      <c r="AY265" s="14" t="s">
        <v>151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85</v>
      </c>
      <c r="BK265" s="247">
        <f>ROUND(I265*H265,2)</f>
        <v>0</v>
      </c>
      <c r="BL265" s="14" t="s">
        <v>157</v>
      </c>
      <c r="BM265" s="246" t="s">
        <v>576</v>
      </c>
    </row>
    <row r="266" s="2" customFormat="1" ht="21.75" customHeight="1">
      <c r="A266" s="35"/>
      <c r="B266" s="36"/>
      <c r="C266" s="248" t="s">
        <v>75</v>
      </c>
      <c r="D266" s="248" t="s">
        <v>204</v>
      </c>
      <c r="E266" s="249" t="s">
        <v>1404</v>
      </c>
      <c r="F266" s="250" t="s">
        <v>1405</v>
      </c>
      <c r="G266" s="251" t="s">
        <v>269</v>
      </c>
      <c r="H266" s="252">
        <v>1</v>
      </c>
      <c r="I266" s="253"/>
      <c r="J266" s="254">
        <f>ROUND(I266*H266,2)</f>
        <v>0</v>
      </c>
      <c r="K266" s="255"/>
      <c r="L266" s="256"/>
      <c r="M266" s="257" t="s">
        <v>1</v>
      </c>
      <c r="N266" s="258" t="s">
        <v>41</v>
      </c>
      <c r="O266" s="94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166</v>
      </c>
      <c r="AT266" s="246" t="s">
        <v>204</v>
      </c>
      <c r="AU266" s="246" t="s">
        <v>85</v>
      </c>
      <c r="AY266" s="14" t="s">
        <v>151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85</v>
      </c>
      <c r="BK266" s="247">
        <f>ROUND(I266*H266,2)</f>
        <v>0</v>
      </c>
      <c r="BL266" s="14" t="s">
        <v>157</v>
      </c>
      <c r="BM266" s="246" t="s">
        <v>577</v>
      </c>
    </row>
    <row r="267" s="2" customFormat="1" ht="16.5" customHeight="1">
      <c r="A267" s="35"/>
      <c r="B267" s="36"/>
      <c r="C267" s="248" t="s">
        <v>75</v>
      </c>
      <c r="D267" s="248" t="s">
        <v>204</v>
      </c>
      <c r="E267" s="249" t="s">
        <v>1406</v>
      </c>
      <c r="F267" s="250" t="s">
        <v>1407</v>
      </c>
      <c r="G267" s="251" t="s">
        <v>269</v>
      </c>
      <c r="H267" s="252">
        <v>1</v>
      </c>
      <c r="I267" s="253"/>
      <c r="J267" s="254">
        <f>ROUND(I267*H267,2)</f>
        <v>0</v>
      </c>
      <c r="K267" s="255"/>
      <c r="L267" s="256"/>
      <c r="M267" s="257" t="s">
        <v>1</v>
      </c>
      <c r="N267" s="258" t="s">
        <v>41</v>
      </c>
      <c r="O267" s="94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166</v>
      </c>
      <c r="AT267" s="246" t="s">
        <v>204</v>
      </c>
      <c r="AU267" s="246" t="s">
        <v>85</v>
      </c>
      <c r="AY267" s="14" t="s">
        <v>151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85</v>
      </c>
      <c r="BK267" s="247">
        <f>ROUND(I267*H267,2)</f>
        <v>0</v>
      </c>
      <c r="BL267" s="14" t="s">
        <v>157</v>
      </c>
      <c r="BM267" s="246" t="s">
        <v>579</v>
      </c>
    </row>
    <row r="268" s="2" customFormat="1" ht="16.5" customHeight="1">
      <c r="A268" s="35"/>
      <c r="B268" s="36"/>
      <c r="C268" s="248" t="s">
        <v>75</v>
      </c>
      <c r="D268" s="248" t="s">
        <v>204</v>
      </c>
      <c r="E268" s="249" t="s">
        <v>1408</v>
      </c>
      <c r="F268" s="250" t="s">
        <v>1409</v>
      </c>
      <c r="G268" s="251" t="s">
        <v>269</v>
      </c>
      <c r="H268" s="252">
        <v>19</v>
      </c>
      <c r="I268" s="253"/>
      <c r="J268" s="254">
        <f>ROUND(I268*H268,2)</f>
        <v>0</v>
      </c>
      <c r="K268" s="255"/>
      <c r="L268" s="256"/>
      <c r="M268" s="257" t="s">
        <v>1</v>
      </c>
      <c r="N268" s="258" t="s">
        <v>41</v>
      </c>
      <c r="O268" s="94"/>
      <c r="P268" s="244">
        <f>O268*H268</f>
        <v>0</v>
      </c>
      <c r="Q268" s="244">
        <v>0</v>
      </c>
      <c r="R268" s="244">
        <f>Q268*H268</f>
        <v>0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166</v>
      </c>
      <c r="AT268" s="246" t="s">
        <v>204</v>
      </c>
      <c r="AU268" s="246" t="s">
        <v>85</v>
      </c>
      <c r="AY268" s="14" t="s">
        <v>151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85</v>
      </c>
      <c r="BK268" s="247">
        <f>ROUND(I268*H268,2)</f>
        <v>0</v>
      </c>
      <c r="BL268" s="14" t="s">
        <v>157</v>
      </c>
      <c r="BM268" s="246" t="s">
        <v>583</v>
      </c>
    </row>
    <row r="269" s="2" customFormat="1" ht="24.15" customHeight="1">
      <c r="A269" s="35"/>
      <c r="B269" s="36"/>
      <c r="C269" s="248" t="s">
        <v>75</v>
      </c>
      <c r="D269" s="248" t="s">
        <v>204</v>
      </c>
      <c r="E269" s="249" t="s">
        <v>1410</v>
      </c>
      <c r="F269" s="250" t="s">
        <v>1411</v>
      </c>
      <c r="G269" s="251" t="s">
        <v>269</v>
      </c>
      <c r="H269" s="252">
        <v>1</v>
      </c>
      <c r="I269" s="253"/>
      <c r="J269" s="254">
        <f>ROUND(I269*H269,2)</f>
        <v>0</v>
      </c>
      <c r="K269" s="255"/>
      <c r="L269" s="256"/>
      <c r="M269" s="257" t="s">
        <v>1</v>
      </c>
      <c r="N269" s="258" t="s">
        <v>41</v>
      </c>
      <c r="O269" s="94"/>
      <c r="P269" s="244">
        <f>O269*H269</f>
        <v>0</v>
      </c>
      <c r="Q269" s="244">
        <v>0</v>
      </c>
      <c r="R269" s="244">
        <f>Q269*H269</f>
        <v>0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166</v>
      </c>
      <c r="AT269" s="246" t="s">
        <v>204</v>
      </c>
      <c r="AU269" s="246" t="s">
        <v>85</v>
      </c>
      <c r="AY269" s="14" t="s">
        <v>151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85</v>
      </c>
      <c r="BK269" s="247">
        <f>ROUND(I269*H269,2)</f>
        <v>0</v>
      </c>
      <c r="BL269" s="14" t="s">
        <v>157</v>
      </c>
      <c r="BM269" s="246" t="s">
        <v>589</v>
      </c>
    </row>
    <row r="270" s="2" customFormat="1" ht="21.75" customHeight="1">
      <c r="A270" s="35"/>
      <c r="B270" s="36"/>
      <c r="C270" s="248" t="s">
        <v>75</v>
      </c>
      <c r="D270" s="248" t="s">
        <v>204</v>
      </c>
      <c r="E270" s="249" t="s">
        <v>1412</v>
      </c>
      <c r="F270" s="250" t="s">
        <v>1413</v>
      </c>
      <c r="G270" s="251" t="s">
        <v>269</v>
      </c>
      <c r="H270" s="252">
        <v>2</v>
      </c>
      <c r="I270" s="253"/>
      <c r="J270" s="254">
        <f>ROUND(I270*H270,2)</f>
        <v>0</v>
      </c>
      <c r="K270" s="255"/>
      <c r="L270" s="256"/>
      <c r="M270" s="257" t="s">
        <v>1</v>
      </c>
      <c r="N270" s="258" t="s">
        <v>41</v>
      </c>
      <c r="O270" s="94"/>
      <c r="P270" s="244">
        <f>O270*H270</f>
        <v>0</v>
      </c>
      <c r="Q270" s="244">
        <v>0</v>
      </c>
      <c r="R270" s="244">
        <f>Q270*H270</f>
        <v>0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166</v>
      </c>
      <c r="AT270" s="246" t="s">
        <v>204</v>
      </c>
      <c r="AU270" s="246" t="s">
        <v>85</v>
      </c>
      <c r="AY270" s="14" t="s">
        <v>151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85</v>
      </c>
      <c r="BK270" s="247">
        <f>ROUND(I270*H270,2)</f>
        <v>0</v>
      </c>
      <c r="BL270" s="14" t="s">
        <v>157</v>
      </c>
      <c r="BM270" s="246" t="s">
        <v>592</v>
      </c>
    </row>
    <row r="271" s="2" customFormat="1" ht="16.5" customHeight="1">
      <c r="A271" s="35"/>
      <c r="B271" s="36"/>
      <c r="C271" s="248" t="s">
        <v>75</v>
      </c>
      <c r="D271" s="248" t="s">
        <v>204</v>
      </c>
      <c r="E271" s="249" t="s">
        <v>1414</v>
      </c>
      <c r="F271" s="250" t="s">
        <v>1383</v>
      </c>
      <c r="G271" s="251" t="s">
        <v>269</v>
      </c>
      <c r="H271" s="252">
        <v>1</v>
      </c>
      <c r="I271" s="253"/>
      <c r="J271" s="254">
        <f>ROUND(I271*H271,2)</f>
        <v>0</v>
      </c>
      <c r="K271" s="255"/>
      <c r="L271" s="256"/>
      <c r="M271" s="257" t="s">
        <v>1</v>
      </c>
      <c r="N271" s="258" t="s">
        <v>41</v>
      </c>
      <c r="O271" s="94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166</v>
      </c>
      <c r="AT271" s="246" t="s">
        <v>204</v>
      </c>
      <c r="AU271" s="246" t="s">
        <v>85</v>
      </c>
      <c r="AY271" s="14" t="s">
        <v>151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85</v>
      </c>
      <c r="BK271" s="247">
        <f>ROUND(I271*H271,2)</f>
        <v>0</v>
      </c>
      <c r="BL271" s="14" t="s">
        <v>157</v>
      </c>
      <c r="BM271" s="246" t="s">
        <v>596</v>
      </c>
    </row>
    <row r="272" s="2" customFormat="1" ht="16.5" customHeight="1">
      <c r="A272" s="35"/>
      <c r="B272" s="36"/>
      <c r="C272" s="234" t="s">
        <v>75</v>
      </c>
      <c r="D272" s="234" t="s">
        <v>153</v>
      </c>
      <c r="E272" s="235" t="s">
        <v>1415</v>
      </c>
      <c r="F272" s="236" t="s">
        <v>1209</v>
      </c>
      <c r="G272" s="237" t="s">
        <v>269</v>
      </c>
      <c r="H272" s="238">
        <v>1</v>
      </c>
      <c r="I272" s="239"/>
      <c r="J272" s="240">
        <f>ROUND(I272*H272,2)</f>
        <v>0</v>
      </c>
      <c r="K272" s="241"/>
      <c r="L272" s="41"/>
      <c r="M272" s="242" t="s">
        <v>1</v>
      </c>
      <c r="N272" s="243" t="s">
        <v>41</v>
      </c>
      <c r="O272" s="94"/>
      <c r="P272" s="244">
        <f>O272*H272</f>
        <v>0</v>
      </c>
      <c r="Q272" s="244">
        <v>0</v>
      </c>
      <c r="R272" s="244">
        <f>Q272*H272</f>
        <v>0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157</v>
      </c>
      <c r="AT272" s="246" t="s">
        <v>153</v>
      </c>
      <c r="AU272" s="246" t="s">
        <v>85</v>
      </c>
      <c r="AY272" s="14" t="s">
        <v>151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85</v>
      </c>
      <c r="BK272" s="247">
        <f>ROUND(I272*H272,2)</f>
        <v>0</v>
      </c>
      <c r="BL272" s="14" t="s">
        <v>157</v>
      </c>
      <c r="BM272" s="246" t="s">
        <v>599</v>
      </c>
    </row>
    <row r="273" s="2" customFormat="1" ht="16.5" customHeight="1">
      <c r="A273" s="35"/>
      <c r="B273" s="36"/>
      <c r="C273" s="234" t="s">
        <v>75</v>
      </c>
      <c r="D273" s="234" t="s">
        <v>153</v>
      </c>
      <c r="E273" s="235" t="s">
        <v>1416</v>
      </c>
      <c r="F273" s="236" t="s">
        <v>1417</v>
      </c>
      <c r="G273" s="237" t="s">
        <v>942</v>
      </c>
      <c r="H273" s="238">
        <v>1</v>
      </c>
      <c r="I273" s="239"/>
      <c r="J273" s="240">
        <f>ROUND(I273*H273,2)</f>
        <v>0</v>
      </c>
      <c r="K273" s="241"/>
      <c r="L273" s="41"/>
      <c r="M273" s="260" t="s">
        <v>1</v>
      </c>
      <c r="N273" s="261" t="s">
        <v>41</v>
      </c>
      <c r="O273" s="262"/>
      <c r="P273" s="263">
        <f>O273*H273</f>
        <v>0</v>
      </c>
      <c r="Q273" s="263">
        <v>0</v>
      </c>
      <c r="R273" s="263">
        <f>Q273*H273</f>
        <v>0</v>
      </c>
      <c r="S273" s="263">
        <v>0</v>
      </c>
      <c r="T273" s="264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157</v>
      </c>
      <c r="AT273" s="246" t="s">
        <v>153</v>
      </c>
      <c r="AU273" s="246" t="s">
        <v>85</v>
      </c>
      <c r="AY273" s="14" t="s">
        <v>151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85</v>
      </c>
      <c r="BK273" s="247">
        <f>ROUND(I273*H273,2)</f>
        <v>0</v>
      </c>
      <c r="BL273" s="14" t="s">
        <v>157</v>
      </c>
      <c r="BM273" s="246" t="s">
        <v>603</v>
      </c>
    </row>
    <row r="274" s="2" customFormat="1" ht="6.96" customHeight="1">
      <c r="A274" s="35"/>
      <c r="B274" s="69"/>
      <c r="C274" s="70"/>
      <c r="D274" s="70"/>
      <c r="E274" s="70"/>
      <c r="F274" s="70"/>
      <c r="G274" s="70"/>
      <c r="H274" s="70"/>
      <c r="I274" s="70"/>
      <c r="J274" s="70"/>
      <c r="K274" s="70"/>
      <c r="L274" s="41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sheet="1" autoFilter="0" formatColumns="0" formatRows="0" objects="1" scenarios="1" spinCount="100000" saltValue="004/TovNgVZ6IRcqoE7OgBzwXxEuATw9Ja8KJ8S4TY+hY1sdoJVL4izgCvMz6yALgWAG4cJwy9TyfpUB3xSVqg==" hashValue="64Q2Ko65ae3ZXRkS8TQNFcxVvPNG6gQfdNEpaBzSoGaBP/dW350/UBFpHKFl4kmZtqKkHtwD4O2deTgPPIzphA==" algorithmName="SHA-512" password="CC35"/>
  <autoFilter ref="C132:K2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95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102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 xml:space="preserve">Prevádzková budova VČELCO  s.r.o. - Prístavba - aktualizácia</v>
      </c>
      <c r="F7" s="153"/>
      <c r="G7" s="153"/>
      <c r="H7" s="153"/>
      <c r="L7" s="17"/>
    </row>
    <row r="8" hidden="1" s="1" customFormat="1" ht="12" customHeight="1">
      <c r="B8" s="17"/>
      <c r="D8" s="153" t="s">
        <v>103</v>
      </c>
      <c r="L8" s="17"/>
    </row>
    <row r="9" hidden="1" s="2" customFormat="1" ht="16.5" customHeight="1">
      <c r="A9" s="35"/>
      <c r="B9" s="41"/>
      <c r="C9" s="35"/>
      <c r="D9" s="35"/>
      <c r="E9" s="154" t="s">
        <v>104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53" t="s">
        <v>1062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6.5" customHeight="1">
      <c r="A11" s="35"/>
      <c r="B11" s="41"/>
      <c r="C11" s="35"/>
      <c r="D11" s="35"/>
      <c r="E11" s="155" t="s">
        <v>1418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26.4.2022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3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12" customHeight="1">
      <c r="A25" s="35"/>
      <c r="B25" s="41"/>
      <c r="C25" s="35"/>
      <c r="D25" s="153" t="s">
        <v>31</v>
      </c>
      <c r="E25" s="35"/>
      <c r="F25" s="35"/>
      <c r="G25" s="35"/>
      <c r="H25" s="35"/>
      <c r="I25" s="153" t="s">
        <v>24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>Ing. Tibor Jakubis</v>
      </c>
      <c r="F26" s="35"/>
      <c r="G26" s="35"/>
      <c r="H26" s="35"/>
      <c r="I26" s="153" t="s">
        <v>26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hidden="1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ROUND((SUM(BE126:BE214)),  2)</f>
        <v>0</v>
      </c>
      <c r="G35" s="168"/>
      <c r="H35" s="168"/>
      <c r="I35" s="169">
        <v>0.20000000000000001</v>
      </c>
      <c r="J35" s="167">
        <f>ROUND(((SUM(BE126:BE214))*I35),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66" t="s">
        <v>41</v>
      </c>
      <c r="F36" s="167">
        <f>ROUND((SUM(BF126:BF214)),  2)</f>
        <v>0</v>
      </c>
      <c r="G36" s="168"/>
      <c r="H36" s="168"/>
      <c r="I36" s="169">
        <v>0.20000000000000001</v>
      </c>
      <c r="J36" s="167">
        <f>ROUND(((SUM(BF126:BF214))*I36),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ROUND((SUM(BG126:BG214)),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ROUND((SUM(BH126:BH214)),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ROUND((SUM(BI126:BI214)),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hidden="1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 xml:space="preserve">Prevádzková budova VČELCO  s.r.o. - Prístavba - aktualizácia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1062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ELI - Elektroinštalácie - prístavba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Smolenice, par.č. 620/104,106,140</v>
      </c>
      <c r="G91" s="37"/>
      <c r="H91" s="37"/>
      <c r="I91" s="29" t="s">
        <v>21</v>
      </c>
      <c r="J91" s="82" t="str">
        <f>IF(J14="","",J14)</f>
        <v>26.4.2022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>VČELCO, s.r.o. Továrenská 10A, 119 04 Smolenice</v>
      </c>
      <c r="G93" s="37"/>
      <c r="H93" s="37"/>
      <c r="I93" s="29" t="s">
        <v>29</v>
      </c>
      <c r="J93" s="33" t="str">
        <f>E23</f>
        <v>Ing. Miloš Karol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>Ing. Tibor Jakubis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106</v>
      </c>
      <c r="D96" s="192"/>
      <c r="E96" s="192"/>
      <c r="F96" s="192"/>
      <c r="G96" s="192"/>
      <c r="H96" s="192"/>
      <c r="I96" s="192"/>
      <c r="J96" s="193" t="s">
        <v>107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108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109</v>
      </c>
    </row>
    <row r="99" s="9" customFormat="1" ht="24.96" customHeight="1">
      <c r="A99" s="9"/>
      <c r="B99" s="195"/>
      <c r="C99" s="196"/>
      <c r="D99" s="197" t="s">
        <v>1419</v>
      </c>
      <c r="E99" s="198"/>
      <c r="F99" s="198"/>
      <c r="G99" s="198"/>
      <c r="H99" s="198"/>
      <c r="I99" s="198"/>
      <c r="J99" s="199">
        <f>J127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1420</v>
      </c>
      <c r="E100" s="203"/>
      <c r="F100" s="203"/>
      <c r="G100" s="203"/>
      <c r="H100" s="203"/>
      <c r="I100" s="203"/>
      <c r="J100" s="204">
        <f>J161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1421</v>
      </c>
      <c r="E101" s="203"/>
      <c r="F101" s="203"/>
      <c r="G101" s="203"/>
      <c r="H101" s="203"/>
      <c r="I101" s="203"/>
      <c r="J101" s="204">
        <f>J168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1422</v>
      </c>
      <c r="E102" s="203"/>
      <c r="F102" s="203"/>
      <c r="G102" s="203"/>
      <c r="H102" s="203"/>
      <c r="I102" s="203"/>
      <c r="J102" s="204">
        <f>J183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1423</v>
      </c>
      <c r="E103" s="203"/>
      <c r="F103" s="203"/>
      <c r="G103" s="203"/>
      <c r="H103" s="203"/>
      <c r="I103" s="203"/>
      <c r="J103" s="204">
        <f>J187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1424</v>
      </c>
      <c r="E104" s="203"/>
      <c r="F104" s="203"/>
      <c r="G104" s="203"/>
      <c r="H104" s="203"/>
      <c r="I104" s="203"/>
      <c r="J104" s="204">
        <f>J200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137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0" t="str">
        <f>E7</f>
        <v xml:space="preserve">Prevádzková budova VČELCO  s.r.o. - Prístavba - aktualizácia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103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0" t="s">
        <v>104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1062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>ELI - Elektroinštalácie - prístavba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F14</f>
        <v>Smolenice, par.č. 620/104,106,140</v>
      </c>
      <c r="G120" s="37"/>
      <c r="H120" s="37"/>
      <c r="I120" s="29" t="s">
        <v>21</v>
      </c>
      <c r="J120" s="82" t="str">
        <f>IF(J14="","",J14)</f>
        <v>26.4.2022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7"/>
      <c r="E122" s="37"/>
      <c r="F122" s="24" t="str">
        <f>E17</f>
        <v>VČELCO, s.r.o. Továrenská 10A, 119 04 Smolenice</v>
      </c>
      <c r="G122" s="37"/>
      <c r="H122" s="37"/>
      <c r="I122" s="29" t="s">
        <v>29</v>
      </c>
      <c r="J122" s="33" t="str">
        <f>E23</f>
        <v>Ing. Miloš Karol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31</v>
      </c>
      <c r="J123" s="33" t="str">
        <f>E26</f>
        <v>Ing. Tibor Jakubis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6"/>
      <c r="B125" s="207"/>
      <c r="C125" s="208" t="s">
        <v>138</v>
      </c>
      <c r="D125" s="209" t="s">
        <v>60</v>
      </c>
      <c r="E125" s="209" t="s">
        <v>56</v>
      </c>
      <c r="F125" s="209" t="s">
        <v>57</v>
      </c>
      <c r="G125" s="209" t="s">
        <v>139</v>
      </c>
      <c r="H125" s="209" t="s">
        <v>140</v>
      </c>
      <c r="I125" s="209" t="s">
        <v>141</v>
      </c>
      <c r="J125" s="210" t="s">
        <v>107</v>
      </c>
      <c r="K125" s="211" t="s">
        <v>142</v>
      </c>
      <c r="L125" s="212"/>
      <c r="M125" s="103" t="s">
        <v>1</v>
      </c>
      <c r="N125" s="104" t="s">
        <v>39</v>
      </c>
      <c r="O125" s="104" t="s">
        <v>143</v>
      </c>
      <c r="P125" s="104" t="s">
        <v>144</v>
      </c>
      <c r="Q125" s="104" t="s">
        <v>145</v>
      </c>
      <c r="R125" s="104" t="s">
        <v>146</v>
      </c>
      <c r="S125" s="104" t="s">
        <v>147</v>
      </c>
      <c r="T125" s="105" t="s">
        <v>148</v>
      </c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="2" customFormat="1" ht="22.8" customHeight="1">
      <c r="A126" s="35"/>
      <c r="B126" s="36"/>
      <c r="C126" s="110" t="s">
        <v>108</v>
      </c>
      <c r="D126" s="37"/>
      <c r="E126" s="37"/>
      <c r="F126" s="37"/>
      <c r="G126" s="37"/>
      <c r="H126" s="37"/>
      <c r="I126" s="37"/>
      <c r="J126" s="213">
        <f>BK126</f>
        <v>0</v>
      </c>
      <c r="K126" s="37"/>
      <c r="L126" s="41"/>
      <c r="M126" s="106"/>
      <c r="N126" s="214"/>
      <c r="O126" s="107"/>
      <c r="P126" s="215">
        <f>P127</f>
        <v>0</v>
      </c>
      <c r="Q126" s="107"/>
      <c r="R126" s="215">
        <f>R127</f>
        <v>0</v>
      </c>
      <c r="S126" s="107"/>
      <c r="T126" s="216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109</v>
      </c>
      <c r="BK126" s="217">
        <f>BK127</f>
        <v>0</v>
      </c>
    </row>
    <row r="127" s="12" customFormat="1" ht="25.92" customHeight="1">
      <c r="A127" s="12"/>
      <c r="B127" s="218"/>
      <c r="C127" s="219"/>
      <c r="D127" s="220" t="s">
        <v>74</v>
      </c>
      <c r="E127" s="221" t="s">
        <v>1067</v>
      </c>
      <c r="F127" s="221" t="s">
        <v>1425</v>
      </c>
      <c r="G127" s="219"/>
      <c r="H127" s="219"/>
      <c r="I127" s="222"/>
      <c r="J127" s="223">
        <f>BK127</f>
        <v>0</v>
      </c>
      <c r="K127" s="219"/>
      <c r="L127" s="224"/>
      <c r="M127" s="225"/>
      <c r="N127" s="226"/>
      <c r="O127" s="226"/>
      <c r="P127" s="227">
        <f>P128+SUM(P129:P161)+P168+P183+P187+P200</f>
        <v>0</v>
      </c>
      <c r="Q127" s="226"/>
      <c r="R127" s="227">
        <f>R128+SUM(R129:R161)+R168+R183+R187+R200</f>
        <v>0</v>
      </c>
      <c r="S127" s="226"/>
      <c r="T127" s="228">
        <f>T128+SUM(T129:T161)+T168+T183+T187+T200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81</v>
      </c>
      <c r="AT127" s="230" t="s">
        <v>74</v>
      </c>
      <c r="AU127" s="230" t="s">
        <v>75</v>
      </c>
      <c r="AY127" s="229" t="s">
        <v>151</v>
      </c>
      <c r="BK127" s="231">
        <f>BK128+SUM(BK129:BK161)+BK168+BK183+BK187+BK200</f>
        <v>0</v>
      </c>
    </row>
    <row r="128" s="2" customFormat="1" ht="16.5" customHeight="1">
      <c r="A128" s="35"/>
      <c r="B128" s="36"/>
      <c r="C128" s="248" t="s">
        <v>75</v>
      </c>
      <c r="D128" s="248" t="s">
        <v>204</v>
      </c>
      <c r="E128" s="249" t="s">
        <v>1426</v>
      </c>
      <c r="F128" s="250" t="s">
        <v>1427</v>
      </c>
      <c r="G128" s="251" t="s">
        <v>269</v>
      </c>
      <c r="H128" s="252">
        <v>38</v>
      </c>
      <c r="I128" s="253"/>
      <c r="J128" s="254">
        <f>ROUND(I128*H128,2)</f>
        <v>0</v>
      </c>
      <c r="K128" s="255"/>
      <c r="L128" s="256"/>
      <c r="M128" s="257" t="s">
        <v>1</v>
      </c>
      <c r="N128" s="258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166</v>
      </c>
      <c r="AT128" s="246" t="s">
        <v>204</v>
      </c>
      <c r="AU128" s="246" t="s">
        <v>81</v>
      </c>
      <c r="AY128" s="14" t="s">
        <v>151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85</v>
      </c>
      <c r="BK128" s="247">
        <f>ROUND(I128*H128,2)</f>
        <v>0</v>
      </c>
      <c r="BL128" s="14" t="s">
        <v>157</v>
      </c>
      <c r="BM128" s="246" t="s">
        <v>157</v>
      </c>
    </row>
    <row r="129" s="2" customFormat="1" ht="16.5" customHeight="1">
      <c r="A129" s="35"/>
      <c r="B129" s="36"/>
      <c r="C129" s="248" t="s">
        <v>75</v>
      </c>
      <c r="D129" s="248" t="s">
        <v>204</v>
      </c>
      <c r="E129" s="249" t="s">
        <v>1428</v>
      </c>
      <c r="F129" s="250" t="s">
        <v>1429</v>
      </c>
      <c r="G129" s="251" t="s">
        <v>269</v>
      </c>
      <c r="H129" s="252">
        <v>0</v>
      </c>
      <c r="I129" s="253"/>
      <c r="J129" s="254">
        <f>ROUND(I129*H129,2)</f>
        <v>0</v>
      </c>
      <c r="K129" s="255"/>
      <c r="L129" s="256"/>
      <c r="M129" s="257" t="s">
        <v>1</v>
      </c>
      <c r="N129" s="258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166</v>
      </c>
      <c r="AT129" s="246" t="s">
        <v>204</v>
      </c>
      <c r="AU129" s="246" t="s">
        <v>81</v>
      </c>
      <c r="AY129" s="14" t="s">
        <v>151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157</v>
      </c>
      <c r="BM129" s="246" t="s">
        <v>163</v>
      </c>
    </row>
    <row r="130" s="2" customFormat="1" ht="16.5" customHeight="1">
      <c r="A130" s="35"/>
      <c r="B130" s="36"/>
      <c r="C130" s="248" t="s">
        <v>75</v>
      </c>
      <c r="D130" s="248" t="s">
        <v>204</v>
      </c>
      <c r="E130" s="249" t="s">
        <v>1430</v>
      </c>
      <c r="F130" s="250" t="s">
        <v>1431</v>
      </c>
      <c r="G130" s="251" t="s">
        <v>269</v>
      </c>
      <c r="H130" s="252">
        <v>5</v>
      </c>
      <c r="I130" s="253"/>
      <c r="J130" s="254">
        <f>ROUND(I130*H130,2)</f>
        <v>0</v>
      </c>
      <c r="K130" s="255"/>
      <c r="L130" s="256"/>
      <c r="M130" s="257" t="s">
        <v>1</v>
      </c>
      <c r="N130" s="258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166</v>
      </c>
      <c r="AT130" s="246" t="s">
        <v>204</v>
      </c>
      <c r="AU130" s="246" t="s">
        <v>81</v>
      </c>
      <c r="AY130" s="14" t="s">
        <v>151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157</v>
      </c>
      <c r="BM130" s="246" t="s">
        <v>166</v>
      </c>
    </row>
    <row r="131" s="2" customFormat="1" ht="16.5" customHeight="1">
      <c r="A131" s="35"/>
      <c r="B131" s="36"/>
      <c r="C131" s="248" t="s">
        <v>75</v>
      </c>
      <c r="D131" s="248" t="s">
        <v>204</v>
      </c>
      <c r="E131" s="249" t="s">
        <v>1432</v>
      </c>
      <c r="F131" s="250" t="s">
        <v>1433</v>
      </c>
      <c r="G131" s="251" t="s">
        <v>269</v>
      </c>
      <c r="H131" s="252">
        <v>0</v>
      </c>
      <c r="I131" s="253"/>
      <c r="J131" s="254">
        <f>ROUND(I131*H131,2)</f>
        <v>0</v>
      </c>
      <c r="K131" s="255"/>
      <c r="L131" s="256"/>
      <c r="M131" s="257" t="s">
        <v>1</v>
      </c>
      <c r="N131" s="258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166</v>
      </c>
      <c r="AT131" s="246" t="s">
        <v>204</v>
      </c>
      <c r="AU131" s="246" t="s">
        <v>81</v>
      </c>
      <c r="AY131" s="14" t="s">
        <v>151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157</v>
      </c>
      <c r="BM131" s="246" t="s">
        <v>170</v>
      </c>
    </row>
    <row r="132" s="2" customFormat="1" ht="16.5" customHeight="1">
      <c r="A132" s="35"/>
      <c r="B132" s="36"/>
      <c r="C132" s="248" t="s">
        <v>75</v>
      </c>
      <c r="D132" s="248" t="s">
        <v>204</v>
      </c>
      <c r="E132" s="249" t="s">
        <v>1434</v>
      </c>
      <c r="F132" s="250" t="s">
        <v>1435</v>
      </c>
      <c r="G132" s="251" t="s">
        <v>269</v>
      </c>
      <c r="H132" s="252">
        <v>8</v>
      </c>
      <c r="I132" s="253"/>
      <c r="J132" s="254">
        <f>ROUND(I132*H132,2)</f>
        <v>0</v>
      </c>
      <c r="K132" s="255"/>
      <c r="L132" s="256"/>
      <c r="M132" s="257" t="s">
        <v>1</v>
      </c>
      <c r="N132" s="258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166</v>
      </c>
      <c r="AT132" s="246" t="s">
        <v>204</v>
      </c>
      <c r="AU132" s="246" t="s">
        <v>81</v>
      </c>
      <c r="AY132" s="14" t="s">
        <v>151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157</v>
      </c>
      <c r="BM132" s="246" t="s">
        <v>173</v>
      </c>
    </row>
    <row r="133" s="2" customFormat="1" ht="16.5" customHeight="1">
      <c r="A133" s="35"/>
      <c r="B133" s="36"/>
      <c r="C133" s="248" t="s">
        <v>75</v>
      </c>
      <c r="D133" s="248" t="s">
        <v>204</v>
      </c>
      <c r="E133" s="249" t="s">
        <v>1436</v>
      </c>
      <c r="F133" s="250" t="s">
        <v>1437</v>
      </c>
      <c r="G133" s="251" t="s">
        <v>269</v>
      </c>
      <c r="H133" s="252">
        <v>4</v>
      </c>
      <c r="I133" s="253"/>
      <c r="J133" s="254">
        <f>ROUND(I133*H133,2)</f>
        <v>0</v>
      </c>
      <c r="K133" s="255"/>
      <c r="L133" s="256"/>
      <c r="M133" s="257" t="s">
        <v>1</v>
      </c>
      <c r="N133" s="258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166</v>
      </c>
      <c r="AT133" s="246" t="s">
        <v>204</v>
      </c>
      <c r="AU133" s="246" t="s">
        <v>81</v>
      </c>
      <c r="AY133" s="14" t="s">
        <v>151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157</v>
      </c>
      <c r="BM133" s="246" t="s">
        <v>177</v>
      </c>
    </row>
    <row r="134" s="2" customFormat="1" ht="16.5" customHeight="1">
      <c r="A134" s="35"/>
      <c r="B134" s="36"/>
      <c r="C134" s="248" t="s">
        <v>75</v>
      </c>
      <c r="D134" s="248" t="s">
        <v>204</v>
      </c>
      <c r="E134" s="249" t="s">
        <v>1438</v>
      </c>
      <c r="F134" s="250" t="s">
        <v>1439</v>
      </c>
      <c r="G134" s="251" t="s">
        <v>269</v>
      </c>
      <c r="H134" s="252">
        <v>5</v>
      </c>
      <c r="I134" s="253"/>
      <c r="J134" s="254">
        <f>ROUND(I134*H134,2)</f>
        <v>0</v>
      </c>
      <c r="K134" s="255"/>
      <c r="L134" s="256"/>
      <c r="M134" s="257" t="s">
        <v>1</v>
      </c>
      <c r="N134" s="258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166</v>
      </c>
      <c r="AT134" s="246" t="s">
        <v>204</v>
      </c>
      <c r="AU134" s="246" t="s">
        <v>81</v>
      </c>
      <c r="AY134" s="14" t="s">
        <v>151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157</v>
      </c>
      <c r="BM134" s="246" t="s">
        <v>180</v>
      </c>
    </row>
    <row r="135" s="2" customFormat="1" ht="16.5" customHeight="1">
      <c r="A135" s="35"/>
      <c r="B135" s="36"/>
      <c r="C135" s="248" t="s">
        <v>75</v>
      </c>
      <c r="D135" s="248" t="s">
        <v>204</v>
      </c>
      <c r="E135" s="249" t="s">
        <v>1440</v>
      </c>
      <c r="F135" s="250" t="s">
        <v>1441</v>
      </c>
      <c r="G135" s="251" t="s">
        <v>269</v>
      </c>
      <c r="H135" s="252">
        <v>65</v>
      </c>
      <c r="I135" s="253"/>
      <c r="J135" s="254">
        <f>ROUND(I135*H135,2)</f>
        <v>0</v>
      </c>
      <c r="K135" s="255"/>
      <c r="L135" s="256"/>
      <c r="M135" s="257" t="s">
        <v>1</v>
      </c>
      <c r="N135" s="258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166</v>
      </c>
      <c r="AT135" s="246" t="s">
        <v>204</v>
      </c>
      <c r="AU135" s="246" t="s">
        <v>81</v>
      </c>
      <c r="AY135" s="14" t="s">
        <v>151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157</v>
      </c>
      <c r="BM135" s="246" t="s">
        <v>184</v>
      </c>
    </row>
    <row r="136" s="2" customFormat="1" ht="16.5" customHeight="1">
      <c r="A136" s="35"/>
      <c r="B136" s="36"/>
      <c r="C136" s="248" t="s">
        <v>75</v>
      </c>
      <c r="D136" s="248" t="s">
        <v>204</v>
      </c>
      <c r="E136" s="249" t="s">
        <v>1442</v>
      </c>
      <c r="F136" s="250" t="s">
        <v>1443</v>
      </c>
      <c r="G136" s="251" t="s">
        <v>269</v>
      </c>
      <c r="H136" s="252">
        <v>10</v>
      </c>
      <c r="I136" s="253"/>
      <c r="J136" s="254">
        <f>ROUND(I136*H136,2)</f>
        <v>0</v>
      </c>
      <c r="K136" s="255"/>
      <c r="L136" s="256"/>
      <c r="M136" s="257" t="s">
        <v>1</v>
      </c>
      <c r="N136" s="258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166</v>
      </c>
      <c r="AT136" s="246" t="s">
        <v>204</v>
      </c>
      <c r="AU136" s="246" t="s">
        <v>81</v>
      </c>
      <c r="AY136" s="14" t="s">
        <v>151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157</v>
      </c>
      <c r="BM136" s="246" t="s">
        <v>7</v>
      </c>
    </row>
    <row r="137" s="2" customFormat="1" ht="16.5" customHeight="1">
      <c r="A137" s="35"/>
      <c r="B137" s="36"/>
      <c r="C137" s="248" t="s">
        <v>75</v>
      </c>
      <c r="D137" s="248" t="s">
        <v>204</v>
      </c>
      <c r="E137" s="249" t="s">
        <v>1444</v>
      </c>
      <c r="F137" s="250" t="s">
        <v>1445</v>
      </c>
      <c r="G137" s="251" t="s">
        <v>269</v>
      </c>
      <c r="H137" s="252">
        <v>20</v>
      </c>
      <c r="I137" s="253"/>
      <c r="J137" s="254">
        <f>ROUND(I137*H137,2)</f>
        <v>0</v>
      </c>
      <c r="K137" s="255"/>
      <c r="L137" s="256"/>
      <c r="M137" s="257" t="s">
        <v>1</v>
      </c>
      <c r="N137" s="258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166</v>
      </c>
      <c r="AT137" s="246" t="s">
        <v>204</v>
      </c>
      <c r="AU137" s="246" t="s">
        <v>81</v>
      </c>
      <c r="AY137" s="14" t="s">
        <v>151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157</v>
      </c>
      <c r="BM137" s="246" t="s">
        <v>190</v>
      </c>
    </row>
    <row r="138" s="2" customFormat="1" ht="16.5" customHeight="1">
      <c r="A138" s="35"/>
      <c r="B138" s="36"/>
      <c r="C138" s="248" t="s">
        <v>75</v>
      </c>
      <c r="D138" s="248" t="s">
        <v>204</v>
      </c>
      <c r="E138" s="249" t="s">
        <v>1446</v>
      </c>
      <c r="F138" s="250" t="s">
        <v>1447</v>
      </c>
      <c r="G138" s="251" t="s">
        <v>269</v>
      </c>
      <c r="H138" s="252">
        <v>0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166</v>
      </c>
      <c r="AT138" s="246" t="s">
        <v>204</v>
      </c>
      <c r="AU138" s="246" t="s">
        <v>81</v>
      </c>
      <c r="AY138" s="14" t="s">
        <v>151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157</v>
      </c>
      <c r="BM138" s="246" t="s">
        <v>194</v>
      </c>
    </row>
    <row r="139" s="2" customFormat="1" ht="16.5" customHeight="1">
      <c r="A139" s="35"/>
      <c r="B139" s="36"/>
      <c r="C139" s="248" t="s">
        <v>75</v>
      </c>
      <c r="D139" s="248" t="s">
        <v>204</v>
      </c>
      <c r="E139" s="249" t="s">
        <v>1448</v>
      </c>
      <c r="F139" s="250" t="s">
        <v>1449</v>
      </c>
      <c r="G139" s="251" t="s">
        <v>269</v>
      </c>
      <c r="H139" s="252">
        <v>350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166</v>
      </c>
      <c r="AT139" s="246" t="s">
        <v>204</v>
      </c>
      <c r="AU139" s="246" t="s">
        <v>81</v>
      </c>
      <c r="AY139" s="14" t="s">
        <v>151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157</v>
      </c>
      <c r="BM139" s="246" t="s">
        <v>198</v>
      </c>
    </row>
    <row r="140" s="2" customFormat="1" ht="16.5" customHeight="1">
      <c r="A140" s="35"/>
      <c r="B140" s="36"/>
      <c r="C140" s="248" t="s">
        <v>75</v>
      </c>
      <c r="D140" s="248" t="s">
        <v>204</v>
      </c>
      <c r="E140" s="249" t="s">
        <v>1450</v>
      </c>
      <c r="F140" s="250" t="s">
        <v>1451</v>
      </c>
      <c r="G140" s="251" t="s">
        <v>218</v>
      </c>
      <c r="H140" s="252">
        <v>300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166</v>
      </c>
      <c r="AT140" s="246" t="s">
        <v>204</v>
      </c>
      <c r="AU140" s="246" t="s">
        <v>81</v>
      </c>
      <c r="AY140" s="14" t="s">
        <v>151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157</v>
      </c>
      <c r="BM140" s="246" t="s">
        <v>202</v>
      </c>
    </row>
    <row r="141" s="2" customFormat="1" ht="16.5" customHeight="1">
      <c r="A141" s="35"/>
      <c r="B141" s="36"/>
      <c r="C141" s="248" t="s">
        <v>75</v>
      </c>
      <c r="D141" s="248" t="s">
        <v>204</v>
      </c>
      <c r="E141" s="249" t="s">
        <v>1452</v>
      </c>
      <c r="F141" s="250" t="s">
        <v>1453</v>
      </c>
      <c r="G141" s="251" t="s">
        <v>218</v>
      </c>
      <c r="H141" s="252">
        <v>100</v>
      </c>
      <c r="I141" s="253"/>
      <c r="J141" s="254">
        <f>ROUND(I141*H141,2)</f>
        <v>0</v>
      </c>
      <c r="K141" s="255"/>
      <c r="L141" s="256"/>
      <c r="M141" s="257" t="s">
        <v>1</v>
      </c>
      <c r="N141" s="258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166</v>
      </c>
      <c r="AT141" s="246" t="s">
        <v>204</v>
      </c>
      <c r="AU141" s="246" t="s">
        <v>81</v>
      </c>
      <c r="AY141" s="14" t="s">
        <v>151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157</v>
      </c>
      <c r="BM141" s="246" t="s">
        <v>207</v>
      </c>
    </row>
    <row r="142" s="2" customFormat="1" ht="16.5" customHeight="1">
      <c r="A142" s="35"/>
      <c r="B142" s="36"/>
      <c r="C142" s="248" t="s">
        <v>75</v>
      </c>
      <c r="D142" s="248" t="s">
        <v>204</v>
      </c>
      <c r="E142" s="249" t="s">
        <v>1454</v>
      </c>
      <c r="F142" s="250" t="s">
        <v>1455</v>
      </c>
      <c r="G142" s="251" t="s">
        <v>218</v>
      </c>
      <c r="H142" s="252">
        <v>500</v>
      </c>
      <c r="I142" s="253"/>
      <c r="J142" s="254">
        <f>ROUND(I142*H142,2)</f>
        <v>0</v>
      </c>
      <c r="K142" s="255"/>
      <c r="L142" s="256"/>
      <c r="M142" s="257" t="s">
        <v>1</v>
      </c>
      <c r="N142" s="258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166</v>
      </c>
      <c r="AT142" s="246" t="s">
        <v>204</v>
      </c>
      <c r="AU142" s="246" t="s">
        <v>81</v>
      </c>
      <c r="AY142" s="14" t="s">
        <v>151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157</v>
      </c>
      <c r="BM142" s="246" t="s">
        <v>211</v>
      </c>
    </row>
    <row r="143" s="2" customFormat="1" ht="16.5" customHeight="1">
      <c r="A143" s="35"/>
      <c r="B143" s="36"/>
      <c r="C143" s="248" t="s">
        <v>75</v>
      </c>
      <c r="D143" s="248" t="s">
        <v>204</v>
      </c>
      <c r="E143" s="249" t="s">
        <v>1456</v>
      </c>
      <c r="F143" s="250" t="s">
        <v>1457</v>
      </c>
      <c r="G143" s="251" t="s">
        <v>218</v>
      </c>
      <c r="H143" s="252">
        <v>100</v>
      </c>
      <c r="I143" s="253"/>
      <c r="J143" s="254">
        <f>ROUND(I143*H143,2)</f>
        <v>0</v>
      </c>
      <c r="K143" s="255"/>
      <c r="L143" s="256"/>
      <c r="M143" s="257" t="s">
        <v>1</v>
      </c>
      <c r="N143" s="258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166</v>
      </c>
      <c r="AT143" s="246" t="s">
        <v>204</v>
      </c>
      <c r="AU143" s="246" t="s">
        <v>81</v>
      </c>
      <c r="AY143" s="14" t="s">
        <v>151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157</v>
      </c>
      <c r="BM143" s="246" t="s">
        <v>215</v>
      </c>
    </row>
    <row r="144" s="2" customFormat="1" ht="16.5" customHeight="1">
      <c r="A144" s="35"/>
      <c r="B144" s="36"/>
      <c r="C144" s="248" t="s">
        <v>75</v>
      </c>
      <c r="D144" s="248" t="s">
        <v>204</v>
      </c>
      <c r="E144" s="249" t="s">
        <v>1458</v>
      </c>
      <c r="F144" s="250" t="s">
        <v>1459</v>
      </c>
      <c r="G144" s="251" t="s">
        <v>218</v>
      </c>
      <c r="H144" s="252">
        <v>45</v>
      </c>
      <c r="I144" s="253"/>
      <c r="J144" s="254">
        <f>ROUND(I144*H144,2)</f>
        <v>0</v>
      </c>
      <c r="K144" s="255"/>
      <c r="L144" s="256"/>
      <c r="M144" s="257" t="s">
        <v>1</v>
      </c>
      <c r="N144" s="258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166</v>
      </c>
      <c r="AT144" s="246" t="s">
        <v>204</v>
      </c>
      <c r="AU144" s="246" t="s">
        <v>81</v>
      </c>
      <c r="AY144" s="14" t="s">
        <v>151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157</v>
      </c>
      <c r="BM144" s="246" t="s">
        <v>219</v>
      </c>
    </row>
    <row r="145" s="2" customFormat="1" ht="16.5" customHeight="1">
      <c r="A145" s="35"/>
      <c r="B145" s="36"/>
      <c r="C145" s="248" t="s">
        <v>75</v>
      </c>
      <c r="D145" s="248" t="s">
        <v>204</v>
      </c>
      <c r="E145" s="249" t="s">
        <v>1460</v>
      </c>
      <c r="F145" s="250" t="s">
        <v>1461</v>
      </c>
      <c r="G145" s="251" t="s">
        <v>218</v>
      </c>
      <c r="H145" s="252">
        <v>5</v>
      </c>
      <c r="I145" s="253"/>
      <c r="J145" s="254">
        <f>ROUND(I145*H145,2)</f>
        <v>0</v>
      </c>
      <c r="K145" s="255"/>
      <c r="L145" s="256"/>
      <c r="M145" s="257" t="s">
        <v>1</v>
      </c>
      <c r="N145" s="258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166</v>
      </c>
      <c r="AT145" s="246" t="s">
        <v>204</v>
      </c>
      <c r="AU145" s="246" t="s">
        <v>81</v>
      </c>
      <c r="AY145" s="14" t="s">
        <v>151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157</v>
      </c>
      <c r="BM145" s="246" t="s">
        <v>223</v>
      </c>
    </row>
    <row r="146" s="2" customFormat="1" ht="16.5" customHeight="1">
      <c r="A146" s="35"/>
      <c r="B146" s="36"/>
      <c r="C146" s="248" t="s">
        <v>75</v>
      </c>
      <c r="D146" s="248" t="s">
        <v>204</v>
      </c>
      <c r="E146" s="249" t="s">
        <v>1462</v>
      </c>
      <c r="F146" s="250" t="s">
        <v>1463</v>
      </c>
      <c r="G146" s="251" t="s">
        <v>218</v>
      </c>
      <c r="H146" s="252">
        <v>150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166</v>
      </c>
      <c r="AT146" s="246" t="s">
        <v>204</v>
      </c>
      <c r="AU146" s="246" t="s">
        <v>81</v>
      </c>
      <c r="AY146" s="14" t="s">
        <v>151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157</v>
      </c>
      <c r="BM146" s="246" t="s">
        <v>226</v>
      </c>
    </row>
    <row r="147" s="2" customFormat="1" ht="16.5" customHeight="1">
      <c r="A147" s="35"/>
      <c r="B147" s="36"/>
      <c r="C147" s="248" t="s">
        <v>75</v>
      </c>
      <c r="D147" s="248" t="s">
        <v>204</v>
      </c>
      <c r="E147" s="249" t="s">
        <v>1464</v>
      </c>
      <c r="F147" s="250" t="s">
        <v>1465</v>
      </c>
      <c r="G147" s="251" t="s">
        <v>218</v>
      </c>
      <c r="H147" s="252">
        <v>55</v>
      </c>
      <c r="I147" s="253"/>
      <c r="J147" s="254">
        <f>ROUND(I147*H147,2)</f>
        <v>0</v>
      </c>
      <c r="K147" s="255"/>
      <c r="L147" s="256"/>
      <c r="M147" s="257" t="s">
        <v>1</v>
      </c>
      <c r="N147" s="258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166</v>
      </c>
      <c r="AT147" s="246" t="s">
        <v>204</v>
      </c>
      <c r="AU147" s="246" t="s">
        <v>81</v>
      </c>
      <c r="AY147" s="14" t="s">
        <v>151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157</v>
      </c>
      <c r="BM147" s="246" t="s">
        <v>230</v>
      </c>
    </row>
    <row r="148" s="2" customFormat="1" ht="16.5" customHeight="1">
      <c r="A148" s="35"/>
      <c r="B148" s="36"/>
      <c r="C148" s="248" t="s">
        <v>75</v>
      </c>
      <c r="D148" s="248" t="s">
        <v>204</v>
      </c>
      <c r="E148" s="249" t="s">
        <v>1466</v>
      </c>
      <c r="F148" s="250" t="s">
        <v>1467</v>
      </c>
      <c r="G148" s="251" t="s">
        <v>218</v>
      </c>
      <c r="H148" s="252">
        <v>0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166</v>
      </c>
      <c r="AT148" s="246" t="s">
        <v>204</v>
      </c>
      <c r="AU148" s="246" t="s">
        <v>81</v>
      </c>
      <c r="AY148" s="14" t="s">
        <v>151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157</v>
      </c>
      <c r="BM148" s="246" t="s">
        <v>233</v>
      </c>
    </row>
    <row r="149" s="2" customFormat="1" ht="16.5" customHeight="1">
      <c r="A149" s="35"/>
      <c r="B149" s="36"/>
      <c r="C149" s="248" t="s">
        <v>75</v>
      </c>
      <c r="D149" s="248" t="s">
        <v>204</v>
      </c>
      <c r="E149" s="249" t="s">
        <v>1468</v>
      </c>
      <c r="F149" s="250" t="s">
        <v>1469</v>
      </c>
      <c r="G149" s="251" t="s">
        <v>218</v>
      </c>
      <c r="H149" s="252">
        <v>0</v>
      </c>
      <c r="I149" s="253"/>
      <c r="J149" s="254">
        <f>ROUND(I149*H149,2)</f>
        <v>0</v>
      </c>
      <c r="K149" s="255"/>
      <c r="L149" s="256"/>
      <c r="M149" s="257" t="s">
        <v>1</v>
      </c>
      <c r="N149" s="258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166</v>
      </c>
      <c r="AT149" s="246" t="s">
        <v>204</v>
      </c>
      <c r="AU149" s="246" t="s">
        <v>81</v>
      </c>
      <c r="AY149" s="14" t="s">
        <v>151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157</v>
      </c>
      <c r="BM149" s="246" t="s">
        <v>237</v>
      </c>
    </row>
    <row r="150" s="2" customFormat="1" ht="16.5" customHeight="1">
      <c r="A150" s="35"/>
      <c r="B150" s="36"/>
      <c r="C150" s="248" t="s">
        <v>75</v>
      </c>
      <c r="D150" s="248" t="s">
        <v>204</v>
      </c>
      <c r="E150" s="249" t="s">
        <v>1470</v>
      </c>
      <c r="F150" s="250" t="s">
        <v>1471</v>
      </c>
      <c r="G150" s="251" t="s">
        <v>218</v>
      </c>
      <c r="H150" s="252">
        <v>150</v>
      </c>
      <c r="I150" s="253"/>
      <c r="J150" s="254">
        <f>ROUND(I150*H150,2)</f>
        <v>0</v>
      </c>
      <c r="K150" s="255"/>
      <c r="L150" s="256"/>
      <c r="M150" s="257" t="s">
        <v>1</v>
      </c>
      <c r="N150" s="258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166</v>
      </c>
      <c r="AT150" s="246" t="s">
        <v>204</v>
      </c>
      <c r="AU150" s="246" t="s">
        <v>81</v>
      </c>
      <c r="AY150" s="14" t="s">
        <v>151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157</v>
      </c>
      <c r="BM150" s="246" t="s">
        <v>240</v>
      </c>
    </row>
    <row r="151" s="2" customFormat="1" ht="16.5" customHeight="1">
      <c r="A151" s="35"/>
      <c r="B151" s="36"/>
      <c r="C151" s="248" t="s">
        <v>75</v>
      </c>
      <c r="D151" s="248" t="s">
        <v>204</v>
      </c>
      <c r="E151" s="249" t="s">
        <v>1472</v>
      </c>
      <c r="F151" s="250" t="s">
        <v>1473</v>
      </c>
      <c r="G151" s="251" t="s">
        <v>218</v>
      </c>
      <c r="H151" s="252">
        <v>55</v>
      </c>
      <c r="I151" s="253"/>
      <c r="J151" s="254">
        <f>ROUND(I151*H151,2)</f>
        <v>0</v>
      </c>
      <c r="K151" s="255"/>
      <c r="L151" s="256"/>
      <c r="M151" s="257" t="s">
        <v>1</v>
      </c>
      <c r="N151" s="258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166</v>
      </c>
      <c r="AT151" s="246" t="s">
        <v>204</v>
      </c>
      <c r="AU151" s="246" t="s">
        <v>81</v>
      </c>
      <c r="AY151" s="14" t="s">
        <v>151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157</v>
      </c>
      <c r="BM151" s="246" t="s">
        <v>244</v>
      </c>
    </row>
    <row r="152" s="2" customFormat="1" ht="16.5" customHeight="1">
      <c r="A152" s="35"/>
      <c r="B152" s="36"/>
      <c r="C152" s="248" t="s">
        <v>75</v>
      </c>
      <c r="D152" s="248" t="s">
        <v>204</v>
      </c>
      <c r="E152" s="249" t="s">
        <v>1474</v>
      </c>
      <c r="F152" s="250" t="s">
        <v>1475</v>
      </c>
      <c r="G152" s="251" t="s">
        <v>218</v>
      </c>
      <c r="H152" s="252">
        <v>150</v>
      </c>
      <c r="I152" s="253"/>
      <c r="J152" s="254">
        <f>ROUND(I152*H152,2)</f>
        <v>0</v>
      </c>
      <c r="K152" s="255"/>
      <c r="L152" s="256"/>
      <c r="M152" s="257" t="s">
        <v>1</v>
      </c>
      <c r="N152" s="258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166</v>
      </c>
      <c r="AT152" s="246" t="s">
        <v>204</v>
      </c>
      <c r="AU152" s="246" t="s">
        <v>81</v>
      </c>
      <c r="AY152" s="14" t="s">
        <v>151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157</v>
      </c>
      <c r="BM152" s="246" t="s">
        <v>247</v>
      </c>
    </row>
    <row r="153" s="2" customFormat="1" ht="16.5" customHeight="1">
      <c r="A153" s="35"/>
      <c r="B153" s="36"/>
      <c r="C153" s="248" t="s">
        <v>75</v>
      </c>
      <c r="D153" s="248" t="s">
        <v>204</v>
      </c>
      <c r="E153" s="249" t="s">
        <v>1476</v>
      </c>
      <c r="F153" s="250" t="s">
        <v>1477</v>
      </c>
      <c r="G153" s="251" t="s">
        <v>218</v>
      </c>
      <c r="H153" s="252">
        <v>500</v>
      </c>
      <c r="I153" s="253"/>
      <c r="J153" s="254">
        <f>ROUND(I153*H153,2)</f>
        <v>0</v>
      </c>
      <c r="K153" s="255"/>
      <c r="L153" s="256"/>
      <c r="M153" s="257" t="s">
        <v>1</v>
      </c>
      <c r="N153" s="258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166</v>
      </c>
      <c r="AT153" s="246" t="s">
        <v>204</v>
      </c>
      <c r="AU153" s="246" t="s">
        <v>81</v>
      </c>
      <c r="AY153" s="14" t="s">
        <v>151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157</v>
      </c>
      <c r="BM153" s="246" t="s">
        <v>251</v>
      </c>
    </row>
    <row r="154" s="2" customFormat="1" ht="16.5" customHeight="1">
      <c r="A154" s="35"/>
      <c r="B154" s="36"/>
      <c r="C154" s="248" t="s">
        <v>75</v>
      </c>
      <c r="D154" s="248" t="s">
        <v>204</v>
      </c>
      <c r="E154" s="249" t="s">
        <v>1478</v>
      </c>
      <c r="F154" s="250" t="s">
        <v>1479</v>
      </c>
      <c r="G154" s="251" t="s">
        <v>218</v>
      </c>
      <c r="H154" s="252">
        <v>500</v>
      </c>
      <c r="I154" s="253"/>
      <c r="J154" s="254">
        <f>ROUND(I154*H154,2)</f>
        <v>0</v>
      </c>
      <c r="K154" s="255"/>
      <c r="L154" s="256"/>
      <c r="M154" s="257" t="s">
        <v>1</v>
      </c>
      <c r="N154" s="258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166</v>
      </c>
      <c r="AT154" s="246" t="s">
        <v>204</v>
      </c>
      <c r="AU154" s="246" t="s">
        <v>81</v>
      </c>
      <c r="AY154" s="14" t="s">
        <v>151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157</v>
      </c>
      <c r="BM154" s="246" t="s">
        <v>254</v>
      </c>
    </row>
    <row r="155" s="2" customFormat="1" ht="16.5" customHeight="1">
      <c r="A155" s="35"/>
      <c r="B155" s="36"/>
      <c r="C155" s="248" t="s">
        <v>75</v>
      </c>
      <c r="D155" s="248" t="s">
        <v>204</v>
      </c>
      <c r="E155" s="249" t="s">
        <v>1480</v>
      </c>
      <c r="F155" s="250" t="s">
        <v>1481</v>
      </c>
      <c r="G155" s="251" t="s">
        <v>269</v>
      </c>
      <c r="H155" s="252">
        <v>500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166</v>
      </c>
      <c r="AT155" s="246" t="s">
        <v>204</v>
      </c>
      <c r="AU155" s="246" t="s">
        <v>81</v>
      </c>
      <c r="AY155" s="14" t="s">
        <v>151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157</v>
      </c>
      <c r="BM155" s="246" t="s">
        <v>259</v>
      </c>
    </row>
    <row r="156" s="2" customFormat="1" ht="16.5" customHeight="1">
      <c r="A156" s="35"/>
      <c r="B156" s="36"/>
      <c r="C156" s="248" t="s">
        <v>75</v>
      </c>
      <c r="D156" s="248" t="s">
        <v>204</v>
      </c>
      <c r="E156" s="249" t="s">
        <v>1482</v>
      </c>
      <c r="F156" s="250" t="s">
        <v>1483</v>
      </c>
      <c r="G156" s="251" t="s">
        <v>269</v>
      </c>
      <c r="H156" s="252">
        <v>250</v>
      </c>
      <c r="I156" s="253"/>
      <c r="J156" s="254">
        <f>ROUND(I156*H156,2)</f>
        <v>0</v>
      </c>
      <c r="K156" s="255"/>
      <c r="L156" s="256"/>
      <c r="M156" s="257" t="s">
        <v>1</v>
      </c>
      <c r="N156" s="258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166</v>
      </c>
      <c r="AT156" s="246" t="s">
        <v>204</v>
      </c>
      <c r="AU156" s="246" t="s">
        <v>81</v>
      </c>
      <c r="AY156" s="14" t="s">
        <v>151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157</v>
      </c>
      <c r="BM156" s="246" t="s">
        <v>262</v>
      </c>
    </row>
    <row r="157" s="2" customFormat="1" ht="16.5" customHeight="1">
      <c r="A157" s="35"/>
      <c r="B157" s="36"/>
      <c r="C157" s="248" t="s">
        <v>75</v>
      </c>
      <c r="D157" s="248" t="s">
        <v>204</v>
      </c>
      <c r="E157" s="249" t="s">
        <v>1484</v>
      </c>
      <c r="F157" s="250" t="s">
        <v>1485</v>
      </c>
      <c r="G157" s="251" t="s">
        <v>218</v>
      </c>
      <c r="H157" s="252">
        <v>50</v>
      </c>
      <c r="I157" s="253"/>
      <c r="J157" s="254">
        <f>ROUND(I157*H157,2)</f>
        <v>0</v>
      </c>
      <c r="K157" s="255"/>
      <c r="L157" s="256"/>
      <c r="M157" s="257" t="s">
        <v>1</v>
      </c>
      <c r="N157" s="258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166</v>
      </c>
      <c r="AT157" s="246" t="s">
        <v>204</v>
      </c>
      <c r="AU157" s="246" t="s">
        <v>81</v>
      </c>
      <c r="AY157" s="14" t="s">
        <v>151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157</v>
      </c>
      <c r="BM157" s="246" t="s">
        <v>266</v>
      </c>
    </row>
    <row r="158" s="2" customFormat="1" ht="16.5" customHeight="1">
      <c r="A158" s="35"/>
      <c r="B158" s="36"/>
      <c r="C158" s="248" t="s">
        <v>75</v>
      </c>
      <c r="D158" s="248" t="s">
        <v>204</v>
      </c>
      <c r="E158" s="249" t="s">
        <v>1486</v>
      </c>
      <c r="F158" s="250" t="s">
        <v>1487</v>
      </c>
      <c r="G158" s="251" t="s">
        <v>269</v>
      </c>
      <c r="H158" s="252">
        <v>1000</v>
      </c>
      <c r="I158" s="253"/>
      <c r="J158" s="254">
        <f>ROUND(I158*H158,2)</f>
        <v>0</v>
      </c>
      <c r="K158" s="255"/>
      <c r="L158" s="256"/>
      <c r="M158" s="257" t="s">
        <v>1</v>
      </c>
      <c r="N158" s="258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166</v>
      </c>
      <c r="AT158" s="246" t="s">
        <v>204</v>
      </c>
      <c r="AU158" s="246" t="s">
        <v>81</v>
      </c>
      <c r="AY158" s="14" t="s">
        <v>151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157</v>
      </c>
      <c r="BM158" s="246" t="s">
        <v>270</v>
      </c>
    </row>
    <row r="159" s="2" customFormat="1" ht="16.5" customHeight="1">
      <c r="A159" s="35"/>
      <c r="B159" s="36"/>
      <c r="C159" s="248" t="s">
        <v>75</v>
      </c>
      <c r="D159" s="248" t="s">
        <v>204</v>
      </c>
      <c r="E159" s="249" t="s">
        <v>1488</v>
      </c>
      <c r="F159" s="250" t="s">
        <v>1489</v>
      </c>
      <c r="G159" s="251" t="s">
        <v>540</v>
      </c>
      <c r="H159" s="252">
        <v>25</v>
      </c>
      <c r="I159" s="253"/>
      <c r="J159" s="254">
        <f>ROUND(I159*H159,2)</f>
        <v>0</v>
      </c>
      <c r="K159" s="255"/>
      <c r="L159" s="256"/>
      <c r="M159" s="257" t="s">
        <v>1</v>
      </c>
      <c r="N159" s="258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166</v>
      </c>
      <c r="AT159" s="246" t="s">
        <v>204</v>
      </c>
      <c r="AU159" s="246" t="s">
        <v>81</v>
      </c>
      <c r="AY159" s="14" t="s">
        <v>151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157</v>
      </c>
      <c r="BM159" s="246" t="s">
        <v>274</v>
      </c>
    </row>
    <row r="160" s="2" customFormat="1" ht="16.5" customHeight="1">
      <c r="A160" s="35"/>
      <c r="B160" s="36"/>
      <c r="C160" s="248" t="s">
        <v>75</v>
      </c>
      <c r="D160" s="248" t="s">
        <v>204</v>
      </c>
      <c r="E160" s="249" t="s">
        <v>1490</v>
      </c>
      <c r="F160" s="250" t="s">
        <v>1491</v>
      </c>
      <c r="G160" s="251" t="s">
        <v>1</v>
      </c>
      <c r="H160" s="252">
        <v>1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166</v>
      </c>
      <c r="AT160" s="246" t="s">
        <v>204</v>
      </c>
      <c r="AU160" s="246" t="s">
        <v>81</v>
      </c>
      <c r="AY160" s="14" t="s">
        <v>151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157</v>
      </c>
      <c r="BM160" s="246" t="s">
        <v>277</v>
      </c>
    </row>
    <row r="161" s="12" customFormat="1" ht="22.8" customHeight="1">
      <c r="A161" s="12"/>
      <c r="B161" s="218"/>
      <c r="C161" s="219"/>
      <c r="D161" s="220" t="s">
        <v>74</v>
      </c>
      <c r="E161" s="232" t="s">
        <v>1213</v>
      </c>
      <c r="F161" s="232" t="s">
        <v>1492</v>
      </c>
      <c r="G161" s="219"/>
      <c r="H161" s="219"/>
      <c r="I161" s="222"/>
      <c r="J161" s="233">
        <f>BK161</f>
        <v>0</v>
      </c>
      <c r="K161" s="219"/>
      <c r="L161" s="224"/>
      <c r="M161" s="225"/>
      <c r="N161" s="226"/>
      <c r="O161" s="226"/>
      <c r="P161" s="227">
        <f>SUM(P162:P167)</f>
        <v>0</v>
      </c>
      <c r="Q161" s="226"/>
      <c r="R161" s="227">
        <f>SUM(R162:R167)</f>
        <v>0</v>
      </c>
      <c r="S161" s="226"/>
      <c r="T161" s="228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9" t="s">
        <v>81</v>
      </c>
      <c r="AT161" s="230" t="s">
        <v>74</v>
      </c>
      <c r="AU161" s="230" t="s">
        <v>81</v>
      </c>
      <c r="AY161" s="229" t="s">
        <v>151</v>
      </c>
      <c r="BK161" s="231">
        <f>SUM(BK162:BK167)</f>
        <v>0</v>
      </c>
    </row>
    <row r="162" s="2" customFormat="1" ht="16.5" customHeight="1">
      <c r="A162" s="35"/>
      <c r="B162" s="36"/>
      <c r="C162" s="248" t="s">
        <v>75</v>
      </c>
      <c r="D162" s="248" t="s">
        <v>204</v>
      </c>
      <c r="E162" s="249" t="s">
        <v>1493</v>
      </c>
      <c r="F162" s="250" t="s">
        <v>1494</v>
      </c>
      <c r="G162" s="251" t="s">
        <v>269</v>
      </c>
      <c r="H162" s="252">
        <v>24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166</v>
      </c>
      <c r="AT162" s="246" t="s">
        <v>204</v>
      </c>
      <c r="AU162" s="246" t="s">
        <v>85</v>
      </c>
      <c r="AY162" s="14" t="s">
        <v>151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157</v>
      </c>
      <c r="BM162" s="246" t="s">
        <v>281</v>
      </c>
    </row>
    <row r="163" s="2" customFormat="1" ht="16.5" customHeight="1">
      <c r="A163" s="35"/>
      <c r="B163" s="36"/>
      <c r="C163" s="248" t="s">
        <v>75</v>
      </c>
      <c r="D163" s="248" t="s">
        <v>204</v>
      </c>
      <c r="E163" s="249" t="s">
        <v>1495</v>
      </c>
      <c r="F163" s="250" t="s">
        <v>1496</v>
      </c>
      <c r="G163" s="251" t="s">
        <v>269</v>
      </c>
      <c r="H163" s="252">
        <v>3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166</v>
      </c>
      <c r="AT163" s="246" t="s">
        <v>204</v>
      </c>
      <c r="AU163" s="246" t="s">
        <v>85</v>
      </c>
      <c r="AY163" s="14" t="s">
        <v>151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157</v>
      </c>
      <c r="BM163" s="246" t="s">
        <v>284</v>
      </c>
    </row>
    <row r="164" s="2" customFormat="1" ht="16.5" customHeight="1">
      <c r="A164" s="35"/>
      <c r="B164" s="36"/>
      <c r="C164" s="248" t="s">
        <v>75</v>
      </c>
      <c r="D164" s="248" t="s">
        <v>204</v>
      </c>
      <c r="E164" s="249" t="s">
        <v>1497</v>
      </c>
      <c r="F164" s="250" t="s">
        <v>1498</v>
      </c>
      <c r="G164" s="251" t="s">
        <v>269</v>
      </c>
      <c r="H164" s="252">
        <v>5</v>
      </c>
      <c r="I164" s="253"/>
      <c r="J164" s="254">
        <f>ROUND(I164*H164,2)</f>
        <v>0</v>
      </c>
      <c r="K164" s="255"/>
      <c r="L164" s="256"/>
      <c r="M164" s="257" t="s">
        <v>1</v>
      </c>
      <c r="N164" s="258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166</v>
      </c>
      <c r="AT164" s="246" t="s">
        <v>204</v>
      </c>
      <c r="AU164" s="246" t="s">
        <v>85</v>
      </c>
      <c r="AY164" s="14" t="s">
        <v>151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157</v>
      </c>
      <c r="BM164" s="246" t="s">
        <v>288</v>
      </c>
    </row>
    <row r="165" s="2" customFormat="1" ht="16.5" customHeight="1">
      <c r="A165" s="35"/>
      <c r="B165" s="36"/>
      <c r="C165" s="248" t="s">
        <v>75</v>
      </c>
      <c r="D165" s="248" t="s">
        <v>204</v>
      </c>
      <c r="E165" s="249" t="s">
        <v>1499</v>
      </c>
      <c r="F165" s="250" t="s">
        <v>1500</v>
      </c>
      <c r="G165" s="251" t="s">
        <v>269</v>
      </c>
      <c r="H165" s="252">
        <v>2</v>
      </c>
      <c r="I165" s="253"/>
      <c r="J165" s="254">
        <f>ROUND(I165*H165,2)</f>
        <v>0</v>
      </c>
      <c r="K165" s="255"/>
      <c r="L165" s="256"/>
      <c r="M165" s="257" t="s">
        <v>1</v>
      </c>
      <c r="N165" s="258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166</v>
      </c>
      <c r="AT165" s="246" t="s">
        <v>204</v>
      </c>
      <c r="AU165" s="246" t="s">
        <v>85</v>
      </c>
      <c r="AY165" s="14" t="s">
        <v>151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157</v>
      </c>
      <c r="BM165" s="246" t="s">
        <v>291</v>
      </c>
    </row>
    <row r="166" s="2" customFormat="1" ht="16.5" customHeight="1">
      <c r="A166" s="35"/>
      <c r="B166" s="36"/>
      <c r="C166" s="248" t="s">
        <v>75</v>
      </c>
      <c r="D166" s="248" t="s">
        <v>204</v>
      </c>
      <c r="E166" s="249" t="s">
        <v>1501</v>
      </c>
      <c r="F166" s="250" t="s">
        <v>1502</v>
      </c>
      <c r="G166" s="251" t="s">
        <v>269</v>
      </c>
      <c r="H166" s="252">
        <v>17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166</v>
      </c>
      <c r="AT166" s="246" t="s">
        <v>204</v>
      </c>
      <c r="AU166" s="246" t="s">
        <v>85</v>
      </c>
      <c r="AY166" s="14" t="s">
        <v>151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157</v>
      </c>
      <c r="BM166" s="246" t="s">
        <v>295</v>
      </c>
    </row>
    <row r="167" s="2" customFormat="1" ht="16.5" customHeight="1">
      <c r="A167" s="35"/>
      <c r="B167" s="36"/>
      <c r="C167" s="234" t="s">
        <v>75</v>
      </c>
      <c r="D167" s="234" t="s">
        <v>153</v>
      </c>
      <c r="E167" s="235" t="s">
        <v>1503</v>
      </c>
      <c r="F167" s="236" t="s">
        <v>1389</v>
      </c>
      <c r="G167" s="237" t="s">
        <v>269</v>
      </c>
      <c r="H167" s="238">
        <v>51</v>
      </c>
      <c r="I167" s="239"/>
      <c r="J167" s="240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157</v>
      </c>
      <c r="AT167" s="246" t="s">
        <v>153</v>
      </c>
      <c r="AU167" s="246" t="s">
        <v>85</v>
      </c>
      <c r="AY167" s="14" t="s">
        <v>151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157</v>
      </c>
      <c r="BM167" s="246" t="s">
        <v>298</v>
      </c>
    </row>
    <row r="168" s="12" customFormat="1" ht="22.8" customHeight="1">
      <c r="A168" s="12"/>
      <c r="B168" s="218"/>
      <c r="C168" s="219"/>
      <c r="D168" s="220" t="s">
        <v>74</v>
      </c>
      <c r="E168" s="232" t="s">
        <v>1237</v>
      </c>
      <c r="F168" s="232" t="s">
        <v>1504</v>
      </c>
      <c r="G168" s="219"/>
      <c r="H168" s="219"/>
      <c r="I168" s="222"/>
      <c r="J168" s="233">
        <f>BK168</f>
        <v>0</v>
      </c>
      <c r="K168" s="219"/>
      <c r="L168" s="224"/>
      <c r="M168" s="225"/>
      <c r="N168" s="226"/>
      <c r="O168" s="226"/>
      <c r="P168" s="227">
        <f>SUM(P169:P182)</f>
        <v>0</v>
      </c>
      <c r="Q168" s="226"/>
      <c r="R168" s="227">
        <f>SUM(R169:R182)</f>
        <v>0</v>
      </c>
      <c r="S168" s="226"/>
      <c r="T168" s="228">
        <f>SUM(T169:T182)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9" t="s">
        <v>81</v>
      </c>
      <c r="AT168" s="230" t="s">
        <v>74</v>
      </c>
      <c r="AU168" s="230" t="s">
        <v>81</v>
      </c>
      <c r="AY168" s="229" t="s">
        <v>151</v>
      </c>
      <c r="BK168" s="231">
        <f>SUM(BK169:BK182)</f>
        <v>0</v>
      </c>
    </row>
    <row r="169" s="2" customFormat="1" ht="16.5" customHeight="1">
      <c r="A169" s="35"/>
      <c r="B169" s="36"/>
      <c r="C169" s="248" t="s">
        <v>75</v>
      </c>
      <c r="D169" s="248" t="s">
        <v>204</v>
      </c>
      <c r="E169" s="249" t="s">
        <v>1505</v>
      </c>
      <c r="F169" s="250" t="s">
        <v>1506</v>
      </c>
      <c r="G169" s="251" t="s">
        <v>269</v>
      </c>
      <c r="H169" s="252">
        <v>1</v>
      </c>
      <c r="I169" s="253"/>
      <c r="J169" s="254">
        <f>ROUND(I169*H169,2)</f>
        <v>0</v>
      </c>
      <c r="K169" s="255"/>
      <c r="L169" s="256"/>
      <c r="M169" s="257" t="s">
        <v>1</v>
      </c>
      <c r="N169" s="258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166</v>
      </c>
      <c r="AT169" s="246" t="s">
        <v>204</v>
      </c>
      <c r="AU169" s="246" t="s">
        <v>85</v>
      </c>
      <c r="AY169" s="14" t="s">
        <v>151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157</v>
      </c>
      <c r="BM169" s="246" t="s">
        <v>302</v>
      </c>
    </row>
    <row r="170" s="2" customFormat="1" ht="16.5" customHeight="1">
      <c r="A170" s="35"/>
      <c r="B170" s="36"/>
      <c r="C170" s="248" t="s">
        <v>75</v>
      </c>
      <c r="D170" s="248" t="s">
        <v>204</v>
      </c>
      <c r="E170" s="249" t="s">
        <v>1507</v>
      </c>
      <c r="F170" s="250" t="s">
        <v>1508</v>
      </c>
      <c r="G170" s="251" t="s">
        <v>269</v>
      </c>
      <c r="H170" s="252">
        <v>1</v>
      </c>
      <c r="I170" s="253"/>
      <c r="J170" s="254">
        <f>ROUND(I170*H170,2)</f>
        <v>0</v>
      </c>
      <c r="K170" s="255"/>
      <c r="L170" s="256"/>
      <c r="M170" s="257" t="s">
        <v>1</v>
      </c>
      <c r="N170" s="258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166</v>
      </c>
      <c r="AT170" s="246" t="s">
        <v>204</v>
      </c>
      <c r="AU170" s="246" t="s">
        <v>85</v>
      </c>
      <c r="AY170" s="14" t="s">
        <v>151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157</v>
      </c>
      <c r="BM170" s="246" t="s">
        <v>305</v>
      </c>
    </row>
    <row r="171" s="2" customFormat="1" ht="16.5" customHeight="1">
      <c r="A171" s="35"/>
      <c r="B171" s="36"/>
      <c r="C171" s="248" t="s">
        <v>75</v>
      </c>
      <c r="D171" s="248" t="s">
        <v>204</v>
      </c>
      <c r="E171" s="249" t="s">
        <v>1509</v>
      </c>
      <c r="F171" s="250" t="s">
        <v>1510</v>
      </c>
      <c r="G171" s="251" t="s">
        <v>269</v>
      </c>
      <c r="H171" s="252">
        <v>1</v>
      </c>
      <c r="I171" s="253"/>
      <c r="J171" s="254">
        <f>ROUND(I171*H171,2)</f>
        <v>0</v>
      </c>
      <c r="K171" s="255"/>
      <c r="L171" s="256"/>
      <c r="M171" s="257" t="s">
        <v>1</v>
      </c>
      <c r="N171" s="258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166</v>
      </c>
      <c r="AT171" s="246" t="s">
        <v>204</v>
      </c>
      <c r="AU171" s="246" t="s">
        <v>85</v>
      </c>
      <c r="AY171" s="14" t="s">
        <v>151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157</v>
      </c>
      <c r="BM171" s="246" t="s">
        <v>309</v>
      </c>
    </row>
    <row r="172" s="2" customFormat="1" ht="16.5" customHeight="1">
      <c r="A172" s="35"/>
      <c r="B172" s="36"/>
      <c r="C172" s="248" t="s">
        <v>75</v>
      </c>
      <c r="D172" s="248" t="s">
        <v>204</v>
      </c>
      <c r="E172" s="249" t="s">
        <v>1511</v>
      </c>
      <c r="F172" s="250" t="s">
        <v>1512</v>
      </c>
      <c r="G172" s="251" t="s">
        <v>269</v>
      </c>
      <c r="H172" s="252">
        <v>12</v>
      </c>
      <c r="I172" s="253"/>
      <c r="J172" s="254">
        <f>ROUND(I172*H172,2)</f>
        <v>0</v>
      </c>
      <c r="K172" s="255"/>
      <c r="L172" s="256"/>
      <c r="M172" s="257" t="s">
        <v>1</v>
      </c>
      <c r="N172" s="258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166</v>
      </c>
      <c r="AT172" s="246" t="s">
        <v>204</v>
      </c>
      <c r="AU172" s="246" t="s">
        <v>85</v>
      </c>
      <c r="AY172" s="14" t="s">
        <v>151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157</v>
      </c>
      <c r="BM172" s="246" t="s">
        <v>312</v>
      </c>
    </row>
    <row r="173" s="2" customFormat="1" ht="16.5" customHeight="1">
      <c r="A173" s="35"/>
      <c r="B173" s="36"/>
      <c r="C173" s="248" t="s">
        <v>75</v>
      </c>
      <c r="D173" s="248" t="s">
        <v>204</v>
      </c>
      <c r="E173" s="249" t="s">
        <v>1513</v>
      </c>
      <c r="F173" s="250" t="s">
        <v>1514</v>
      </c>
      <c r="G173" s="251" t="s">
        <v>269</v>
      </c>
      <c r="H173" s="252">
        <v>4</v>
      </c>
      <c r="I173" s="253"/>
      <c r="J173" s="254">
        <f>ROUND(I173*H173,2)</f>
        <v>0</v>
      </c>
      <c r="K173" s="255"/>
      <c r="L173" s="256"/>
      <c r="M173" s="257" t="s">
        <v>1</v>
      </c>
      <c r="N173" s="258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166</v>
      </c>
      <c r="AT173" s="246" t="s">
        <v>204</v>
      </c>
      <c r="AU173" s="246" t="s">
        <v>85</v>
      </c>
      <c r="AY173" s="14" t="s">
        <v>151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157</v>
      </c>
      <c r="BM173" s="246" t="s">
        <v>316</v>
      </c>
    </row>
    <row r="174" s="2" customFormat="1" ht="16.5" customHeight="1">
      <c r="A174" s="35"/>
      <c r="B174" s="36"/>
      <c r="C174" s="248" t="s">
        <v>75</v>
      </c>
      <c r="D174" s="248" t="s">
        <v>204</v>
      </c>
      <c r="E174" s="249" t="s">
        <v>1515</v>
      </c>
      <c r="F174" s="250" t="s">
        <v>1516</v>
      </c>
      <c r="G174" s="251" t="s">
        <v>269</v>
      </c>
      <c r="H174" s="252">
        <v>0</v>
      </c>
      <c r="I174" s="253"/>
      <c r="J174" s="254">
        <f>ROUND(I174*H174,2)</f>
        <v>0</v>
      </c>
      <c r="K174" s="255"/>
      <c r="L174" s="256"/>
      <c r="M174" s="257" t="s">
        <v>1</v>
      </c>
      <c r="N174" s="258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166</v>
      </c>
      <c r="AT174" s="246" t="s">
        <v>204</v>
      </c>
      <c r="AU174" s="246" t="s">
        <v>85</v>
      </c>
      <c r="AY174" s="14" t="s">
        <v>151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157</v>
      </c>
      <c r="BM174" s="246" t="s">
        <v>319</v>
      </c>
    </row>
    <row r="175" s="2" customFormat="1" ht="16.5" customHeight="1">
      <c r="A175" s="35"/>
      <c r="B175" s="36"/>
      <c r="C175" s="248" t="s">
        <v>75</v>
      </c>
      <c r="D175" s="248" t="s">
        <v>204</v>
      </c>
      <c r="E175" s="249" t="s">
        <v>1517</v>
      </c>
      <c r="F175" s="250" t="s">
        <v>1518</v>
      </c>
      <c r="G175" s="251" t="s">
        <v>269</v>
      </c>
      <c r="H175" s="252">
        <v>0</v>
      </c>
      <c r="I175" s="253"/>
      <c r="J175" s="254">
        <f>ROUND(I175*H175,2)</f>
        <v>0</v>
      </c>
      <c r="K175" s="255"/>
      <c r="L175" s="256"/>
      <c r="M175" s="257" t="s">
        <v>1</v>
      </c>
      <c r="N175" s="258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166</v>
      </c>
      <c r="AT175" s="246" t="s">
        <v>204</v>
      </c>
      <c r="AU175" s="246" t="s">
        <v>85</v>
      </c>
      <c r="AY175" s="14" t="s">
        <v>151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157</v>
      </c>
      <c r="BM175" s="246" t="s">
        <v>324</v>
      </c>
    </row>
    <row r="176" s="2" customFormat="1" ht="16.5" customHeight="1">
      <c r="A176" s="35"/>
      <c r="B176" s="36"/>
      <c r="C176" s="248" t="s">
        <v>75</v>
      </c>
      <c r="D176" s="248" t="s">
        <v>204</v>
      </c>
      <c r="E176" s="249" t="s">
        <v>1519</v>
      </c>
      <c r="F176" s="250" t="s">
        <v>1520</v>
      </c>
      <c r="G176" s="251" t="s">
        <v>269</v>
      </c>
      <c r="H176" s="252">
        <v>6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166</v>
      </c>
      <c r="AT176" s="246" t="s">
        <v>204</v>
      </c>
      <c r="AU176" s="246" t="s">
        <v>85</v>
      </c>
      <c r="AY176" s="14" t="s">
        <v>151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157</v>
      </c>
      <c r="BM176" s="246" t="s">
        <v>327</v>
      </c>
    </row>
    <row r="177" s="2" customFormat="1" ht="16.5" customHeight="1">
      <c r="A177" s="35"/>
      <c r="B177" s="36"/>
      <c r="C177" s="248" t="s">
        <v>75</v>
      </c>
      <c r="D177" s="248" t="s">
        <v>204</v>
      </c>
      <c r="E177" s="249" t="s">
        <v>1521</v>
      </c>
      <c r="F177" s="250" t="s">
        <v>1522</v>
      </c>
      <c r="G177" s="251" t="s">
        <v>269</v>
      </c>
      <c r="H177" s="252">
        <v>1</v>
      </c>
      <c r="I177" s="253"/>
      <c r="J177" s="254">
        <f>ROUND(I177*H177,2)</f>
        <v>0</v>
      </c>
      <c r="K177" s="255"/>
      <c r="L177" s="256"/>
      <c r="M177" s="257" t="s">
        <v>1</v>
      </c>
      <c r="N177" s="258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166</v>
      </c>
      <c r="AT177" s="246" t="s">
        <v>204</v>
      </c>
      <c r="AU177" s="246" t="s">
        <v>85</v>
      </c>
      <c r="AY177" s="14" t="s">
        <v>151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157</v>
      </c>
      <c r="BM177" s="246" t="s">
        <v>331</v>
      </c>
    </row>
    <row r="178" s="2" customFormat="1" ht="16.5" customHeight="1">
      <c r="A178" s="35"/>
      <c r="B178" s="36"/>
      <c r="C178" s="248" t="s">
        <v>75</v>
      </c>
      <c r="D178" s="248" t="s">
        <v>204</v>
      </c>
      <c r="E178" s="249" t="s">
        <v>1523</v>
      </c>
      <c r="F178" s="250" t="s">
        <v>1524</v>
      </c>
      <c r="G178" s="251" t="s">
        <v>269</v>
      </c>
      <c r="H178" s="252">
        <v>1</v>
      </c>
      <c r="I178" s="253"/>
      <c r="J178" s="254">
        <f>ROUND(I178*H178,2)</f>
        <v>0</v>
      </c>
      <c r="K178" s="255"/>
      <c r="L178" s="256"/>
      <c r="M178" s="257" t="s">
        <v>1</v>
      </c>
      <c r="N178" s="258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166</v>
      </c>
      <c r="AT178" s="246" t="s">
        <v>204</v>
      </c>
      <c r="AU178" s="246" t="s">
        <v>85</v>
      </c>
      <c r="AY178" s="14" t="s">
        <v>151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157</v>
      </c>
      <c r="BM178" s="246" t="s">
        <v>334</v>
      </c>
    </row>
    <row r="179" s="2" customFormat="1" ht="16.5" customHeight="1">
      <c r="A179" s="35"/>
      <c r="B179" s="36"/>
      <c r="C179" s="248" t="s">
        <v>75</v>
      </c>
      <c r="D179" s="248" t="s">
        <v>204</v>
      </c>
      <c r="E179" s="249" t="s">
        <v>1525</v>
      </c>
      <c r="F179" s="250" t="s">
        <v>1526</v>
      </c>
      <c r="G179" s="251" t="s">
        <v>269</v>
      </c>
      <c r="H179" s="252">
        <v>2</v>
      </c>
      <c r="I179" s="253"/>
      <c r="J179" s="254">
        <f>ROUND(I179*H179,2)</f>
        <v>0</v>
      </c>
      <c r="K179" s="255"/>
      <c r="L179" s="256"/>
      <c r="M179" s="257" t="s">
        <v>1</v>
      </c>
      <c r="N179" s="258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166</v>
      </c>
      <c r="AT179" s="246" t="s">
        <v>204</v>
      </c>
      <c r="AU179" s="246" t="s">
        <v>85</v>
      </c>
      <c r="AY179" s="14" t="s">
        <v>151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157</v>
      </c>
      <c r="BM179" s="246" t="s">
        <v>338</v>
      </c>
    </row>
    <row r="180" s="2" customFormat="1" ht="16.5" customHeight="1">
      <c r="A180" s="35"/>
      <c r="B180" s="36"/>
      <c r="C180" s="248" t="s">
        <v>75</v>
      </c>
      <c r="D180" s="248" t="s">
        <v>204</v>
      </c>
      <c r="E180" s="249" t="s">
        <v>1527</v>
      </c>
      <c r="F180" s="250" t="s">
        <v>1528</v>
      </c>
      <c r="G180" s="251" t="s">
        <v>269</v>
      </c>
      <c r="H180" s="252">
        <v>0</v>
      </c>
      <c r="I180" s="253"/>
      <c r="J180" s="254">
        <f>ROUND(I180*H180,2)</f>
        <v>0</v>
      </c>
      <c r="K180" s="255"/>
      <c r="L180" s="256"/>
      <c r="M180" s="257" t="s">
        <v>1</v>
      </c>
      <c r="N180" s="258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166</v>
      </c>
      <c r="AT180" s="246" t="s">
        <v>204</v>
      </c>
      <c r="AU180" s="246" t="s">
        <v>85</v>
      </c>
      <c r="AY180" s="14" t="s">
        <v>151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157</v>
      </c>
      <c r="BM180" s="246" t="s">
        <v>341</v>
      </c>
    </row>
    <row r="181" s="2" customFormat="1" ht="16.5" customHeight="1">
      <c r="A181" s="35"/>
      <c r="B181" s="36"/>
      <c r="C181" s="248" t="s">
        <v>75</v>
      </c>
      <c r="D181" s="248" t="s">
        <v>204</v>
      </c>
      <c r="E181" s="249" t="s">
        <v>1529</v>
      </c>
      <c r="F181" s="250" t="s">
        <v>1530</v>
      </c>
      <c r="G181" s="251" t="s">
        <v>269</v>
      </c>
      <c r="H181" s="252">
        <v>1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166</v>
      </c>
      <c r="AT181" s="246" t="s">
        <v>204</v>
      </c>
      <c r="AU181" s="246" t="s">
        <v>85</v>
      </c>
      <c r="AY181" s="14" t="s">
        <v>151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157</v>
      </c>
      <c r="BM181" s="246" t="s">
        <v>345</v>
      </c>
    </row>
    <row r="182" s="2" customFormat="1" ht="16.5" customHeight="1">
      <c r="A182" s="35"/>
      <c r="B182" s="36"/>
      <c r="C182" s="234" t="s">
        <v>75</v>
      </c>
      <c r="D182" s="234" t="s">
        <v>153</v>
      </c>
      <c r="E182" s="235" t="s">
        <v>1531</v>
      </c>
      <c r="F182" s="236" t="s">
        <v>1389</v>
      </c>
      <c r="G182" s="237" t="s">
        <v>269</v>
      </c>
      <c r="H182" s="238">
        <v>1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157</v>
      </c>
      <c r="AT182" s="246" t="s">
        <v>153</v>
      </c>
      <c r="AU182" s="246" t="s">
        <v>85</v>
      </c>
      <c r="AY182" s="14" t="s">
        <v>151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157</v>
      </c>
      <c r="BM182" s="246" t="s">
        <v>348</v>
      </c>
    </row>
    <row r="183" s="12" customFormat="1" ht="22.8" customHeight="1">
      <c r="A183" s="12"/>
      <c r="B183" s="218"/>
      <c r="C183" s="219"/>
      <c r="D183" s="220" t="s">
        <v>74</v>
      </c>
      <c r="E183" s="232" t="s">
        <v>1262</v>
      </c>
      <c r="F183" s="232" t="s">
        <v>1532</v>
      </c>
      <c r="G183" s="219"/>
      <c r="H183" s="219"/>
      <c r="I183" s="222"/>
      <c r="J183" s="233">
        <f>BK183</f>
        <v>0</v>
      </c>
      <c r="K183" s="219"/>
      <c r="L183" s="224"/>
      <c r="M183" s="225"/>
      <c r="N183" s="226"/>
      <c r="O183" s="226"/>
      <c r="P183" s="227">
        <f>SUM(P184:P186)</f>
        <v>0</v>
      </c>
      <c r="Q183" s="226"/>
      <c r="R183" s="227">
        <f>SUM(R184:R186)</f>
        <v>0</v>
      </c>
      <c r="S183" s="226"/>
      <c r="T183" s="228">
        <f>SUM(T184:T186)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9" t="s">
        <v>81</v>
      </c>
      <c r="AT183" s="230" t="s">
        <v>74</v>
      </c>
      <c r="AU183" s="230" t="s">
        <v>81</v>
      </c>
      <c r="AY183" s="229" t="s">
        <v>151</v>
      </c>
      <c r="BK183" s="231">
        <f>SUM(BK184:BK186)</f>
        <v>0</v>
      </c>
    </row>
    <row r="184" s="2" customFormat="1" ht="16.5" customHeight="1">
      <c r="A184" s="35"/>
      <c r="B184" s="36"/>
      <c r="C184" s="248" t="s">
        <v>75</v>
      </c>
      <c r="D184" s="248" t="s">
        <v>204</v>
      </c>
      <c r="E184" s="249" t="s">
        <v>1533</v>
      </c>
      <c r="F184" s="250" t="s">
        <v>1534</v>
      </c>
      <c r="G184" s="251" t="s">
        <v>269</v>
      </c>
      <c r="H184" s="252">
        <v>1</v>
      </c>
      <c r="I184" s="253"/>
      <c r="J184" s="254">
        <f>ROUND(I184*H184,2)</f>
        <v>0</v>
      </c>
      <c r="K184" s="255"/>
      <c r="L184" s="256"/>
      <c r="M184" s="257" t="s">
        <v>1</v>
      </c>
      <c r="N184" s="258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166</v>
      </c>
      <c r="AT184" s="246" t="s">
        <v>204</v>
      </c>
      <c r="AU184" s="246" t="s">
        <v>85</v>
      </c>
      <c r="AY184" s="14" t="s">
        <v>151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85</v>
      </c>
      <c r="BK184" s="247">
        <f>ROUND(I184*H184,2)</f>
        <v>0</v>
      </c>
      <c r="BL184" s="14" t="s">
        <v>157</v>
      </c>
      <c r="BM184" s="246" t="s">
        <v>387</v>
      </c>
    </row>
    <row r="185" s="2" customFormat="1" ht="16.5" customHeight="1">
      <c r="A185" s="35"/>
      <c r="B185" s="36"/>
      <c r="C185" s="248" t="s">
        <v>75</v>
      </c>
      <c r="D185" s="248" t="s">
        <v>204</v>
      </c>
      <c r="E185" s="249" t="s">
        <v>1535</v>
      </c>
      <c r="F185" s="250" t="s">
        <v>1536</v>
      </c>
      <c r="G185" s="251" t="s">
        <v>1</v>
      </c>
      <c r="H185" s="252">
        <v>1</v>
      </c>
      <c r="I185" s="253"/>
      <c r="J185" s="254">
        <f>ROUND(I185*H185,2)</f>
        <v>0</v>
      </c>
      <c r="K185" s="255"/>
      <c r="L185" s="256"/>
      <c r="M185" s="257" t="s">
        <v>1</v>
      </c>
      <c r="N185" s="258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166</v>
      </c>
      <c r="AT185" s="246" t="s">
        <v>204</v>
      </c>
      <c r="AU185" s="246" t="s">
        <v>85</v>
      </c>
      <c r="AY185" s="14" t="s">
        <v>151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157</v>
      </c>
      <c r="BM185" s="246" t="s">
        <v>390</v>
      </c>
    </row>
    <row r="186" s="2" customFormat="1" ht="16.5" customHeight="1">
      <c r="A186" s="35"/>
      <c r="B186" s="36"/>
      <c r="C186" s="234" t="s">
        <v>75</v>
      </c>
      <c r="D186" s="234" t="s">
        <v>153</v>
      </c>
      <c r="E186" s="235" t="s">
        <v>1537</v>
      </c>
      <c r="F186" s="236" t="s">
        <v>1538</v>
      </c>
      <c r="G186" s="237" t="s">
        <v>1</v>
      </c>
      <c r="H186" s="238">
        <v>1</v>
      </c>
      <c r="I186" s="239"/>
      <c r="J186" s="240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157</v>
      </c>
      <c r="AT186" s="246" t="s">
        <v>153</v>
      </c>
      <c r="AU186" s="246" t="s">
        <v>85</v>
      </c>
      <c r="AY186" s="14" t="s">
        <v>151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157</v>
      </c>
      <c r="BM186" s="246" t="s">
        <v>394</v>
      </c>
    </row>
    <row r="187" s="12" customFormat="1" ht="22.8" customHeight="1">
      <c r="A187" s="12"/>
      <c r="B187" s="218"/>
      <c r="C187" s="219"/>
      <c r="D187" s="220" t="s">
        <v>74</v>
      </c>
      <c r="E187" s="232" t="s">
        <v>1276</v>
      </c>
      <c r="F187" s="232" t="s">
        <v>1539</v>
      </c>
      <c r="G187" s="219"/>
      <c r="H187" s="219"/>
      <c r="I187" s="222"/>
      <c r="J187" s="233">
        <f>BK187</f>
        <v>0</v>
      </c>
      <c r="K187" s="219"/>
      <c r="L187" s="224"/>
      <c r="M187" s="225"/>
      <c r="N187" s="226"/>
      <c r="O187" s="226"/>
      <c r="P187" s="227">
        <f>SUM(P188:P199)</f>
        <v>0</v>
      </c>
      <c r="Q187" s="226"/>
      <c r="R187" s="227">
        <f>SUM(R188:R199)</f>
        <v>0</v>
      </c>
      <c r="S187" s="226"/>
      <c r="T187" s="228">
        <f>SUM(T188:T199)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9" t="s">
        <v>81</v>
      </c>
      <c r="AT187" s="230" t="s">
        <v>74</v>
      </c>
      <c r="AU187" s="230" t="s">
        <v>81</v>
      </c>
      <c r="AY187" s="229" t="s">
        <v>151</v>
      </c>
      <c r="BK187" s="231">
        <f>SUM(BK188:BK199)</f>
        <v>0</v>
      </c>
    </row>
    <row r="188" s="2" customFormat="1" ht="16.5" customHeight="1">
      <c r="A188" s="35"/>
      <c r="B188" s="36"/>
      <c r="C188" s="248" t="s">
        <v>75</v>
      </c>
      <c r="D188" s="248" t="s">
        <v>204</v>
      </c>
      <c r="E188" s="249" t="s">
        <v>1540</v>
      </c>
      <c r="F188" s="250" t="s">
        <v>1541</v>
      </c>
      <c r="G188" s="251" t="s">
        <v>540</v>
      </c>
      <c r="H188" s="252">
        <v>100</v>
      </c>
      <c r="I188" s="253"/>
      <c r="J188" s="254">
        <f>ROUND(I188*H188,2)</f>
        <v>0</v>
      </c>
      <c r="K188" s="255"/>
      <c r="L188" s="256"/>
      <c r="M188" s="257" t="s">
        <v>1</v>
      </c>
      <c r="N188" s="258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166</v>
      </c>
      <c r="AT188" s="246" t="s">
        <v>204</v>
      </c>
      <c r="AU188" s="246" t="s">
        <v>85</v>
      </c>
      <c r="AY188" s="14" t="s">
        <v>151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85</v>
      </c>
      <c r="BK188" s="247">
        <f>ROUND(I188*H188,2)</f>
        <v>0</v>
      </c>
      <c r="BL188" s="14" t="s">
        <v>157</v>
      </c>
      <c r="BM188" s="246" t="s">
        <v>398</v>
      </c>
    </row>
    <row r="189" s="2" customFormat="1" ht="16.5" customHeight="1">
      <c r="A189" s="35"/>
      <c r="B189" s="36"/>
      <c r="C189" s="248" t="s">
        <v>75</v>
      </c>
      <c r="D189" s="248" t="s">
        <v>204</v>
      </c>
      <c r="E189" s="249" t="s">
        <v>1542</v>
      </c>
      <c r="F189" s="250" t="s">
        <v>1543</v>
      </c>
      <c r="G189" s="251" t="s">
        <v>218</v>
      </c>
      <c r="H189" s="252">
        <v>100</v>
      </c>
      <c r="I189" s="253"/>
      <c r="J189" s="254">
        <f>ROUND(I189*H189,2)</f>
        <v>0</v>
      </c>
      <c r="K189" s="255"/>
      <c r="L189" s="256"/>
      <c r="M189" s="257" t="s">
        <v>1</v>
      </c>
      <c r="N189" s="258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166</v>
      </c>
      <c r="AT189" s="246" t="s">
        <v>204</v>
      </c>
      <c r="AU189" s="246" t="s">
        <v>85</v>
      </c>
      <c r="AY189" s="14" t="s">
        <v>151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157</v>
      </c>
      <c r="BM189" s="246" t="s">
        <v>402</v>
      </c>
    </row>
    <row r="190" s="2" customFormat="1" ht="16.5" customHeight="1">
      <c r="A190" s="35"/>
      <c r="B190" s="36"/>
      <c r="C190" s="248" t="s">
        <v>75</v>
      </c>
      <c r="D190" s="248" t="s">
        <v>204</v>
      </c>
      <c r="E190" s="249" t="s">
        <v>1544</v>
      </c>
      <c r="F190" s="250" t="s">
        <v>1545</v>
      </c>
      <c r="G190" s="251" t="s">
        <v>218</v>
      </c>
      <c r="H190" s="252">
        <v>15</v>
      </c>
      <c r="I190" s="253"/>
      <c r="J190" s="254">
        <f>ROUND(I190*H190,2)</f>
        <v>0</v>
      </c>
      <c r="K190" s="255"/>
      <c r="L190" s="256"/>
      <c r="M190" s="257" t="s">
        <v>1</v>
      </c>
      <c r="N190" s="258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166</v>
      </c>
      <c r="AT190" s="246" t="s">
        <v>204</v>
      </c>
      <c r="AU190" s="246" t="s">
        <v>85</v>
      </c>
      <c r="AY190" s="14" t="s">
        <v>151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157</v>
      </c>
      <c r="BM190" s="246" t="s">
        <v>405</v>
      </c>
    </row>
    <row r="191" s="2" customFormat="1" ht="16.5" customHeight="1">
      <c r="A191" s="35"/>
      <c r="B191" s="36"/>
      <c r="C191" s="248" t="s">
        <v>75</v>
      </c>
      <c r="D191" s="248" t="s">
        <v>204</v>
      </c>
      <c r="E191" s="249" t="s">
        <v>1546</v>
      </c>
      <c r="F191" s="250" t="s">
        <v>1547</v>
      </c>
      <c r="G191" s="251" t="s">
        <v>269</v>
      </c>
      <c r="H191" s="252">
        <v>2</v>
      </c>
      <c r="I191" s="253"/>
      <c r="J191" s="254">
        <f>ROUND(I191*H191,2)</f>
        <v>0</v>
      </c>
      <c r="K191" s="255"/>
      <c r="L191" s="256"/>
      <c r="M191" s="257" t="s">
        <v>1</v>
      </c>
      <c r="N191" s="258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166</v>
      </c>
      <c r="AT191" s="246" t="s">
        <v>204</v>
      </c>
      <c r="AU191" s="246" t="s">
        <v>85</v>
      </c>
      <c r="AY191" s="14" t="s">
        <v>151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85</v>
      </c>
      <c r="BK191" s="247">
        <f>ROUND(I191*H191,2)</f>
        <v>0</v>
      </c>
      <c r="BL191" s="14" t="s">
        <v>157</v>
      </c>
      <c r="BM191" s="246" t="s">
        <v>409</v>
      </c>
    </row>
    <row r="192" s="2" customFormat="1" ht="16.5" customHeight="1">
      <c r="A192" s="35"/>
      <c r="B192" s="36"/>
      <c r="C192" s="248" t="s">
        <v>75</v>
      </c>
      <c r="D192" s="248" t="s">
        <v>204</v>
      </c>
      <c r="E192" s="249" t="s">
        <v>1548</v>
      </c>
      <c r="F192" s="250" t="s">
        <v>1549</v>
      </c>
      <c r="G192" s="251" t="s">
        <v>269</v>
      </c>
      <c r="H192" s="252">
        <v>2</v>
      </c>
      <c r="I192" s="253"/>
      <c r="J192" s="254">
        <f>ROUND(I192*H192,2)</f>
        <v>0</v>
      </c>
      <c r="K192" s="255"/>
      <c r="L192" s="256"/>
      <c r="M192" s="257" t="s">
        <v>1</v>
      </c>
      <c r="N192" s="258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166</v>
      </c>
      <c r="AT192" s="246" t="s">
        <v>204</v>
      </c>
      <c r="AU192" s="246" t="s">
        <v>85</v>
      </c>
      <c r="AY192" s="14" t="s">
        <v>151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85</v>
      </c>
      <c r="BK192" s="247">
        <f>ROUND(I192*H192,2)</f>
        <v>0</v>
      </c>
      <c r="BL192" s="14" t="s">
        <v>157</v>
      </c>
      <c r="BM192" s="246" t="s">
        <v>412</v>
      </c>
    </row>
    <row r="193" s="2" customFormat="1" ht="16.5" customHeight="1">
      <c r="A193" s="35"/>
      <c r="B193" s="36"/>
      <c r="C193" s="248" t="s">
        <v>75</v>
      </c>
      <c r="D193" s="248" t="s">
        <v>204</v>
      </c>
      <c r="E193" s="249" t="s">
        <v>1550</v>
      </c>
      <c r="F193" s="250" t="s">
        <v>1551</v>
      </c>
      <c r="G193" s="251" t="s">
        <v>269</v>
      </c>
      <c r="H193" s="252">
        <v>300</v>
      </c>
      <c r="I193" s="253"/>
      <c r="J193" s="254">
        <f>ROUND(I193*H193,2)</f>
        <v>0</v>
      </c>
      <c r="K193" s="255"/>
      <c r="L193" s="256"/>
      <c r="M193" s="257" t="s">
        <v>1</v>
      </c>
      <c r="N193" s="258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166</v>
      </c>
      <c r="AT193" s="246" t="s">
        <v>204</v>
      </c>
      <c r="AU193" s="246" t="s">
        <v>85</v>
      </c>
      <c r="AY193" s="14" t="s">
        <v>151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85</v>
      </c>
      <c r="BK193" s="247">
        <f>ROUND(I193*H193,2)</f>
        <v>0</v>
      </c>
      <c r="BL193" s="14" t="s">
        <v>157</v>
      </c>
      <c r="BM193" s="246" t="s">
        <v>416</v>
      </c>
    </row>
    <row r="194" s="2" customFormat="1" ht="16.5" customHeight="1">
      <c r="A194" s="35"/>
      <c r="B194" s="36"/>
      <c r="C194" s="248" t="s">
        <v>75</v>
      </c>
      <c r="D194" s="248" t="s">
        <v>204</v>
      </c>
      <c r="E194" s="249" t="s">
        <v>1552</v>
      </c>
      <c r="F194" s="250" t="s">
        <v>1553</v>
      </c>
      <c r="G194" s="251" t="s">
        <v>269</v>
      </c>
      <c r="H194" s="252">
        <v>4</v>
      </c>
      <c r="I194" s="253"/>
      <c r="J194" s="254">
        <f>ROUND(I194*H194,2)</f>
        <v>0</v>
      </c>
      <c r="K194" s="255"/>
      <c r="L194" s="256"/>
      <c r="M194" s="257" t="s">
        <v>1</v>
      </c>
      <c r="N194" s="258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166</v>
      </c>
      <c r="AT194" s="246" t="s">
        <v>204</v>
      </c>
      <c r="AU194" s="246" t="s">
        <v>85</v>
      </c>
      <c r="AY194" s="14" t="s">
        <v>151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85</v>
      </c>
      <c r="BK194" s="247">
        <f>ROUND(I194*H194,2)</f>
        <v>0</v>
      </c>
      <c r="BL194" s="14" t="s">
        <v>157</v>
      </c>
      <c r="BM194" s="246" t="s">
        <v>419</v>
      </c>
    </row>
    <row r="195" s="2" customFormat="1" ht="16.5" customHeight="1">
      <c r="A195" s="35"/>
      <c r="B195" s="36"/>
      <c r="C195" s="248" t="s">
        <v>75</v>
      </c>
      <c r="D195" s="248" t="s">
        <v>204</v>
      </c>
      <c r="E195" s="249" t="s">
        <v>1554</v>
      </c>
      <c r="F195" s="250" t="s">
        <v>1555</v>
      </c>
      <c r="G195" s="251" t="s">
        <v>269</v>
      </c>
      <c r="H195" s="252">
        <v>20</v>
      </c>
      <c r="I195" s="253"/>
      <c r="J195" s="254">
        <f>ROUND(I195*H195,2)</f>
        <v>0</v>
      </c>
      <c r="K195" s="255"/>
      <c r="L195" s="256"/>
      <c r="M195" s="257" t="s">
        <v>1</v>
      </c>
      <c r="N195" s="258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166</v>
      </c>
      <c r="AT195" s="246" t="s">
        <v>204</v>
      </c>
      <c r="AU195" s="246" t="s">
        <v>85</v>
      </c>
      <c r="AY195" s="14" t="s">
        <v>151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85</v>
      </c>
      <c r="BK195" s="247">
        <f>ROUND(I195*H195,2)</f>
        <v>0</v>
      </c>
      <c r="BL195" s="14" t="s">
        <v>157</v>
      </c>
      <c r="BM195" s="246" t="s">
        <v>423</v>
      </c>
    </row>
    <row r="196" s="2" customFormat="1" ht="16.5" customHeight="1">
      <c r="A196" s="35"/>
      <c r="B196" s="36"/>
      <c r="C196" s="248" t="s">
        <v>75</v>
      </c>
      <c r="D196" s="248" t="s">
        <v>204</v>
      </c>
      <c r="E196" s="249" t="s">
        <v>1556</v>
      </c>
      <c r="F196" s="250" t="s">
        <v>1557</v>
      </c>
      <c r="G196" s="251" t="s">
        <v>269</v>
      </c>
      <c r="H196" s="252">
        <v>2</v>
      </c>
      <c r="I196" s="253"/>
      <c r="J196" s="254">
        <f>ROUND(I196*H196,2)</f>
        <v>0</v>
      </c>
      <c r="K196" s="255"/>
      <c r="L196" s="256"/>
      <c r="M196" s="257" t="s">
        <v>1</v>
      </c>
      <c r="N196" s="258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166</v>
      </c>
      <c r="AT196" s="246" t="s">
        <v>204</v>
      </c>
      <c r="AU196" s="246" t="s">
        <v>85</v>
      </c>
      <c r="AY196" s="14" t="s">
        <v>151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85</v>
      </c>
      <c r="BK196" s="247">
        <f>ROUND(I196*H196,2)</f>
        <v>0</v>
      </c>
      <c r="BL196" s="14" t="s">
        <v>157</v>
      </c>
      <c r="BM196" s="246" t="s">
        <v>426</v>
      </c>
    </row>
    <row r="197" s="2" customFormat="1" ht="16.5" customHeight="1">
      <c r="A197" s="35"/>
      <c r="B197" s="36"/>
      <c r="C197" s="248" t="s">
        <v>75</v>
      </c>
      <c r="D197" s="248" t="s">
        <v>204</v>
      </c>
      <c r="E197" s="249" t="s">
        <v>1558</v>
      </c>
      <c r="F197" s="250" t="s">
        <v>1559</v>
      </c>
      <c r="G197" s="251" t="s">
        <v>269</v>
      </c>
      <c r="H197" s="252">
        <v>1</v>
      </c>
      <c r="I197" s="253"/>
      <c r="J197" s="254">
        <f>ROUND(I197*H197,2)</f>
        <v>0</v>
      </c>
      <c r="K197" s="255"/>
      <c r="L197" s="256"/>
      <c r="M197" s="257" t="s">
        <v>1</v>
      </c>
      <c r="N197" s="258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166</v>
      </c>
      <c r="AT197" s="246" t="s">
        <v>204</v>
      </c>
      <c r="AU197" s="246" t="s">
        <v>85</v>
      </c>
      <c r="AY197" s="14" t="s">
        <v>151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85</v>
      </c>
      <c r="BK197" s="247">
        <f>ROUND(I197*H197,2)</f>
        <v>0</v>
      </c>
      <c r="BL197" s="14" t="s">
        <v>157</v>
      </c>
      <c r="BM197" s="246" t="s">
        <v>430</v>
      </c>
    </row>
    <row r="198" s="2" customFormat="1" ht="16.5" customHeight="1">
      <c r="A198" s="35"/>
      <c r="B198" s="36"/>
      <c r="C198" s="248" t="s">
        <v>75</v>
      </c>
      <c r="D198" s="248" t="s">
        <v>204</v>
      </c>
      <c r="E198" s="249" t="s">
        <v>1560</v>
      </c>
      <c r="F198" s="250" t="s">
        <v>1491</v>
      </c>
      <c r="G198" s="251" t="s">
        <v>1</v>
      </c>
      <c r="H198" s="252">
        <v>1</v>
      </c>
      <c r="I198" s="253"/>
      <c r="J198" s="254">
        <f>ROUND(I198*H198,2)</f>
        <v>0</v>
      </c>
      <c r="K198" s="255"/>
      <c r="L198" s="256"/>
      <c r="M198" s="257" t="s">
        <v>1</v>
      </c>
      <c r="N198" s="258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166</v>
      </c>
      <c r="AT198" s="246" t="s">
        <v>204</v>
      </c>
      <c r="AU198" s="246" t="s">
        <v>85</v>
      </c>
      <c r="AY198" s="14" t="s">
        <v>151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85</v>
      </c>
      <c r="BK198" s="247">
        <f>ROUND(I198*H198,2)</f>
        <v>0</v>
      </c>
      <c r="BL198" s="14" t="s">
        <v>157</v>
      </c>
      <c r="BM198" s="246" t="s">
        <v>433</v>
      </c>
    </row>
    <row r="199" s="2" customFormat="1" ht="16.5" customHeight="1">
      <c r="A199" s="35"/>
      <c r="B199" s="36"/>
      <c r="C199" s="234" t="s">
        <v>75</v>
      </c>
      <c r="D199" s="234" t="s">
        <v>153</v>
      </c>
      <c r="E199" s="235" t="s">
        <v>1561</v>
      </c>
      <c r="F199" s="236" t="s">
        <v>1389</v>
      </c>
      <c r="G199" s="237" t="s">
        <v>1</v>
      </c>
      <c r="H199" s="238">
        <v>1</v>
      </c>
      <c r="I199" s="239"/>
      <c r="J199" s="240">
        <f>ROUND(I199*H199,2)</f>
        <v>0</v>
      </c>
      <c r="K199" s="241"/>
      <c r="L199" s="41"/>
      <c r="M199" s="242" t="s">
        <v>1</v>
      </c>
      <c r="N199" s="243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157</v>
      </c>
      <c r="AT199" s="246" t="s">
        <v>153</v>
      </c>
      <c r="AU199" s="246" t="s">
        <v>85</v>
      </c>
      <c r="AY199" s="14" t="s">
        <v>151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85</v>
      </c>
      <c r="BK199" s="247">
        <f>ROUND(I199*H199,2)</f>
        <v>0</v>
      </c>
      <c r="BL199" s="14" t="s">
        <v>157</v>
      </c>
      <c r="BM199" s="246" t="s">
        <v>437</v>
      </c>
    </row>
    <row r="200" s="12" customFormat="1" ht="22.8" customHeight="1">
      <c r="A200" s="12"/>
      <c r="B200" s="218"/>
      <c r="C200" s="219"/>
      <c r="D200" s="220" t="s">
        <v>74</v>
      </c>
      <c r="E200" s="232" t="s">
        <v>1303</v>
      </c>
      <c r="F200" s="232" t="s">
        <v>1562</v>
      </c>
      <c r="G200" s="219"/>
      <c r="H200" s="219"/>
      <c r="I200" s="222"/>
      <c r="J200" s="233">
        <f>BK200</f>
        <v>0</v>
      </c>
      <c r="K200" s="219"/>
      <c r="L200" s="224"/>
      <c r="M200" s="225"/>
      <c r="N200" s="226"/>
      <c r="O200" s="226"/>
      <c r="P200" s="227">
        <f>SUM(P201:P214)</f>
        <v>0</v>
      </c>
      <c r="Q200" s="226"/>
      <c r="R200" s="227">
        <f>SUM(R201:R214)</f>
        <v>0</v>
      </c>
      <c r="S200" s="226"/>
      <c r="T200" s="228">
        <f>SUM(T201:T214)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9" t="s">
        <v>81</v>
      </c>
      <c r="AT200" s="230" t="s">
        <v>74</v>
      </c>
      <c r="AU200" s="230" t="s">
        <v>81</v>
      </c>
      <c r="AY200" s="229" t="s">
        <v>151</v>
      </c>
      <c r="BK200" s="231">
        <f>SUM(BK201:BK214)</f>
        <v>0</v>
      </c>
    </row>
    <row r="201" s="2" customFormat="1" ht="24.15" customHeight="1">
      <c r="A201" s="35"/>
      <c r="B201" s="36"/>
      <c r="C201" s="248" t="s">
        <v>75</v>
      </c>
      <c r="D201" s="248" t="s">
        <v>204</v>
      </c>
      <c r="E201" s="249" t="s">
        <v>1563</v>
      </c>
      <c r="F201" s="250" t="s">
        <v>1564</v>
      </c>
      <c r="G201" s="251" t="s">
        <v>269</v>
      </c>
      <c r="H201" s="252">
        <v>1</v>
      </c>
      <c r="I201" s="253"/>
      <c r="J201" s="254">
        <f>ROUND(I201*H201,2)</f>
        <v>0</v>
      </c>
      <c r="K201" s="255"/>
      <c r="L201" s="256"/>
      <c r="M201" s="257" t="s">
        <v>1</v>
      </c>
      <c r="N201" s="258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166</v>
      </c>
      <c r="AT201" s="246" t="s">
        <v>204</v>
      </c>
      <c r="AU201" s="246" t="s">
        <v>85</v>
      </c>
      <c r="AY201" s="14" t="s">
        <v>151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85</v>
      </c>
      <c r="BK201" s="247">
        <f>ROUND(I201*H201,2)</f>
        <v>0</v>
      </c>
      <c r="BL201" s="14" t="s">
        <v>157</v>
      </c>
      <c r="BM201" s="246" t="s">
        <v>440</v>
      </c>
    </row>
    <row r="202" s="2" customFormat="1" ht="24.15" customHeight="1">
      <c r="A202" s="35"/>
      <c r="B202" s="36"/>
      <c r="C202" s="248" t="s">
        <v>75</v>
      </c>
      <c r="D202" s="248" t="s">
        <v>204</v>
      </c>
      <c r="E202" s="249" t="s">
        <v>1565</v>
      </c>
      <c r="F202" s="250" t="s">
        <v>1566</v>
      </c>
      <c r="G202" s="251" t="s">
        <v>269</v>
      </c>
      <c r="H202" s="252">
        <v>1</v>
      </c>
      <c r="I202" s="253"/>
      <c r="J202" s="254">
        <f>ROUND(I202*H202,2)</f>
        <v>0</v>
      </c>
      <c r="K202" s="255"/>
      <c r="L202" s="256"/>
      <c r="M202" s="257" t="s">
        <v>1</v>
      </c>
      <c r="N202" s="258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166</v>
      </c>
      <c r="AT202" s="246" t="s">
        <v>204</v>
      </c>
      <c r="AU202" s="246" t="s">
        <v>85</v>
      </c>
      <c r="AY202" s="14" t="s">
        <v>151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85</v>
      </c>
      <c r="BK202" s="247">
        <f>ROUND(I202*H202,2)</f>
        <v>0</v>
      </c>
      <c r="BL202" s="14" t="s">
        <v>157</v>
      </c>
      <c r="BM202" s="246" t="s">
        <v>444</v>
      </c>
    </row>
    <row r="203" s="2" customFormat="1" ht="16.5" customHeight="1">
      <c r="A203" s="35"/>
      <c r="B203" s="36"/>
      <c r="C203" s="248" t="s">
        <v>75</v>
      </c>
      <c r="D203" s="248" t="s">
        <v>204</v>
      </c>
      <c r="E203" s="249" t="s">
        <v>1567</v>
      </c>
      <c r="F203" s="250" t="s">
        <v>1568</v>
      </c>
      <c r="G203" s="251" t="s">
        <v>269</v>
      </c>
      <c r="H203" s="252">
        <v>74</v>
      </c>
      <c r="I203" s="253"/>
      <c r="J203" s="254">
        <f>ROUND(I203*H203,2)</f>
        <v>0</v>
      </c>
      <c r="K203" s="255"/>
      <c r="L203" s="256"/>
      <c r="M203" s="257" t="s">
        <v>1</v>
      </c>
      <c r="N203" s="258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166</v>
      </c>
      <c r="AT203" s="246" t="s">
        <v>204</v>
      </c>
      <c r="AU203" s="246" t="s">
        <v>85</v>
      </c>
      <c r="AY203" s="14" t="s">
        <v>151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85</v>
      </c>
      <c r="BK203" s="247">
        <f>ROUND(I203*H203,2)</f>
        <v>0</v>
      </c>
      <c r="BL203" s="14" t="s">
        <v>157</v>
      </c>
      <c r="BM203" s="246" t="s">
        <v>447</v>
      </c>
    </row>
    <row r="204" s="2" customFormat="1" ht="16.5" customHeight="1">
      <c r="A204" s="35"/>
      <c r="B204" s="36"/>
      <c r="C204" s="248" t="s">
        <v>75</v>
      </c>
      <c r="D204" s="248" t="s">
        <v>204</v>
      </c>
      <c r="E204" s="249" t="s">
        <v>1569</v>
      </c>
      <c r="F204" s="250" t="s">
        <v>1570</v>
      </c>
      <c r="G204" s="251" t="s">
        <v>269</v>
      </c>
      <c r="H204" s="252">
        <v>4</v>
      </c>
      <c r="I204" s="253"/>
      <c r="J204" s="254">
        <f>ROUND(I204*H204,2)</f>
        <v>0</v>
      </c>
      <c r="K204" s="255"/>
      <c r="L204" s="256"/>
      <c r="M204" s="257" t="s">
        <v>1</v>
      </c>
      <c r="N204" s="258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166</v>
      </c>
      <c r="AT204" s="246" t="s">
        <v>204</v>
      </c>
      <c r="AU204" s="246" t="s">
        <v>85</v>
      </c>
      <c r="AY204" s="14" t="s">
        <v>151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85</v>
      </c>
      <c r="BK204" s="247">
        <f>ROUND(I204*H204,2)</f>
        <v>0</v>
      </c>
      <c r="BL204" s="14" t="s">
        <v>157</v>
      </c>
      <c r="BM204" s="246" t="s">
        <v>451</v>
      </c>
    </row>
    <row r="205" s="2" customFormat="1" ht="16.5" customHeight="1">
      <c r="A205" s="35"/>
      <c r="B205" s="36"/>
      <c r="C205" s="248" t="s">
        <v>75</v>
      </c>
      <c r="D205" s="248" t="s">
        <v>204</v>
      </c>
      <c r="E205" s="249" t="s">
        <v>1571</v>
      </c>
      <c r="F205" s="250" t="s">
        <v>1572</v>
      </c>
      <c r="G205" s="251" t="s">
        <v>269</v>
      </c>
      <c r="H205" s="252">
        <v>8</v>
      </c>
      <c r="I205" s="253"/>
      <c r="J205" s="254">
        <f>ROUND(I205*H205,2)</f>
        <v>0</v>
      </c>
      <c r="K205" s="255"/>
      <c r="L205" s="256"/>
      <c r="M205" s="257" t="s">
        <v>1</v>
      </c>
      <c r="N205" s="258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166</v>
      </c>
      <c r="AT205" s="246" t="s">
        <v>204</v>
      </c>
      <c r="AU205" s="246" t="s">
        <v>85</v>
      </c>
      <c r="AY205" s="14" t="s">
        <v>151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85</v>
      </c>
      <c r="BK205" s="247">
        <f>ROUND(I205*H205,2)</f>
        <v>0</v>
      </c>
      <c r="BL205" s="14" t="s">
        <v>157</v>
      </c>
      <c r="BM205" s="246" t="s">
        <v>454</v>
      </c>
    </row>
    <row r="206" s="2" customFormat="1" ht="16.5" customHeight="1">
      <c r="A206" s="35"/>
      <c r="B206" s="36"/>
      <c r="C206" s="248" t="s">
        <v>75</v>
      </c>
      <c r="D206" s="248" t="s">
        <v>204</v>
      </c>
      <c r="E206" s="249" t="s">
        <v>1573</v>
      </c>
      <c r="F206" s="250" t="s">
        <v>1574</v>
      </c>
      <c r="G206" s="251" t="s">
        <v>269</v>
      </c>
      <c r="H206" s="252">
        <v>2</v>
      </c>
      <c r="I206" s="253"/>
      <c r="J206" s="254">
        <f>ROUND(I206*H206,2)</f>
        <v>0</v>
      </c>
      <c r="K206" s="255"/>
      <c r="L206" s="256"/>
      <c r="M206" s="257" t="s">
        <v>1</v>
      </c>
      <c r="N206" s="258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166</v>
      </c>
      <c r="AT206" s="246" t="s">
        <v>204</v>
      </c>
      <c r="AU206" s="246" t="s">
        <v>85</v>
      </c>
      <c r="AY206" s="14" t="s">
        <v>151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85</v>
      </c>
      <c r="BK206" s="247">
        <f>ROUND(I206*H206,2)</f>
        <v>0</v>
      </c>
      <c r="BL206" s="14" t="s">
        <v>157</v>
      </c>
      <c r="BM206" s="246" t="s">
        <v>459</v>
      </c>
    </row>
    <row r="207" s="2" customFormat="1" ht="16.5" customHeight="1">
      <c r="A207" s="35"/>
      <c r="B207" s="36"/>
      <c r="C207" s="248" t="s">
        <v>75</v>
      </c>
      <c r="D207" s="248" t="s">
        <v>204</v>
      </c>
      <c r="E207" s="249" t="s">
        <v>1575</v>
      </c>
      <c r="F207" s="250" t="s">
        <v>1576</v>
      </c>
      <c r="G207" s="251" t="s">
        <v>218</v>
      </c>
      <c r="H207" s="252">
        <v>180</v>
      </c>
      <c r="I207" s="253"/>
      <c r="J207" s="254">
        <f>ROUND(I207*H207,2)</f>
        <v>0</v>
      </c>
      <c r="K207" s="255"/>
      <c r="L207" s="256"/>
      <c r="M207" s="257" t="s">
        <v>1</v>
      </c>
      <c r="N207" s="258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166</v>
      </c>
      <c r="AT207" s="246" t="s">
        <v>204</v>
      </c>
      <c r="AU207" s="246" t="s">
        <v>85</v>
      </c>
      <c r="AY207" s="14" t="s">
        <v>151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85</v>
      </c>
      <c r="BK207" s="247">
        <f>ROUND(I207*H207,2)</f>
        <v>0</v>
      </c>
      <c r="BL207" s="14" t="s">
        <v>157</v>
      </c>
      <c r="BM207" s="246" t="s">
        <v>462</v>
      </c>
    </row>
    <row r="208" s="2" customFormat="1" ht="16.5" customHeight="1">
      <c r="A208" s="35"/>
      <c r="B208" s="36"/>
      <c r="C208" s="248" t="s">
        <v>75</v>
      </c>
      <c r="D208" s="248" t="s">
        <v>204</v>
      </c>
      <c r="E208" s="249" t="s">
        <v>1577</v>
      </c>
      <c r="F208" s="250" t="s">
        <v>1578</v>
      </c>
      <c r="G208" s="251" t="s">
        <v>218</v>
      </c>
      <c r="H208" s="252">
        <v>180</v>
      </c>
      <c r="I208" s="253"/>
      <c r="J208" s="254">
        <f>ROUND(I208*H208,2)</f>
        <v>0</v>
      </c>
      <c r="K208" s="255"/>
      <c r="L208" s="256"/>
      <c r="M208" s="257" t="s">
        <v>1</v>
      </c>
      <c r="N208" s="258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166</v>
      </c>
      <c r="AT208" s="246" t="s">
        <v>204</v>
      </c>
      <c r="AU208" s="246" t="s">
        <v>85</v>
      </c>
      <c r="AY208" s="14" t="s">
        <v>151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85</v>
      </c>
      <c r="BK208" s="247">
        <f>ROUND(I208*H208,2)</f>
        <v>0</v>
      </c>
      <c r="BL208" s="14" t="s">
        <v>157</v>
      </c>
      <c r="BM208" s="246" t="s">
        <v>466</v>
      </c>
    </row>
    <row r="209" s="2" customFormat="1" ht="16.5" customHeight="1">
      <c r="A209" s="35"/>
      <c r="B209" s="36"/>
      <c r="C209" s="248" t="s">
        <v>75</v>
      </c>
      <c r="D209" s="248" t="s">
        <v>204</v>
      </c>
      <c r="E209" s="249" t="s">
        <v>1579</v>
      </c>
      <c r="F209" s="250" t="s">
        <v>1580</v>
      </c>
      <c r="G209" s="251" t="s">
        <v>218</v>
      </c>
      <c r="H209" s="252">
        <v>15</v>
      </c>
      <c r="I209" s="253"/>
      <c r="J209" s="254">
        <f>ROUND(I209*H209,2)</f>
        <v>0</v>
      </c>
      <c r="K209" s="255"/>
      <c r="L209" s="256"/>
      <c r="M209" s="257" t="s">
        <v>1</v>
      </c>
      <c r="N209" s="258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166</v>
      </c>
      <c r="AT209" s="246" t="s">
        <v>204</v>
      </c>
      <c r="AU209" s="246" t="s">
        <v>85</v>
      </c>
      <c r="AY209" s="14" t="s">
        <v>151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85</v>
      </c>
      <c r="BK209" s="247">
        <f>ROUND(I209*H209,2)</f>
        <v>0</v>
      </c>
      <c r="BL209" s="14" t="s">
        <v>157</v>
      </c>
      <c r="BM209" s="246" t="s">
        <v>469</v>
      </c>
    </row>
    <row r="210" s="2" customFormat="1" ht="16.5" customHeight="1">
      <c r="A210" s="35"/>
      <c r="B210" s="36"/>
      <c r="C210" s="248" t="s">
        <v>75</v>
      </c>
      <c r="D210" s="248" t="s">
        <v>204</v>
      </c>
      <c r="E210" s="249" t="s">
        <v>1581</v>
      </c>
      <c r="F210" s="250" t="s">
        <v>1582</v>
      </c>
      <c r="G210" s="251" t="s">
        <v>269</v>
      </c>
      <c r="H210" s="252">
        <v>2</v>
      </c>
      <c r="I210" s="253"/>
      <c r="J210" s="254">
        <f>ROUND(I210*H210,2)</f>
        <v>0</v>
      </c>
      <c r="K210" s="255"/>
      <c r="L210" s="256"/>
      <c r="M210" s="257" t="s">
        <v>1</v>
      </c>
      <c r="N210" s="258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166</v>
      </c>
      <c r="AT210" s="246" t="s">
        <v>204</v>
      </c>
      <c r="AU210" s="246" t="s">
        <v>85</v>
      </c>
      <c r="AY210" s="14" t="s">
        <v>151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85</v>
      </c>
      <c r="BK210" s="247">
        <f>ROUND(I210*H210,2)</f>
        <v>0</v>
      </c>
      <c r="BL210" s="14" t="s">
        <v>157</v>
      </c>
      <c r="BM210" s="246" t="s">
        <v>473</v>
      </c>
    </row>
    <row r="211" s="2" customFormat="1" ht="16.5" customHeight="1">
      <c r="A211" s="35"/>
      <c r="B211" s="36"/>
      <c r="C211" s="248" t="s">
        <v>75</v>
      </c>
      <c r="D211" s="248" t="s">
        <v>204</v>
      </c>
      <c r="E211" s="249" t="s">
        <v>1583</v>
      </c>
      <c r="F211" s="250" t="s">
        <v>1584</v>
      </c>
      <c r="G211" s="251" t="s">
        <v>218</v>
      </c>
      <c r="H211" s="252">
        <v>100</v>
      </c>
      <c r="I211" s="253"/>
      <c r="J211" s="254">
        <f>ROUND(I211*H211,2)</f>
        <v>0</v>
      </c>
      <c r="K211" s="255"/>
      <c r="L211" s="256"/>
      <c r="M211" s="257" t="s">
        <v>1</v>
      </c>
      <c r="N211" s="258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166</v>
      </c>
      <c r="AT211" s="246" t="s">
        <v>204</v>
      </c>
      <c r="AU211" s="246" t="s">
        <v>85</v>
      </c>
      <c r="AY211" s="14" t="s">
        <v>151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85</v>
      </c>
      <c r="BK211" s="247">
        <f>ROUND(I211*H211,2)</f>
        <v>0</v>
      </c>
      <c r="BL211" s="14" t="s">
        <v>157</v>
      </c>
      <c r="BM211" s="246" t="s">
        <v>476</v>
      </c>
    </row>
    <row r="212" s="2" customFormat="1" ht="16.5" customHeight="1">
      <c r="A212" s="35"/>
      <c r="B212" s="36"/>
      <c r="C212" s="248" t="s">
        <v>75</v>
      </c>
      <c r="D212" s="248" t="s">
        <v>204</v>
      </c>
      <c r="E212" s="249" t="s">
        <v>1585</v>
      </c>
      <c r="F212" s="250" t="s">
        <v>1586</v>
      </c>
      <c r="G212" s="251" t="s">
        <v>269</v>
      </c>
      <c r="H212" s="252">
        <v>450</v>
      </c>
      <c r="I212" s="253"/>
      <c r="J212" s="254">
        <f>ROUND(I212*H212,2)</f>
        <v>0</v>
      </c>
      <c r="K212" s="255"/>
      <c r="L212" s="256"/>
      <c r="M212" s="257" t="s">
        <v>1</v>
      </c>
      <c r="N212" s="258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166</v>
      </c>
      <c r="AT212" s="246" t="s">
        <v>204</v>
      </c>
      <c r="AU212" s="246" t="s">
        <v>85</v>
      </c>
      <c r="AY212" s="14" t="s">
        <v>151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85</v>
      </c>
      <c r="BK212" s="247">
        <f>ROUND(I212*H212,2)</f>
        <v>0</v>
      </c>
      <c r="BL212" s="14" t="s">
        <v>157</v>
      </c>
      <c r="BM212" s="246" t="s">
        <v>480</v>
      </c>
    </row>
    <row r="213" s="2" customFormat="1" ht="16.5" customHeight="1">
      <c r="A213" s="35"/>
      <c r="B213" s="36"/>
      <c r="C213" s="234" t="s">
        <v>75</v>
      </c>
      <c r="D213" s="234" t="s">
        <v>153</v>
      </c>
      <c r="E213" s="235" t="s">
        <v>1587</v>
      </c>
      <c r="F213" s="236" t="s">
        <v>1389</v>
      </c>
      <c r="G213" s="237" t="s">
        <v>1</v>
      </c>
      <c r="H213" s="238">
        <v>2</v>
      </c>
      <c r="I213" s="239"/>
      <c r="J213" s="240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157</v>
      </c>
      <c r="AT213" s="246" t="s">
        <v>153</v>
      </c>
      <c r="AU213" s="246" t="s">
        <v>85</v>
      </c>
      <c r="AY213" s="14" t="s">
        <v>151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85</v>
      </c>
      <c r="BK213" s="247">
        <f>ROUND(I213*H213,2)</f>
        <v>0</v>
      </c>
      <c r="BL213" s="14" t="s">
        <v>157</v>
      </c>
      <c r="BM213" s="246" t="s">
        <v>483</v>
      </c>
    </row>
    <row r="214" s="2" customFormat="1" ht="16.5" customHeight="1">
      <c r="A214" s="35"/>
      <c r="B214" s="36"/>
      <c r="C214" s="248" t="s">
        <v>75</v>
      </c>
      <c r="D214" s="248" t="s">
        <v>204</v>
      </c>
      <c r="E214" s="249" t="s">
        <v>1588</v>
      </c>
      <c r="F214" s="250" t="s">
        <v>1491</v>
      </c>
      <c r="G214" s="251" t="s">
        <v>1</v>
      </c>
      <c r="H214" s="252">
        <v>2</v>
      </c>
      <c r="I214" s="253"/>
      <c r="J214" s="254">
        <f>ROUND(I214*H214,2)</f>
        <v>0</v>
      </c>
      <c r="K214" s="255"/>
      <c r="L214" s="256"/>
      <c r="M214" s="265" t="s">
        <v>1</v>
      </c>
      <c r="N214" s="266" t="s">
        <v>41</v>
      </c>
      <c r="O214" s="262"/>
      <c r="P214" s="263">
        <f>O214*H214</f>
        <v>0</v>
      </c>
      <c r="Q214" s="263">
        <v>0</v>
      </c>
      <c r="R214" s="263">
        <f>Q214*H214</f>
        <v>0</v>
      </c>
      <c r="S214" s="263">
        <v>0</v>
      </c>
      <c r="T214" s="264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166</v>
      </c>
      <c r="AT214" s="246" t="s">
        <v>204</v>
      </c>
      <c r="AU214" s="246" t="s">
        <v>85</v>
      </c>
      <c r="AY214" s="14" t="s">
        <v>151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85</v>
      </c>
      <c r="BK214" s="247">
        <f>ROUND(I214*H214,2)</f>
        <v>0</v>
      </c>
      <c r="BL214" s="14" t="s">
        <v>157</v>
      </c>
      <c r="BM214" s="246" t="s">
        <v>487</v>
      </c>
    </row>
    <row r="215" s="2" customFormat="1" ht="6.96" customHeight="1">
      <c r="A215" s="35"/>
      <c r="B215" s="69"/>
      <c r="C215" s="70"/>
      <c r="D215" s="70"/>
      <c r="E215" s="70"/>
      <c r="F215" s="70"/>
      <c r="G215" s="70"/>
      <c r="H215" s="70"/>
      <c r="I215" s="70"/>
      <c r="J215" s="70"/>
      <c r="K215" s="70"/>
      <c r="L215" s="41"/>
      <c r="M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</sheetData>
  <sheetProtection sheet="1" autoFilter="0" formatColumns="0" formatRows="0" objects="1" scenarios="1" spinCount="100000" saltValue="PaTgGfFOR7ZEzSHnmYjzY91Y83MBDhoBlGmnJtMc4MrGUotlguwR7jdCkKIOOKWYdaVbSN5dB/iFx5f8dT5lvg==" hashValue="+L3OEMC7WOP3cdWAqSeOC6RbwMsDHo2hsGgdJ/UY4vosgLMzF5H3uHkdGO2r2gxUmwHIhZBR4C7OZM7x0m65Rw==" algorithmName="SHA-512" password="CC35"/>
  <autoFilter ref="C125:K21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98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102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 xml:space="preserve">Prevádzková budova VČELCO  s.r.o. - Prístavba - aktualizácia</v>
      </c>
      <c r="F7" s="153"/>
      <c r="G7" s="153"/>
      <c r="H7" s="153"/>
      <c r="L7" s="17"/>
    </row>
    <row r="8" hidden="1" s="2" customFormat="1" ht="12" customHeight="1">
      <c r="A8" s="35"/>
      <c r="B8" s="41"/>
      <c r="C8" s="35"/>
      <c r="D8" s="153" t="s">
        <v>103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55" t="s">
        <v>1589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53" t="s">
        <v>17</v>
      </c>
      <c r="E11" s="35"/>
      <c r="F11" s="144" t="s">
        <v>1</v>
      </c>
      <c r="G11" s="35"/>
      <c r="H11" s="35"/>
      <c r="I11" s="153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53" t="s">
        <v>19</v>
      </c>
      <c r="E12" s="35"/>
      <c r="F12" s="144" t="s">
        <v>20</v>
      </c>
      <c r="G12" s="35"/>
      <c r="H12" s="35"/>
      <c r="I12" s="153" t="s">
        <v>21</v>
      </c>
      <c r="J12" s="156" t="str">
        <f>'Rekapitulácia stavby'!AN8</f>
        <v>26.4.2022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23</v>
      </c>
      <c r="E14" s="35"/>
      <c r="F14" s="35"/>
      <c r="G14" s="35"/>
      <c r="H14" s="35"/>
      <c r="I14" s="153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3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53" t="s">
        <v>27</v>
      </c>
      <c r="E17" s="35"/>
      <c r="F17" s="35"/>
      <c r="G17" s="35"/>
      <c r="H17" s="35"/>
      <c r="I17" s="15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53" t="s">
        <v>29</v>
      </c>
      <c r="E20" s="35"/>
      <c r="F20" s="35"/>
      <c r="G20" s="35"/>
      <c r="H20" s="35"/>
      <c r="I20" s="153" t="s">
        <v>24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3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53" t="s">
        <v>31</v>
      </c>
      <c r="E23" s="35"/>
      <c r="F23" s="35"/>
      <c r="G23" s="35"/>
      <c r="H23" s="35"/>
      <c r="I23" s="153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4" t="s">
        <v>1590</v>
      </c>
      <c r="F24" s="35"/>
      <c r="G24" s="35"/>
      <c r="H24" s="35"/>
      <c r="I24" s="153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ROUND((SUM(BE123:BE148)),  2)</f>
        <v>0</v>
      </c>
      <c r="G33" s="168"/>
      <c r="H33" s="168"/>
      <c r="I33" s="169">
        <v>0.20000000000000001</v>
      </c>
      <c r="J33" s="167">
        <f>ROUND(((SUM(BE123:BE148))*I33),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66" t="s">
        <v>41</v>
      </c>
      <c r="F34" s="167">
        <f>ROUND((SUM(BF123:BF148)),  2)</f>
        <v>0</v>
      </c>
      <c r="G34" s="168"/>
      <c r="H34" s="168"/>
      <c r="I34" s="169">
        <v>0.20000000000000001</v>
      </c>
      <c r="J34" s="167">
        <f>ROUND(((SUM(BF123:BF148))*I34),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ROUND((SUM(BG123:BG148)),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ROUND((SUM(BH123:BH148)),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ROUND((SUM(BI123:BI148)),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 xml:space="preserve">Prevádzková budova VČELCO  s.r.o. - Prístavba - aktualizácia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 03,SO 04 - Vonkajšia kanalizácia - prístavba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Smolenice, par.č. 620/104,106,140</v>
      </c>
      <c r="G89" s="37"/>
      <c r="H89" s="37"/>
      <c r="I89" s="29" t="s">
        <v>21</v>
      </c>
      <c r="J89" s="82" t="str">
        <f>IF(J12="","",J12)</f>
        <v>26.4.2022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VČELCO, s.r.o. Továrenská 10A, 119 04 Smolenice</v>
      </c>
      <c r="G91" s="37"/>
      <c r="H91" s="37"/>
      <c r="I91" s="29" t="s">
        <v>29</v>
      </c>
      <c r="J91" s="33" t="str">
        <f>E21</f>
        <v>Ing. Miloš Karol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>Ing.Šestáki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106</v>
      </c>
      <c r="D94" s="192"/>
      <c r="E94" s="192"/>
      <c r="F94" s="192"/>
      <c r="G94" s="192"/>
      <c r="H94" s="192"/>
      <c r="I94" s="192"/>
      <c r="J94" s="193" t="s">
        <v>107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108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109</v>
      </c>
    </row>
    <row r="97" s="9" customFormat="1" ht="24.96" customHeight="1">
      <c r="A97" s="9"/>
      <c r="B97" s="195"/>
      <c r="C97" s="196"/>
      <c r="D97" s="197" t="s">
        <v>1591</v>
      </c>
      <c r="E97" s="198"/>
      <c r="F97" s="198"/>
      <c r="G97" s="198"/>
      <c r="H97" s="198"/>
      <c r="I97" s="198"/>
      <c r="J97" s="199">
        <f>J124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1592</v>
      </c>
      <c r="E98" s="203"/>
      <c r="F98" s="203"/>
      <c r="G98" s="203"/>
      <c r="H98" s="203"/>
      <c r="I98" s="203"/>
      <c r="J98" s="204">
        <f>J125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201"/>
      <c r="C99" s="136"/>
      <c r="D99" s="202" t="s">
        <v>1593</v>
      </c>
      <c r="E99" s="203"/>
      <c r="F99" s="203"/>
      <c r="G99" s="203"/>
      <c r="H99" s="203"/>
      <c r="I99" s="203"/>
      <c r="J99" s="204">
        <f>J126</f>
        <v>0</v>
      </c>
      <c r="K99" s="136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136"/>
      <c r="D100" s="202" t="s">
        <v>1594</v>
      </c>
      <c r="E100" s="203"/>
      <c r="F100" s="203"/>
      <c r="G100" s="203"/>
      <c r="H100" s="203"/>
      <c r="I100" s="203"/>
      <c r="J100" s="204">
        <f>J132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1595</v>
      </c>
      <c r="E101" s="203"/>
      <c r="F101" s="203"/>
      <c r="G101" s="203"/>
      <c r="H101" s="203"/>
      <c r="I101" s="203"/>
      <c r="J101" s="204">
        <f>J134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136"/>
      <c r="D102" s="202" t="s">
        <v>1596</v>
      </c>
      <c r="E102" s="203"/>
      <c r="F102" s="203"/>
      <c r="G102" s="203"/>
      <c r="H102" s="203"/>
      <c r="I102" s="203"/>
      <c r="J102" s="204">
        <f>J135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01"/>
      <c r="C103" s="136"/>
      <c r="D103" s="202" t="s">
        <v>1597</v>
      </c>
      <c r="E103" s="203"/>
      <c r="F103" s="203"/>
      <c r="G103" s="203"/>
      <c r="H103" s="203"/>
      <c r="I103" s="203"/>
      <c r="J103" s="204">
        <f>J145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137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0" t="str">
        <f>E7</f>
        <v xml:space="preserve">Prevádzková budova VČELCO  s.r.o. - Prístavba - aktualizácia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103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>SO 03,SO 04 - Vonkajšia kanalizácia - prístavba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>Smolenice, par.č. 620/104,106,140</v>
      </c>
      <c r="G117" s="37"/>
      <c r="H117" s="37"/>
      <c r="I117" s="29" t="s">
        <v>21</v>
      </c>
      <c r="J117" s="82" t="str">
        <f>IF(J12="","",J12)</f>
        <v>26.4.2022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23</v>
      </c>
      <c r="D119" s="37"/>
      <c r="E119" s="37"/>
      <c r="F119" s="24" t="str">
        <f>E15</f>
        <v>VČELCO, s.r.o. Továrenská 10A, 119 04 Smolenice</v>
      </c>
      <c r="G119" s="37"/>
      <c r="H119" s="37"/>
      <c r="I119" s="29" t="s">
        <v>29</v>
      </c>
      <c r="J119" s="33" t="str">
        <f>E21</f>
        <v>Ing. Miloš Karol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27</v>
      </c>
      <c r="D120" s="37"/>
      <c r="E120" s="37"/>
      <c r="F120" s="24" t="str">
        <f>IF(E18="","",E18)</f>
        <v>Vyplň údaj</v>
      </c>
      <c r="G120" s="37"/>
      <c r="H120" s="37"/>
      <c r="I120" s="29" t="s">
        <v>31</v>
      </c>
      <c r="J120" s="33" t="str">
        <f>E24</f>
        <v>Ing.Šestáki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206"/>
      <c r="B122" s="207"/>
      <c r="C122" s="208" t="s">
        <v>138</v>
      </c>
      <c r="D122" s="209" t="s">
        <v>60</v>
      </c>
      <c r="E122" s="209" t="s">
        <v>56</v>
      </c>
      <c r="F122" s="209" t="s">
        <v>57</v>
      </c>
      <c r="G122" s="209" t="s">
        <v>139</v>
      </c>
      <c r="H122" s="209" t="s">
        <v>140</v>
      </c>
      <c r="I122" s="209" t="s">
        <v>141</v>
      </c>
      <c r="J122" s="210" t="s">
        <v>107</v>
      </c>
      <c r="K122" s="211" t="s">
        <v>142</v>
      </c>
      <c r="L122" s="212"/>
      <c r="M122" s="103" t="s">
        <v>1</v>
      </c>
      <c r="N122" s="104" t="s">
        <v>39</v>
      </c>
      <c r="O122" s="104" t="s">
        <v>143</v>
      </c>
      <c r="P122" s="104" t="s">
        <v>144</v>
      </c>
      <c r="Q122" s="104" t="s">
        <v>145</v>
      </c>
      <c r="R122" s="104" t="s">
        <v>146</v>
      </c>
      <c r="S122" s="104" t="s">
        <v>147</v>
      </c>
      <c r="T122" s="105" t="s">
        <v>148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5"/>
      <c r="B123" s="36"/>
      <c r="C123" s="110" t="s">
        <v>108</v>
      </c>
      <c r="D123" s="37"/>
      <c r="E123" s="37"/>
      <c r="F123" s="37"/>
      <c r="G123" s="37"/>
      <c r="H123" s="37"/>
      <c r="I123" s="37"/>
      <c r="J123" s="213">
        <f>BK123</f>
        <v>0</v>
      </c>
      <c r="K123" s="37"/>
      <c r="L123" s="41"/>
      <c r="M123" s="106"/>
      <c r="N123" s="214"/>
      <c r="O123" s="107"/>
      <c r="P123" s="215">
        <f>P124</f>
        <v>0</v>
      </c>
      <c r="Q123" s="107"/>
      <c r="R123" s="215">
        <f>R124</f>
        <v>0</v>
      </c>
      <c r="S123" s="107"/>
      <c r="T123" s="216">
        <f>T124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74</v>
      </c>
      <c r="AU123" s="14" t="s">
        <v>109</v>
      </c>
      <c r="BK123" s="217">
        <f>BK124</f>
        <v>0</v>
      </c>
    </row>
    <row r="124" s="12" customFormat="1" ht="25.92" customHeight="1">
      <c r="A124" s="12"/>
      <c r="B124" s="218"/>
      <c r="C124" s="219"/>
      <c r="D124" s="220" t="s">
        <v>74</v>
      </c>
      <c r="E124" s="221" t="s">
        <v>1067</v>
      </c>
      <c r="F124" s="221" t="s">
        <v>150</v>
      </c>
      <c r="G124" s="219"/>
      <c r="H124" s="219"/>
      <c r="I124" s="222"/>
      <c r="J124" s="223">
        <f>BK124</f>
        <v>0</v>
      </c>
      <c r="K124" s="219"/>
      <c r="L124" s="224"/>
      <c r="M124" s="225"/>
      <c r="N124" s="226"/>
      <c r="O124" s="226"/>
      <c r="P124" s="227">
        <f>P125+P134</f>
        <v>0</v>
      </c>
      <c r="Q124" s="226"/>
      <c r="R124" s="227">
        <f>R125+R134</f>
        <v>0</v>
      </c>
      <c r="S124" s="226"/>
      <c r="T124" s="228">
        <f>T125+T134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81</v>
      </c>
      <c r="AT124" s="230" t="s">
        <v>74</v>
      </c>
      <c r="AU124" s="230" t="s">
        <v>75</v>
      </c>
      <c r="AY124" s="229" t="s">
        <v>151</v>
      </c>
      <c r="BK124" s="231">
        <f>BK125+BK134</f>
        <v>0</v>
      </c>
    </row>
    <row r="125" s="12" customFormat="1" ht="22.8" customHeight="1">
      <c r="A125" s="12"/>
      <c r="B125" s="218"/>
      <c r="C125" s="219"/>
      <c r="D125" s="220" t="s">
        <v>74</v>
      </c>
      <c r="E125" s="232" t="s">
        <v>1213</v>
      </c>
      <c r="F125" s="232" t="s">
        <v>1598</v>
      </c>
      <c r="G125" s="219"/>
      <c r="H125" s="219"/>
      <c r="I125" s="222"/>
      <c r="J125" s="233">
        <f>BK125</f>
        <v>0</v>
      </c>
      <c r="K125" s="219"/>
      <c r="L125" s="224"/>
      <c r="M125" s="225"/>
      <c r="N125" s="226"/>
      <c r="O125" s="226"/>
      <c r="P125" s="227">
        <f>P126+P132</f>
        <v>0</v>
      </c>
      <c r="Q125" s="226"/>
      <c r="R125" s="227">
        <f>R126+R132</f>
        <v>0</v>
      </c>
      <c r="S125" s="226"/>
      <c r="T125" s="228">
        <f>T126+T132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81</v>
      </c>
      <c r="AT125" s="230" t="s">
        <v>74</v>
      </c>
      <c r="AU125" s="230" t="s">
        <v>81</v>
      </c>
      <c r="AY125" s="229" t="s">
        <v>151</v>
      </c>
      <c r="BK125" s="231">
        <f>BK126+BK132</f>
        <v>0</v>
      </c>
    </row>
    <row r="126" s="12" customFormat="1" ht="20.88" customHeight="1">
      <c r="A126" s="12"/>
      <c r="B126" s="218"/>
      <c r="C126" s="219"/>
      <c r="D126" s="220" t="s">
        <v>74</v>
      </c>
      <c r="E126" s="232" t="s">
        <v>81</v>
      </c>
      <c r="F126" s="232" t="s">
        <v>1599</v>
      </c>
      <c r="G126" s="219"/>
      <c r="H126" s="219"/>
      <c r="I126" s="222"/>
      <c r="J126" s="233">
        <f>BK126</f>
        <v>0</v>
      </c>
      <c r="K126" s="219"/>
      <c r="L126" s="224"/>
      <c r="M126" s="225"/>
      <c r="N126" s="226"/>
      <c r="O126" s="226"/>
      <c r="P126" s="227">
        <f>SUM(P127:P131)</f>
        <v>0</v>
      </c>
      <c r="Q126" s="226"/>
      <c r="R126" s="227">
        <f>SUM(R127:R131)</f>
        <v>0</v>
      </c>
      <c r="S126" s="226"/>
      <c r="T126" s="228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81</v>
      </c>
      <c r="AT126" s="230" t="s">
        <v>74</v>
      </c>
      <c r="AU126" s="230" t="s">
        <v>85</v>
      </c>
      <c r="AY126" s="229" t="s">
        <v>151</v>
      </c>
      <c r="BK126" s="231">
        <f>SUM(BK127:BK131)</f>
        <v>0</v>
      </c>
    </row>
    <row r="127" s="2" customFormat="1" ht="21.75" customHeight="1">
      <c r="A127" s="35"/>
      <c r="B127" s="36"/>
      <c r="C127" s="234" t="s">
        <v>81</v>
      </c>
      <c r="D127" s="234" t="s">
        <v>153</v>
      </c>
      <c r="E127" s="235" t="s">
        <v>1600</v>
      </c>
      <c r="F127" s="236" t="s">
        <v>1601</v>
      </c>
      <c r="G127" s="237" t="s">
        <v>156</v>
      </c>
      <c r="H127" s="238">
        <v>22.440000000000001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157</v>
      </c>
      <c r="AT127" s="246" t="s">
        <v>153</v>
      </c>
      <c r="AU127" s="246" t="s">
        <v>160</v>
      </c>
      <c r="AY127" s="14" t="s">
        <v>151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85</v>
      </c>
      <c r="BK127" s="247">
        <f>ROUND(I127*H127,2)</f>
        <v>0</v>
      </c>
      <c r="BL127" s="14" t="s">
        <v>157</v>
      </c>
      <c r="BM127" s="246" t="s">
        <v>85</v>
      </c>
    </row>
    <row r="128" s="2" customFormat="1" ht="16.5" customHeight="1">
      <c r="A128" s="35"/>
      <c r="B128" s="36"/>
      <c r="C128" s="234" t="s">
        <v>85</v>
      </c>
      <c r="D128" s="234" t="s">
        <v>153</v>
      </c>
      <c r="E128" s="235" t="s">
        <v>1602</v>
      </c>
      <c r="F128" s="236" t="s">
        <v>1603</v>
      </c>
      <c r="G128" s="237" t="s">
        <v>156</v>
      </c>
      <c r="H128" s="238">
        <v>3.3700000000000001</v>
      </c>
      <c r="I128" s="239"/>
      <c r="J128" s="240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157</v>
      </c>
      <c r="AT128" s="246" t="s">
        <v>153</v>
      </c>
      <c r="AU128" s="246" t="s">
        <v>160</v>
      </c>
      <c r="AY128" s="14" t="s">
        <v>151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85</v>
      </c>
      <c r="BK128" s="247">
        <f>ROUND(I128*H128,2)</f>
        <v>0</v>
      </c>
      <c r="BL128" s="14" t="s">
        <v>157</v>
      </c>
      <c r="BM128" s="246" t="s">
        <v>157</v>
      </c>
    </row>
    <row r="129" s="2" customFormat="1" ht="16.5" customHeight="1">
      <c r="A129" s="35"/>
      <c r="B129" s="36"/>
      <c r="C129" s="234" t="s">
        <v>160</v>
      </c>
      <c r="D129" s="234" t="s">
        <v>153</v>
      </c>
      <c r="E129" s="235" t="s">
        <v>1604</v>
      </c>
      <c r="F129" s="236" t="s">
        <v>1605</v>
      </c>
      <c r="G129" s="237" t="s">
        <v>156</v>
      </c>
      <c r="H129" s="238">
        <v>3.2999999999999998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157</v>
      </c>
      <c r="AT129" s="246" t="s">
        <v>153</v>
      </c>
      <c r="AU129" s="246" t="s">
        <v>160</v>
      </c>
      <c r="AY129" s="14" t="s">
        <v>151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157</v>
      </c>
      <c r="BM129" s="246" t="s">
        <v>163</v>
      </c>
    </row>
    <row r="130" s="2" customFormat="1" ht="33" customHeight="1">
      <c r="A130" s="35"/>
      <c r="B130" s="36"/>
      <c r="C130" s="234" t="s">
        <v>157</v>
      </c>
      <c r="D130" s="234" t="s">
        <v>153</v>
      </c>
      <c r="E130" s="235" t="s">
        <v>1606</v>
      </c>
      <c r="F130" s="236" t="s">
        <v>1607</v>
      </c>
      <c r="G130" s="237" t="s">
        <v>156</v>
      </c>
      <c r="H130" s="238">
        <v>14.140000000000001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157</v>
      </c>
      <c r="AT130" s="246" t="s">
        <v>153</v>
      </c>
      <c r="AU130" s="246" t="s">
        <v>160</v>
      </c>
      <c r="AY130" s="14" t="s">
        <v>151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157</v>
      </c>
      <c r="BM130" s="246" t="s">
        <v>166</v>
      </c>
    </row>
    <row r="131" s="2" customFormat="1" ht="24.15" customHeight="1">
      <c r="A131" s="35"/>
      <c r="B131" s="36"/>
      <c r="C131" s="234" t="s">
        <v>167</v>
      </c>
      <c r="D131" s="234" t="s">
        <v>153</v>
      </c>
      <c r="E131" s="235" t="s">
        <v>1608</v>
      </c>
      <c r="F131" s="236" t="s">
        <v>1609</v>
      </c>
      <c r="G131" s="237" t="s">
        <v>156</v>
      </c>
      <c r="H131" s="238">
        <v>6.2599999999999998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157</v>
      </c>
      <c r="AT131" s="246" t="s">
        <v>153</v>
      </c>
      <c r="AU131" s="246" t="s">
        <v>160</v>
      </c>
      <c r="AY131" s="14" t="s">
        <v>151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157</v>
      </c>
      <c r="BM131" s="246" t="s">
        <v>170</v>
      </c>
    </row>
    <row r="132" s="12" customFormat="1" ht="20.88" customHeight="1">
      <c r="A132" s="12"/>
      <c r="B132" s="218"/>
      <c r="C132" s="219"/>
      <c r="D132" s="220" t="s">
        <v>74</v>
      </c>
      <c r="E132" s="232" t="s">
        <v>157</v>
      </c>
      <c r="F132" s="232" t="s">
        <v>1610</v>
      </c>
      <c r="G132" s="219"/>
      <c r="H132" s="219"/>
      <c r="I132" s="222"/>
      <c r="J132" s="233">
        <f>BK132</f>
        <v>0</v>
      </c>
      <c r="K132" s="219"/>
      <c r="L132" s="224"/>
      <c r="M132" s="225"/>
      <c r="N132" s="226"/>
      <c r="O132" s="226"/>
      <c r="P132" s="227">
        <f>P133</f>
        <v>0</v>
      </c>
      <c r="Q132" s="226"/>
      <c r="R132" s="227">
        <f>R133</f>
        <v>0</v>
      </c>
      <c r="S132" s="226"/>
      <c r="T132" s="228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81</v>
      </c>
      <c r="AT132" s="230" t="s">
        <v>74</v>
      </c>
      <c r="AU132" s="230" t="s">
        <v>85</v>
      </c>
      <c r="AY132" s="229" t="s">
        <v>151</v>
      </c>
      <c r="BK132" s="231">
        <f>BK133</f>
        <v>0</v>
      </c>
    </row>
    <row r="133" s="2" customFormat="1" ht="37.8" customHeight="1">
      <c r="A133" s="35"/>
      <c r="B133" s="36"/>
      <c r="C133" s="234" t="s">
        <v>163</v>
      </c>
      <c r="D133" s="234" t="s">
        <v>153</v>
      </c>
      <c r="E133" s="235" t="s">
        <v>1611</v>
      </c>
      <c r="F133" s="236" t="s">
        <v>1612</v>
      </c>
      <c r="G133" s="237" t="s">
        <v>156</v>
      </c>
      <c r="H133" s="238">
        <v>2.04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157</v>
      </c>
      <c r="AT133" s="246" t="s">
        <v>153</v>
      </c>
      <c r="AU133" s="246" t="s">
        <v>160</v>
      </c>
      <c r="AY133" s="14" t="s">
        <v>151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157</v>
      </c>
      <c r="BM133" s="246" t="s">
        <v>173</v>
      </c>
    </row>
    <row r="134" s="12" customFormat="1" ht="22.8" customHeight="1">
      <c r="A134" s="12"/>
      <c r="B134" s="218"/>
      <c r="C134" s="219"/>
      <c r="D134" s="220" t="s">
        <v>74</v>
      </c>
      <c r="E134" s="232" t="s">
        <v>1237</v>
      </c>
      <c r="F134" s="232" t="s">
        <v>1613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P135+P145</f>
        <v>0</v>
      </c>
      <c r="Q134" s="226"/>
      <c r="R134" s="227">
        <f>R135+R145</f>
        <v>0</v>
      </c>
      <c r="S134" s="226"/>
      <c r="T134" s="228">
        <f>T135+T145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81</v>
      </c>
      <c r="AT134" s="230" t="s">
        <v>74</v>
      </c>
      <c r="AU134" s="230" t="s">
        <v>81</v>
      </c>
      <c r="AY134" s="229" t="s">
        <v>151</v>
      </c>
      <c r="BK134" s="231">
        <f>BK135+BK145</f>
        <v>0</v>
      </c>
    </row>
    <row r="135" s="12" customFormat="1" ht="20.88" customHeight="1">
      <c r="A135" s="12"/>
      <c r="B135" s="218"/>
      <c r="C135" s="219"/>
      <c r="D135" s="220" t="s">
        <v>74</v>
      </c>
      <c r="E135" s="232" t="s">
        <v>1257</v>
      </c>
      <c r="F135" s="232" t="s">
        <v>1614</v>
      </c>
      <c r="G135" s="219"/>
      <c r="H135" s="219"/>
      <c r="I135" s="222"/>
      <c r="J135" s="233">
        <f>BK135</f>
        <v>0</v>
      </c>
      <c r="K135" s="219"/>
      <c r="L135" s="224"/>
      <c r="M135" s="225"/>
      <c r="N135" s="226"/>
      <c r="O135" s="226"/>
      <c r="P135" s="227">
        <f>SUM(P136:P144)</f>
        <v>0</v>
      </c>
      <c r="Q135" s="226"/>
      <c r="R135" s="227">
        <f>SUM(R136:R144)</f>
        <v>0</v>
      </c>
      <c r="S135" s="226"/>
      <c r="T135" s="228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9" t="s">
        <v>81</v>
      </c>
      <c r="AT135" s="230" t="s">
        <v>74</v>
      </c>
      <c r="AU135" s="230" t="s">
        <v>85</v>
      </c>
      <c r="AY135" s="229" t="s">
        <v>151</v>
      </c>
      <c r="BK135" s="231">
        <f>SUM(BK136:BK144)</f>
        <v>0</v>
      </c>
    </row>
    <row r="136" s="2" customFormat="1" ht="24.15" customHeight="1">
      <c r="A136" s="35"/>
      <c r="B136" s="36"/>
      <c r="C136" s="234" t="s">
        <v>174</v>
      </c>
      <c r="D136" s="234" t="s">
        <v>153</v>
      </c>
      <c r="E136" s="235" t="s">
        <v>1615</v>
      </c>
      <c r="F136" s="236" t="s">
        <v>1616</v>
      </c>
      <c r="G136" s="237" t="s">
        <v>218</v>
      </c>
      <c r="H136" s="238">
        <v>17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157</v>
      </c>
      <c r="AT136" s="246" t="s">
        <v>153</v>
      </c>
      <c r="AU136" s="246" t="s">
        <v>160</v>
      </c>
      <c r="AY136" s="14" t="s">
        <v>151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157</v>
      </c>
      <c r="BM136" s="246" t="s">
        <v>177</v>
      </c>
    </row>
    <row r="137" s="2" customFormat="1" ht="21.75" customHeight="1">
      <c r="A137" s="35"/>
      <c r="B137" s="36"/>
      <c r="C137" s="248" t="s">
        <v>166</v>
      </c>
      <c r="D137" s="248" t="s">
        <v>204</v>
      </c>
      <c r="E137" s="249" t="s">
        <v>1617</v>
      </c>
      <c r="F137" s="250" t="s">
        <v>1618</v>
      </c>
      <c r="G137" s="251" t="s">
        <v>269</v>
      </c>
      <c r="H137" s="252">
        <v>1</v>
      </c>
      <c r="I137" s="253"/>
      <c r="J137" s="254">
        <f>ROUND(I137*H137,2)</f>
        <v>0</v>
      </c>
      <c r="K137" s="255"/>
      <c r="L137" s="256"/>
      <c r="M137" s="257" t="s">
        <v>1</v>
      </c>
      <c r="N137" s="258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166</v>
      </c>
      <c r="AT137" s="246" t="s">
        <v>204</v>
      </c>
      <c r="AU137" s="246" t="s">
        <v>160</v>
      </c>
      <c r="AY137" s="14" t="s">
        <v>151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157</v>
      </c>
      <c r="BM137" s="246" t="s">
        <v>180</v>
      </c>
    </row>
    <row r="138" s="2" customFormat="1" ht="21.75" customHeight="1">
      <c r="A138" s="35"/>
      <c r="B138" s="36"/>
      <c r="C138" s="248" t="s">
        <v>181</v>
      </c>
      <c r="D138" s="248" t="s">
        <v>204</v>
      </c>
      <c r="E138" s="249" t="s">
        <v>1619</v>
      </c>
      <c r="F138" s="250" t="s">
        <v>1620</v>
      </c>
      <c r="G138" s="251" t="s">
        <v>269</v>
      </c>
      <c r="H138" s="252">
        <v>3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166</v>
      </c>
      <c r="AT138" s="246" t="s">
        <v>204</v>
      </c>
      <c r="AU138" s="246" t="s">
        <v>160</v>
      </c>
      <c r="AY138" s="14" t="s">
        <v>151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157</v>
      </c>
      <c r="BM138" s="246" t="s">
        <v>184</v>
      </c>
    </row>
    <row r="139" s="2" customFormat="1" ht="21.75" customHeight="1">
      <c r="A139" s="35"/>
      <c r="B139" s="36"/>
      <c r="C139" s="248" t="s">
        <v>170</v>
      </c>
      <c r="D139" s="248" t="s">
        <v>204</v>
      </c>
      <c r="E139" s="249" t="s">
        <v>1621</v>
      </c>
      <c r="F139" s="250" t="s">
        <v>1622</v>
      </c>
      <c r="G139" s="251" t="s">
        <v>269</v>
      </c>
      <c r="H139" s="252">
        <v>2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166</v>
      </c>
      <c r="AT139" s="246" t="s">
        <v>204</v>
      </c>
      <c r="AU139" s="246" t="s">
        <v>160</v>
      </c>
      <c r="AY139" s="14" t="s">
        <v>151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157</v>
      </c>
      <c r="BM139" s="246" t="s">
        <v>7</v>
      </c>
    </row>
    <row r="140" s="2" customFormat="1" ht="24.15" customHeight="1">
      <c r="A140" s="35"/>
      <c r="B140" s="36"/>
      <c r="C140" s="248" t="s">
        <v>187</v>
      </c>
      <c r="D140" s="248" t="s">
        <v>204</v>
      </c>
      <c r="E140" s="249" t="s">
        <v>1623</v>
      </c>
      <c r="F140" s="250" t="s">
        <v>1624</v>
      </c>
      <c r="G140" s="251" t="s">
        <v>218</v>
      </c>
      <c r="H140" s="252">
        <v>17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166</v>
      </c>
      <c r="AT140" s="246" t="s">
        <v>204</v>
      </c>
      <c r="AU140" s="246" t="s">
        <v>160</v>
      </c>
      <c r="AY140" s="14" t="s">
        <v>151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157</v>
      </c>
      <c r="BM140" s="246" t="s">
        <v>190</v>
      </c>
    </row>
    <row r="141" s="2" customFormat="1" ht="24.15" customHeight="1">
      <c r="A141" s="35"/>
      <c r="B141" s="36"/>
      <c r="C141" s="248" t="s">
        <v>173</v>
      </c>
      <c r="D141" s="248" t="s">
        <v>204</v>
      </c>
      <c r="E141" s="249" t="s">
        <v>1625</v>
      </c>
      <c r="F141" s="250" t="s">
        <v>1626</v>
      </c>
      <c r="G141" s="251" t="s">
        <v>269</v>
      </c>
      <c r="H141" s="252">
        <v>2</v>
      </c>
      <c r="I141" s="253"/>
      <c r="J141" s="254">
        <f>ROUND(I141*H141,2)</f>
        <v>0</v>
      </c>
      <c r="K141" s="255"/>
      <c r="L141" s="256"/>
      <c r="M141" s="257" t="s">
        <v>1</v>
      </c>
      <c r="N141" s="258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166</v>
      </c>
      <c r="AT141" s="246" t="s">
        <v>204</v>
      </c>
      <c r="AU141" s="246" t="s">
        <v>160</v>
      </c>
      <c r="AY141" s="14" t="s">
        <v>151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157</v>
      </c>
      <c r="BM141" s="246" t="s">
        <v>194</v>
      </c>
    </row>
    <row r="142" s="2" customFormat="1" ht="16.5" customHeight="1">
      <c r="A142" s="35"/>
      <c r="B142" s="36"/>
      <c r="C142" s="234" t="s">
        <v>195</v>
      </c>
      <c r="D142" s="234" t="s">
        <v>153</v>
      </c>
      <c r="E142" s="235" t="s">
        <v>1627</v>
      </c>
      <c r="F142" s="236" t="s">
        <v>1628</v>
      </c>
      <c r="G142" s="237" t="s">
        <v>156</v>
      </c>
      <c r="H142" s="238">
        <v>1</v>
      </c>
      <c r="I142" s="239"/>
      <c r="J142" s="240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157</v>
      </c>
      <c r="AT142" s="246" t="s">
        <v>153</v>
      </c>
      <c r="AU142" s="246" t="s">
        <v>160</v>
      </c>
      <c r="AY142" s="14" t="s">
        <v>151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157</v>
      </c>
      <c r="BM142" s="246" t="s">
        <v>198</v>
      </c>
    </row>
    <row r="143" s="2" customFormat="1" ht="16.5" customHeight="1">
      <c r="A143" s="35"/>
      <c r="B143" s="36"/>
      <c r="C143" s="234" t="s">
        <v>177</v>
      </c>
      <c r="D143" s="234" t="s">
        <v>153</v>
      </c>
      <c r="E143" s="235" t="s">
        <v>1629</v>
      </c>
      <c r="F143" s="236" t="s">
        <v>1630</v>
      </c>
      <c r="G143" s="237" t="s">
        <v>269</v>
      </c>
      <c r="H143" s="238">
        <v>2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157</v>
      </c>
      <c r="AT143" s="246" t="s">
        <v>153</v>
      </c>
      <c r="AU143" s="246" t="s">
        <v>160</v>
      </c>
      <c r="AY143" s="14" t="s">
        <v>151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157</v>
      </c>
      <c r="BM143" s="246" t="s">
        <v>202</v>
      </c>
    </row>
    <row r="144" s="2" customFormat="1" ht="24.15" customHeight="1">
      <c r="A144" s="35"/>
      <c r="B144" s="36"/>
      <c r="C144" s="234" t="s">
        <v>203</v>
      </c>
      <c r="D144" s="234" t="s">
        <v>153</v>
      </c>
      <c r="E144" s="235" t="s">
        <v>1631</v>
      </c>
      <c r="F144" s="236" t="s">
        <v>1632</v>
      </c>
      <c r="G144" s="237" t="s">
        <v>1633</v>
      </c>
      <c r="H144" s="238">
        <v>2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157</v>
      </c>
      <c r="AT144" s="246" t="s">
        <v>153</v>
      </c>
      <c r="AU144" s="246" t="s">
        <v>160</v>
      </c>
      <c r="AY144" s="14" t="s">
        <v>151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157</v>
      </c>
      <c r="BM144" s="246" t="s">
        <v>207</v>
      </c>
    </row>
    <row r="145" s="12" customFormat="1" ht="20.88" customHeight="1">
      <c r="A145" s="12"/>
      <c r="B145" s="218"/>
      <c r="C145" s="219"/>
      <c r="D145" s="220" t="s">
        <v>74</v>
      </c>
      <c r="E145" s="232" t="s">
        <v>1262</v>
      </c>
      <c r="F145" s="232" t="s">
        <v>1634</v>
      </c>
      <c r="G145" s="219"/>
      <c r="H145" s="219"/>
      <c r="I145" s="222"/>
      <c r="J145" s="233">
        <f>BK145</f>
        <v>0</v>
      </c>
      <c r="K145" s="219"/>
      <c r="L145" s="224"/>
      <c r="M145" s="225"/>
      <c r="N145" s="226"/>
      <c r="O145" s="226"/>
      <c r="P145" s="227">
        <f>SUM(P146:P148)</f>
        <v>0</v>
      </c>
      <c r="Q145" s="226"/>
      <c r="R145" s="227">
        <f>SUM(R146:R148)</f>
        <v>0</v>
      </c>
      <c r="S145" s="226"/>
      <c r="T145" s="228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9" t="s">
        <v>81</v>
      </c>
      <c r="AT145" s="230" t="s">
        <v>74</v>
      </c>
      <c r="AU145" s="230" t="s">
        <v>85</v>
      </c>
      <c r="AY145" s="229" t="s">
        <v>151</v>
      </c>
      <c r="BK145" s="231">
        <f>SUM(BK146:BK148)</f>
        <v>0</v>
      </c>
    </row>
    <row r="146" s="2" customFormat="1" ht="24.15" customHeight="1">
      <c r="A146" s="35"/>
      <c r="B146" s="36"/>
      <c r="C146" s="234" t="s">
        <v>180</v>
      </c>
      <c r="D146" s="234" t="s">
        <v>153</v>
      </c>
      <c r="E146" s="235" t="s">
        <v>1635</v>
      </c>
      <c r="F146" s="236" t="s">
        <v>1636</v>
      </c>
      <c r="G146" s="237" t="s">
        <v>218</v>
      </c>
      <c r="H146" s="238">
        <v>17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157</v>
      </c>
      <c r="AT146" s="246" t="s">
        <v>153</v>
      </c>
      <c r="AU146" s="246" t="s">
        <v>160</v>
      </c>
      <c r="AY146" s="14" t="s">
        <v>151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157</v>
      </c>
      <c r="BM146" s="246" t="s">
        <v>211</v>
      </c>
    </row>
    <row r="147" s="2" customFormat="1" ht="16.5" customHeight="1">
      <c r="A147" s="35"/>
      <c r="B147" s="36"/>
      <c r="C147" s="248" t="s">
        <v>212</v>
      </c>
      <c r="D147" s="248" t="s">
        <v>204</v>
      </c>
      <c r="E147" s="249" t="s">
        <v>1637</v>
      </c>
      <c r="F147" s="250" t="s">
        <v>1638</v>
      </c>
      <c r="G147" s="251" t="s">
        <v>218</v>
      </c>
      <c r="H147" s="252">
        <v>17</v>
      </c>
      <c r="I147" s="253"/>
      <c r="J147" s="254">
        <f>ROUND(I147*H147,2)</f>
        <v>0</v>
      </c>
      <c r="K147" s="255"/>
      <c r="L147" s="256"/>
      <c r="M147" s="257" t="s">
        <v>1</v>
      </c>
      <c r="N147" s="258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166</v>
      </c>
      <c r="AT147" s="246" t="s">
        <v>204</v>
      </c>
      <c r="AU147" s="246" t="s">
        <v>160</v>
      </c>
      <c r="AY147" s="14" t="s">
        <v>151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157</v>
      </c>
      <c r="BM147" s="246" t="s">
        <v>215</v>
      </c>
    </row>
    <row r="148" s="2" customFormat="1" ht="24.15" customHeight="1">
      <c r="A148" s="35"/>
      <c r="B148" s="36"/>
      <c r="C148" s="234" t="s">
        <v>184</v>
      </c>
      <c r="D148" s="234" t="s">
        <v>153</v>
      </c>
      <c r="E148" s="235" t="s">
        <v>1639</v>
      </c>
      <c r="F148" s="236" t="s">
        <v>1640</v>
      </c>
      <c r="G148" s="237" t="s">
        <v>156</v>
      </c>
      <c r="H148" s="238">
        <v>3.2999999999999998</v>
      </c>
      <c r="I148" s="239"/>
      <c r="J148" s="240">
        <f>ROUND(I148*H148,2)</f>
        <v>0</v>
      </c>
      <c r="K148" s="241"/>
      <c r="L148" s="41"/>
      <c r="M148" s="260" t="s">
        <v>1</v>
      </c>
      <c r="N148" s="261" t="s">
        <v>41</v>
      </c>
      <c r="O148" s="262"/>
      <c r="P148" s="263">
        <f>O148*H148</f>
        <v>0</v>
      </c>
      <c r="Q148" s="263">
        <v>0</v>
      </c>
      <c r="R148" s="263">
        <f>Q148*H148</f>
        <v>0</v>
      </c>
      <c r="S148" s="263">
        <v>0</v>
      </c>
      <c r="T148" s="26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157</v>
      </c>
      <c r="AT148" s="246" t="s">
        <v>153</v>
      </c>
      <c r="AU148" s="246" t="s">
        <v>160</v>
      </c>
      <c r="AY148" s="14" t="s">
        <v>151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157</v>
      </c>
      <c r="BM148" s="246" t="s">
        <v>219</v>
      </c>
    </row>
    <row r="149" s="2" customFormat="1" ht="6.96" customHeight="1">
      <c r="A149" s="35"/>
      <c r="B149" s="69"/>
      <c r="C149" s="70"/>
      <c r="D149" s="70"/>
      <c r="E149" s="70"/>
      <c r="F149" s="70"/>
      <c r="G149" s="70"/>
      <c r="H149" s="70"/>
      <c r="I149" s="70"/>
      <c r="J149" s="70"/>
      <c r="K149" s="70"/>
      <c r="L149" s="41"/>
      <c r="M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</sheetData>
  <sheetProtection sheet="1" autoFilter="0" formatColumns="0" formatRows="0" objects="1" scenarios="1" spinCount="100000" saltValue="tbx97bF8lYHWxT+pOXbyCNL85LNy992CeYGc2WSlvMCf3sdV8f8SYAcWn+jBzAGMqz3sbDfbMvMssd2Ub5kutg==" hashValue="aZzC8gi5E1EKdKL/eujB+YIwRp9Urwb2/pY4hZq/s3zOd9dNQPVwPMm7+lRLXRypcA41wVKFA4COb6KZL6YQjw==" algorithmName="SHA-512" password="CC35"/>
  <autoFilter ref="C122:K14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101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102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 xml:space="preserve">Prevádzková budova VČELCO  s.r.o. - Prístavba - aktualizácia</v>
      </c>
      <c r="F7" s="153"/>
      <c r="G7" s="153"/>
      <c r="H7" s="153"/>
      <c r="L7" s="17"/>
    </row>
    <row r="8" hidden="1" s="2" customFormat="1" ht="12" customHeight="1">
      <c r="A8" s="35"/>
      <c r="B8" s="41"/>
      <c r="C8" s="35"/>
      <c r="D8" s="153" t="s">
        <v>103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55" t="s">
        <v>1641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53" t="s">
        <v>17</v>
      </c>
      <c r="E11" s="35"/>
      <c r="F11" s="144" t="s">
        <v>1</v>
      </c>
      <c r="G11" s="35"/>
      <c r="H11" s="35"/>
      <c r="I11" s="153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53" t="s">
        <v>19</v>
      </c>
      <c r="E12" s="35"/>
      <c r="F12" s="144" t="s">
        <v>20</v>
      </c>
      <c r="G12" s="35"/>
      <c r="H12" s="35"/>
      <c r="I12" s="153" t="s">
        <v>21</v>
      </c>
      <c r="J12" s="156" t="str">
        <f>'Rekapitulácia stavby'!AN8</f>
        <v>26.4.2022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23</v>
      </c>
      <c r="E14" s="35"/>
      <c r="F14" s="35"/>
      <c r="G14" s="35"/>
      <c r="H14" s="35"/>
      <c r="I14" s="153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3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53" t="s">
        <v>27</v>
      </c>
      <c r="E17" s="35"/>
      <c r="F17" s="35"/>
      <c r="G17" s="35"/>
      <c r="H17" s="35"/>
      <c r="I17" s="15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53" t="s">
        <v>29</v>
      </c>
      <c r="E20" s="35"/>
      <c r="F20" s="35"/>
      <c r="G20" s="35"/>
      <c r="H20" s="35"/>
      <c r="I20" s="153" t="s">
        <v>24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3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53" t="s">
        <v>31</v>
      </c>
      <c r="E23" s="35"/>
      <c r="F23" s="35"/>
      <c r="G23" s="35"/>
      <c r="H23" s="35"/>
      <c r="I23" s="153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4" t="s">
        <v>1064</v>
      </c>
      <c r="F24" s="35"/>
      <c r="G24" s="35"/>
      <c r="H24" s="35"/>
      <c r="I24" s="153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ROUND(J118,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ROUND((SUM(BE118:BE131)),  2)</f>
        <v>0</v>
      </c>
      <c r="G33" s="168"/>
      <c r="H33" s="168"/>
      <c r="I33" s="169">
        <v>0.20000000000000001</v>
      </c>
      <c r="J33" s="167">
        <f>ROUND(((SUM(BE118:BE131))*I33),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66" t="s">
        <v>41</v>
      </c>
      <c r="F34" s="167">
        <f>ROUND((SUM(BF118:BF131)),  2)</f>
        <v>0</v>
      </c>
      <c r="G34" s="168"/>
      <c r="H34" s="168"/>
      <c r="I34" s="169">
        <v>0.20000000000000001</v>
      </c>
      <c r="J34" s="167">
        <f>ROUND(((SUM(BF118:BF131))*I34),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ROUND((SUM(BG118:BG131)),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ROUND((SUM(BH118:BH131)),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ROUND((SUM(BI118:BI131)),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 xml:space="preserve">Prevádzková budova VČELCO  s.r.o. - Prístavba - aktualizácia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PS01 - Zariadenie na zachytávanie CO2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Smolenice, par.č. 620/104,106,140</v>
      </c>
      <c r="G89" s="37"/>
      <c r="H89" s="37"/>
      <c r="I89" s="29" t="s">
        <v>21</v>
      </c>
      <c r="J89" s="82" t="str">
        <f>IF(J12="","",J12)</f>
        <v>26.4.2022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VČELCO, s.r.o. Továrenská 10A, 119 04 Smolenice</v>
      </c>
      <c r="G91" s="37"/>
      <c r="H91" s="37"/>
      <c r="I91" s="29" t="s">
        <v>29</v>
      </c>
      <c r="J91" s="33" t="str">
        <f>E21</f>
        <v>Ing. Miloš Karol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>Ing.Šesták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106</v>
      </c>
      <c r="D94" s="192"/>
      <c r="E94" s="192"/>
      <c r="F94" s="192"/>
      <c r="G94" s="192"/>
      <c r="H94" s="192"/>
      <c r="I94" s="192"/>
      <c r="J94" s="193" t="s">
        <v>107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108</v>
      </c>
      <c r="D96" s="37"/>
      <c r="E96" s="37"/>
      <c r="F96" s="37"/>
      <c r="G96" s="37"/>
      <c r="H96" s="37"/>
      <c r="I96" s="37"/>
      <c r="J96" s="113">
        <f>J118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109</v>
      </c>
    </row>
    <row r="97" s="9" customFormat="1" ht="24.96" customHeight="1">
      <c r="A97" s="9"/>
      <c r="B97" s="195"/>
      <c r="C97" s="196"/>
      <c r="D97" s="197" t="s">
        <v>1174</v>
      </c>
      <c r="E97" s="198"/>
      <c r="F97" s="198"/>
      <c r="G97" s="198"/>
      <c r="H97" s="198"/>
      <c r="I97" s="198"/>
      <c r="J97" s="199">
        <f>J119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1642</v>
      </c>
      <c r="E98" s="203"/>
      <c r="F98" s="203"/>
      <c r="G98" s="203"/>
      <c r="H98" s="203"/>
      <c r="I98" s="203"/>
      <c r="J98" s="204">
        <f>J120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137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90" t="str">
        <f>E7</f>
        <v xml:space="preserve">Prevádzková budova VČELCO  s.r.o. - Prístavba - aktualizácia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103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9" t="str">
        <f>E9</f>
        <v>PS01 - Zariadenie na zachytávanie CO2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19</v>
      </c>
      <c r="D112" s="37"/>
      <c r="E112" s="37"/>
      <c r="F112" s="24" t="str">
        <f>F12</f>
        <v>Smolenice, par.č. 620/104,106,140</v>
      </c>
      <c r="G112" s="37"/>
      <c r="H112" s="37"/>
      <c r="I112" s="29" t="s">
        <v>21</v>
      </c>
      <c r="J112" s="82" t="str">
        <f>IF(J12="","",J12)</f>
        <v>26.4.2022</v>
      </c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23</v>
      </c>
      <c r="D114" s="37"/>
      <c r="E114" s="37"/>
      <c r="F114" s="24" t="str">
        <f>E15</f>
        <v>VČELCO, s.r.o. Továrenská 10A, 119 04 Smolenice</v>
      </c>
      <c r="G114" s="37"/>
      <c r="H114" s="37"/>
      <c r="I114" s="29" t="s">
        <v>29</v>
      </c>
      <c r="J114" s="33" t="str">
        <f>E21</f>
        <v>Ing. Miloš Karol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27</v>
      </c>
      <c r="D115" s="37"/>
      <c r="E115" s="37"/>
      <c r="F115" s="24" t="str">
        <f>IF(E18="","",E18)</f>
        <v>Vyplň údaj</v>
      </c>
      <c r="G115" s="37"/>
      <c r="H115" s="37"/>
      <c r="I115" s="29" t="s">
        <v>31</v>
      </c>
      <c r="J115" s="33" t="str">
        <f>E24</f>
        <v>Ing.Šesták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206"/>
      <c r="B117" s="207"/>
      <c r="C117" s="208" t="s">
        <v>138</v>
      </c>
      <c r="D117" s="209" t="s">
        <v>60</v>
      </c>
      <c r="E117" s="209" t="s">
        <v>56</v>
      </c>
      <c r="F117" s="209" t="s">
        <v>57</v>
      </c>
      <c r="G117" s="209" t="s">
        <v>139</v>
      </c>
      <c r="H117" s="209" t="s">
        <v>140</v>
      </c>
      <c r="I117" s="209" t="s">
        <v>141</v>
      </c>
      <c r="J117" s="210" t="s">
        <v>107</v>
      </c>
      <c r="K117" s="211" t="s">
        <v>142</v>
      </c>
      <c r="L117" s="212"/>
      <c r="M117" s="103" t="s">
        <v>1</v>
      </c>
      <c r="N117" s="104" t="s">
        <v>39</v>
      </c>
      <c r="O117" s="104" t="s">
        <v>143</v>
      </c>
      <c r="P117" s="104" t="s">
        <v>144</v>
      </c>
      <c r="Q117" s="104" t="s">
        <v>145</v>
      </c>
      <c r="R117" s="104" t="s">
        <v>146</v>
      </c>
      <c r="S117" s="104" t="s">
        <v>147</v>
      </c>
      <c r="T117" s="105" t="s">
        <v>148</v>
      </c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</row>
    <row r="118" s="2" customFormat="1" ht="22.8" customHeight="1">
      <c r="A118" s="35"/>
      <c r="B118" s="36"/>
      <c r="C118" s="110" t="s">
        <v>108</v>
      </c>
      <c r="D118" s="37"/>
      <c r="E118" s="37"/>
      <c r="F118" s="37"/>
      <c r="G118" s="37"/>
      <c r="H118" s="37"/>
      <c r="I118" s="37"/>
      <c r="J118" s="213">
        <f>BK118</f>
        <v>0</v>
      </c>
      <c r="K118" s="37"/>
      <c r="L118" s="41"/>
      <c r="M118" s="106"/>
      <c r="N118" s="214"/>
      <c r="O118" s="107"/>
      <c r="P118" s="215">
        <f>P119</f>
        <v>0</v>
      </c>
      <c r="Q118" s="107"/>
      <c r="R118" s="215">
        <f>R119</f>
        <v>0</v>
      </c>
      <c r="S118" s="107"/>
      <c r="T118" s="216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74</v>
      </c>
      <c r="AU118" s="14" t="s">
        <v>109</v>
      </c>
      <c r="BK118" s="217">
        <f>BK119</f>
        <v>0</v>
      </c>
    </row>
    <row r="119" s="12" customFormat="1" ht="25.92" customHeight="1">
      <c r="A119" s="12"/>
      <c r="B119" s="218"/>
      <c r="C119" s="219"/>
      <c r="D119" s="220" t="s">
        <v>74</v>
      </c>
      <c r="E119" s="221" t="s">
        <v>531</v>
      </c>
      <c r="F119" s="221" t="s">
        <v>1068</v>
      </c>
      <c r="G119" s="219"/>
      <c r="H119" s="219"/>
      <c r="I119" s="222"/>
      <c r="J119" s="223">
        <f>BK119</f>
        <v>0</v>
      </c>
      <c r="K119" s="219"/>
      <c r="L119" s="224"/>
      <c r="M119" s="225"/>
      <c r="N119" s="226"/>
      <c r="O119" s="226"/>
      <c r="P119" s="227">
        <f>P120</f>
        <v>0</v>
      </c>
      <c r="Q119" s="226"/>
      <c r="R119" s="227">
        <f>R120</f>
        <v>0</v>
      </c>
      <c r="S119" s="226"/>
      <c r="T119" s="228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9" t="s">
        <v>85</v>
      </c>
      <c r="AT119" s="230" t="s">
        <v>74</v>
      </c>
      <c r="AU119" s="230" t="s">
        <v>75</v>
      </c>
      <c r="AY119" s="229" t="s">
        <v>151</v>
      </c>
      <c r="BK119" s="231">
        <f>BK120</f>
        <v>0</v>
      </c>
    </row>
    <row r="120" s="12" customFormat="1" ht="22.8" customHeight="1">
      <c r="A120" s="12"/>
      <c r="B120" s="218"/>
      <c r="C120" s="219"/>
      <c r="D120" s="220" t="s">
        <v>74</v>
      </c>
      <c r="E120" s="232" t="s">
        <v>1643</v>
      </c>
      <c r="F120" s="232" t="s">
        <v>1644</v>
      </c>
      <c r="G120" s="219"/>
      <c r="H120" s="219"/>
      <c r="I120" s="222"/>
      <c r="J120" s="233">
        <f>BK120</f>
        <v>0</v>
      </c>
      <c r="K120" s="219"/>
      <c r="L120" s="224"/>
      <c r="M120" s="225"/>
      <c r="N120" s="226"/>
      <c r="O120" s="226"/>
      <c r="P120" s="227">
        <f>SUM(P121:P131)</f>
        <v>0</v>
      </c>
      <c r="Q120" s="226"/>
      <c r="R120" s="227">
        <f>SUM(R121:R131)</f>
        <v>0</v>
      </c>
      <c r="S120" s="226"/>
      <c r="T120" s="228">
        <f>SUM(T121:T131)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9" t="s">
        <v>85</v>
      </c>
      <c r="AT120" s="230" t="s">
        <v>74</v>
      </c>
      <c r="AU120" s="230" t="s">
        <v>81</v>
      </c>
      <c r="AY120" s="229" t="s">
        <v>151</v>
      </c>
      <c r="BK120" s="231">
        <f>SUM(BK121:BK131)</f>
        <v>0</v>
      </c>
    </row>
    <row r="121" s="2" customFormat="1" ht="16.5" customHeight="1">
      <c r="A121" s="35"/>
      <c r="B121" s="36"/>
      <c r="C121" s="234" t="s">
        <v>81</v>
      </c>
      <c r="D121" s="234" t="s">
        <v>153</v>
      </c>
      <c r="E121" s="235" t="s">
        <v>1645</v>
      </c>
      <c r="F121" s="236" t="s">
        <v>1646</v>
      </c>
      <c r="G121" s="237" t="s">
        <v>269</v>
      </c>
      <c r="H121" s="238">
        <v>1</v>
      </c>
      <c r="I121" s="239"/>
      <c r="J121" s="240">
        <f>ROUND(I121*H121,2)</f>
        <v>0</v>
      </c>
      <c r="K121" s="241"/>
      <c r="L121" s="41"/>
      <c r="M121" s="242" t="s">
        <v>1</v>
      </c>
      <c r="N121" s="243" t="s">
        <v>41</v>
      </c>
      <c r="O121" s="94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6" t="s">
        <v>180</v>
      </c>
      <c r="AT121" s="246" t="s">
        <v>153</v>
      </c>
      <c r="AU121" s="246" t="s">
        <v>85</v>
      </c>
      <c r="AY121" s="14" t="s">
        <v>151</v>
      </c>
      <c r="BE121" s="247">
        <f>IF(N121="základná",J121,0)</f>
        <v>0</v>
      </c>
      <c r="BF121" s="247">
        <f>IF(N121="znížená",J121,0)</f>
        <v>0</v>
      </c>
      <c r="BG121" s="247">
        <f>IF(N121="zákl. prenesená",J121,0)</f>
        <v>0</v>
      </c>
      <c r="BH121" s="247">
        <f>IF(N121="zníž. prenesená",J121,0)</f>
        <v>0</v>
      </c>
      <c r="BI121" s="247">
        <f>IF(N121="nulová",J121,0)</f>
        <v>0</v>
      </c>
      <c r="BJ121" s="14" t="s">
        <v>85</v>
      </c>
      <c r="BK121" s="247">
        <f>ROUND(I121*H121,2)</f>
        <v>0</v>
      </c>
      <c r="BL121" s="14" t="s">
        <v>180</v>
      </c>
      <c r="BM121" s="246" t="s">
        <v>1647</v>
      </c>
    </row>
    <row r="122" s="2" customFormat="1">
      <c r="A122" s="35"/>
      <c r="B122" s="36"/>
      <c r="C122" s="37"/>
      <c r="D122" s="267" t="s">
        <v>1648</v>
      </c>
      <c r="E122" s="37"/>
      <c r="F122" s="268" t="s">
        <v>1649</v>
      </c>
      <c r="G122" s="37"/>
      <c r="H122" s="37"/>
      <c r="I122" s="269"/>
      <c r="J122" s="37"/>
      <c r="K122" s="37"/>
      <c r="L122" s="41"/>
      <c r="M122" s="270"/>
      <c r="N122" s="271"/>
      <c r="O122" s="94"/>
      <c r="P122" s="94"/>
      <c r="Q122" s="94"/>
      <c r="R122" s="94"/>
      <c r="S122" s="94"/>
      <c r="T122" s="9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1648</v>
      </c>
      <c r="AU122" s="14" t="s">
        <v>85</v>
      </c>
    </row>
    <row r="123" s="2" customFormat="1" ht="16.5" customHeight="1">
      <c r="A123" s="35"/>
      <c r="B123" s="36"/>
      <c r="C123" s="234" t="s">
        <v>85</v>
      </c>
      <c r="D123" s="234" t="s">
        <v>153</v>
      </c>
      <c r="E123" s="235" t="s">
        <v>1650</v>
      </c>
      <c r="F123" s="236" t="s">
        <v>1651</v>
      </c>
      <c r="G123" s="237" t="s">
        <v>269</v>
      </c>
      <c r="H123" s="238">
        <v>1</v>
      </c>
      <c r="I123" s="239"/>
      <c r="J123" s="240">
        <f>ROUND(I123*H123,2)</f>
        <v>0</v>
      </c>
      <c r="K123" s="241"/>
      <c r="L123" s="41"/>
      <c r="M123" s="242" t="s">
        <v>1</v>
      </c>
      <c r="N123" s="243" t="s">
        <v>41</v>
      </c>
      <c r="O123" s="94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6" t="s">
        <v>180</v>
      </c>
      <c r="AT123" s="246" t="s">
        <v>153</v>
      </c>
      <c r="AU123" s="246" t="s">
        <v>85</v>
      </c>
      <c r="AY123" s="14" t="s">
        <v>151</v>
      </c>
      <c r="BE123" s="247">
        <f>IF(N123="základná",J123,0)</f>
        <v>0</v>
      </c>
      <c r="BF123" s="247">
        <f>IF(N123="znížená",J123,0)</f>
        <v>0</v>
      </c>
      <c r="BG123" s="247">
        <f>IF(N123="zákl. prenesená",J123,0)</f>
        <v>0</v>
      </c>
      <c r="BH123" s="247">
        <f>IF(N123="zníž. prenesená",J123,0)</f>
        <v>0</v>
      </c>
      <c r="BI123" s="247">
        <f>IF(N123="nulová",J123,0)</f>
        <v>0</v>
      </c>
      <c r="BJ123" s="14" t="s">
        <v>85</v>
      </c>
      <c r="BK123" s="247">
        <f>ROUND(I123*H123,2)</f>
        <v>0</v>
      </c>
      <c r="BL123" s="14" t="s">
        <v>180</v>
      </c>
      <c r="BM123" s="246" t="s">
        <v>1652</v>
      </c>
    </row>
    <row r="124" s="2" customFormat="1">
      <c r="A124" s="35"/>
      <c r="B124" s="36"/>
      <c r="C124" s="37"/>
      <c r="D124" s="267" t="s">
        <v>1648</v>
      </c>
      <c r="E124" s="37"/>
      <c r="F124" s="268" t="s">
        <v>1653</v>
      </c>
      <c r="G124" s="37"/>
      <c r="H124" s="37"/>
      <c r="I124" s="269"/>
      <c r="J124" s="37"/>
      <c r="K124" s="37"/>
      <c r="L124" s="41"/>
      <c r="M124" s="270"/>
      <c r="N124" s="271"/>
      <c r="O124" s="94"/>
      <c r="P124" s="94"/>
      <c r="Q124" s="94"/>
      <c r="R124" s="94"/>
      <c r="S124" s="94"/>
      <c r="T124" s="9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1648</v>
      </c>
      <c r="AU124" s="14" t="s">
        <v>85</v>
      </c>
    </row>
    <row r="125" s="2" customFormat="1" ht="16.5" customHeight="1">
      <c r="A125" s="35"/>
      <c r="B125" s="36"/>
      <c r="C125" s="234" t="s">
        <v>160</v>
      </c>
      <c r="D125" s="234" t="s">
        <v>153</v>
      </c>
      <c r="E125" s="235" t="s">
        <v>1654</v>
      </c>
      <c r="F125" s="236" t="s">
        <v>1655</v>
      </c>
      <c r="G125" s="237" t="s">
        <v>269</v>
      </c>
      <c r="H125" s="238">
        <v>2</v>
      </c>
      <c r="I125" s="239"/>
      <c r="J125" s="240">
        <f>ROUND(I125*H125,2)</f>
        <v>0</v>
      </c>
      <c r="K125" s="241"/>
      <c r="L125" s="41"/>
      <c r="M125" s="242" t="s">
        <v>1</v>
      </c>
      <c r="N125" s="243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180</v>
      </c>
      <c r="AT125" s="246" t="s">
        <v>153</v>
      </c>
      <c r="AU125" s="246" t="s">
        <v>85</v>
      </c>
      <c r="AY125" s="14" t="s">
        <v>151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85</v>
      </c>
      <c r="BK125" s="247">
        <f>ROUND(I125*H125,2)</f>
        <v>0</v>
      </c>
      <c r="BL125" s="14" t="s">
        <v>180</v>
      </c>
      <c r="BM125" s="246" t="s">
        <v>1656</v>
      </c>
    </row>
    <row r="126" s="2" customFormat="1">
      <c r="A126" s="35"/>
      <c r="B126" s="36"/>
      <c r="C126" s="37"/>
      <c r="D126" s="267" t="s">
        <v>1648</v>
      </c>
      <c r="E126" s="37"/>
      <c r="F126" s="268" t="s">
        <v>1653</v>
      </c>
      <c r="G126" s="37"/>
      <c r="H126" s="37"/>
      <c r="I126" s="269"/>
      <c r="J126" s="37"/>
      <c r="K126" s="37"/>
      <c r="L126" s="41"/>
      <c r="M126" s="270"/>
      <c r="N126" s="271"/>
      <c r="O126" s="94"/>
      <c r="P126" s="94"/>
      <c r="Q126" s="94"/>
      <c r="R126" s="94"/>
      <c r="S126" s="94"/>
      <c r="T126" s="9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1648</v>
      </c>
      <c r="AU126" s="14" t="s">
        <v>85</v>
      </c>
    </row>
    <row r="127" s="2" customFormat="1" ht="16.5" customHeight="1">
      <c r="A127" s="35"/>
      <c r="B127" s="36"/>
      <c r="C127" s="234" t="s">
        <v>157</v>
      </c>
      <c r="D127" s="234" t="s">
        <v>153</v>
      </c>
      <c r="E127" s="235" t="s">
        <v>1657</v>
      </c>
      <c r="F127" s="236" t="s">
        <v>1658</v>
      </c>
      <c r="G127" s="237" t="s">
        <v>269</v>
      </c>
      <c r="H127" s="238">
        <v>2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180</v>
      </c>
      <c r="AT127" s="246" t="s">
        <v>153</v>
      </c>
      <c r="AU127" s="246" t="s">
        <v>85</v>
      </c>
      <c r="AY127" s="14" t="s">
        <v>151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85</v>
      </c>
      <c r="BK127" s="247">
        <f>ROUND(I127*H127,2)</f>
        <v>0</v>
      </c>
      <c r="BL127" s="14" t="s">
        <v>180</v>
      </c>
      <c r="BM127" s="246" t="s">
        <v>1659</v>
      </c>
    </row>
    <row r="128" s="2" customFormat="1">
      <c r="A128" s="35"/>
      <c r="B128" s="36"/>
      <c r="C128" s="37"/>
      <c r="D128" s="267" t="s">
        <v>1648</v>
      </c>
      <c r="E128" s="37"/>
      <c r="F128" s="268" t="s">
        <v>1653</v>
      </c>
      <c r="G128" s="37"/>
      <c r="H128" s="37"/>
      <c r="I128" s="269"/>
      <c r="J128" s="37"/>
      <c r="K128" s="37"/>
      <c r="L128" s="41"/>
      <c r="M128" s="270"/>
      <c r="N128" s="271"/>
      <c r="O128" s="94"/>
      <c r="P128" s="94"/>
      <c r="Q128" s="94"/>
      <c r="R128" s="94"/>
      <c r="S128" s="94"/>
      <c r="T128" s="9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1648</v>
      </c>
      <c r="AU128" s="14" t="s">
        <v>85</v>
      </c>
    </row>
    <row r="129" s="2" customFormat="1" ht="16.5" customHeight="1">
      <c r="A129" s="35"/>
      <c r="B129" s="36"/>
      <c r="C129" s="234" t="s">
        <v>167</v>
      </c>
      <c r="D129" s="234" t="s">
        <v>153</v>
      </c>
      <c r="E129" s="235" t="s">
        <v>1660</v>
      </c>
      <c r="F129" s="236" t="s">
        <v>1661</v>
      </c>
      <c r="G129" s="237" t="s">
        <v>942</v>
      </c>
      <c r="H129" s="238">
        <v>1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180</v>
      </c>
      <c r="AT129" s="246" t="s">
        <v>153</v>
      </c>
      <c r="AU129" s="246" t="s">
        <v>85</v>
      </c>
      <c r="AY129" s="14" t="s">
        <v>151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180</v>
      </c>
      <c r="BM129" s="246" t="s">
        <v>1662</v>
      </c>
    </row>
    <row r="130" s="2" customFormat="1">
      <c r="A130" s="35"/>
      <c r="B130" s="36"/>
      <c r="C130" s="37"/>
      <c r="D130" s="267" t="s">
        <v>1648</v>
      </c>
      <c r="E130" s="37"/>
      <c r="F130" s="268" t="s">
        <v>1653</v>
      </c>
      <c r="G130" s="37"/>
      <c r="H130" s="37"/>
      <c r="I130" s="269"/>
      <c r="J130" s="37"/>
      <c r="K130" s="37"/>
      <c r="L130" s="41"/>
      <c r="M130" s="270"/>
      <c r="N130" s="271"/>
      <c r="O130" s="94"/>
      <c r="P130" s="94"/>
      <c r="Q130" s="94"/>
      <c r="R130" s="94"/>
      <c r="S130" s="94"/>
      <c r="T130" s="9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1648</v>
      </c>
      <c r="AU130" s="14" t="s">
        <v>85</v>
      </c>
    </row>
    <row r="131" s="2" customFormat="1" ht="33" customHeight="1">
      <c r="A131" s="35"/>
      <c r="B131" s="36"/>
      <c r="C131" s="234" t="s">
        <v>163</v>
      </c>
      <c r="D131" s="234" t="s">
        <v>153</v>
      </c>
      <c r="E131" s="235" t="s">
        <v>1663</v>
      </c>
      <c r="F131" s="236" t="s">
        <v>1664</v>
      </c>
      <c r="G131" s="237" t="s">
        <v>582</v>
      </c>
      <c r="H131" s="259"/>
      <c r="I131" s="239"/>
      <c r="J131" s="240">
        <f>ROUND(I131*H131,2)</f>
        <v>0</v>
      </c>
      <c r="K131" s="241"/>
      <c r="L131" s="41"/>
      <c r="M131" s="260" t="s">
        <v>1</v>
      </c>
      <c r="N131" s="261" t="s">
        <v>41</v>
      </c>
      <c r="O131" s="262"/>
      <c r="P131" s="263">
        <f>O131*H131</f>
        <v>0</v>
      </c>
      <c r="Q131" s="263">
        <v>0</v>
      </c>
      <c r="R131" s="263">
        <f>Q131*H131</f>
        <v>0</v>
      </c>
      <c r="S131" s="263">
        <v>0</v>
      </c>
      <c r="T131" s="26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180</v>
      </c>
      <c r="AT131" s="246" t="s">
        <v>153</v>
      </c>
      <c r="AU131" s="246" t="s">
        <v>85</v>
      </c>
      <c r="AY131" s="14" t="s">
        <v>151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180</v>
      </c>
      <c r="BM131" s="246" t="s">
        <v>1665</v>
      </c>
    </row>
    <row r="132" s="2" customFormat="1" ht="6.96" customHeight="1">
      <c r="A132" s="35"/>
      <c r="B132" s="69"/>
      <c r="C132" s="70"/>
      <c r="D132" s="70"/>
      <c r="E132" s="70"/>
      <c r="F132" s="70"/>
      <c r="G132" s="70"/>
      <c r="H132" s="70"/>
      <c r="I132" s="70"/>
      <c r="J132" s="70"/>
      <c r="K132" s="70"/>
      <c r="L132" s="41"/>
      <c r="M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</sheetData>
  <sheetProtection sheet="1" autoFilter="0" formatColumns="0" formatRows="0" objects="1" scenarios="1" spinCount="100000" saltValue="WDZt70iBoKBKDJQ+ZfSW3441DGksAjuQsdCNvuDkp2WOG/A1caPGPoEvQCq8hHr1AuoQHAfudLVGJYVFgUxQdQ==" hashValue="W2nDmnozcnfwqO6eZZE0hzWMiwv3fwcyn3U9K3WMtUgKQUYqgfRPLnL+N9/wyRa0GiiYfefH7eRrgiVR1fw5wQ==" algorithmName="SHA-512" password="CC35"/>
  <autoFilter ref="C117:K13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pripravar SK2</dc:creator>
  <cp:lastModifiedBy>pripravar SK2</cp:lastModifiedBy>
  <dcterms:created xsi:type="dcterms:W3CDTF">2022-04-27T12:30:04Z</dcterms:created>
  <dcterms:modified xsi:type="dcterms:W3CDTF">2022-04-27T12:30:19Z</dcterms:modified>
</cp:coreProperties>
</file>