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/>
  <mc:AlternateContent xmlns:mc="http://schemas.openxmlformats.org/markup-compatibility/2006">
    <mc:Choice Requires="x15">
      <x15ac:absPath xmlns:x15ac="http://schemas.microsoft.com/office/spreadsheetml/2010/11/ac" url="S:\Šternberk_Kolumbárium\a_import\180607_výkaz výměr\"/>
    </mc:Choice>
  </mc:AlternateContent>
  <xr:revisionPtr revIDLastSave="0" documentId="10_ncr:8100000_{1A5061EF-A3BA-4D6A-9B5A-1A89671CF379}" xr6:coauthVersionLast="33" xr6:coauthVersionMax="33" xr10:uidLastSave="{00000000-0000-0000-0000-000000000000}"/>
  <bookViews>
    <workbookView xWindow="0" yWindow="0" windowWidth="43170" windowHeight="19425" activeTab="1" xr2:uid="{00000000-000D-0000-FFFF-FFFF00000000}"/>
  </bookViews>
  <sheets>
    <sheet name="Rekapitulace stavby" sheetId="1" r:id="rId1"/>
    <sheet name="ROU0041 - SO 01 Objekty k..." sheetId="2" r:id="rId2"/>
    <sheet name="ROU0042 - SO 02 Zpevněné ..." sheetId="3" r:id="rId3"/>
    <sheet name="ROU0043 - Ostatní a vedle..." sheetId="4" r:id="rId4"/>
    <sheet name="Pokyny pro vyplnění" sheetId="5" r:id="rId5"/>
  </sheets>
  <definedNames>
    <definedName name="_xlnm._FilterDatabase" localSheetId="1" hidden="1">'ROU0041 - SO 01 Objekty k...'!$C$89:$K$314</definedName>
    <definedName name="_xlnm._FilterDatabase" localSheetId="2" hidden="1">'ROU0042 - SO 02 Zpevněné ...'!$C$83:$K$266</definedName>
    <definedName name="_xlnm._FilterDatabase" localSheetId="3" hidden="1">'ROU0043 - Ostatní a vedle...'!$C$76:$K$79</definedName>
    <definedName name="_xlnm.Print_Titles" localSheetId="0">'Rekapitulace stavby'!$49:$49</definedName>
    <definedName name="_xlnm.Print_Titles" localSheetId="1">'ROU0041 - SO 01 Objekty k...'!$89:$89</definedName>
    <definedName name="_xlnm.Print_Titles" localSheetId="2">'ROU0042 - SO 02 Zpevněné ...'!$83:$83</definedName>
    <definedName name="_xlnm.Print_Titles" localSheetId="3">'ROU0043 - Ostatní a vedle...'!$76:$76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'ROU0041 - SO 01 Objekty k...'!$C$4:$J$36,'ROU0041 - SO 01 Objekty k...'!$C$42:$J$71,'ROU0041 - SO 01 Objekty k...'!$C$77:$K$314</definedName>
    <definedName name="_xlnm.Print_Area" localSheetId="2">'ROU0042 - SO 02 Zpevněné ...'!$C$4:$J$36,'ROU0042 - SO 02 Zpevněné ...'!$C$42:$J$65,'ROU0042 - SO 02 Zpevněné ...'!$C$71:$K$266</definedName>
    <definedName name="_xlnm.Print_Area" localSheetId="3">'ROU0043 - Ostatní a vedle...'!$C$4:$J$36,'ROU0043 - Ostatní a vedle...'!$C$42:$J$58,'ROU0043 - Ostatní a vedle...'!$C$64:$K$79</definedName>
  </definedNames>
  <calcPr calcId="162913"/>
</workbook>
</file>

<file path=xl/calcChain.xml><?xml version="1.0" encoding="utf-8"?>
<calcChain xmlns="http://schemas.openxmlformats.org/spreadsheetml/2006/main">
  <c r="AY54" i="1" l="1"/>
  <c r="AX54" i="1"/>
  <c r="BI79" i="4"/>
  <c r="F34" i="4" s="1"/>
  <c r="BD54" i="1" s="1"/>
  <c r="BH79" i="4"/>
  <c r="F33" i="4" s="1"/>
  <c r="BC54" i="1" s="1"/>
  <c r="BG79" i="4"/>
  <c r="F32" i="4" s="1"/>
  <c r="BB54" i="1" s="1"/>
  <c r="BF79" i="4"/>
  <c r="F31" i="4" s="1"/>
  <c r="BA54" i="1" s="1"/>
  <c r="J31" i="4"/>
  <c r="AW54" i="1"/>
  <c r="T79" i="4"/>
  <c r="T78" i="4" s="1"/>
  <c r="T77" i="4" s="1"/>
  <c r="R79" i="4"/>
  <c r="R78" i="4"/>
  <c r="R77" i="4"/>
  <c r="P79" i="4"/>
  <c r="P78" i="4"/>
  <c r="P77" i="4" s="1"/>
  <c r="AU54" i="1" s="1"/>
  <c r="BK79" i="4"/>
  <c r="BK78" i="4" s="1"/>
  <c r="J79" i="4"/>
  <c r="BE79" i="4" s="1"/>
  <c r="J73" i="4"/>
  <c r="F73" i="4"/>
  <c r="F71" i="4"/>
  <c r="E69" i="4"/>
  <c r="J51" i="4"/>
  <c r="F51" i="4"/>
  <c r="F49" i="4"/>
  <c r="E47" i="4"/>
  <c r="J18" i="4"/>
  <c r="E18" i="4"/>
  <c r="F74" i="4"/>
  <c r="F52" i="4"/>
  <c r="J17" i="4"/>
  <c r="J12" i="4"/>
  <c r="J71" i="4" s="1"/>
  <c r="E7" i="4"/>
  <c r="E67" i="4" s="1"/>
  <c r="E45" i="4"/>
  <c r="AY53" i="1"/>
  <c r="AX53" i="1"/>
  <c r="BI266" i="3"/>
  <c r="BH266" i="3"/>
  <c r="BG266" i="3"/>
  <c r="BF266" i="3"/>
  <c r="T266" i="3"/>
  <c r="T265" i="3"/>
  <c r="R266" i="3"/>
  <c r="R265" i="3" s="1"/>
  <c r="P266" i="3"/>
  <c r="P265" i="3" s="1"/>
  <c r="BK266" i="3"/>
  <c r="BK265" i="3"/>
  <c r="J265" i="3" s="1"/>
  <c r="J64" i="3" s="1"/>
  <c r="J266" i="3"/>
  <c r="BE266" i="3"/>
  <c r="BI262" i="3"/>
  <c r="BH262" i="3"/>
  <c r="BG262" i="3"/>
  <c r="BF262" i="3"/>
  <c r="T262" i="3"/>
  <c r="R262" i="3"/>
  <c r="P262" i="3"/>
  <c r="BK262" i="3"/>
  <c r="J262" i="3"/>
  <c r="BE262" i="3" s="1"/>
  <c r="BI259" i="3"/>
  <c r="BH259" i="3"/>
  <c r="BG259" i="3"/>
  <c r="BF259" i="3"/>
  <c r="T259" i="3"/>
  <c r="R259" i="3"/>
  <c r="P259" i="3"/>
  <c r="BK259" i="3"/>
  <c r="J259" i="3"/>
  <c r="BE259" i="3"/>
  <c r="BI256" i="3"/>
  <c r="BH256" i="3"/>
  <c r="BG256" i="3"/>
  <c r="BF256" i="3"/>
  <c r="T256" i="3"/>
  <c r="T251" i="3" s="1"/>
  <c r="R256" i="3"/>
  <c r="P256" i="3"/>
  <c r="BK256" i="3"/>
  <c r="J256" i="3"/>
  <c r="BE256" i="3"/>
  <c r="BI253" i="3"/>
  <c r="BH253" i="3"/>
  <c r="BG253" i="3"/>
  <c r="BF253" i="3"/>
  <c r="T253" i="3"/>
  <c r="R253" i="3"/>
  <c r="P253" i="3"/>
  <c r="BK253" i="3"/>
  <c r="BK251" i="3" s="1"/>
  <c r="J251" i="3" s="1"/>
  <c r="J63" i="3" s="1"/>
  <c r="J253" i="3"/>
  <c r="BE253" i="3" s="1"/>
  <c r="BI252" i="3"/>
  <c r="BH252" i="3"/>
  <c r="BG252" i="3"/>
  <c r="BF252" i="3"/>
  <c r="T252" i="3"/>
  <c r="R252" i="3"/>
  <c r="R251" i="3" s="1"/>
  <c r="P252" i="3"/>
  <c r="P251" i="3" s="1"/>
  <c r="BK252" i="3"/>
  <c r="J252" i="3"/>
  <c r="BE252" i="3"/>
  <c r="BI250" i="3"/>
  <c r="BH250" i="3"/>
  <c r="BG250" i="3"/>
  <c r="BF250" i="3"/>
  <c r="T250" i="3"/>
  <c r="R250" i="3"/>
  <c r="P250" i="3"/>
  <c r="BK250" i="3"/>
  <c r="J250" i="3"/>
  <c r="BE250" i="3" s="1"/>
  <c r="BI249" i="3"/>
  <c r="BH249" i="3"/>
  <c r="BG249" i="3"/>
  <c r="BF249" i="3"/>
  <c r="T249" i="3"/>
  <c r="R249" i="3"/>
  <c r="P249" i="3"/>
  <c r="BK249" i="3"/>
  <c r="J249" i="3"/>
  <c r="BE249" i="3"/>
  <c r="BI244" i="3"/>
  <c r="BH244" i="3"/>
  <c r="BG244" i="3"/>
  <c r="BF244" i="3"/>
  <c r="T244" i="3"/>
  <c r="R244" i="3"/>
  <c r="P244" i="3"/>
  <c r="BK244" i="3"/>
  <c r="J244" i="3"/>
  <c r="BE244" i="3"/>
  <c r="BI242" i="3"/>
  <c r="BH242" i="3"/>
  <c r="BG242" i="3"/>
  <c r="BF242" i="3"/>
  <c r="T242" i="3"/>
  <c r="R242" i="3"/>
  <c r="P242" i="3"/>
  <c r="BK242" i="3"/>
  <c r="J242" i="3"/>
  <c r="BE242" i="3" s="1"/>
  <c r="BI235" i="3"/>
  <c r="BH235" i="3"/>
  <c r="BG235" i="3"/>
  <c r="BF235" i="3"/>
  <c r="T235" i="3"/>
  <c r="R235" i="3"/>
  <c r="P235" i="3"/>
  <c r="P231" i="3" s="1"/>
  <c r="BK235" i="3"/>
  <c r="J235" i="3"/>
  <c r="BE235" i="3" s="1"/>
  <c r="BI232" i="3"/>
  <c r="BH232" i="3"/>
  <c r="BG232" i="3"/>
  <c r="BF232" i="3"/>
  <c r="T232" i="3"/>
  <c r="T231" i="3" s="1"/>
  <c r="R232" i="3"/>
  <c r="R231" i="3" s="1"/>
  <c r="P232" i="3"/>
  <c r="BK232" i="3"/>
  <c r="BK231" i="3"/>
  <c r="J231" i="3"/>
  <c r="J62" i="3" s="1"/>
  <c r="J232" i="3"/>
  <c r="BE232" i="3"/>
  <c r="BI228" i="3"/>
  <c r="BH228" i="3"/>
  <c r="BG228" i="3"/>
  <c r="BF228" i="3"/>
  <c r="T228" i="3"/>
  <c r="R228" i="3"/>
  <c r="P228" i="3"/>
  <c r="BK228" i="3"/>
  <c r="J228" i="3"/>
  <c r="BE228" i="3"/>
  <c r="BI227" i="3"/>
  <c r="BH227" i="3"/>
  <c r="BG227" i="3"/>
  <c r="BF227" i="3"/>
  <c r="T227" i="3"/>
  <c r="T225" i="3" s="1"/>
  <c r="R227" i="3"/>
  <c r="P227" i="3"/>
  <c r="BK227" i="3"/>
  <c r="J227" i="3"/>
  <c r="BE227" i="3"/>
  <c r="BI226" i="3"/>
  <c r="BH226" i="3"/>
  <c r="BG226" i="3"/>
  <c r="BF226" i="3"/>
  <c r="T226" i="3"/>
  <c r="R226" i="3"/>
  <c r="R225" i="3"/>
  <c r="P226" i="3"/>
  <c r="P225" i="3" s="1"/>
  <c r="BK226" i="3"/>
  <c r="BK225" i="3" s="1"/>
  <c r="J225" i="3" s="1"/>
  <c r="J61" i="3" s="1"/>
  <c r="J226" i="3"/>
  <c r="BE226" i="3" s="1"/>
  <c r="BI222" i="3"/>
  <c r="BH222" i="3"/>
  <c r="BG222" i="3"/>
  <c r="BF222" i="3"/>
  <c r="T222" i="3"/>
  <c r="R222" i="3"/>
  <c r="P222" i="3"/>
  <c r="BK222" i="3"/>
  <c r="J222" i="3"/>
  <c r="BE222" i="3" s="1"/>
  <c r="BI219" i="3"/>
  <c r="BH219" i="3"/>
  <c r="BG219" i="3"/>
  <c r="BF219" i="3"/>
  <c r="T219" i="3"/>
  <c r="R219" i="3"/>
  <c r="P219" i="3"/>
  <c r="BK219" i="3"/>
  <c r="J219" i="3"/>
  <c r="BE219" i="3" s="1"/>
  <c r="BI212" i="3"/>
  <c r="BH212" i="3"/>
  <c r="BG212" i="3"/>
  <c r="BF212" i="3"/>
  <c r="T212" i="3"/>
  <c r="R212" i="3"/>
  <c r="P212" i="3"/>
  <c r="BK212" i="3"/>
  <c r="J212" i="3"/>
  <c r="BE212" i="3"/>
  <c r="BI209" i="3"/>
  <c r="BH209" i="3"/>
  <c r="BG209" i="3"/>
  <c r="BF209" i="3"/>
  <c r="T209" i="3"/>
  <c r="R209" i="3"/>
  <c r="P209" i="3"/>
  <c r="BK209" i="3"/>
  <c r="J209" i="3"/>
  <c r="BE209" i="3"/>
  <c r="BI206" i="3"/>
  <c r="BH206" i="3"/>
  <c r="BG206" i="3"/>
  <c r="BF206" i="3"/>
  <c r="T206" i="3"/>
  <c r="R206" i="3"/>
  <c r="P206" i="3"/>
  <c r="BK206" i="3"/>
  <c r="J206" i="3"/>
  <c r="BE206" i="3" s="1"/>
  <c r="BI203" i="3"/>
  <c r="BH203" i="3"/>
  <c r="BG203" i="3"/>
  <c r="BF203" i="3"/>
  <c r="T203" i="3"/>
  <c r="R203" i="3"/>
  <c r="P203" i="3"/>
  <c r="BK203" i="3"/>
  <c r="J203" i="3"/>
  <c r="BE203" i="3" s="1"/>
  <c r="BI200" i="3"/>
  <c r="BH200" i="3"/>
  <c r="BG200" i="3"/>
  <c r="BF200" i="3"/>
  <c r="T200" i="3"/>
  <c r="R200" i="3"/>
  <c r="P200" i="3"/>
  <c r="BK200" i="3"/>
  <c r="J200" i="3"/>
  <c r="BE200" i="3"/>
  <c r="BI197" i="3"/>
  <c r="BH197" i="3"/>
  <c r="BG197" i="3"/>
  <c r="BF197" i="3"/>
  <c r="T197" i="3"/>
  <c r="T181" i="3" s="1"/>
  <c r="R197" i="3"/>
  <c r="P197" i="3"/>
  <c r="BK197" i="3"/>
  <c r="J197" i="3"/>
  <c r="BE197" i="3"/>
  <c r="BI189" i="3"/>
  <c r="BH189" i="3"/>
  <c r="BG189" i="3"/>
  <c r="BF189" i="3"/>
  <c r="T189" i="3"/>
  <c r="R189" i="3"/>
  <c r="P189" i="3"/>
  <c r="BK189" i="3"/>
  <c r="BK181" i="3" s="1"/>
  <c r="J181" i="3" s="1"/>
  <c r="J60" i="3" s="1"/>
  <c r="J189" i="3"/>
  <c r="BE189" i="3" s="1"/>
  <c r="BI182" i="3"/>
  <c r="BH182" i="3"/>
  <c r="BG182" i="3"/>
  <c r="BF182" i="3"/>
  <c r="T182" i="3"/>
  <c r="R182" i="3"/>
  <c r="R181" i="3" s="1"/>
  <c r="P182" i="3"/>
  <c r="P181" i="3" s="1"/>
  <c r="BK182" i="3"/>
  <c r="J182" i="3"/>
  <c r="BE182" i="3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T178" i="3"/>
  <c r="R178" i="3"/>
  <c r="P178" i="3"/>
  <c r="BK178" i="3"/>
  <c r="J178" i="3"/>
  <c r="BE178" i="3"/>
  <c r="BI175" i="3"/>
  <c r="BH175" i="3"/>
  <c r="BG175" i="3"/>
  <c r="BF175" i="3"/>
  <c r="T175" i="3"/>
  <c r="T168" i="3" s="1"/>
  <c r="R175" i="3"/>
  <c r="P175" i="3"/>
  <c r="BK175" i="3"/>
  <c r="J175" i="3"/>
  <c r="BE175" i="3"/>
  <c r="BI173" i="3"/>
  <c r="BH173" i="3"/>
  <c r="BG173" i="3"/>
  <c r="BF173" i="3"/>
  <c r="T173" i="3"/>
  <c r="R173" i="3"/>
  <c r="P173" i="3"/>
  <c r="BK173" i="3"/>
  <c r="BK168" i="3" s="1"/>
  <c r="J173" i="3"/>
  <c r="BE173" i="3" s="1"/>
  <c r="BI169" i="3"/>
  <c r="BH169" i="3"/>
  <c r="BG169" i="3"/>
  <c r="BF169" i="3"/>
  <c r="T169" i="3"/>
  <c r="R169" i="3"/>
  <c r="R168" i="3" s="1"/>
  <c r="P169" i="3"/>
  <c r="P168" i="3" s="1"/>
  <c r="BK169" i="3"/>
  <c r="J169" i="3"/>
  <c r="BE169" i="3"/>
  <c r="BI164" i="3"/>
  <c r="BH164" i="3"/>
  <c r="BG164" i="3"/>
  <c r="BF164" i="3"/>
  <c r="T164" i="3"/>
  <c r="R164" i="3"/>
  <c r="P164" i="3"/>
  <c r="BK164" i="3"/>
  <c r="J164" i="3"/>
  <c r="BE164" i="3" s="1"/>
  <c r="BI161" i="3"/>
  <c r="BH161" i="3"/>
  <c r="BG161" i="3"/>
  <c r="BF161" i="3"/>
  <c r="T161" i="3"/>
  <c r="R161" i="3"/>
  <c r="P161" i="3"/>
  <c r="BK161" i="3"/>
  <c r="J161" i="3"/>
  <c r="BE161" i="3"/>
  <c r="BI159" i="3"/>
  <c r="BH159" i="3"/>
  <c r="BG159" i="3"/>
  <c r="BF159" i="3"/>
  <c r="T159" i="3"/>
  <c r="R159" i="3"/>
  <c r="P159" i="3"/>
  <c r="BK159" i="3"/>
  <c r="J159" i="3"/>
  <c r="BE159" i="3"/>
  <c r="BI152" i="3"/>
  <c r="BH152" i="3"/>
  <c r="BG152" i="3"/>
  <c r="BF152" i="3"/>
  <c r="T152" i="3"/>
  <c r="R152" i="3"/>
  <c r="P152" i="3"/>
  <c r="BK152" i="3"/>
  <c r="J152" i="3"/>
  <c r="BE152" i="3" s="1"/>
  <c r="BI145" i="3"/>
  <c r="BH145" i="3"/>
  <c r="BG145" i="3"/>
  <c r="BF145" i="3"/>
  <c r="T145" i="3"/>
  <c r="R145" i="3"/>
  <c r="P145" i="3"/>
  <c r="BK145" i="3"/>
  <c r="J145" i="3"/>
  <c r="BE145" i="3" s="1"/>
  <c r="BI143" i="3"/>
  <c r="BH143" i="3"/>
  <c r="BG143" i="3"/>
  <c r="BF143" i="3"/>
  <c r="T143" i="3"/>
  <c r="R143" i="3"/>
  <c r="P143" i="3"/>
  <c r="BK143" i="3"/>
  <c r="J143" i="3"/>
  <c r="BE143" i="3"/>
  <c r="BI140" i="3"/>
  <c r="BH140" i="3"/>
  <c r="BG140" i="3"/>
  <c r="BF140" i="3"/>
  <c r="T140" i="3"/>
  <c r="R140" i="3"/>
  <c r="P140" i="3"/>
  <c r="BK140" i="3"/>
  <c r="J140" i="3"/>
  <c r="BE140" i="3"/>
  <c r="BI138" i="3"/>
  <c r="BH138" i="3"/>
  <c r="BG138" i="3"/>
  <c r="BF138" i="3"/>
  <c r="T138" i="3"/>
  <c r="R138" i="3"/>
  <c r="P138" i="3"/>
  <c r="BK138" i="3"/>
  <c r="J138" i="3"/>
  <c r="BE138" i="3" s="1"/>
  <c r="BI134" i="3"/>
  <c r="BH134" i="3"/>
  <c r="BG134" i="3"/>
  <c r="BF134" i="3"/>
  <c r="T134" i="3"/>
  <c r="R134" i="3"/>
  <c r="P134" i="3"/>
  <c r="BK134" i="3"/>
  <c r="J134" i="3"/>
  <c r="BE134" i="3" s="1"/>
  <c r="BI132" i="3"/>
  <c r="BH132" i="3"/>
  <c r="BG132" i="3"/>
  <c r="BF132" i="3"/>
  <c r="T132" i="3"/>
  <c r="R132" i="3"/>
  <c r="P132" i="3"/>
  <c r="BK132" i="3"/>
  <c r="J132" i="3"/>
  <c r="BE132" i="3"/>
  <c r="BI126" i="3"/>
  <c r="BH126" i="3"/>
  <c r="BG126" i="3"/>
  <c r="BF126" i="3"/>
  <c r="T126" i="3"/>
  <c r="R126" i="3"/>
  <c r="P126" i="3"/>
  <c r="BK126" i="3"/>
  <c r="J126" i="3"/>
  <c r="BE126" i="3"/>
  <c r="BI116" i="3"/>
  <c r="BH116" i="3"/>
  <c r="BG116" i="3"/>
  <c r="BF116" i="3"/>
  <c r="T116" i="3"/>
  <c r="R116" i="3"/>
  <c r="P116" i="3"/>
  <c r="BK116" i="3"/>
  <c r="J116" i="3"/>
  <c r="BE116" i="3" s="1"/>
  <c r="BI113" i="3"/>
  <c r="BH113" i="3"/>
  <c r="BG113" i="3"/>
  <c r="BF113" i="3"/>
  <c r="T113" i="3"/>
  <c r="R113" i="3"/>
  <c r="P113" i="3"/>
  <c r="BK113" i="3"/>
  <c r="J113" i="3"/>
  <c r="BE113" i="3" s="1"/>
  <c r="BI110" i="3"/>
  <c r="BH110" i="3"/>
  <c r="BG110" i="3"/>
  <c r="BF110" i="3"/>
  <c r="T110" i="3"/>
  <c r="R110" i="3"/>
  <c r="P110" i="3"/>
  <c r="BK110" i="3"/>
  <c r="J110" i="3"/>
  <c r="BE110" i="3"/>
  <c r="BI106" i="3"/>
  <c r="BH106" i="3"/>
  <c r="BG106" i="3"/>
  <c r="BF106" i="3"/>
  <c r="T106" i="3"/>
  <c r="R106" i="3"/>
  <c r="P106" i="3"/>
  <c r="BK106" i="3"/>
  <c r="J106" i="3"/>
  <c r="BE106" i="3"/>
  <c r="BI103" i="3"/>
  <c r="BH103" i="3"/>
  <c r="BG103" i="3"/>
  <c r="BF103" i="3"/>
  <c r="T103" i="3"/>
  <c r="R103" i="3"/>
  <c r="P103" i="3"/>
  <c r="BK103" i="3"/>
  <c r="J103" i="3"/>
  <c r="BE103" i="3" s="1"/>
  <c r="BI100" i="3"/>
  <c r="BH100" i="3"/>
  <c r="BG100" i="3"/>
  <c r="BF100" i="3"/>
  <c r="T100" i="3"/>
  <c r="R100" i="3"/>
  <c r="P100" i="3"/>
  <c r="BK100" i="3"/>
  <c r="J100" i="3"/>
  <c r="BE100" i="3" s="1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3" i="3"/>
  <c r="BH93" i="3"/>
  <c r="BG93" i="3"/>
  <c r="BF93" i="3"/>
  <c r="T93" i="3"/>
  <c r="R93" i="3"/>
  <c r="P93" i="3"/>
  <c r="BK93" i="3"/>
  <c r="J93" i="3"/>
  <c r="BE93" i="3" s="1"/>
  <c r="BI90" i="3"/>
  <c r="F34" i="3" s="1"/>
  <c r="BD53" i="1" s="1"/>
  <c r="BH90" i="3"/>
  <c r="BG90" i="3"/>
  <c r="BF90" i="3"/>
  <c r="T90" i="3"/>
  <c r="R90" i="3"/>
  <c r="R86" i="3" s="1"/>
  <c r="R85" i="3" s="1"/>
  <c r="R84" i="3" s="1"/>
  <c r="P90" i="3"/>
  <c r="BK90" i="3"/>
  <c r="J90" i="3"/>
  <c r="BE90" i="3" s="1"/>
  <c r="BI87" i="3"/>
  <c r="BH87" i="3"/>
  <c r="F33" i="3"/>
  <c r="BC53" i="1" s="1"/>
  <c r="BG87" i="3"/>
  <c r="F32" i="3" s="1"/>
  <c r="BB53" i="1" s="1"/>
  <c r="BF87" i="3"/>
  <c r="J31" i="3" s="1"/>
  <c r="AW53" i="1" s="1"/>
  <c r="F31" i="3"/>
  <c r="BA53" i="1" s="1"/>
  <c r="T87" i="3"/>
  <c r="T86" i="3" s="1"/>
  <c r="R87" i="3"/>
  <c r="P87" i="3"/>
  <c r="P86" i="3" s="1"/>
  <c r="P85" i="3" s="1"/>
  <c r="P84" i="3" s="1"/>
  <c r="AU53" i="1" s="1"/>
  <c r="BK87" i="3"/>
  <c r="BK86" i="3"/>
  <c r="J86" i="3" s="1"/>
  <c r="J58" i="3" s="1"/>
  <c r="J87" i="3"/>
  <c r="BE87" i="3"/>
  <c r="J80" i="3"/>
  <c r="F80" i="3"/>
  <c r="F78" i="3"/>
  <c r="E76" i="3"/>
  <c r="J51" i="3"/>
  <c r="F51" i="3"/>
  <c r="F49" i="3"/>
  <c r="E47" i="3"/>
  <c r="J18" i="3"/>
  <c r="E18" i="3"/>
  <c r="F81" i="3" s="1"/>
  <c r="F52" i="3"/>
  <c r="J17" i="3"/>
  <c r="J12" i="3"/>
  <c r="J49" i="3" s="1"/>
  <c r="J78" i="3"/>
  <c r="E7" i="3"/>
  <c r="E74" i="3" s="1"/>
  <c r="AY52" i="1"/>
  <c r="AX52" i="1"/>
  <c r="BI310" i="2"/>
  <c r="BH310" i="2"/>
  <c r="BG310" i="2"/>
  <c r="BF310" i="2"/>
  <c r="T310" i="2"/>
  <c r="T309" i="2" s="1"/>
  <c r="R310" i="2"/>
  <c r="R309" i="2" s="1"/>
  <c r="P310" i="2"/>
  <c r="P309" i="2"/>
  <c r="BK310" i="2"/>
  <c r="BK309" i="2"/>
  <c r="J309" i="2" s="1"/>
  <c r="J70" i="2" s="1"/>
  <c r="J310" i="2"/>
  <c r="BE310" i="2"/>
  <c r="BI308" i="2"/>
  <c r="BH308" i="2"/>
  <c r="BG308" i="2"/>
  <c r="BF308" i="2"/>
  <c r="T308" i="2"/>
  <c r="R308" i="2"/>
  <c r="P308" i="2"/>
  <c r="BK308" i="2"/>
  <c r="J308" i="2"/>
  <c r="BE308" i="2"/>
  <c r="BI305" i="2"/>
  <c r="BH305" i="2"/>
  <c r="BG305" i="2"/>
  <c r="BF305" i="2"/>
  <c r="T305" i="2"/>
  <c r="T304" i="2" s="1"/>
  <c r="R305" i="2"/>
  <c r="R304" i="2"/>
  <c r="P305" i="2"/>
  <c r="P304" i="2"/>
  <c r="BK305" i="2"/>
  <c r="BK304" i="2" s="1"/>
  <c r="J304" i="2" s="1"/>
  <c r="J69" i="2" s="1"/>
  <c r="J305" i="2"/>
  <c r="BE305" i="2"/>
  <c r="BI303" i="2"/>
  <c r="BH303" i="2"/>
  <c r="BG303" i="2"/>
  <c r="BF303" i="2"/>
  <c r="T303" i="2"/>
  <c r="R303" i="2"/>
  <c r="P303" i="2"/>
  <c r="BK303" i="2"/>
  <c r="J303" i="2"/>
  <c r="BE303" i="2"/>
  <c r="BI300" i="2"/>
  <c r="BH300" i="2"/>
  <c r="BG300" i="2"/>
  <c r="BF300" i="2"/>
  <c r="T300" i="2"/>
  <c r="R300" i="2"/>
  <c r="P300" i="2"/>
  <c r="BK300" i="2"/>
  <c r="J300" i="2"/>
  <c r="BE300" i="2" s="1"/>
  <c r="BI299" i="2"/>
  <c r="BH299" i="2"/>
  <c r="BG299" i="2"/>
  <c r="BF299" i="2"/>
  <c r="T299" i="2"/>
  <c r="R299" i="2"/>
  <c r="R292" i="2" s="1"/>
  <c r="P299" i="2"/>
  <c r="BK299" i="2"/>
  <c r="J299" i="2"/>
  <c r="BE299" i="2" s="1"/>
  <c r="BI296" i="2"/>
  <c r="BH296" i="2"/>
  <c r="BG296" i="2"/>
  <c r="BF296" i="2"/>
  <c r="T296" i="2"/>
  <c r="R296" i="2"/>
  <c r="P296" i="2"/>
  <c r="BK296" i="2"/>
  <c r="J296" i="2"/>
  <c r="BE296" i="2"/>
  <c r="BI293" i="2"/>
  <c r="BH293" i="2"/>
  <c r="BG293" i="2"/>
  <c r="BF293" i="2"/>
  <c r="T293" i="2"/>
  <c r="T292" i="2" s="1"/>
  <c r="R293" i="2"/>
  <c r="P293" i="2"/>
  <c r="P292" i="2"/>
  <c r="BK293" i="2"/>
  <c r="BK292" i="2" s="1"/>
  <c r="J292" i="2" s="1"/>
  <c r="J68" i="2" s="1"/>
  <c r="J293" i="2"/>
  <c r="BE293" i="2"/>
  <c r="BI291" i="2"/>
  <c r="BH291" i="2"/>
  <c r="BG291" i="2"/>
  <c r="BF291" i="2"/>
  <c r="T291" i="2"/>
  <c r="R291" i="2"/>
  <c r="P291" i="2"/>
  <c r="BK291" i="2"/>
  <c r="J291" i="2"/>
  <c r="BE291" i="2"/>
  <c r="BI289" i="2"/>
  <c r="BH289" i="2"/>
  <c r="BG289" i="2"/>
  <c r="BF289" i="2"/>
  <c r="T289" i="2"/>
  <c r="R289" i="2"/>
  <c r="P289" i="2"/>
  <c r="BK289" i="2"/>
  <c r="J289" i="2"/>
  <c r="BE289" i="2"/>
  <c r="BI283" i="2"/>
  <c r="BH283" i="2"/>
  <c r="BG283" i="2"/>
  <c r="BF283" i="2"/>
  <c r="T283" i="2"/>
  <c r="R283" i="2"/>
  <c r="P283" i="2"/>
  <c r="BK283" i="2"/>
  <c r="J283" i="2"/>
  <c r="BE283" i="2" s="1"/>
  <c r="BI281" i="2"/>
  <c r="BH281" i="2"/>
  <c r="BG281" i="2"/>
  <c r="BF281" i="2"/>
  <c r="T281" i="2"/>
  <c r="R281" i="2"/>
  <c r="P281" i="2"/>
  <c r="BK281" i="2"/>
  <c r="J281" i="2"/>
  <c r="BE281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R268" i="2" s="1"/>
  <c r="P274" i="2"/>
  <c r="BK274" i="2"/>
  <c r="BK268" i="2" s="1"/>
  <c r="J268" i="2" s="1"/>
  <c r="J67" i="2" s="1"/>
  <c r="J274" i="2"/>
  <c r="BE274" i="2"/>
  <c r="BI269" i="2"/>
  <c r="BH269" i="2"/>
  <c r="BG269" i="2"/>
  <c r="BF269" i="2"/>
  <c r="T269" i="2"/>
  <c r="T268" i="2"/>
  <c r="R269" i="2"/>
  <c r="P269" i="2"/>
  <c r="P268" i="2" s="1"/>
  <c r="BK269" i="2"/>
  <c r="J269" i="2"/>
  <c r="BE269" i="2" s="1"/>
  <c r="BI267" i="2"/>
  <c r="BH267" i="2"/>
  <c r="BG267" i="2"/>
  <c r="BF267" i="2"/>
  <c r="T267" i="2"/>
  <c r="R267" i="2"/>
  <c r="P267" i="2"/>
  <c r="BK267" i="2"/>
  <c r="J267" i="2"/>
  <c r="BE267" i="2" s="1"/>
  <c r="BI261" i="2"/>
  <c r="BH261" i="2"/>
  <c r="BG261" i="2"/>
  <c r="BF261" i="2"/>
  <c r="T261" i="2"/>
  <c r="R261" i="2"/>
  <c r="P261" i="2"/>
  <c r="BK261" i="2"/>
  <c r="J261" i="2"/>
  <c r="BE261" i="2"/>
  <c r="BI254" i="2"/>
  <c r="BH254" i="2"/>
  <c r="BG254" i="2"/>
  <c r="BF254" i="2"/>
  <c r="T254" i="2"/>
  <c r="R254" i="2"/>
  <c r="P254" i="2"/>
  <c r="BK254" i="2"/>
  <c r="J254" i="2"/>
  <c r="BE254" i="2"/>
  <c r="BI249" i="2"/>
  <c r="BH249" i="2"/>
  <c r="BG249" i="2"/>
  <c r="BF249" i="2"/>
  <c r="T249" i="2"/>
  <c r="R249" i="2"/>
  <c r="P249" i="2"/>
  <c r="BK249" i="2"/>
  <c r="J249" i="2"/>
  <c r="BE249" i="2"/>
  <c r="BI247" i="2"/>
  <c r="BH247" i="2"/>
  <c r="BG247" i="2"/>
  <c r="BF247" i="2"/>
  <c r="T247" i="2"/>
  <c r="R247" i="2"/>
  <c r="P247" i="2"/>
  <c r="BK247" i="2"/>
  <c r="J247" i="2"/>
  <c r="BE247" i="2"/>
  <c r="BI240" i="2"/>
  <c r="BH240" i="2"/>
  <c r="BG240" i="2"/>
  <c r="BF240" i="2"/>
  <c r="T240" i="2"/>
  <c r="R240" i="2"/>
  <c r="P240" i="2"/>
  <c r="BK240" i="2"/>
  <c r="J240" i="2"/>
  <c r="BE240" i="2"/>
  <c r="BI233" i="2"/>
  <c r="BH233" i="2"/>
  <c r="BG233" i="2"/>
  <c r="BF233" i="2"/>
  <c r="T233" i="2"/>
  <c r="R233" i="2"/>
  <c r="P233" i="2"/>
  <c r="BK233" i="2"/>
  <c r="J233" i="2"/>
  <c r="BE233" i="2"/>
  <c r="BI226" i="2"/>
  <c r="BH226" i="2"/>
  <c r="BG226" i="2"/>
  <c r="BF226" i="2"/>
  <c r="T226" i="2"/>
  <c r="R226" i="2"/>
  <c r="P226" i="2"/>
  <c r="BK226" i="2"/>
  <c r="J226" i="2"/>
  <c r="BE226" i="2"/>
  <c r="BI221" i="2"/>
  <c r="BH221" i="2"/>
  <c r="BG221" i="2"/>
  <c r="BF221" i="2"/>
  <c r="T221" i="2"/>
  <c r="T220" i="2"/>
  <c r="R221" i="2"/>
  <c r="R220" i="2" s="1"/>
  <c r="P221" i="2"/>
  <c r="P220" i="2"/>
  <c r="P219" i="2" s="1"/>
  <c r="BK221" i="2"/>
  <c r="BK220" i="2" s="1"/>
  <c r="J221" i="2"/>
  <c r="BE221" i="2"/>
  <c r="BI218" i="2"/>
  <c r="BH218" i="2"/>
  <c r="BG218" i="2"/>
  <c r="BF218" i="2"/>
  <c r="T218" i="2"/>
  <c r="T217" i="2"/>
  <c r="R218" i="2"/>
  <c r="R217" i="2"/>
  <c r="P218" i="2"/>
  <c r="P217" i="2"/>
  <c r="BK218" i="2"/>
  <c r="BK217" i="2" s="1"/>
  <c r="J217" i="2" s="1"/>
  <c r="J64" i="2" s="1"/>
  <c r="J218" i="2"/>
  <c r="BE218" i="2" s="1"/>
  <c r="BI214" i="2"/>
  <c r="BH214" i="2"/>
  <c r="BG214" i="2"/>
  <c r="BF214" i="2"/>
  <c r="T214" i="2"/>
  <c r="T213" i="2"/>
  <c r="R214" i="2"/>
  <c r="R213" i="2"/>
  <c r="P214" i="2"/>
  <c r="P213" i="2"/>
  <c r="BK214" i="2"/>
  <c r="BK213" i="2" s="1"/>
  <c r="J213" i="2" s="1"/>
  <c r="J63" i="2" s="1"/>
  <c r="J214" i="2"/>
  <c r="BE214" i="2" s="1"/>
  <c r="BI210" i="2"/>
  <c r="BH210" i="2"/>
  <c r="BG210" i="2"/>
  <c r="BF210" i="2"/>
  <c r="T210" i="2"/>
  <c r="R210" i="2"/>
  <c r="P210" i="2"/>
  <c r="BK210" i="2"/>
  <c r="J210" i="2"/>
  <c r="BE210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/>
  <c r="BI184" i="2"/>
  <c r="BH184" i="2"/>
  <c r="BG184" i="2"/>
  <c r="BF184" i="2"/>
  <c r="T184" i="2"/>
  <c r="R184" i="2"/>
  <c r="P184" i="2"/>
  <c r="BK184" i="2"/>
  <c r="J184" i="2"/>
  <c r="BE184" i="2"/>
  <c r="BI176" i="2"/>
  <c r="BH176" i="2"/>
  <c r="BG176" i="2"/>
  <c r="BF176" i="2"/>
  <c r="T176" i="2"/>
  <c r="R176" i="2"/>
  <c r="P176" i="2"/>
  <c r="BK176" i="2"/>
  <c r="J176" i="2"/>
  <c r="BE176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BK162" i="2" s="1"/>
  <c r="J162" i="2" s="1"/>
  <c r="J62" i="2" s="1"/>
  <c r="J172" i="2"/>
  <c r="BE172" i="2"/>
  <c r="BI169" i="2"/>
  <c r="BH169" i="2"/>
  <c r="BG169" i="2"/>
  <c r="BF169" i="2"/>
  <c r="T169" i="2"/>
  <c r="T162" i="2" s="1"/>
  <c r="R169" i="2"/>
  <c r="R162" i="2" s="1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/>
  <c r="BI163" i="2"/>
  <c r="BH163" i="2"/>
  <c r="BG163" i="2"/>
  <c r="BF163" i="2"/>
  <c r="T163" i="2"/>
  <c r="R163" i="2"/>
  <c r="P163" i="2"/>
  <c r="P162" i="2"/>
  <c r="BK163" i="2"/>
  <c r="J163" i="2"/>
  <c r="BE163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44" i="2"/>
  <c r="BH144" i="2"/>
  <c r="BG144" i="2"/>
  <c r="BF144" i="2"/>
  <c r="T144" i="2"/>
  <c r="R144" i="2"/>
  <c r="P144" i="2"/>
  <c r="BK144" i="2"/>
  <c r="J144" i="2"/>
  <c r="BE144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P132" i="2" s="1"/>
  <c r="BK136" i="2"/>
  <c r="BK132" i="2" s="1"/>
  <c r="J132" i="2" s="1"/>
  <c r="J61" i="2" s="1"/>
  <c r="J136" i="2"/>
  <c r="BE136" i="2"/>
  <c r="BI133" i="2"/>
  <c r="BH133" i="2"/>
  <c r="BG133" i="2"/>
  <c r="BF133" i="2"/>
  <c r="T133" i="2"/>
  <c r="T132" i="2"/>
  <c r="R133" i="2"/>
  <c r="R132" i="2"/>
  <c r="P133" i="2"/>
  <c r="BK133" i="2"/>
  <c r="J133" i="2"/>
  <c r="BE133" i="2" s="1"/>
  <c r="BI123" i="2"/>
  <c r="BH123" i="2"/>
  <c r="BG123" i="2"/>
  <c r="BF123" i="2"/>
  <c r="T123" i="2"/>
  <c r="T122" i="2"/>
  <c r="R123" i="2"/>
  <c r="R122" i="2"/>
  <c r="P123" i="2"/>
  <c r="P122" i="2"/>
  <c r="BK123" i="2"/>
  <c r="BK122" i="2"/>
  <c r="J122" i="2"/>
  <c r="J123" i="2"/>
  <c r="BE123" i="2" s="1"/>
  <c r="J60" i="2"/>
  <c r="BI115" i="2"/>
  <c r="BH115" i="2"/>
  <c r="BG115" i="2"/>
  <c r="BF115" i="2"/>
  <c r="T115" i="2"/>
  <c r="R115" i="2"/>
  <c r="P115" i="2"/>
  <c r="BK115" i="2"/>
  <c r="J115" i="2"/>
  <c r="BE115" i="2"/>
  <c r="BI108" i="2"/>
  <c r="BH108" i="2"/>
  <c r="BG108" i="2"/>
  <c r="BF108" i="2"/>
  <c r="T108" i="2"/>
  <c r="T101" i="2" s="1"/>
  <c r="R108" i="2"/>
  <c r="R101" i="2" s="1"/>
  <c r="P108" i="2"/>
  <c r="BK108" i="2"/>
  <c r="J108" i="2"/>
  <c r="BE108" i="2"/>
  <c r="BI102" i="2"/>
  <c r="BH102" i="2"/>
  <c r="BG102" i="2"/>
  <c r="BF102" i="2"/>
  <c r="T102" i="2"/>
  <c r="R102" i="2"/>
  <c r="P102" i="2"/>
  <c r="P101" i="2"/>
  <c r="BK102" i="2"/>
  <c r="BK101" i="2"/>
  <c r="J101" i="2" s="1"/>
  <c r="J59" i="2" s="1"/>
  <c r="J102" i="2"/>
  <c r="BE102" i="2" s="1"/>
  <c r="BI99" i="2"/>
  <c r="BH99" i="2"/>
  <c r="BG99" i="2"/>
  <c r="BF99" i="2"/>
  <c r="F31" i="2" s="1"/>
  <c r="BA52" i="1" s="1"/>
  <c r="BA51" i="1" s="1"/>
  <c r="T99" i="2"/>
  <c r="R99" i="2"/>
  <c r="P99" i="2"/>
  <c r="BK99" i="2"/>
  <c r="J99" i="2"/>
  <c r="BE99" i="2"/>
  <c r="BI98" i="2"/>
  <c r="F34" i="2" s="1"/>
  <c r="BD52" i="1" s="1"/>
  <c r="BD51" i="1" s="1"/>
  <c r="W30" i="1" s="1"/>
  <c r="BH98" i="2"/>
  <c r="F33" i="2" s="1"/>
  <c r="BC52" i="1" s="1"/>
  <c r="BC51" i="1" s="1"/>
  <c r="BG98" i="2"/>
  <c r="BF98" i="2"/>
  <c r="T98" i="2"/>
  <c r="R98" i="2"/>
  <c r="P98" i="2"/>
  <c r="BK98" i="2"/>
  <c r="BK92" i="2" s="1"/>
  <c r="J98" i="2"/>
  <c r="BE98" i="2"/>
  <c r="BI93" i="2"/>
  <c r="BH93" i="2"/>
  <c r="BG93" i="2"/>
  <c r="F32" i="2"/>
  <c r="BB52" i="1" s="1"/>
  <c r="BB51" i="1" s="1"/>
  <c r="BF93" i="2"/>
  <c r="J31" i="2" s="1"/>
  <c r="AW52" i="1" s="1"/>
  <c r="T93" i="2"/>
  <c r="T92" i="2"/>
  <c r="T91" i="2" s="1"/>
  <c r="R93" i="2"/>
  <c r="R92" i="2" s="1"/>
  <c r="R91" i="2" s="1"/>
  <c r="P93" i="2"/>
  <c r="P92" i="2"/>
  <c r="P91" i="2" s="1"/>
  <c r="P90" i="2" s="1"/>
  <c r="AU52" i="1" s="1"/>
  <c r="BK93" i="2"/>
  <c r="J93" i="2"/>
  <c r="BE93" i="2" s="1"/>
  <c r="J86" i="2"/>
  <c r="F86" i="2"/>
  <c r="F84" i="2"/>
  <c r="E82" i="2"/>
  <c r="J51" i="2"/>
  <c r="F51" i="2"/>
  <c r="F49" i="2"/>
  <c r="E47" i="2"/>
  <c r="J18" i="2"/>
  <c r="E18" i="2"/>
  <c r="F87" i="2" s="1"/>
  <c r="J17" i="2"/>
  <c r="J12" i="2"/>
  <c r="J84" i="2"/>
  <c r="J49" i="2"/>
  <c r="E7" i="2"/>
  <c r="E45" i="2" s="1"/>
  <c r="E80" i="2"/>
  <c r="AS51" i="1"/>
  <c r="L47" i="1"/>
  <c r="AM46" i="1"/>
  <c r="L46" i="1"/>
  <c r="AM44" i="1"/>
  <c r="L44" i="1"/>
  <c r="L42" i="1"/>
  <c r="L41" i="1"/>
  <c r="T219" i="2" l="1"/>
  <c r="J30" i="4"/>
  <c r="AV54" i="1" s="1"/>
  <c r="AT54" i="1" s="1"/>
  <c r="F30" i="4"/>
  <c r="AZ54" i="1" s="1"/>
  <c r="AU51" i="1"/>
  <c r="J78" i="4"/>
  <c r="J57" i="4" s="1"/>
  <c r="BK77" i="4"/>
  <c r="J77" i="4" s="1"/>
  <c r="W27" i="1"/>
  <c r="AW51" i="1"/>
  <c r="AK27" i="1" s="1"/>
  <c r="J220" i="2"/>
  <c r="J66" i="2" s="1"/>
  <c r="BK219" i="2"/>
  <c r="J219" i="2" s="1"/>
  <c r="J65" i="2" s="1"/>
  <c r="T85" i="3"/>
  <c r="T84" i="3" s="1"/>
  <c r="T90" i="2"/>
  <c r="J92" i="2"/>
  <c r="J58" i="2" s="1"/>
  <c r="BK91" i="2"/>
  <c r="J168" i="3"/>
  <c r="J59" i="3" s="1"/>
  <c r="BK85" i="3"/>
  <c r="J30" i="3"/>
  <c r="AV53" i="1" s="1"/>
  <c r="AT53" i="1" s="1"/>
  <c r="AY51" i="1"/>
  <c r="W29" i="1"/>
  <c r="F30" i="2"/>
  <c r="AZ52" i="1" s="1"/>
  <c r="AZ51" i="1" s="1"/>
  <c r="J30" i="2"/>
  <c r="AV52" i="1" s="1"/>
  <c r="AT52" i="1" s="1"/>
  <c r="AX51" i="1"/>
  <c r="W28" i="1"/>
  <c r="R219" i="2"/>
  <c r="R90" i="2" s="1"/>
  <c r="F30" i="3"/>
  <c r="AZ53" i="1" s="1"/>
  <c r="F52" i="2"/>
  <c r="E45" i="3"/>
  <c r="J49" i="4"/>
  <c r="J85" i="3" l="1"/>
  <c r="J57" i="3" s="1"/>
  <c r="BK84" i="3"/>
  <c r="J84" i="3" s="1"/>
  <c r="W26" i="1"/>
  <c r="AV51" i="1"/>
  <c r="BK90" i="2"/>
  <c r="J90" i="2" s="1"/>
  <c r="J91" i="2"/>
  <c r="J57" i="2" s="1"/>
  <c r="J27" i="4"/>
  <c r="J56" i="4"/>
  <c r="J56" i="2" l="1"/>
  <c r="J27" i="2"/>
  <c r="AK26" i="1"/>
  <c r="AT51" i="1"/>
  <c r="J56" i="3"/>
  <c r="J27" i="3"/>
  <c r="AG54" i="1"/>
  <c r="AN54" i="1" s="1"/>
  <c r="J36" i="4"/>
  <c r="AG53" i="1" l="1"/>
  <c r="AN53" i="1" s="1"/>
  <c r="J36" i="3"/>
  <c r="AG52" i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<sst xmlns="http://schemas.openxmlformats.org/spreadsheetml/2006/main" count="5289" uniqueCount="893">
  <si>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</si>
  <si>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</si>
  <si>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</si>
  <si>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</si>
  <si>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</si>
  <si>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</si>
  <si>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</si>
  <si>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{6b07afac-1b8f-4a70-81cc-76fc4159c7af}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</si>
  <si>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</si>
  <si>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</si>
  <si>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</si>
  <si>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</si>
  <si>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</si>
  <si>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</si>
  <si>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</si>
  <si>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</si>
  <si>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ROU004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</si>
  <si>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</si>
  <si>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</si>
  <si>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Kolumbarium Šternberk</t>
  </si>
  <si>
    <t>KSO:</t>
  </si>
  <si>
    <t/>
  </si>
  <si>
    <t>CC-CZ:</t>
  </si>
  <si>
    <t>Místo:</t>
  </si>
  <si>
    <t>Šternberk</t>
  </si>
  <si>
    <t>Datum:</t>
  </si>
  <si>
    <t>30. 5. 2018</t>
  </si>
  <si>
    <t>CZ-CPV:</t>
  </si>
  <si>
    <t>45000000-7</t>
  </si>
  <si>
    <t>Zadavatel:</t>
  </si>
  <si>
    <t>IČ:</t>
  </si>
  <si>
    <t>Město Šternberk</t>
  </si>
  <si>
    <t>DIČ:</t>
  </si>
  <si>
    <t>Uchazeč:</t>
  </si>
  <si>
    <t>Vyplň údaj</t>
  </si>
  <si>
    <t>Projektant:</t>
  </si>
  <si>
    <t>Studio Zlamal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</si>
  <si>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</si>
  <si>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</si>
  <si>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</si>
  <si>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</si>
  <si>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</si>
  <si>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</si>
  <si>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</si>
  <si>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</si>
  <si>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</si>
  <si>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</si>
  <si>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</si>
  <si>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</si>
  <si>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</si>
  <si>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</si>
  <si>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</si>
  <si>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</si>
  <si>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</si>
  <si>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</si>
  <si>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</si>
  <si>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</si>
  <si>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</si>
  <si>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</si>
  <si>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</si>
  <si>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</si>
  <si>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</si>
  <si>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</si>
  <si>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</si>
  <si>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</si>
  <si>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</si>
  <si>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</si>
  <si>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</si>
  <si>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</si>
  <si>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</si>
  <si>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</si>
  <si>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</si>
  <si>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</si>
  <si>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</si>
  <si>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</si>
  <si>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</si>
  <si>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</si>
  <si>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</si>
  <si>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ROU0041</t>
  </si>
  <si>
    <t>SO 01 Objekty kolumbaria</t>
  </si>
  <si>
    <t>STA</t>
  </si>
  <si>
    <t>1</t>
  </si>
  <si>
    <t>{58640006-2c52-46e1-bfd9-6ddd8cad10ba}</t>
  </si>
  <si>
    <t>815 99</t>
  </si>
  <si>
    <t>2</t>
  </si>
  <si>
    <t>ROU0042</t>
  </si>
  <si>
    <t>SO 02 Zpevněné plochy</t>
  </si>
  <si>
    <t>{de4a5043-98c1-414e-a733-32cdee5cf6db}</t>
  </si>
  <si>
    <t>ROU0043</t>
  </si>
  <si>
    <t>Ostatní a vedlejší náklady</t>
  </si>
  <si>
    <t>{fe9f76fa-044b-40ea-9ae0-58903fd8ed7c}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</si>
  <si>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</si>
  <si>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</si>
  <si>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</si>
  <si>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</si>
  <si>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</si>
  <si>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</si>
  <si>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</si>
  <si>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ROU0041 - SO 01 Objekty kolumbaria</t>
  </si>
  <si>
    <t>1274</t>
  </si>
  <si>
    <t>CZ-CPA:</t>
  </si>
  <si>
    <t>41.00.49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</si>
  <si>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</si>
  <si>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</si>
  <si>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</si>
  <si>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</si>
  <si>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</si>
  <si>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</si>
  <si>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</si>
  <si>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</si>
  <si>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</si>
  <si>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</si>
  <si>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</si>
  <si>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</si>
  <si>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</si>
  <si>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</si>
  <si>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</si>
  <si>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</si>
  <si>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764 - Konstrukce klempířské</t>
  </si>
  <si>
    <t xml:space="preserve">    776 - Podlahy povlakové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</si>
  <si>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</si>
  <si>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</si>
  <si>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</si>
  <si>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</si>
  <si>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</si>
  <si>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</si>
  <si>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</si>
  <si>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</si>
  <si>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</si>
  <si>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</si>
  <si>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</si>
  <si>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</si>
  <si>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</si>
  <si>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</si>
  <si>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</si>
  <si>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</si>
  <si>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</si>
  <si>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</si>
  <si>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</si>
  <si>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</si>
  <si>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132201101</t>
  </si>
  <si>
    <t>Hloubení rýh š do 600 mm v hornině tř. 3 objemu do 100 m3</t>
  </si>
  <si>
    <t>m3</t>
  </si>
  <si>
    <t>CS ÚRS 2018 01</t>
  </si>
  <si>
    <t>4</t>
  </si>
  <si>
    <t>1220845348</t>
  </si>
  <si>
    <t>VV</t>
  </si>
  <si>
    <t>" D.1.1.2 "</t>
  </si>
  <si>
    <t>0,4*1*(2,65+4,34+1,15)*2</t>
  </si>
  <si>
    <t>0,4*1*(1,15+4,34+1,15)*5</t>
  </si>
  <si>
    <t>Součet</t>
  </si>
  <si>
    <t>162701105</t>
  </si>
  <si>
    <t>Vodorovné přemístění do 10000 m výkopku/sypaniny z horniny tř. 1 až 4</t>
  </si>
  <si>
    <t>-673891430</t>
  </si>
  <si>
    <t>3</t>
  </si>
  <si>
    <t>171201211</t>
  </si>
  <si>
    <t>Poplatek za uložení stavebního odpadu - zeminy a kameniva na skládce</t>
  </si>
  <si>
    <t>t</t>
  </si>
  <si>
    <t>199422595</t>
  </si>
  <si>
    <t>19,792*1,7</t>
  </si>
  <si>
    <t>Zakládání</t>
  </si>
  <si>
    <t>274313711</t>
  </si>
  <si>
    <t>Základové pásy z betonu tř. C 20/25</t>
  </si>
  <si>
    <t>-1123482050</t>
  </si>
  <si>
    <t>0,4*0,9*(2,65+4,34+1,15)</t>
  </si>
  <si>
    <t>0,4*(0,9+0,85+0,8+1+1)*(1,15+4,34+1,15)</t>
  </si>
  <si>
    <t>0,4*0,95*(2,65+4,34+1,15)</t>
  </si>
  <si>
    <t>5</t>
  </si>
  <si>
    <t>274351121</t>
  </si>
  <si>
    <t>Zřízení bednění základových pasů rovného</t>
  </si>
  <si>
    <t>m2</t>
  </si>
  <si>
    <t>-1095119632</t>
  </si>
  <si>
    <t>" betonáž do rýhy - bednění vrchní části "</t>
  </si>
  <si>
    <t>2*0,25*(2,65+4,34+1,15)</t>
  </si>
  <si>
    <t>2*0,25*5*(1,15+4,34+1,15)</t>
  </si>
  <si>
    <t>6</t>
  </si>
  <si>
    <t>274351122</t>
  </si>
  <si>
    <t>Odstranění bednění základových pasů rovného</t>
  </si>
  <si>
    <t>1567561885</t>
  </si>
  <si>
    <t>Svislé a kompletní konstrukce</t>
  </si>
  <si>
    <t>7</t>
  </si>
  <si>
    <t>311234031</t>
  </si>
  <si>
    <t>Zdivo jednovrstvé z cihel děrovaných do P10 na maltu M5 tl 240 mm</t>
  </si>
  <si>
    <t>1340816809</t>
  </si>
  <si>
    <t>" D.1.1.4 , D.1.1.3 "</t>
  </si>
  <si>
    <t>(2,35+0,405)*(2,5+4,5+1)</t>
  </si>
  <si>
    <t>(2,35+0,405)*(1+4,5+1)*3</t>
  </si>
  <si>
    <t>(2,6+0,405)*(1+4,5+1)*2</t>
  </si>
  <si>
    <t>(2,6+0,405)*(1+4,5+2,5)</t>
  </si>
  <si>
    <t>" boční křídla v úrovni Spirollu "</t>
  </si>
  <si>
    <t>0,16*1,5*2</t>
  </si>
  <si>
    <t>Vodorovné konstrukce</t>
  </si>
  <si>
    <t>8</t>
  </si>
  <si>
    <t>411121125</t>
  </si>
  <si>
    <t>Montáž prefabrikovaných ŽB stropů ze stropních panelů š 1200 mm dl do 7000 mm</t>
  </si>
  <si>
    <t>kus</t>
  </si>
  <si>
    <t>-1280631845</t>
  </si>
  <si>
    <t>" D.1.1.5, D1.1.3 "</t>
  </si>
  <si>
    <t>9</t>
  </si>
  <si>
    <t>M</t>
  </si>
  <si>
    <t>590901(R)</t>
  </si>
  <si>
    <t xml:space="preserve">žb. panel předpjatý š. 0,8m, délky 4,7m tl. 16cm </t>
  </si>
  <si>
    <t>ks</t>
  </si>
  <si>
    <t>130813749</t>
  </si>
  <si>
    <t>10</t>
  </si>
  <si>
    <t>417321414</t>
  </si>
  <si>
    <t>Ztužující pásy a věnce ze ŽB tř. C 20/25</t>
  </si>
  <si>
    <t>-1475590106</t>
  </si>
  <si>
    <t>" D.1.1.4 , D.1.1.3 , D.1.1.5 "</t>
  </si>
  <si>
    <t>0,24*0,25*(2,5+4,5+1)*2</t>
  </si>
  <si>
    <t>0,24*0,25*(1+4,5+1)*5</t>
  </si>
  <si>
    <t>" dobetonávky v úrovni Spirollu "</t>
  </si>
  <si>
    <t>0,25*0,25*4,98*7</t>
  </si>
  <si>
    <t>11</t>
  </si>
  <si>
    <t>417351115</t>
  </si>
  <si>
    <t>Zřízení bednění ztužujících věnců</t>
  </si>
  <si>
    <t>1617067005</t>
  </si>
  <si>
    <t>2*0,25*(2,5+4,5+1)*2</t>
  </si>
  <si>
    <t>2*0,25*(1+4,5+1)*5</t>
  </si>
  <si>
    <t>2*0,25*4,98*7</t>
  </si>
  <si>
    <t>" beton pod oplechování "</t>
  </si>
  <si>
    <t>2*0,1*(2,5+4,5+1)*2</t>
  </si>
  <si>
    <t>2*0,1*(1+4,5+1)*5</t>
  </si>
  <si>
    <t>12</t>
  </si>
  <si>
    <t>417351116</t>
  </si>
  <si>
    <t>Odstranění bednění ztužujících věnců</t>
  </si>
  <si>
    <t>-1634343540</t>
  </si>
  <si>
    <t>13</t>
  </si>
  <si>
    <t>417361821</t>
  </si>
  <si>
    <t>Výztuž ztužujících pásů a věnců betonářskou ocelí 10 505</t>
  </si>
  <si>
    <t>-99826307</t>
  </si>
  <si>
    <t>" viz statika "</t>
  </si>
  <si>
    <t>" V10 "</t>
  </si>
  <si>
    <t>441*0,617*0,001</t>
  </si>
  <si>
    <t>" E6 "</t>
  </si>
  <si>
    <t>556*0,222*0,001</t>
  </si>
  <si>
    <t>Úpravy povrchů, podlahy a osazování výplní</t>
  </si>
  <si>
    <t>14</t>
  </si>
  <si>
    <t>621131100</t>
  </si>
  <si>
    <t>Vápenný postřik vnějších podhledů nanášený celoplošně ručně</t>
  </si>
  <si>
    <t>-598647258</t>
  </si>
  <si>
    <t>" viz položka omítka podhledů "</t>
  </si>
  <si>
    <t>23,625</t>
  </si>
  <si>
    <t>621142001</t>
  </si>
  <si>
    <t>Potažení vnějších podhledů sklovláknitým pletivem vtlačeným do tenkovrstvé hmoty</t>
  </si>
  <si>
    <t>1901677053</t>
  </si>
  <si>
    <t>" D.1.1.3,D.1.1.5 "</t>
  </si>
  <si>
    <t>0,75*4,5*7</t>
  </si>
  <si>
    <t>16</t>
  </si>
  <si>
    <t>621321121</t>
  </si>
  <si>
    <t>Vápenocementová omítka hladká jednovrstvá vnějších podhledů nanášená ručně</t>
  </si>
  <si>
    <t>-455904528</t>
  </si>
  <si>
    <t>" D.1.1.4, D.1.1.5 "</t>
  </si>
  <si>
    <t>4,5*0,75*7</t>
  </si>
  <si>
    <t>17</t>
  </si>
  <si>
    <t>621531011</t>
  </si>
  <si>
    <t>Tenkovrstvá silikonová zrnitá omítka tl. 1,5 mm včetně penetrace vnějších podhledů</t>
  </si>
  <si>
    <t>-2020694941</t>
  </si>
  <si>
    <t>18</t>
  </si>
  <si>
    <t>622131100</t>
  </si>
  <si>
    <t>Vápenný postřik vnějších stěn nanášený celoplošně ručně</t>
  </si>
  <si>
    <t>1719329091</t>
  </si>
  <si>
    <t>" viz pol. omítka stěn "</t>
  </si>
  <si>
    <t>364,24</t>
  </si>
  <si>
    <t>19</t>
  </si>
  <si>
    <t>622142001</t>
  </si>
  <si>
    <t>Potažení vnějších stěn sklovláknitým pletivem vtlačeným do tenkovrstvé hmoty</t>
  </si>
  <si>
    <t>493079946</t>
  </si>
  <si>
    <t>" kolem stropního panelu "</t>
  </si>
  <si>
    <t>0,5*(1+4,98)*2*7</t>
  </si>
  <si>
    <t>" kolem věnce "</t>
  </si>
  <si>
    <t>2*0,5*(2,5+4,98+0,75)*2</t>
  </si>
  <si>
    <t>2*0,5*(1+4,5+1)*5</t>
  </si>
  <si>
    <t>20</t>
  </si>
  <si>
    <t>622252002</t>
  </si>
  <si>
    <t>Montáž ostatních lišt kontaktního zateplení</t>
  </si>
  <si>
    <t>m</t>
  </si>
  <si>
    <t>1625988670</t>
  </si>
  <si>
    <t>" podomítkové lišty z čelní strany kolumbaria "</t>
  </si>
  <si>
    <t>" D.1.1.4 "</t>
  </si>
  <si>
    <t>(3+4,5+3)*7</t>
  </si>
  <si>
    <t>3,6*2*7</t>
  </si>
  <si>
    <t>59051486</t>
  </si>
  <si>
    <t>lišta rohová PVC 10/15cm s tkaninou</t>
  </si>
  <si>
    <t>-1204547584</t>
  </si>
  <si>
    <t>123,9*1,05 'Přepočtené koeficientem množství</t>
  </si>
  <si>
    <t>22</t>
  </si>
  <si>
    <t>622321121</t>
  </si>
  <si>
    <t>Vápenocementová omítka hladká jednovrstvá vnějších stěn nanášená ručně</t>
  </si>
  <si>
    <t>-867136025</t>
  </si>
  <si>
    <t xml:space="preserve">" od terénu po strop " </t>
  </si>
  <si>
    <t>(4,98+2,5+0,75)*2*(3,135+2,9)</t>
  </si>
  <si>
    <t>(4,98+1+0,75)*2*(3,115+3,045+3+2,955+2,925)</t>
  </si>
  <si>
    <t>" v úrovni stropu "</t>
  </si>
  <si>
    <t>(4,98+2,5)*2*0,16*2</t>
  </si>
  <si>
    <t>(4,98+1)*2*0,16*5</t>
  </si>
  <si>
    <t>" atiky "</t>
  </si>
  <si>
    <t>(4,98+2,5+0,75)*2*0,48*2</t>
  </si>
  <si>
    <t>(4,98+1+0,75)*2*0,48*5</t>
  </si>
  <si>
    <t>23</t>
  </si>
  <si>
    <t>622531011</t>
  </si>
  <si>
    <t>Tenkovrstvá silikonová zrnitá omítka tl. 1,5 mm včetně penetrace vnějších stěn</t>
  </si>
  <si>
    <t>-2070514436</t>
  </si>
  <si>
    <t>24</t>
  </si>
  <si>
    <t>632450124</t>
  </si>
  <si>
    <t>Vyrovnávací cementový potěr tl do 50 mm ze suchých směsí provedený v pásu</t>
  </si>
  <si>
    <t>-1381654893</t>
  </si>
  <si>
    <t>" D.1.1.5 "</t>
  </si>
  <si>
    <t>0,24*(2,5+4,5+1)*2</t>
  </si>
  <si>
    <t>0,24*(1+4,5+1)*5</t>
  </si>
  <si>
    <t>25</t>
  </si>
  <si>
    <t>632455242</t>
  </si>
  <si>
    <t>Potěr popílkocementový tl do 50 mm na mazaninách hlazený dřevěným hladítkem</t>
  </si>
  <si>
    <t>-213000244</t>
  </si>
  <si>
    <t>Ostatní konstrukce a práce, bourání</t>
  </si>
  <si>
    <t>26</t>
  </si>
  <si>
    <t>949101111</t>
  </si>
  <si>
    <t>Lešení pomocné pro objekty pozemních staveb s lešeňovou podlahou v do 1,9 m zatížení do 150 kg/m2</t>
  </si>
  <si>
    <t>379227161</t>
  </si>
  <si>
    <t>" D.1.1.3 "</t>
  </si>
  <si>
    <t>(4,5+38+4,5)*1,2*2</t>
  </si>
  <si>
    <t>998</t>
  </si>
  <si>
    <t>Přesun hmot</t>
  </si>
  <si>
    <t>27</t>
  </si>
  <si>
    <t>998011001</t>
  </si>
  <si>
    <t>Přesun hmot pro budovy zděné v do 6 m</t>
  </si>
  <si>
    <t>-1449607638</t>
  </si>
  <si>
    <t>PSV</t>
  </si>
  <si>
    <t>Práce a dodávky PSV</t>
  </si>
  <si>
    <t>711</t>
  </si>
  <si>
    <t>Izolace proti vodě, vlhkosti a plynům</t>
  </si>
  <si>
    <t>28</t>
  </si>
  <si>
    <t>711111001</t>
  </si>
  <si>
    <t>Provedení izolace proti zemní vlhkosti vodorovné za studena nátěrem penetračním</t>
  </si>
  <si>
    <t>-749219755</t>
  </si>
  <si>
    <t>0,4*(2,65+4,34+1,15)*2</t>
  </si>
  <si>
    <t>0,4*(1,15*2+4,34)*5</t>
  </si>
  <si>
    <t>29</t>
  </si>
  <si>
    <t>11163150</t>
  </si>
  <si>
    <t>lak asfaltový penetrační</t>
  </si>
  <si>
    <t>32</t>
  </si>
  <si>
    <t>1681434319</t>
  </si>
  <si>
    <t>" vodorvná izolace "</t>
  </si>
  <si>
    <t>19,8</t>
  </si>
  <si>
    <t>" svislá izolace "</t>
  </si>
  <si>
    <t>43,3</t>
  </si>
  <si>
    <t>63,1*0,0003 'Přepočtené koeficientem množství</t>
  </si>
  <si>
    <t>30</t>
  </si>
  <si>
    <t>711112001</t>
  </si>
  <si>
    <t>Provedení izolace proti zemní vlhkosti svislé za studena nátěrem penetračním</t>
  </si>
  <si>
    <t>-1195478614</t>
  </si>
  <si>
    <t>" D.1.1.2, D.1.1.5 "</t>
  </si>
  <si>
    <t>2*0,5*(2,65+5,15+0,75)</t>
  </si>
  <si>
    <t>2*0,5*(1,15+5,14+0,75)*3</t>
  </si>
  <si>
    <t>2*0,3*(1,15+5,14+0,75)*2</t>
  </si>
  <si>
    <t>2*0,3*(2,65+5,15+0,75)</t>
  </si>
  <si>
    <t>31</t>
  </si>
  <si>
    <t>711112002</t>
  </si>
  <si>
    <t>Provedení izolace proti zemní vlhkosti svislé za studena lakem asfaltovým</t>
  </si>
  <si>
    <t>2140092009</t>
  </si>
  <si>
    <t>" D.1.1.2, D.1.1.5 - pod omítkou "</t>
  </si>
  <si>
    <t>2*0,3*(1,15+5,14+0,75)*3</t>
  </si>
  <si>
    <t>11163152</t>
  </si>
  <si>
    <t>lak asfaltový izolační</t>
  </si>
  <si>
    <t>189115884</t>
  </si>
  <si>
    <t>31,38*0,00045 'Přepočtené koeficientem množství</t>
  </si>
  <si>
    <t>33</t>
  </si>
  <si>
    <t>711141559</t>
  </si>
  <si>
    <t>Provedení izolace proti zemní vlhkosti pásy přitavením vodorovné NAIP</t>
  </si>
  <si>
    <t>1580662216</t>
  </si>
  <si>
    <t>34</t>
  </si>
  <si>
    <t>711142559</t>
  </si>
  <si>
    <t>Provedení izolace proti zemní vlhkosti pásy přitavením svislé NAIP</t>
  </si>
  <si>
    <t>1524455642</t>
  </si>
  <si>
    <t>35</t>
  </si>
  <si>
    <t>62832134</t>
  </si>
  <si>
    <t>pás těžký asfaltovaný V60 S40</t>
  </si>
  <si>
    <t>792242029</t>
  </si>
  <si>
    <t>19,8*1,2</t>
  </si>
  <si>
    <t>43,3*1,25</t>
  </si>
  <si>
    <t>36</t>
  </si>
  <si>
    <t>998711101</t>
  </si>
  <si>
    <t>Přesun hmot tonážní pro izolace proti vodě, vlhkosti a plynům v objektech výšky do 6 m</t>
  </si>
  <si>
    <t>1368891712</t>
  </si>
  <si>
    <t>712</t>
  </si>
  <si>
    <t>Povlakové krytiny</t>
  </si>
  <si>
    <t>37</t>
  </si>
  <si>
    <t>712363402</t>
  </si>
  <si>
    <t>Provedení povlak krytiny mechanicky kotvenou do betonu TI tl do 100 mm krajní pole, budova v do 18m</t>
  </si>
  <si>
    <t>960430128</t>
  </si>
  <si>
    <t>" D.1.1.3, D.1.1.5 "</t>
  </si>
  <si>
    <t>4,98*1*7</t>
  </si>
  <si>
    <t>(0,75+4,5+0,75)*0,5*7</t>
  </si>
  <si>
    <t>38</t>
  </si>
  <si>
    <t>283901(R)</t>
  </si>
  <si>
    <t>hydroizolační folie PVC TPO tl. 1,5mm</t>
  </si>
  <si>
    <t>1451437193</t>
  </si>
  <si>
    <t>55,860*1,2</t>
  </si>
  <si>
    <t>39</t>
  </si>
  <si>
    <t>712391171</t>
  </si>
  <si>
    <t>Provedení povlakové krytiny střech do 10° podkladní textilní vrstvy</t>
  </si>
  <si>
    <t>1413308691</t>
  </si>
  <si>
    <t>40</t>
  </si>
  <si>
    <t>69311082</t>
  </si>
  <si>
    <t>geotextilie netkaná PP 500g/m2</t>
  </si>
  <si>
    <t>1089228332</t>
  </si>
  <si>
    <t>55,86*1,15 'Přepočtené koeficientem množství</t>
  </si>
  <si>
    <t>41</t>
  </si>
  <si>
    <t>712391175</t>
  </si>
  <si>
    <t>Provedení povlakové krytiny střech do 10° připevnění izolace kotvícími pásky nebo úhelníky</t>
  </si>
  <si>
    <t>-1009688523</t>
  </si>
  <si>
    <t xml:space="preserve">" viz oplechování atiky " </t>
  </si>
  <si>
    <t>2*8,47+5*6,96</t>
  </si>
  <si>
    <t>" viz výměra žlabu "</t>
  </si>
  <si>
    <t>7*4,6</t>
  </si>
  <si>
    <t>42</t>
  </si>
  <si>
    <t>712901(R)</t>
  </si>
  <si>
    <t xml:space="preserve">kotvicí úhelník z poplastovaného plechu 50/50mm </t>
  </si>
  <si>
    <t>675105956</t>
  </si>
  <si>
    <t>83,95*1,1</t>
  </si>
  <si>
    <t>43</t>
  </si>
  <si>
    <t>998712101</t>
  </si>
  <si>
    <t>Přesun hmot tonážní tonážní pro krytiny povlakové v objektech v do 6 m</t>
  </si>
  <si>
    <t>-1112197769</t>
  </si>
  <si>
    <t>764</t>
  </si>
  <si>
    <t>Konstrukce klempířské</t>
  </si>
  <si>
    <t>44</t>
  </si>
  <si>
    <t>764244403</t>
  </si>
  <si>
    <t>Oplechování horních ploch a nadezdívek bez rohů z TiZn předzvětral plechu kotvené rš 250 mm</t>
  </si>
  <si>
    <t>819750855</t>
  </si>
  <si>
    <t>" viz K/3 "</t>
  </si>
  <si>
    <t>45</t>
  </si>
  <si>
    <t>764541403</t>
  </si>
  <si>
    <t>Žlab podokapní půlkruhový z TiZn předzvětralého plechu rš 250 mm</t>
  </si>
  <si>
    <t>-227007576</t>
  </si>
  <si>
    <t>" viz K/1 "</t>
  </si>
  <si>
    <t>4,6*7</t>
  </si>
  <si>
    <t>46</t>
  </si>
  <si>
    <t>764541443</t>
  </si>
  <si>
    <t>Kotlík oválný (trychtýřový) pro podokapní žlaby z TiZn předzvětralého plechu 250/80 mm</t>
  </si>
  <si>
    <t>402562791</t>
  </si>
  <si>
    <t>47</t>
  </si>
  <si>
    <t>764548422</t>
  </si>
  <si>
    <t>Svody kruhové včetně objímek, kolen, odskoků z TiZn předzvětralého plechu průměru 80 mm</t>
  </si>
  <si>
    <t>-664802091</t>
  </si>
  <si>
    <t>" viz K/2 "</t>
  </si>
  <si>
    <t>3,21*7</t>
  </si>
  <si>
    <t>48</t>
  </si>
  <si>
    <t>998764101</t>
  </si>
  <si>
    <t>Přesun hmot tonážní pro konstrukce klempířské v objektech v do 6 m</t>
  </si>
  <si>
    <t>-890068191</t>
  </si>
  <si>
    <t>776</t>
  </si>
  <si>
    <t>Podlahy povlakové</t>
  </si>
  <si>
    <t>49</t>
  </si>
  <si>
    <t>776992111</t>
  </si>
  <si>
    <t>Montáž zemnícího pásku</t>
  </si>
  <si>
    <t>742039861</t>
  </si>
  <si>
    <t>70</t>
  </si>
  <si>
    <t>50</t>
  </si>
  <si>
    <t>776901(R)</t>
  </si>
  <si>
    <t>dodání zemnícího pásku FEZN 30x4mm</t>
  </si>
  <si>
    <t>-134107709</t>
  </si>
  <si>
    <t>783</t>
  </si>
  <si>
    <t>Dokončovací práce - nátěry</t>
  </si>
  <si>
    <t>51</t>
  </si>
  <si>
    <t>783826615</t>
  </si>
  <si>
    <t>Hydrofobizační transparentní silikonový nátěr omítek stupně členitosti 1 a 2</t>
  </si>
  <si>
    <t>-54579792</t>
  </si>
  <si>
    <t>(4,98+2,5+0,75)*2*0,3*2</t>
  </si>
  <si>
    <t>(4,98+1+0,75)*2*0,3*5</t>
  </si>
  <si>
    <t>ROU0042 - SO 02 Zpevněné plochy</t>
  </si>
  <si>
    <t>2112</t>
  </si>
  <si>
    <t>42.11.2</t>
  </si>
  <si>
    <t xml:space="preserve">    5 - Komunikace pozemní</t>
  </si>
  <si>
    <t xml:space="preserve">    8 - Trubní vedení</t>
  </si>
  <si>
    <t xml:space="preserve">    997 - Přesun sutě</t>
  </si>
  <si>
    <t>113107163</t>
  </si>
  <si>
    <t>Odstranění podkladu z kameniva drceného tl 300 mm strojně pl přes 50 do 200 m2</t>
  </si>
  <si>
    <t>-261998379</t>
  </si>
  <si>
    <t>" výkr. č.C3 "</t>
  </si>
  <si>
    <t>166</t>
  </si>
  <si>
    <t>113107182</t>
  </si>
  <si>
    <t>Odstranění podkladu živičného tl 100 mm strojně pl přes 50 do 200 m2</t>
  </si>
  <si>
    <t>1714449273</t>
  </si>
  <si>
    <t>113202111</t>
  </si>
  <si>
    <t>Vytrhání obrub krajníků obrubníků stojatých</t>
  </si>
  <si>
    <t>1768358620</t>
  </si>
  <si>
    <t>53</t>
  </si>
  <si>
    <t>113203111</t>
  </si>
  <si>
    <t>Vytrhání obrub z dlažebních kostek</t>
  </si>
  <si>
    <t>-121320744</t>
  </si>
  <si>
    <t>121101101</t>
  </si>
  <si>
    <t>Sejmutí ornice s přemístěním na vzdálenost do 50 m</t>
  </si>
  <si>
    <t>-387638427</t>
  </si>
  <si>
    <t>(53,05*4+40,69*2+2,62*2,25+3,75*2,25)*0,2</t>
  </si>
  <si>
    <t>122201101</t>
  </si>
  <si>
    <t>Odkopávky a prokopávky nezapažené v hornině tř. 3 objem do 100 m3</t>
  </si>
  <si>
    <t>-439970206</t>
  </si>
  <si>
    <t>" viz výkr. podélného profilu "</t>
  </si>
  <si>
    <t>30*2,5*0,05</t>
  </si>
  <si>
    <t>130001101</t>
  </si>
  <si>
    <t>Příplatek za ztížení vykopávky v blízkosti podzemního vedení</t>
  </si>
  <si>
    <t>1818571438</t>
  </si>
  <si>
    <t xml:space="preserve">" obnažení kabelu VO " </t>
  </si>
  <si>
    <t>0,6*0,5*4</t>
  </si>
  <si>
    <t>139286465</t>
  </si>
  <si>
    <t>" vsakovací objekt "</t>
  </si>
  <si>
    <t>" viz výkr. vzorové řezy a situace "</t>
  </si>
  <si>
    <t>0,5*0,6*(53,2-2,55*3)</t>
  </si>
  <si>
    <t>132212101</t>
  </si>
  <si>
    <t>Hloubení rýh š do 600 mm ručním nebo pneum nářadím v soudržných horninách tř. 3</t>
  </si>
  <si>
    <t>1580316553</t>
  </si>
  <si>
    <t>162201102</t>
  </si>
  <si>
    <t>Vodorovné přemístění do 50 m výkopku/sypaniny z horniny tř. 1 až 4</t>
  </si>
  <si>
    <t>-990297678</t>
  </si>
  <si>
    <t>" nakupovaný materiál "</t>
  </si>
  <si>
    <t>15,9+1,2</t>
  </si>
  <si>
    <t>-1296755603</t>
  </si>
  <si>
    <t>" přebytečná ornice do 10km "</t>
  </si>
  <si>
    <t>61,583-76,304*0,2</t>
  </si>
  <si>
    <t>" odkopávka pro asf. chodník "</t>
  </si>
  <si>
    <t>3,75</t>
  </si>
  <si>
    <t>13,665</t>
  </si>
  <si>
    <t>" pro kabel VO "</t>
  </si>
  <si>
    <t>1,2</t>
  </si>
  <si>
    <t>167101101</t>
  </si>
  <si>
    <t>Nakládání výkopku z hornin tř. 1 až 4 do 100 m3</t>
  </si>
  <si>
    <t>1946877775</t>
  </si>
  <si>
    <t>137866245</t>
  </si>
  <si>
    <t>(13,665+3,75+1,2)*1,7</t>
  </si>
  <si>
    <t>174101101</t>
  </si>
  <si>
    <t>Zásyp jam, šachet rýh nebo kolem objektů sypaninou se zhutněním</t>
  </si>
  <si>
    <t>-1387589470</t>
  </si>
  <si>
    <t>0,5*0,7*(53,2-2,55*3)</t>
  </si>
  <si>
    <t>58343930</t>
  </si>
  <si>
    <t>kamenivo drcené hrubé frakce 16-32</t>
  </si>
  <si>
    <t>741017182</t>
  </si>
  <si>
    <t>15,943*1,7*1,1</t>
  </si>
  <si>
    <t>175111101</t>
  </si>
  <si>
    <t>Obsypání potrubí ručně sypaninou bez prohození sítem, uloženou do 3 m</t>
  </si>
  <si>
    <t>-54985814</t>
  </si>
  <si>
    <t xml:space="preserve">" kabel VO - obsyp vč. lože" </t>
  </si>
  <si>
    <t>58331351</t>
  </si>
  <si>
    <t>kamenivo těžené drobné frakce 0-4</t>
  </si>
  <si>
    <t>-111485287</t>
  </si>
  <si>
    <t>1,2*1,7*1,1</t>
  </si>
  <si>
    <t>181301103</t>
  </si>
  <si>
    <t>Rozprostření ornice tl vrstvy do 200 mm pl do 500 m2 v rovině nebo ve svahu do 1:5</t>
  </si>
  <si>
    <t>-837871966</t>
  </si>
  <si>
    <t>" plocha sejmuté ornice "</t>
  </si>
  <si>
    <t>53,05*4+40,69*2+2,62*2,25+3,75*2,25</t>
  </si>
  <si>
    <t>" odpočet zp. ploch "</t>
  </si>
  <si>
    <t>-2,12*2,25-2,75*2,25-40,24*2,14-53,05*2,5-2,55*0,25*3</t>
  </si>
  <si>
    <t>181411131</t>
  </si>
  <si>
    <t>Založení parkového trávníku výsevem plochy do 1000 m2 v rovině a ve svahu do 1:5</t>
  </si>
  <si>
    <t>-1887596618</t>
  </si>
  <si>
    <t>00572410</t>
  </si>
  <si>
    <t>osivo směs travní parková</t>
  </si>
  <si>
    <t>kg</t>
  </si>
  <si>
    <t>-2022727805</t>
  </si>
  <si>
    <t>76,304*0,03</t>
  </si>
  <si>
    <t>181951101</t>
  </si>
  <si>
    <t>Úprava pláně v hornině tř. 1 až 4 bez zhutnění</t>
  </si>
  <si>
    <t>-1031233965</t>
  </si>
  <si>
    <t>" pod ornici - viz pol. založení trávníků "</t>
  </si>
  <si>
    <t>76,3</t>
  </si>
  <si>
    <t>181951102</t>
  </si>
  <si>
    <t>Úprava pláně v hornině tř. 1 až 4 se zhutněním</t>
  </si>
  <si>
    <t>958871269</t>
  </si>
  <si>
    <t>" pod zp. plochy - viz pol. podklad"</t>
  </si>
  <si>
    <t>" z ŠD tl. 10cm a 15cm "</t>
  </si>
  <si>
    <t>92+146</t>
  </si>
  <si>
    <t>211971121</t>
  </si>
  <si>
    <t>Zřízení opláštění žeber nebo trativodů geotextilií v rýze nebo zářezu sklonu přes 1:2 š do 2,5 m</t>
  </si>
  <si>
    <t>-109916921</t>
  </si>
  <si>
    <t>2,5*(53,2-2,55*3)</t>
  </si>
  <si>
    <t>-1158873512</t>
  </si>
  <si>
    <t>113,875*1,2</t>
  </si>
  <si>
    <t>275313611</t>
  </si>
  <si>
    <t>Základové patky z betonu tř. C 16/20</t>
  </si>
  <si>
    <t>-347989262</t>
  </si>
  <si>
    <t>" základ pod lavičky "</t>
  </si>
  <si>
    <t>0,2*0,24*0,24*4*3</t>
  </si>
  <si>
    <t>275351121</t>
  </si>
  <si>
    <t>Zřízení bednění základových patek</t>
  </si>
  <si>
    <t>1057382196</t>
  </si>
  <si>
    <t>(0,2+0,24)*2*0,24*4*3</t>
  </si>
  <si>
    <t>275351122</t>
  </si>
  <si>
    <t>Odstranění bednění základových patek</t>
  </si>
  <si>
    <t>1035519062</t>
  </si>
  <si>
    <t>Komunikace pozemní</t>
  </si>
  <si>
    <t>564831111</t>
  </si>
  <si>
    <t>Podklad ze štěrkodrtě ŠD tl 100 mm</t>
  </si>
  <si>
    <t>1505126516</t>
  </si>
  <si>
    <t>" výkres č.02 "</t>
  </si>
  <si>
    <t>2,12*2,25+2,14*40,19+2,75*4,38</t>
  </si>
  <si>
    <t>" odpočet kolumbaria "</t>
  </si>
  <si>
    <t>-0,24*(2,5+4,5+0,99)*2</t>
  </si>
  <si>
    <t>-0,24*(4,5+2*0,99)*5</t>
  </si>
  <si>
    <t>564851111</t>
  </si>
  <si>
    <t>Podklad ze štěrkodrtě ŠD tl 150 mm</t>
  </si>
  <si>
    <t>-1849141765</t>
  </si>
  <si>
    <t>" výkr. 02 - asf. chodník "</t>
  </si>
  <si>
    <t>53,15*2*2</t>
  </si>
  <si>
    <t>" rozšíření spodní vrstvy pod dvojřádkem "</t>
  </si>
  <si>
    <t>(53,15*2+2,5)*0,35</t>
  </si>
  <si>
    <t xml:space="preserve">" dtto, pod lavičkami " </t>
  </si>
  <si>
    <t>2,55*0,25*3</t>
  </si>
  <si>
    <t>567921112</t>
  </si>
  <si>
    <t>Podklad z mezerovitého betonu MCB tl 150 mm</t>
  </si>
  <si>
    <t>1371735369</t>
  </si>
  <si>
    <t>" viz výkr. D.1.1.3 - pod dešť. svody "</t>
  </si>
  <si>
    <t>0,3*0,5*7</t>
  </si>
  <si>
    <t>573111112</t>
  </si>
  <si>
    <t>Postřik živičný infiltrační s posypem z asfaltu množství 1 kg/m2</t>
  </si>
  <si>
    <t>-1673000714</t>
  </si>
  <si>
    <t>" výkr. 02 "</t>
  </si>
  <si>
    <t>53,15*2</t>
  </si>
  <si>
    <t>573211106</t>
  </si>
  <si>
    <t>Postřik živičný spojovací z asfaltu v množství 0,20 kg/m2</t>
  </si>
  <si>
    <t>-1758546145</t>
  </si>
  <si>
    <t>577123111</t>
  </si>
  <si>
    <t>Asfaltový beton vrstva obrusná ACO 8 (ABJ) tl 30 mm š do 3 m z nemodifikovaného asfaltu</t>
  </si>
  <si>
    <t>-660757815</t>
  </si>
  <si>
    <t>577156131</t>
  </si>
  <si>
    <t>Asfaltový beton vrstva ložní ACL 22 (ABVH) tl 60 mm š do 3 m z modifikovaného asfaltu</t>
  </si>
  <si>
    <t>-925642600</t>
  </si>
  <si>
    <t>591211111</t>
  </si>
  <si>
    <t>Kladení dlažby z kostek drobných z kamene do lože z kameniva těženého tl 50 mm</t>
  </si>
  <si>
    <t>-1021563382</t>
  </si>
  <si>
    <t>591241111</t>
  </si>
  <si>
    <t>Kladení dlažby z kostek drobných z kamene na MC tl 50 mm</t>
  </si>
  <si>
    <t>2071882843</t>
  </si>
  <si>
    <t>58380124</t>
  </si>
  <si>
    <t>kostka dlažební žula drobná</t>
  </si>
  <si>
    <t>42113105</t>
  </si>
  <si>
    <t>(91,211+1,05)/2,4*1,02</t>
  </si>
  <si>
    <t>Trubní vedení</t>
  </si>
  <si>
    <t>89901(R)</t>
  </si>
  <si>
    <t>montáž dělené chráničky na stáv. kabel VO</t>
  </si>
  <si>
    <t>788695831</t>
  </si>
  <si>
    <t>89902(R)</t>
  </si>
  <si>
    <t>dodání dělené chráničky DN 100</t>
  </si>
  <si>
    <t>-89027678</t>
  </si>
  <si>
    <t>899722112</t>
  </si>
  <si>
    <t>Krytí potrubí z plastů výstražnou fólií z PVC 25 cm</t>
  </si>
  <si>
    <t>-1387966345</t>
  </si>
  <si>
    <t>" kabel VO "</t>
  </si>
  <si>
    <t>916111122</t>
  </si>
  <si>
    <t>Osazení obruby z drobných kostek bez boční opěry do lože z betonu prostého</t>
  </si>
  <si>
    <t>1954769837</t>
  </si>
  <si>
    <t>" výkr č. 02 - u laviček "</t>
  </si>
  <si>
    <t>2,55*3*2</t>
  </si>
  <si>
    <t>916111123</t>
  </si>
  <si>
    <t>Osazení obruby z drobných kostek s boční opěrou do lože z betonu prostého</t>
  </si>
  <si>
    <t>524247620</t>
  </si>
  <si>
    <t>" výkr. situace 02 "</t>
  </si>
  <si>
    <t>" kolem asf. vozovky "</t>
  </si>
  <si>
    <t>(2,5+53,05*2+2,55*3)*2</t>
  </si>
  <si>
    <t>" kolem dl. plochy "</t>
  </si>
  <si>
    <t>(4,39+2,12+2,25+0,5*6+2,25+2,75+4,38)*2</t>
  </si>
  <si>
    <t>1338754532</t>
  </si>
  <si>
    <t>(275+15)*0,024*1,02</t>
  </si>
  <si>
    <t>916991121</t>
  </si>
  <si>
    <t>Lože pod obrubníky, krajníky nebo obruby z dlažebních kostek z betonu prostého</t>
  </si>
  <si>
    <t>1198583538</t>
  </si>
  <si>
    <t>(2,5+53,05*2+2,55*3)*2*0,4*0,05</t>
  </si>
  <si>
    <t>936124113</t>
  </si>
  <si>
    <t>Montáž lavičky stabilní kotvené šrouby na pevný podklad</t>
  </si>
  <si>
    <t>1963149100</t>
  </si>
  <si>
    <t>749901(R)</t>
  </si>
  <si>
    <t>dodání lavičky s opěradlem z nerezivějící oceli dl. 1,8m - viz příloha ostatní prvky</t>
  </si>
  <si>
    <t>1046745119</t>
  </si>
  <si>
    <t>997</t>
  </si>
  <si>
    <t>Přesun sutě</t>
  </si>
  <si>
    <t>997221551</t>
  </si>
  <si>
    <t>Vodorovná doprava suti ze sypkých materiálů do 1 km</t>
  </si>
  <si>
    <t>1213398711</t>
  </si>
  <si>
    <t>997221559</t>
  </si>
  <si>
    <t>Příplatek ZKD 1 km u vodorovné dopravy suti ze sypkých materiálů</t>
  </si>
  <si>
    <t>-1750195783</t>
  </si>
  <si>
    <t>" skládka do 15km "</t>
  </si>
  <si>
    <t>120,828*14</t>
  </si>
  <si>
    <t>997221815</t>
  </si>
  <si>
    <t>Poplatek za uložení na skládce (skládkovné) stavebního odpadu betonového kód odpadu 170 101</t>
  </si>
  <si>
    <t>38200856</t>
  </si>
  <si>
    <t>" obrubník + kostka"</t>
  </si>
  <si>
    <t>10,865+0,403</t>
  </si>
  <si>
    <t>997221845</t>
  </si>
  <si>
    <t>Poplatek za uložení na skládce (skládkovné) odpadu asfaltového bez dehtu kód odpadu 170 302</t>
  </si>
  <si>
    <t>-279493614</t>
  </si>
  <si>
    <t>" živice "</t>
  </si>
  <si>
    <t>36,52</t>
  </si>
  <si>
    <t>997221855</t>
  </si>
  <si>
    <t>Poplatek za uložení na skládce (skládkovné) zeminy a kameniva kód odpadu 170 504</t>
  </si>
  <si>
    <t>1461047658</t>
  </si>
  <si>
    <t>" podkl. vrstva chodníku "</t>
  </si>
  <si>
    <t>73,04</t>
  </si>
  <si>
    <t>52</t>
  </si>
  <si>
    <t>998225111</t>
  </si>
  <si>
    <t>Přesun hmot pro pozemní komunikace s krytem z kamene, monolitickým betonovým nebo živičným</t>
  </si>
  <si>
    <t>1641313045</t>
  </si>
  <si>
    <t>ROU0043 - Ostatní a vedlejší náklady</t>
  </si>
  <si>
    <t>VRN - Vedlejší rozpočtové náklady</t>
  </si>
  <si>
    <t>VRN</t>
  </si>
  <si>
    <t>Vedlejší rozpočtové náklady</t>
  </si>
  <si>
    <t>001</t>
  </si>
  <si>
    <t xml:space="preserve">zařízení staveniště - mobilní WC </t>
  </si>
  <si>
    <t>kpl</t>
  </si>
  <si>
    <t>2036124843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</si>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</sst>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top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8"/>
      <c r="AQ5" s="30"/>
      <c r="BE5" s="333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7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8"/>
      <c r="AQ6" s="30"/>
      <c r="BE6" s="334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4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4"/>
      <c r="BS8" s="23" t="s">
        <v>8</v>
      </c>
    </row>
    <row r="9" spans="1:74" ht="29.25" customHeight="1">
      <c r="B9" s="27"/>
      <c r="C9" s="28"/>
      <c r="D9" s="33" t="s">
        <v>27</v>
      </c>
      <c r="E9" s="28"/>
      <c r="F9" s="28"/>
      <c r="G9" s="28"/>
      <c r="H9" s="28"/>
      <c r="I9" s="28"/>
      <c r="J9" s="28"/>
      <c r="K9" s="38" t="s">
        <v>28</v>
      </c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4"/>
      <c r="BS9" s="23" t="s">
        <v>8</v>
      </c>
    </row>
    <row r="10" spans="1:74" ht="14.45" customHeight="1">
      <c r="B10" s="27"/>
      <c r="C10" s="28"/>
      <c r="D10" s="36" t="s">
        <v>29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30</v>
      </c>
      <c r="AL10" s="28"/>
      <c r="AM10" s="28"/>
      <c r="AN10" s="34" t="s">
        <v>21</v>
      </c>
      <c r="AO10" s="28"/>
      <c r="AP10" s="28"/>
      <c r="AQ10" s="30"/>
      <c r="BE10" s="334"/>
      <c r="BS10" s="23" t="s">
        <v>8</v>
      </c>
    </row>
    <row r="11" spans="1:74" ht="18.399999999999999" customHeight="1">
      <c r="B11" s="27"/>
      <c r="C11" s="28"/>
      <c r="D11" s="28"/>
      <c r="E11" s="34" t="s">
        <v>31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32</v>
      </c>
      <c r="AL11" s="28"/>
      <c r="AM11" s="28"/>
      <c r="AN11" s="34" t="s">
        <v>21</v>
      </c>
      <c r="AO11" s="28"/>
      <c r="AP11" s="28"/>
      <c r="AQ11" s="30"/>
      <c r="BE11" s="334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4"/>
      <c r="BS12" s="23" t="s">
        <v>8</v>
      </c>
    </row>
    <row r="13" spans="1:74" ht="14.45" customHeight="1">
      <c r="B13" s="27"/>
      <c r="C13" s="28"/>
      <c r="D13" s="36" t="s">
        <v>33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30</v>
      </c>
      <c r="AL13" s="28"/>
      <c r="AM13" s="28"/>
      <c r="AN13" s="39" t="s">
        <v>34</v>
      </c>
      <c r="AO13" s="28"/>
      <c r="AP13" s="28"/>
      <c r="AQ13" s="30"/>
      <c r="BE13" s="334"/>
      <c r="BS13" s="23" t="s">
        <v>8</v>
      </c>
    </row>
    <row r="14" spans="1:74">
      <c r="B14" s="27"/>
      <c r="C14" s="28"/>
      <c r="D14" s="28"/>
      <c r="E14" s="338" t="s">
        <v>34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6" t="s">
        <v>32</v>
      </c>
      <c r="AL14" s="28"/>
      <c r="AM14" s="28"/>
      <c r="AN14" s="39" t="s">
        <v>34</v>
      </c>
      <c r="AO14" s="28"/>
      <c r="AP14" s="28"/>
      <c r="AQ14" s="30"/>
      <c r="BE14" s="334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4"/>
      <c r="BS15" s="23" t="s">
        <v>6</v>
      </c>
    </row>
    <row r="16" spans="1:74" ht="14.45" customHeight="1">
      <c r="B16" s="27"/>
      <c r="C16" s="28"/>
      <c r="D16" s="36" t="s">
        <v>35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30</v>
      </c>
      <c r="AL16" s="28"/>
      <c r="AM16" s="28"/>
      <c r="AN16" s="34" t="s">
        <v>21</v>
      </c>
      <c r="AO16" s="28"/>
      <c r="AP16" s="28"/>
      <c r="AQ16" s="30"/>
      <c r="BE16" s="334"/>
      <c r="BS16" s="23" t="s">
        <v>6</v>
      </c>
    </row>
    <row r="17" spans="2:71" ht="18.399999999999999" customHeight="1">
      <c r="B17" s="27"/>
      <c r="C17" s="28"/>
      <c r="D17" s="28"/>
      <c r="E17" s="34" t="s">
        <v>36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32</v>
      </c>
      <c r="AL17" s="28"/>
      <c r="AM17" s="28"/>
      <c r="AN17" s="34" t="s">
        <v>21</v>
      </c>
      <c r="AO17" s="28"/>
      <c r="AP17" s="28"/>
      <c r="AQ17" s="30"/>
      <c r="BE17" s="334"/>
      <c r="BS17" s="23" t="s">
        <v>37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4"/>
      <c r="BS18" s="23" t="s">
        <v>8</v>
      </c>
    </row>
    <row r="19" spans="2:71" ht="14.45" customHeight="1">
      <c r="B19" s="27"/>
      <c r="C19" s="28"/>
      <c r="D19" s="36" t="s">
        <v>38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4"/>
      <c r="BS19" s="23" t="s">
        <v>8</v>
      </c>
    </row>
    <row r="20" spans="2:71" ht="16.5" customHeight="1">
      <c r="B20" s="27"/>
      <c r="C20" s="28"/>
      <c r="D20" s="28"/>
      <c r="E20" s="340" t="s">
        <v>21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8"/>
      <c r="AP20" s="28"/>
      <c r="AQ20" s="30"/>
      <c r="BE20" s="334"/>
      <c r="BS20" s="23" t="s">
        <v>37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4"/>
    </row>
    <row r="22" spans="2:71" ht="6.95" customHeight="1">
      <c r="B22" s="27"/>
      <c r="C22" s="28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8"/>
      <c r="AQ22" s="30"/>
      <c r="BE22" s="334"/>
    </row>
    <row r="23" spans="2:71" s="1" customFormat="1" ht="25.9" customHeight="1">
      <c r="B23" s="41"/>
      <c r="C23" s="42"/>
      <c r="D23" s="43" t="s">
        <v>39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41">
        <f>ROUND(AG51,2)</f>
        <v>0</v>
      </c>
      <c r="AL23" s="342"/>
      <c r="AM23" s="342"/>
      <c r="AN23" s="342"/>
      <c r="AO23" s="342"/>
      <c r="AP23" s="42"/>
      <c r="AQ23" s="45"/>
      <c r="BE23" s="334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34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43" t="s">
        <v>40</v>
      </c>
      <c r="M25" s="343"/>
      <c r="N25" s="343"/>
      <c r="O25" s="343"/>
      <c r="P25" s="42"/>
      <c r="Q25" s="42"/>
      <c r="R25" s="42"/>
      <c r="S25" s="42"/>
      <c r="T25" s="42"/>
      <c r="U25" s="42"/>
      <c r="V25" s="42"/>
      <c r="W25" s="343" t="s">
        <v>41</v>
      </c>
      <c r="X25" s="343"/>
      <c r="Y25" s="343"/>
      <c r="Z25" s="343"/>
      <c r="AA25" s="343"/>
      <c r="AB25" s="343"/>
      <c r="AC25" s="343"/>
      <c r="AD25" s="343"/>
      <c r="AE25" s="343"/>
      <c r="AF25" s="42"/>
      <c r="AG25" s="42"/>
      <c r="AH25" s="42"/>
      <c r="AI25" s="42"/>
      <c r="AJ25" s="42"/>
      <c r="AK25" s="343" t="s">
        <v>42</v>
      </c>
      <c r="AL25" s="343"/>
      <c r="AM25" s="343"/>
      <c r="AN25" s="343"/>
      <c r="AO25" s="343"/>
      <c r="AP25" s="42"/>
      <c r="AQ25" s="45"/>
      <c r="BE25" s="334"/>
    </row>
    <row r="26" spans="2:71" s="2" customFormat="1" ht="14.45" customHeight="1">
      <c r="B26" s="47"/>
      <c r="C26" s="48"/>
      <c r="D26" s="49" t="s">
        <v>43</v>
      </c>
      <c r="E26" s="48"/>
      <c r="F26" s="49" t="s">
        <v>44</v>
      </c>
      <c r="G26" s="48"/>
      <c r="H26" s="48"/>
      <c r="I26" s="48"/>
      <c r="J26" s="48"/>
      <c r="K26" s="48"/>
      <c r="L26" s="344">
        <v>0.21</v>
      </c>
      <c r="M26" s="345"/>
      <c r="N26" s="345"/>
      <c r="O26" s="345"/>
      <c r="P26" s="48"/>
      <c r="Q26" s="48"/>
      <c r="R26" s="48"/>
      <c r="S26" s="48"/>
      <c r="T26" s="48"/>
      <c r="U26" s="48"/>
      <c r="V26" s="48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8"/>
      <c r="AG26" s="48"/>
      <c r="AH26" s="48"/>
      <c r="AI26" s="48"/>
      <c r="AJ26" s="48"/>
      <c r="AK26" s="346">
        <f>ROUND(AV51,2)</f>
        <v>0</v>
      </c>
      <c r="AL26" s="345"/>
      <c r="AM26" s="345"/>
      <c r="AN26" s="345"/>
      <c r="AO26" s="345"/>
      <c r="AP26" s="48"/>
      <c r="AQ26" s="50"/>
      <c r="BE26" s="334"/>
    </row>
    <row r="27" spans="2:71" s="2" customFormat="1" ht="14.45" customHeight="1">
      <c r="B27" s="47"/>
      <c r="C27" s="48"/>
      <c r="D27" s="48"/>
      <c r="E27" s="48"/>
      <c r="F27" s="49" t="s">
        <v>45</v>
      </c>
      <c r="G27" s="48"/>
      <c r="H27" s="48"/>
      <c r="I27" s="48"/>
      <c r="J27" s="48"/>
      <c r="K27" s="48"/>
      <c r="L27" s="344">
        <v>0.15</v>
      </c>
      <c r="M27" s="345"/>
      <c r="N27" s="345"/>
      <c r="O27" s="345"/>
      <c r="P27" s="48"/>
      <c r="Q27" s="48"/>
      <c r="R27" s="48"/>
      <c r="S27" s="48"/>
      <c r="T27" s="48"/>
      <c r="U27" s="48"/>
      <c r="V27" s="48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8"/>
      <c r="AG27" s="48"/>
      <c r="AH27" s="48"/>
      <c r="AI27" s="48"/>
      <c r="AJ27" s="48"/>
      <c r="AK27" s="346">
        <f>ROUND(AW51,2)</f>
        <v>0</v>
      </c>
      <c r="AL27" s="345"/>
      <c r="AM27" s="345"/>
      <c r="AN27" s="345"/>
      <c r="AO27" s="345"/>
      <c r="AP27" s="48"/>
      <c r="AQ27" s="50"/>
      <c r="BE27" s="334"/>
    </row>
    <row r="28" spans="2:71" s="2" customFormat="1" ht="14.45" hidden="1" customHeight="1">
      <c r="B28" s="47"/>
      <c r="C28" s="48"/>
      <c r="D28" s="48"/>
      <c r="E28" s="48"/>
      <c r="F28" s="49" t="s">
        <v>46</v>
      </c>
      <c r="G28" s="48"/>
      <c r="H28" s="48"/>
      <c r="I28" s="48"/>
      <c r="J28" s="48"/>
      <c r="K28" s="48"/>
      <c r="L28" s="344">
        <v>0.21</v>
      </c>
      <c r="M28" s="345"/>
      <c r="N28" s="345"/>
      <c r="O28" s="345"/>
      <c r="P28" s="48"/>
      <c r="Q28" s="48"/>
      <c r="R28" s="48"/>
      <c r="S28" s="48"/>
      <c r="T28" s="48"/>
      <c r="U28" s="48"/>
      <c r="V28" s="48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8"/>
      <c r="AG28" s="48"/>
      <c r="AH28" s="48"/>
      <c r="AI28" s="48"/>
      <c r="AJ28" s="48"/>
      <c r="AK28" s="346">
        <v>0</v>
      </c>
      <c r="AL28" s="345"/>
      <c r="AM28" s="345"/>
      <c r="AN28" s="345"/>
      <c r="AO28" s="345"/>
      <c r="AP28" s="48"/>
      <c r="AQ28" s="50"/>
      <c r="BE28" s="334"/>
    </row>
    <row r="29" spans="2:71" s="2" customFormat="1" ht="14.45" hidden="1" customHeight="1">
      <c r="B29" s="47"/>
      <c r="C29" s="48"/>
      <c r="D29" s="48"/>
      <c r="E29" s="48"/>
      <c r="F29" s="49" t="s">
        <v>47</v>
      </c>
      <c r="G29" s="48"/>
      <c r="H29" s="48"/>
      <c r="I29" s="48"/>
      <c r="J29" s="48"/>
      <c r="K29" s="48"/>
      <c r="L29" s="344">
        <v>0.15</v>
      </c>
      <c r="M29" s="345"/>
      <c r="N29" s="345"/>
      <c r="O29" s="345"/>
      <c r="P29" s="48"/>
      <c r="Q29" s="48"/>
      <c r="R29" s="48"/>
      <c r="S29" s="48"/>
      <c r="T29" s="48"/>
      <c r="U29" s="48"/>
      <c r="V29" s="48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8"/>
      <c r="AG29" s="48"/>
      <c r="AH29" s="48"/>
      <c r="AI29" s="48"/>
      <c r="AJ29" s="48"/>
      <c r="AK29" s="346">
        <v>0</v>
      </c>
      <c r="AL29" s="345"/>
      <c r="AM29" s="345"/>
      <c r="AN29" s="345"/>
      <c r="AO29" s="345"/>
      <c r="AP29" s="48"/>
      <c r="AQ29" s="50"/>
      <c r="BE29" s="334"/>
    </row>
    <row r="30" spans="2:71" s="2" customFormat="1" ht="14.45" hidden="1" customHeight="1">
      <c r="B30" s="47"/>
      <c r="C30" s="48"/>
      <c r="D30" s="48"/>
      <c r="E30" s="48"/>
      <c r="F30" s="49" t="s">
        <v>48</v>
      </c>
      <c r="G30" s="48"/>
      <c r="H30" s="48"/>
      <c r="I30" s="48"/>
      <c r="J30" s="48"/>
      <c r="K30" s="48"/>
      <c r="L30" s="344">
        <v>0</v>
      </c>
      <c r="M30" s="345"/>
      <c r="N30" s="345"/>
      <c r="O30" s="345"/>
      <c r="P30" s="48"/>
      <c r="Q30" s="48"/>
      <c r="R30" s="48"/>
      <c r="S30" s="48"/>
      <c r="T30" s="48"/>
      <c r="U30" s="48"/>
      <c r="V30" s="48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8"/>
      <c r="AG30" s="48"/>
      <c r="AH30" s="48"/>
      <c r="AI30" s="48"/>
      <c r="AJ30" s="48"/>
      <c r="AK30" s="346">
        <v>0</v>
      </c>
      <c r="AL30" s="345"/>
      <c r="AM30" s="345"/>
      <c r="AN30" s="345"/>
      <c r="AO30" s="345"/>
      <c r="AP30" s="48"/>
      <c r="AQ30" s="50"/>
      <c r="BE30" s="334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34"/>
    </row>
    <row r="32" spans="2:71" s="1" customFormat="1" ht="25.9" customHeight="1">
      <c r="B32" s="41"/>
      <c r="C32" s="51"/>
      <c r="D32" s="52" t="s">
        <v>49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50</v>
      </c>
      <c r="U32" s="53"/>
      <c r="V32" s="53"/>
      <c r="W32" s="53"/>
      <c r="X32" s="347" t="s">
        <v>51</v>
      </c>
      <c r="Y32" s="348"/>
      <c r="Z32" s="348"/>
      <c r="AA32" s="348"/>
      <c r="AB32" s="348"/>
      <c r="AC32" s="53"/>
      <c r="AD32" s="53"/>
      <c r="AE32" s="53"/>
      <c r="AF32" s="53"/>
      <c r="AG32" s="53"/>
      <c r="AH32" s="53"/>
      <c r="AI32" s="53"/>
      <c r="AJ32" s="53"/>
      <c r="AK32" s="349">
        <f>SUM(AK23:AK30)</f>
        <v>0</v>
      </c>
      <c r="AL32" s="348"/>
      <c r="AM32" s="348"/>
      <c r="AN32" s="348"/>
      <c r="AO32" s="350"/>
      <c r="AP32" s="51"/>
      <c r="AQ32" s="55"/>
      <c r="BE32" s="334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52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ROU004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51" t="str">
        <f>K6</f>
        <v>Kolumbarium Šternberk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Šternberk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53" t="str">
        <f>IF(AN8= "","",AN8)</f>
        <v>30. 5. 2018</v>
      </c>
      <c r="AN44" s="353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29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Město Šternberk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35</v>
      </c>
      <c r="AJ46" s="63"/>
      <c r="AK46" s="63"/>
      <c r="AL46" s="63"/>
      <c r="AM46" s="354" t="str">
        <f>IF(E17="","",E17)</f>
        <v>Studio Zlamal</v>
      </c>
      <c r="AN46" s="354"/>
      <c r="AO46" s="354"/>
      <c r="AP46" s="354"/>
      <c r="AQ46" s="63"/>
      <c r="AR46" s="61"/>
      <c r="AS46" s="355" t="s">
        <v>53</v>
      </c>
      <c r="AT46" s="356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33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57"/>
      <c r="AT47" s="358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59"/>
      <c r="AT48" s="360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61" t="s">
        <v>54</v>
      </c>
      <c r="D49" s="362"/>
      <c r="E49" s="362"/>
      <c r="F49" s="362"/>
      <c r="G49" s="362"/>
      <c r="H49" s="79"/>
      <c r="I49" s="363" t="s">
        <v>55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4" t="s">
        <v>56</v>
      </c>
      <c r="AH49" s="362"/>
      <c r="AI49" s="362"/>
      <c r="AJ49" s="362"/>
      <c r="AK49" s="362"/>
      <c r="AL49" s="362"/>
      <c r="AM49" s="362"/>
      <c r="AN49" s="363" t="s">
        <v>57</v>
      </c>
      <c r="AO49" s="362"/>
      <c r="AP49" s="362"/>
      <c r="AQ49" s="80" t="s">
        <v>58</v>
      </c>
      <c r="AR49" s="61"/>
      <c r="AS49" s="81" t="s">
        <v>59</v>
      </c>
      <c r="AT49" s="82" t="s">
        <v>60</v>
      </c>
      <c r="AU49" s="82" t="s">
        <v>61</v>
      </c>
      <c r="AV49" s="82" t="s">
        <v>62</v>
      </c>
      <c r="AW49" s="82" t="s">
        <v>63</v>
      </c>
      <c r="AX49" s="82" t="s">
        <v>64</v>
      </c>
      <c r="AY49" s="82" t="s">
        <v>65</v>
      </c>
      <c r="AZ49" s="82" t="s">
        <v>66</v>
      </c>
      <c r="BA49" s="82" t="s">
        <v>67</v>
      </c>
      <c r="BB49" s="82" t="s">
        <v>68</v>
      </c>
      <c r="BC49" s="82" t="s">
        <v>69</v>
      </c>
      <c r="BD49" s="83" t="s">
        <v>70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71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68">
        <f>ROUND(SUM(AG52:AG54),2)</f>
        <v>0</v>
      </c>
      <c r="AH51" s="368"/>
      <c r="AI51" s="368"/>
      <c r="AJ51" s="368"/>
      <c r="AK51" s="368"/>
      <c r="AL51" s="368"/>
      <c r="AM51" s="368"/>
      <c r="AN51" s="369">
        <f>SUM(AG51,AT51)</f>
        <v>0</v>
      </c>
      <c r="AO51" s="369"/>
      <c r="AP51" s="369"/>
      <c r="AQ51" s="89" t="s">
        <v>21</v>
      </c>
      <c r="AR51" s="71"/>
      <c r="AS51" s="90">
        <f>ROUND(SUM(AS52:AS54),2)</f>
        <v>0</v>
      </c>
      <c r="AT51" s="91">
        <f>ROUND(SUM(AV51:AW51),2)</f>
        <v>0</v>
      </c>
      <c r="AU51" s="92">
        <f>ROUND(SUM(AU52:AU54),5)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ROUND(SUM(AZ52:AZ54),2)</f>
        <v>0</v>
      </c>
      <c r="BA51" s="91">
        <f>ROUND(SUM(BA52:BA54),2)</f>
        <v>0</v>
      </c>
      <c r="BB51" s="91">
        <f>ROUND(SUM(BB52:BB54),2)</f>
        <v>0</v>
      </c>
      <c r="BC51" s="91">
        <f>ROUND(SUM(BC52:BC54),2)</f>
        <v>0</v>
      </c>
      <c r="BD51" s="93">
        <f>ROUND(SUM(BD52:BD54),2)</f>
        <v>0</v>
      </c>
      <c r="BS51" s="94" t="s">
        <v>72</v>
      </c>
      <c r="BT51" s="94" t="s">
        <v>73</v>
      </c>
      <c r="BU51" s="95" t="s">
        <v>74</v>
      </c>
      <c r="BV51" s="94" t="s">
        <v>75</v>
      </c>
      <c r="BW51" s="94" t="s">
        <v>7</v>
      </c>
      <c r="BX51" s="94" t="s">
        <v>76</v>
      </c>
      <c r="CL51" s="94" t="s">
        <v>21</v>
      </c>
    </row>
    <row r="52" spans="1:91" s="5" customFormat="1" ht="31.5" customHeight="1">
      <c r="A52" s="96" t="s">
        <v>77</v>
      </c>
      <c r="B52" s="97"/>
      <c r="C52" s="98"/>
      <c r="D52" s="367" t="s">
        <v>78</v>
      </c>
      <c r="E52" s="367"/>
      <c r="F52" s="367"/>
      <c r="G52" s="367"/>
      <c r="H52" s="367"/>
      <c r="I52" s="99"/>
      <c r="J52" s="367" t="s">
        <v>79</v>
      </c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5">
        <f>'ROU0041 - SO 01 Objekty k...'!J27</f>
        <v>0</v>
      </c>
      <c r="AH52" s="366"/>
      <c r="AI52" s="366"/>
      <c r="AJ52" s="366"/>
      <c r="AK52" s="366"/>
      <c r="AL52" s="366"/>
      <c r="AM52" s="366"/>
      <c r="AN52" s="365">
        <f>SUM(AG52,AT52)</f>
        <v>0</v>
      </c>
      <c r="AO52" s="366"/>
      <c r="AP52" s="366"/>
      <c r="AQ52" s="100" t="s">
        <v>80</v>
      </c>
      <c r="AR52" s="101"/>
      <c r="AS52" s="102">
        <v>0</v>
      </c>
      <c r="AT52" s="103">
        <f>ROUND(SUM(AV52:AW52),2)</f>
        <v>0</v>
      </c>
      <c r="AU52" s="104">
        <f>'ROU0041 - SO 01 Objekty k...'!P90</f>
        <v>0</v>
      </c>
      <c r="AV52" s="103">
        <f>'ROU0041 - SO 01 Objekty k...'!J30</f>
        <v>0</v>
      </c>
      <c r="AW52" s="103">
        <f>'ROU0041 - SO 01 Objekty k...'!J31</f>
        <v>0</v>
      </c>
      <c r="AX52" s="103">
        <f>'ROU0041 - SO 01 Objekty k...'!J32</f>
        <v>0</v>
      </c>
      <c r="AY52" s="103">
        <f>'ROU0041 - SO 01 Objekty k...'!J33</f>
        <v>0</v>
      </c>
      <c r="AZ52" s="103">
        <f>'ROU0041 - SO 01 Objekty k...'!F30</f>
        <v>0</v>
      </c>
      <c r="BA52" s="103">
        <f>'ROU0041 - SO 01 Objekty k...'!F31</f>
        <v>0</v>
      </c>
      <c r="BB52" s="103">
        <f>'ROU0041 - SO 01 Objekty k...'!F32</f>
        <v>0</v>
      </c>
      <c r="BC52" s="103">
        <f>'ROU0041 - SO 01 Objekty k...'!F33</f>
        <v>0</v>
      </c>
      <c r="BD52" s="105">
        <f>'ROU0041 - SO 01 Objekty k...'!F34</f>
        <v>0</v>
      </c>
      <c r="BT52" s="106" t="s">
        <v>81</v>
      </c>
      <c r="BV52" s="106" t="s">
        <v>75</v>
      </c>
      <c r="BW52" s="106" t="s">
        <v>82</v>
      </c>
      <c r="BX52" s="106" t="s">
        <v>7</v>
      </c>
      <c r="CL52" s="106" t="s">
        <v>83</v>
      </c>
      <c r="CM52" s="106" t="s">
        <v>84</v>
      </c>
    </row>
    <row r="53" spans="1:91" s="5" customFormat="1" ht="31.5" customHeight="1">
      <c r="A53" s="96" t="s">
        <v>77</v>
      </c>
      <c r="B53" s="97"/>
      <c r="C53" s="98"/>
      <c r="D53" s="367" t="s">
        <v>85</v>
      </c>
      <c r="E53" s="367"/>
      <c r="F53" s="367"/>
      <c r="G53" s="367"/>
      <c r="H53" s="367"/>
      <c r="I53" s="99"/>
      <c r="J53" s="367" t="s">
        <v>86</v>
      </c>
      <c r="K53" s="367"/>
      <c r="L53" s="367"/>
      <c r="M53" s="367"/>
      <c r="N53" s="367"/>
      <c r="O53" s="367"/>
      <c r="P53" s="367"/>
      <c r="Q53" s="367"/>
      <c r="R53" s="367"/>
      <c r="S53" s="367"/>
      <c r="T53" s="367"/>
      <c r="U53" s="367"/>
      <c r="V53" s="367"/>
      <c r="W53" s="367"/>
      <c r="X53" s="367"/>
      <c r="Y53" s="367"/>
      <c r="Z53" s="367"/>
      <c r="AA53" s="367"/>
      <c r="AB53" s="367"/>
      <c r="AC53" s="367"/>
      <c r="AD53" s="367"/>
      <c r="AE53" s="367"/>
      <c r="AF53" s="367"/>
      <c r="AG53" s="365">
        <f>'ROU0042 - SO 02 Zpevněné ...'!J27</f>
        <v>0</v>
      </c>
      <c r="AH53" s="366"/>
      <c r="AI53" s="366"/>
      <c r="AJ53" s="366"/>
      <c r="AK53" s="366"/>
      <c r="AL53" s="366"/>
      <c r="AM53" s="366"/>
      <c r="AN53" s="365">
        <f>SUM(AG53,AT53)</f>
        <v>0</v>
      </c>
      <c r="AO53" s="366"/>
      <c r="AP53" s="366"/>
      <c r="AQ53" s="100" t="s">
        <v>80</v>
      </c>
      <c r="AR53" s="101"/>
      <c r="AS53" s="102">
        <v>0</v>
      </c>
      <c r="AT53" s="103">
        <f>ROUND(SUM(AV53:AW53),2)</f>
        <v>0</v>
      </c>
      <c r="AU53" s="104">
        <f>'ROU0042 - SO 02 Zpevněné ...'!P84</f>
        <v>0</v>
      </c>
      <c r="AV53" s="103">
        <f>'ROU0042 - SO 02 Zpevněné ...'!J30</f>
        <v>0</v>
      </c>
      <c r="AW53" s="103">
        <f>'ROU0042 - SO 02 Zpevněné ...'!J31</f>
        <v>0</v>
      </c>
      <c r="AX53" s="103">
        <f>'ROU0042 - SO 02 Zpevněné ...'!J32</f>
        <v>0</v>
      </c>
      <c r="AY53" s="103">
        <f>'ROU0042 - SO 02 Zpevněné ...'!J33</f>
        <v>0</v>
      </c>
      <c r="AZ53" s="103">
        <f>'ROU0042 - SO 02 Zpevněné ...'!F30</f>
        <v>0</v>
      </c>
      <c r="BA53" s="103">
        <f>'ROU0042 - SO 02 Zpevněné ...'!F31</f>
        <v>0</v>
      </c>
      <c r="BB53" s="103">
        <f>'ROU0042 - SO 02 Zpevněné ...'!F32</f>
        <v>0</v>
      </c>
      <c r="BC53" s="103">
        <f>'ROU0042 - SO 02 Zpevněné ...'!F33</f>
        <v>0</v>
      </c>
      <c r="BD53" s="105">
        <f>'ROU0042 - SO 02 Zpevněné ...'!F34</f>
        <v>0</v>
      </c>
      <c r="BT53" s="106" t="s">
        <v>81</v>
      </c>
      <c r="BV53" s="106" t="s">
        <v>75</v>
      </c>
      <c r="BW53" s="106" t="s">
        <v>87</v>
      </c>
      <c r="BX53" s="106" t="s">
        <v>7</v>
      </c>
      <c r="CL53" s="106" t="s">
        <v>83</v>
      </c>
      <c r="CM53" s="106" t="s">
        <v>84</v>
      </c>
    </row>
    <row r="54" spans="1:91" s="5" customFormat="1" ht="31.5" customHeight="1">
      <c r="A54" s="96" t="s">
        <v>77</v>
      </c>
      <c r="B54" s="97"/>
      <c r="C54" s="98"/>
      <c r="D54" s="367" t="s">
        <v>88</v>
      </c>
      <c r="E54" s="367"/>
      <c r="F54" s="367"/>
      <c r="G54" s="367"/>
      <c r="H54" s="367"/>
      <c r="I54" s="99"/>
      <c r="J54" s="367" t="s">
        <v>89</v>
      </c>
      <c r="K54" s="367"/>
      <c r="L54" s="367"/>
      <c r="M54" s="367"/>
      <c r="N54" s="367"/>
      <c r="O54" s="367"/>
      <c r="P54" s="367"/>
      <c r="Q54" s="367"/>
      <c r="R54" s="367"/>
      <c r="S54" s="367"/>
      <c r="T54" s="367"/>
      <c r="U54" s="367"/>
      <c r="V54" s="367"/>
      <c r="W54" s="367"/>
      <c r="X54" s="367"/>
      <c r="Y54" s="367"/>
      <c r="Z54" s="367"/>
      <c r="AA54" s="367"/>
      <c r="AB54" s="367"/>
      <c r="AC54" s="367"/>
      <c r="AD54" s="367"/>
      <c r="AE54" s="367"/>
      <c r="AF54" s="367"/>
      <c r="AG54" s="365">
        <f>'ROU0043 - Ostatní a vedle...'!J27</f>
        <v>0</v>
      </c>
      <c r="AH54" s="366"/>
      <c r="AI54" s="366"/>
      <c r="AJ54" s="366"/>
      <c r="AK54" s="366"/>
      <c r="AL54" s="366"/>
      <c r="AM54" s="366"/>
      <c r="AN54" s="365">
        <f>SUM(AG54,AT54)</f>
        <v>0</v>
      </c>
      <c r="AO54" s="366"/>
      <c r="AP54" s="366"/>
      <c r="AQ54" s="100" t="s">
        <v>80</v>
      </c>
      <c r="AR54" s="101"/>
      <c r="AS54" s="107">
        <v>0</v>
      </c>
      <c r="AT54" s="108">
        <f>ROUND(SUM(AV54:AW54),2)</f>
        <v>0</v>
      </c>
      <c r="AU54" s="109">
        <f>'ROU0043 - Ostatní a vedle...'!P77</f>
        <v>0</v>
      </c>
      <c r="AV54" s="108">
        <f>'ROU0043 - Ostatní a vedle...'!J30</f>
        <v>0</v>
      </c>
      <c r="AW54" s="108">
        <f>'ROU0043 - Ostatní a vedle...'!J31</f>
        <v>0</v>
      </c>
      <c r="AX54" s="108">
        <f>'ROU0043 - Ostatní a vedle...'!J32</f>
        <v>0</v>
      </c>
      <c r="AY54" s="108">
        <f>'ROU0043 - Ostatní a vedle...'!J33</f>
        <v>0</v>
      </c>
      <c r="AZ54" s="108">
        <f>'ROU0043 - Ostatní a vedle...'!F30</f>
        <v>0</v>
      </c>
      <c r="BA54" s="108">
        <f>'ROU0043 - Ostatní a vedle...'!F31</f>
        <v>0</v>
      </c>
      <c r="BB54" s="108">
        <f>'ROU0043 - Ostatní a vedle...'!F32</f>
        <v>0</v>
      </c>
      <c r="BC54" s="108">
        <f>'ROU0043 - Ostatní a vedle...'!F33</f>
        <v>0</v>
      </c>
      <c r="BD54" s="110">
        <f>'ROU0043 - Ostatní a vedle...'!F34</f>
        <v>0</v>
      </c>
      <c r="BT54" s="106" t="s">
        <v>81</v>
      </c>
      <c r="BV54" s="106" t="s">
        <v>75</v>
      </c>
      <c r="BW54" s="106" t="s">
        <v>90</v>
      </c>
      <c r="BX54" s="106" t="s">
        <v>7</v>
      </c>
      <c r="CL54" s="106" t="s">
        <v>83</v>
      </c>
      <c r="CM54" s="106" t="s">
        <v>84</v>
      </c>
    </row>
    <row r="55" spans="1:91" s="1" customFormat="1" ht="30" customHeight="1">
      <c r="B55" s="41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1"/>
    </row>
    <row r="56" spans="1:91" s="1" customFormat="1" ht="6.95" customHeight="1"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61"/>
    </row>
  </sheetData>
  <sheetProtection algorithmName="SHA-512" hashValue="2rd4ySTzZX/ijDSJhMkB89MzDpulcVWtz8pGCowSOlmedX8rTn+jGtbiwKzTwlNWU6y5WK1c5wy7pwjVy2aGGQ==" saltValue="1UAo2f6xZzG4vBjqOx+X3I7U7sahqd4Gx3YPLKw15kb1DpeqT+vzaUiqQS6WuDp3EYRxHiKuPvxTPLI9UuU/CA==" spinCount="100000" sheet="1" objects="1" scenarios="1" formatColumns="0" formatRows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ROU0041 - SO 01 Objekty k...'!C2" display="/" xr:uid="{00000000-0004-0000-0000-000002000000}"/>
    <hyperlink ref="A53" location="'ROU0042 - SO 02 Zpevněné ...'!C2" display="/" xr:uid="{00000000-0004-0000-0000-000003000000}"/>
    <hyperlink ref="A54" location="'ROU0043 - Ostatní a vedle...'!C2" display="/" xr:uid="{00000000-0004-0000-0000-000004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315"/>
  <sheetViews>
    <sheetView showGridLines="0" tabSelected="1" workbookViewId="0">
      <pane ySplit="1" topLeftCell="A62" activePane="bottomLeft" state="frozen"/>
      <selection pane="bottomLeft" activeCell="AE94" sqref="AE9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91</v>
      </c>
      <c r="G1" s="379" t="s">
        <v>92</v>
      </c>
      <c r="H1" s="379"/>
      <c r="I1" s="115"/>
      <c r="J1" s="114" t="s">
        <v>93</v>
      </c>
      <c r="K1" s="113" t="s">
        <v>94</v>
      </c>
      <c r="L1" s="114" t="s">
        <v>95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82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71" t="str">
        <f>'Rekapitulace stavby'!K6</f>
        <v>Kolumbarium Šternberk</v>
      </c>
      <c r="F7" s="372"/>
      <c r="G7" s="372"/>
      <c r="H7" s="372"/>
      <c r="I7" s="117"/>
      <c r="J7" s="28"/>
      <c r="K7" s="30"/>
    </row>
    <row r="8" spans="1:70" s="1" customFormat="1">
      <c r="B8" s="41"/>
      <c r="C8" s="42"/>
      <c r="D8" s="36" t="s">
        <v>97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73" t="s">
        <v>98</v>
      </c>
      <c r="F9" s="374"/>
      <c r="G9" s="374"/>
      <c r="H9" s="374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83</v>
      </c>
      <c r="G11" s="42"/>
      <c r="H11" s="42"/>
      <c r="I11" s="119" t="s">
        <v>22</v>
      </c>
      <c r="J11" s="34" t="s">
        <v>99</v>
      </c>
      <c r="K11" s="45"/>
    </row>
    <row r="12" spans="1:70" s="1" customFormat="1" ht="14.45" customHeight="1">
      <c r="B12" s="41"/>
      <c r="C12" s="42"/>
      <c r="D12" s="36" t="s">
        <v>23</v>
      </c>
      <c r="E12" s="42"/>
      <c r="F12" s="34" t="s">
        <v>24</v>
      </c>
      <c r="G12" s="42"/>
      <c r="H12" s="42"/>
      <c r="I12" s="119" t="s">
        <v>25</v>
      </c>
      <c r="J12" s="120" t="str">
        <f>'Rekapitulace stavby'!AN8</f>
        <v>30. 5. 2018</v>
      </c>
      <c r="K12" s="45"/>
    </row>
    <row r="13" spans="1:70" s="1" customFormat="1" ht="21.75" customHeight="1">
      <c r="B13" s="41"/>
      <c r="C13" s="42"/>
      <c r="D13" s="33" t="s">
        <v>27</v>
      </c>
      <c r="E13" s="42"/>
      <c r="F13" s="38" t="s">
        <v>28</v>
      </c>
      <c r="G13" s="42"/>
      <c r="H13" s="42"/>
      <c r="I13" s="121" t="s">
        <v>100</v>
      </c>
      <c r="J13" s="38" t="s">
        <v>101</v>
      </c>
      <c r="K13" s="45"/>
    </row>
    <row r="14" spans="1:70" s="1" customFormat="1" ht="14.45" customHeight="1">
      <c r="B14" s="41"/>
      <c r="C14" s="42"/>
      <c r="D14" s="36" t="s">
        <v>29</v>
      </c>
      <c r="E14" s="42"/>
      <c r="F14" s="42"/>
      <c r="G14" s="42"/>
      <c r="H14" s="42"/>
      <c r="I14" s="119" t="s">
        <v>30</v>
      </c>
      <c r="J14" s="34" t="s">
        <v>21</v>
      </c>
      <c r="K14" s="45"/>
    </row>
    <row r="15" spans="1:70" s="1" customFormat="1" ht="18" customHeight="1">
      <c r="B15" s="41"/>
      <c r="C15" s="42"/>
      <c r="D15" s="42"/>
      <c r="E15" s="34" t="s">
        <v>31</v>
      </c>
      <c r="F15" s="42"/>
      <c r="G15" s="42"/>
      <c r="H15" s="42"/>
      <c r="I15" s="119" t="s">
        <v>32</v>
      </c>
      <c r="J15" s="34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33</v>
      </c>
      <c r="E17" s="42"/>
      <c r="F17" s="42"/>
      <c r="G17" s="42"/>
      <c r="H17" s="42"/>
      <c r="I17" s="119" t="s">
        <v>30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35</v>
      </c>
      <c r="E20" s="42"/>
      <c r="F20" s="42"/>
      <c r="G20" s="42"/>
      <c r="H20" s="42"/>
      <c r="I20" s="119" t="s">
        <v>30</v>
      </c>
      <c r="J20" s="34" t="s">
        <v>21</v>
      </c>
      <c r="K20" s="45"/>
    </row>
    <row r="21" spans="2:11" s="1" customFormat="1" ht="18" customHeight="1">
      <c r="B21" s="41"/>
      <c r="C21" s="42"/>
      <c r="D21" s="42"/>
      <c r="E21" s="34" t="s">
        <v>36</v>
      </c>
      <c r="F21" s="42"/>
      <c r="G21" s="42"/>
      <c r="H21" s="42"/>
      <c r="I21" s="119" t="s">
        <v>32</v>
      </c>
      <c r="J21" s="34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2"/>
      <c r="C24" s="123"/>
      <c r="D24" s="123"/>
      <c r="E24" s="340" t="s">
        <v>21</v>
      </c>
      <c r="F24" s="340"/>
      <c r="G24" s="340"/>
      <c r="H24" s="340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39</v>
      </c>
      <c r="E27" s="42"/>
      <c r="F27" s="42"/>
      <c r="G27" s="42"/>
      <c r="H27" s="42"/>
      <c r="I27" s="118"/>
      <c r="J27" s="129">
        <f>ROUND(J90,2)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30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1">
        <f>ROUND(SUM(BE90:BE314), 2)</f>
        <v>0</v>
      </c>
      <c r="G30" s="42"/>
      <c r="H30" s="42"/>
      <c r="I30" s="132">
        <v>0.21</v>
      </c>
      <c r="J30" s="131">
        <f>ROUND(ROUND((SUM(BE90:BE314)),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1">
        <f>ROUND(SUM(BF90:BF314), 2)</f>
        <v>0</v>
      </c>
      <c r="G31" s="42"/>
      <c r="H31" s="42"/>
      <c r="I31" s="132">
        <v>0.15</v>
      </c>
      <c r="J31" s="131">
        <f>ROUND(ROUND((SUM(BF90:BF314)),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1">
        <f>ROUND(SUM(BG90:BG314),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1">
        <f>ROUND(SUM(BH90:BH314),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1">
        <f>ROUND(SUM(BI90:BI314),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3"/>
      <c r="D36" s="134" t="s">
        <v>49</v>
      </c>
      <c r="E36" s="79"/>
      <c r="F36" s="79"/>
      <c r="G36" s="135" t="s">
        <v>50</v>
      </c>
      <c r="H36" s="136" t="s">
        <v>51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29" t="s">
        <v>102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1" t="str">
        <f>E7</f>
        <v>Kolumbarium Šternberk</v>
      </c>
      <c r="F45" s="372"/>
      <c r="G45" s="372"/>
      <c r="H45" s="372"/>
      <c r="I45" s="118"/>
      <c r="J45" s="42"/>
      <c r="K45" s="45"/>
    </row>
    <row r="46" spans="2:11" s="1" customFormat="1" ht="14.45" customHeight="1">
      <c r="B46" s="41"/>
      <c r="C46" s="36" t="s">
        <v>97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73" t="str">
        <f>E9</f>
        <v>ROU0041 - SO 01 Objekty kolumbaria</v>
      </c>
      <c r="F47" s="374"/>
      <c r="G47" s="374"/>
      <c r="H47" s="374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23</v>
      </c>
      <c r="D49" s="42"/>
      <c r="E49" s="42"/>
      <c r="F49" s="34" t="str">
        <f>F12</f>
        <v>Šternberk</v>
      </c>
      <c r="G49" s="42"/>
      <c r="H49" s="42"/>
      <c r="I49" s="119" t="s">
        <v>25</v>
      </c>
      <c r="J49" s="120" t="str">
        <f>IF(J12="","",J12)</f>
        <v>30. 5. 2018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6" t="s">
        <v>29</v>
      </c>
      <c r="D51" s="42"/>
      <c r="E51" s="42"/>
      <c r="F51" s="34" t="str">
        <f>E15</f>
        <v>Město Šternberk</v>
      </c>
      <c r="G51" s="42"/>
      <c r="H51" s="42"/>
      <c r="I51" s="119" t="s">
        <v>35</v>
      </c>
      <c r="J51" s="340" t="str">
        <f>E21</f>
        <v>Studio Zlamal</v>
      </c>
      <c r="K51" s="45"/>
    </row>
    <row r="52" spans="2:47" s="1" customFormat="1" ht="14.45" customHeight="1">
      <c r="B52" s="41"/>
      <c r="C52" s="36" t="s">
        <v>33</v>
      </c>
      <c r="D52" s="42"/>
      <c r="E52" s="42"/>
      <c r="F52" s="34" t="str">
        <f>IF(E18="","",E18)</f>
        <v/>
      </c>
      <c r="G52" s="42"/>
      <c r="H52" s="42"/>
      <c r="I52" s="118"/>
      <c r="J52" s="375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5" t="s">
        <v>103</v>
      </c>
      <c r="D54" s="133"/>
      <c r="E54" s="133"/>
      <c r="F54" s="133"/>
      <c r="G54" s="133"/>
      <c r="H54" s="133"/>
      <c r="I54" s="146"/>
      <c r="J54" s="147" t="s">
        <v>104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9" t="s">
        <v>105</v>
      </c>
      <c r="D56" s="42"/>
      <c r="E56" s="42"/>
      <c r="F56" s="42"/>
      <c r="G56" s="42"/>
      <c r="H56" s="42"/>
      <c r="I56" s="118"/>
      <c r="J56" s="129">
        <f>J90</f>
        <v>0</v>
      </c>
      <c r="K56" s="45"/>
      <c r="AU56" s="23" t="s">
        <v>106</v>
      </c>
    </row>
    <row r="57" spans="2:47" s="7" customFormat="1" ht="24.95" customHeight="1">
      <c r="B57" s="150"/>
      <c r="C57" s="151"/>
      <c r="D57" s="152" t="s">
        <v>107</v>
      </c>
      <c r="E57" s="153"/>
      <c r="F57" s="153"/>
      <c r="G57" s="153"/>
      <c r="H57" s="153"/>
      <c r="I57" s="154"/>
      <c r="J57" s="155">
        <f>J91</f>
        <v>0</v>
      </c>
      <c r="K57" s="156"/>
    </row>
    <row r="58" spans="2:47" s="8" customFormat="1" ht="19.899999999999999" customHeight="1">
      <c r="B58" s="157"/>
      <c r="C58" s="158"/>
      <c r="D58" s="159" t="s">
        <v>108</v>
      </c>
      <c r="E58" s="160"/>
      <c r="F58" s="160"/>
      <c r="G58" s="160"/>
      <c r="H58" s="160"/>
      <c r="I58" s="161"/>
      <c r="J58" s="162">
        <f>J92</f>
        <v>0</v>
      </c>
      <c r="K58" s="163"/>
    </row>
    <row r="59" spans="2:47" s="8" customFormat="1" ht="19.899999999999999" customHeight="1">
      <c r="B59" s="157"/>
      <c r="C59" s="158"/>
      <c r="D59" s="159" t="s">
        <v>109</v>
      </c>
      <c r="E59" s="160"/>
      <c r="F59" s="160"/>
      <c r="G59" s="160"/>
      <c r="H59" s="160"/>
      <c r="I59" s="161"/>
      <c r="J59" s="162">
        <f>J101</f>
        <v>0</v>
      </c>
      <c r="K59" s="163"/>
    </row>
    <row r="60" spans="2:47" s="8" customFormat="1" ht="19.899999999999999" customHeight="1">
      <c r="B60" s="157"/>
      <c r="C60" s="158"/>
      <c r="D60" s="159" t="s">
        <v>110</v>
      </c>
      <c r="E60" s="160"/>
      <c r="F60" s="160"/>
      <c r="G60" s="160"/>
      <c r="H60" s="160"/>
      <c r="I60" s="161"/>
      <c r="J60" s="162">
        <f>J122</f>
        <v>0</v>
      </c>
      <c r="K60" s="163"/>
    </row>
    <row r="61" spans="2:47" s="8" customFormat="1" ht="19.899999999999999" customHeight="1">
      <c r="B61" s="157"/>
      <c r="C61" s="158"/>
      <c r="D61" s="159" t="s">
        <v>111</v>
      </c>
      <c r="E61" s="160"/>
      <c r="F61" s="160"/>
      <c r="G61" s="160"/>
      <c r="H61" s="160"/>
      <c r="I61" s="161"/>
      <c r="J61" s="162">
        <f>J132</f>
        <v>0</v>
      </c>
      <c r="K61" s="163"/>
    </row>
    <row r="62" spans="2:47" s="8" customFormat="1" ht="19.899999999999999" customHeight="1">
      <c r="B62" s="157"/>
      <c r="C62" s="158"/>
      <c r="D62" s="159" t="s">
        <v>112</v>
      </c>
      <c r="E62" s="160"/>
      <c r="F62" s="160"/>
      <c r="G62" s="160"/>
      <c r="H62" s="160"/>
      <c r="I62" s="161"/>
      <c r="J62" s="162">
        <f>J162</f>
        <v>0</v>
      </c>
      <c r="K62" s="163"/>
    </row>
    <row r="63" spans="2:47" s="8" customFormat="1" ht="19.899999999999999" customHeight="1">
      <c r="B63" s="157"/>
      <c r="C63" s="158"/>
      <c r="D63" s="159" t="s">
        <v>113</v>
      </c>
      <c r="E63" s="160"/>
      <c r="F63" s="160"/>
      <c r="G63" s="160"/>
      <c r="H63" s="160"/>
      <c r="I63" s="161"/>
      <c r="J63" s="162">
        <f>J213</f>
        <v>0</v>
      </c>
      <c r="K63" s="163"/>
    </row>
    <row r="64" spans="2:47" s="8" customFormat="1" ht="19.899999999999999" customHeight="1">
      <c r="B64" s="157"/>
      <c r="C64" s="158"/>
      <c r="D64" s="159" t="s">
        <v>114</v>
      </c>
      <c r="E64" s="160"/>
      <c r="F64" s="160"/>
      <c r="G64" s="160"/>
      <c r="H64" s="160"/>
      <c r="I64" s="161"/>
      <c r="J64" s="162">
        <f>J217</f>
        <v>0</v>
      </c>
      <c r="K64" s="163"/>
    </row>
    <row r="65" spans="2:12" s="7" customFormat="1" ht="24.95" customHeight="1">
      <c r="B65" s="150"/>
      <c r="C65" s="151"/>
      <c r="D65" s="152" t="s">
        <v>115</v>
      </c>
      <c r="E65" s="153"/>
      <c r="F65" s="153"/>
      <c r="G65" s="153"/>
      <c r="H65" s="153"/>
      <c r="I65" s="154"/>
      <c r="J65" s="155">
        <f>J219</f>
        <v>0</v>
      </c>
      <c r="K65" s="156"/>
    </row>
    <row r="66" spans="2:12" s="8" customFormat="1" ht="19.899999999999999" customHeight="1">
      <c r="B66" s="157"/>
      <c r="C66" s="158"/>
      <c r="D66" s="159" t="s">
        <v>116</v>
      </c>
      <c r="E66" s="160"/>
      <c r="F66" s="160"/>
      <c r="G66" s="160"/>
      <c r="H66" s="160"/>
      <c r="I66" s="161"/>
      <c r="J66" s="162">
        <f>J220</f>
        <v>0</v>
      </c>
      <c r="K66" s="163"/>
    </row>
    <row r="67" spans="2:12" s="8" customFormat="1" ht="19.899999999999999" customHeight="1">
      <c r="B67" s="157"/>
      <c r="C67" s="158"/>
      <c r="D67" s="159" t="s">
        <v>117</v>
      </c>
      <c r="E67" s="160"/>
      <c r="F67" s="160"/>
      <c r="G67" s="160"/>
      <c r="H67" s="160"/>
      <c r="I67" s="161"/>
      <c r="J67" s="162">
        <f>J268</f>
        <v>0</v>
      </c>
      <c r="K67" s="163"/>
    </row>
    <row r="68" spans="2:12" s="8" customFormat="1" ht="19.899999999999999" customHeight="1">
      <c r="B68" s="157"/>
      <c r="C68" s="158"/>
      <c r="D68" s="159" t="s">
        <v>118</v>
      </c>
      <c r="E68" s="160"/>
      <c r="F68" s="160"/>
      <c r="G68" s="160"/>
      <c r="H68" s="160"/>
      <c r="I68" s="161"/>
      <c r="J68" s="162">
        <f>J292</f>
        <v>0</v>
      </c>
      <c r="K68" s="163"/>
    </row>
    <row r="69" spans="2:12" s="8" customFormat="1" ht="19.899999999999999" customHeight="1">
      <c r="B69" s="157"/>
      <c r="C69" s="158"/>
      <c r="D69" s="159" t="s">
        <v>119</v>
      </c>
      <c r="E69" s="160"/>
      <c r="F69" s="160"/>
      <c r="G69" s="160"/>
      <c r="H69" s="160"/>
      <c r="I69" s="161"/>
      <c r="J69" s="162">
        <f>J304</f>
        <v>0</v>
      </c>
      <c r="K69" s="163"/>
    </row>
    <row r="70" spans="2:12" s="8" customFormat="1" ht="19.899999999999999" customHeight="1">
      <c r="B70" s="157"/>
      <c r="C70" s="158"/>
      <c r="D70" s="159" t="s">
        <v>120</v>
      </c>
      <c r="E70" s="160"/>
      <c r="F70" s="160"/>
      <c r="G70" s="160"/>
      <c r="H70" s="160"/>
      <c r="I70" s="161"/>
      <c r="J70" s="162">
        <f>J309</f>
        <v>0</v>
      </c>
      <c r="K70" s="163"/>
    </row>
    <row r="71" spans="2:12" s="1" customFormat="1" ht="21.75" customHeight="1">
      <c r="B71" s="41"/>
      <c r="C71" s="42"/>
      <c r="D71" s="42"/>
      <c r="E71" s="42"/>
      <c r="F71" s="42"/>
      <c r="G71" s="42"/>
      <c r="H71" s="42"/>
      <c r="I71" s="118"/>
      <c r="J71" s="42"/>
      <c r="K71" s="4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40"/>
      <c r="J72" s="57"/>
      <c r="K72" s="58"/>
    </row>
    <row r="76" spans="2:12" s="1" customFormat="1" ht="6.95" customHeight="1">
      <c r="B76" s="59"/>
      <c r="C76" s="60"/>
      <c r="D76" s="60"/>
      <c r="E76" s="60"/>
      <c r="F76" s="60"/>
      <c r="G76" s="60"/>
      <c r="H76" s="60"/>
      <c r="I76" s="143"/>
      <c r="J76" s="60"/>
      <c r="K76" s="60"/>
      <c r="L76" s="61"/>
    </row>
    <row r="77" spans="2:12" s="1" customFormat="1" ht="36.950000000000003" customHeight="1">
      <c r="B77" s="41"/>
      <c r="C77" s="62" t="s">
        <v>121</v>
      </c>
      <c r="D77" s="63"/>
      <c r="E77" s="63"/>
      <c r="F77" s="63"/>
      <c r="G77" s="63"/>
      <c r="H77" s="63"/>
      <c r="I77" s="164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4"/>
      <c r="J78" s="63"/>
      <c r="K78" s="63"/>
      <c r="L78" s="61"/>
    </row>
    <row r="79" spans="2:12" s="1" customFormat="1" ht="14.45" customHeight="1">
      <c r="B79" s="41"/>
      <c r="C79" s="65" t="s">
        <v>18</v>
      </c>
      <c r="D79" s="63"/>
      <c r="E79" s="63"/>
      <c r="F79" s="63"/>
      <c r="G79" s="63"/>
      <c r="H79" s="63"/>
      <c r="I79" s="164"/>
      <c r="J79" s="63"/>
      <c r="K79" s="63"/>
      <c r="L79" s="61"/>
    </row>
    <row r="80" spans="2:12" s="1" customFormat="1" ht="16.5" customHeight="1">
      <c r="B80" s="41"/>
      <c r="C80" s="63"/>
      <c r="D80" s="63"/>
      <c r="E80" s="376" t="str">
        <f>E7</f>
        <v>Kolumbarium Šternberk</v>
      </c>
      <c r="F80" s="377"/>
      <c r="G80" s="377"/>
      <c r="H80" s="377"/>
      <c r="I80" s="164"/>
      <c r="J80" s="63"/>
      <c r="K80" s="63"/>
      <c r="L80" s="61"/>
    </row>
    <row r="81" spans="2:65" s="1" customFormat="1" ht="14.45" customHeight="1">
      <c r="B81" s="41"/>
      <c r="C81" s="65" t="s">
        <v>97</v>
      </c>
      <c r="D81" s="63"/>
      <c r="E81" s="63"/>
      <c r="F81" s="63"/>
      <c r="G81" s="63"/>
      <c r="H81" s="63"/>
      <c r="I81" s="164"/>
      <c r="J81" s="63"/>
      <c r="K81" s="63"/>
      <c r="L81" s="61"/>
    </row>
    <row r="82" spans="2:65" s="1" customFormat="1" ht="17.25" customHeight="1">
      <c r="B82" s="41"/>
      <c r="C82" s="63"/>
      <c r="D82" s="63"/>
      <c r="E82" s="351" t="str">
        <f>E9</f>
        <v>ROU0041 - SO 01 Objekty kolumbaria</v>
      </c>
      <c r="F82" s="378"/>
      <c r="G82" s="378"/>
      <c r="H82" s="378"/>
      <c r="I82" s="164"/>
      <c r="J82" s="63"/>
      <c r="K82" s="63"/>
      <c r="L82" s="61"/>
    </row>
    <row r="83" spans="2:65" s="1" customFormat="1" ht="6.95" customHeight="1">
      <c r="B83" s="41"/>
      <c r="C83" s="63"/>
      <c r="D83" s="63"/>
      <c r="E83" s="63"/>
      <c r="F83" s="63"/>
      <c r="G83" s="63"/>
      <c r="H83" s="63"/>
      <c r="I83" s="164"/>
      <c r="J83" s="63"/>
      <c r="K83" s="63"/>
      <c r="L83" s="61"/>
    </row>
    <row r="84" spans="2:65" s="1" customFormat="1" ht="18" customHeight="1">
      <c r="B84" s="41"/>
      <c r="C84" s="65" t="s">
        <v>23</v>
      </c>
      <c r="D84" s="63"/>
      <c r="E84" s="63"/>
      <c r="F84" s="165" t="str">
        <f>F12</f>
        <v>Šternberk</v>
      </c>
      <c r="G84" s="63"/>
      <c r="H84" s="63"/>
      <c r="I84" s="166" t="s">
        <v>25</v>
      </c>
      <c r="J84" s="73" t="str">
        <f>IF(J12="","",J12)</f>
        <v>30. 5. 2018</v>
      </c>
      <c r="K84" s="63"/>
      <c r="L84" s="61"/>
    </row>
    <row r="85" spans="2:65" s="1" customFormat="1" ht="6.95" customHeight="1">
      <c r="B85" s="41"/>
      <c r="C85" s="63"/>
      <c r="D85" s="63"/>
      <c r="E85" s="63"/>
      <c r="F85" s="63"/>
      <c r="G85" s="63"/>
      <c r="H85" s="63"/>
      <c r="I85" s="164"/>
      <c r="J85" s="63"/>
      <c r="K85" s="63"/>
      <c r="L85" s="61"/>
    </row>
    <row r="86" spans="2:65" s="1" customFormat="1">
      <c r="B86" s="41"/>
      <c r="C86" s="65" t="s">
        <v>29</v>
      </c>
      <c r="D86" s="63"/>
      <c r="E86" s="63"/>
      <c r="F86" s="165" t="str">
        <f>E15</f>
        <v>Město Šternberk</v>
      </c>
      <c r="G86" s="63"/>
      <c r="H86" s="63"/>
      <c r="I86" s="166" t="s">
        <v>35</v>
      </c>
      <c r="J86" s="165" t="str">
        <f>E21</f>
        <v>Studio Zlamal</v>
      </c>
      <c r="K86" s="63"/>
      <c r="L86" s="61"/>
    </row>
    <row r="87" spans="2:65" s="1" customFormat="1" ht="14.45" customHeight="1">
      <c r="B87" s="41"/>
      <c r="C87" s="65" t="s">
        <v>33</v>
      </c>
      <c r="D87" s="63"/>
      <c r="E87" s="63"/>
      <c r="F87" s="165" t="str">
        <f>IF(E18="","",E18)</f>
        <v/>
      </c>
      <c r="G87" s="63"/>
      <c r="H87" s="63"/>
      <c r="I87" s="164"/>
      <c r="J87" s="63"/>
      <c r="K87" s="63"/>
      <c r="L87" s="61"/>
    </row>
    <row r="88" spans="2:65" s="1" customFormat="1" ht="10.35" customHeight="1">
      <c r="B88" s="41"/>
      <c r="C88" s="63"/>
      <c r="D88" s="63"/>
      <c r="E88" s="63"/>
      <c r="F88" s="63"/>
      <c r="G88" s="63"/>
      <c r="H88" s="63"/>
      <c r="I88" s="164"/>
      <c r="J88" s="63"/>
      <c r="K88" s="63"/>
      <c r="L88" s="61"/>
    </row>
    <row r="89" spans="2:65" s="9" customFormat="1" ht="29.25" customHeight="1">
      <c r="B89" s="167"/>
      <c r="C89" s="168" t="s">
        <v>122</v>
      </c>
      <c r="D89" s="169" t="s">
        <v>58</v>
      </c>
      <c r="E89" s="169" t="s">
        <v>54</v>
      </c>
      <c r="F89" s="169" t="s">
        <v>123</v>
      </c>
      <c r="G89" s="169" t="s">
        <v>124</v>
      </c>
      <c r="H89" s="169" t="s">
        <v>125</v>
      </c>
      <c r="I89" s="170" t="s">
        <v>126</v>
      </c>
      <c r="J89" s="169" t="s">
        <v>104</v>
      </c>
      <c r="K89" s="171" t="s">
        <v>127</v>
      </c>
      <c r="L89" s="172"/>
      <c r="M89" s="81" t="s">
        <v>128</v>
      </c>
      <c r="N89" s="82" t="s">
        <v>43</v>
      </c>
      <c r="O89" s="82" t="s">
        <v>129</v>
      </c>
      <c r="P89" s="82" t="s">
        <v>130</v>
      </c>
      <c r="Q89" s="82" t="s">
        <v>131</v>
      </c>
      <c r="R89" s="82" t="s">
        <v>132</v>
      </c>
      <c r="S89" s="82" t="s">
        <v>133</v>
      </c>
      <c r="T89" s="83" t="s">
        <v>134</v>
      </c>
    </row>
    <row r="90" spans="2:65" s="1" customFormat="1" ht="29.25" customHeight="1">
      <c r="B90" s="41"/>
      <c r="C90" s="87" t="s">
        <v>105</v>
      </c>
      <c r="D90" s="63"/>
      <c r="E90" s="63"/>
      <c r="F90" s="63"/>
      <c r="G90" s="63"/>
      <c r="H90" s="63"/>
      <c r="I90" s="164"/>
      <c r="J90" s="173">
        <f>BK90</f>
        <v>0</v>
      </c>
      <c r="K90" s="63"/>
      <c r="L90" s="61"/>
      <c r="M90" s="84"/>
      <c r="N90" s="85"/>
      <c r="O90" s="85"/>
      <c r="P90" s="174">
        <f>P91+P219</f>
        <v>0</v>
      </c>
      <c r="Q90" s="85"/>
      <c r="R90" s="174">
        <f>R91+R219</f>
        <v>120.02373291000001</v>
      </c>
      <c r="S90" s="85"/>
      <c r="T90" s="175">
        <f>T91+T219</f>
        <v>0</v>
      </c>
      <c r="AT90" s="23" t="s">
        <v>72</v>
      </c>
      <c r="AU90" s="23" t="s">
        <v>106</v>
      </c>
      <c r="BK90" s="176">
        <f>BK91+BK219</f>
        <v>0</v>
      </c>
    </row>
    <row r="91" spans="2:65" s="10" customFormat="1" ht="37.35" customHeight="1">
      <c r="B91" s="177"/>
      <c r="C91" s="178"/>
      <c r="D91" s="179" t="s">
        <v>72</v>
      </c>
      <c r="E91" s="180" t="s">
        <v>135</v>
      </c>
      <c r="F91" s="180" t="s">
        <v>136</v>
      </c>
      <c r="G91" s="178"/>
      <c r="H91" s="178"/>
      <c r="I91" s="181"/>
      <c r="J91" s="182">
        <f>BK91</f>
        <v>0</v>
      </c>
      <c r="K91" s="178"/>
      <c r="L91" s="183"/>
      <c r="M91" s="184"/>
      <c r="N91" s="185"/>
      <c r="O91" s="185"/>
      <c r="P91" s="186">
        <f>P92+P101+P122+P132+P162+P213+P217</f>
        <v>0</v>
      </c>
      <c r="Q91" s="185"/>
      <c r="R91" s="186">
        <f>R92+R101+R122+R132+R162+R213+R217</f>
        <v>118.66113201</v>
      </c>
      <c r="S91" s="185"/>
      <c r="T91" s="187">
        <f>T92+T101+T122+T132+T162+T213+T217</f>
        <v>0</v>
      </c>
      <c r="AR91" s="188" t="s">
        <v>81</v>
      </c>
      <c r="AT91" s="189" t="s">
        <v>72</v>
      </c>
      <c r="AU91" s="189" t="s">
        <v>73</v>
      </c>
      <c r="AY91" s="188" t="s">
        <v>137</v>
      </c>
      <c r="BK91" s="190">
        <f>BK92+BK101+BK122+BK132+BK162+BK213+BK217</f>
        <v>0</v>
      </c>
    </row>
    <row r="92" spans="2:65" s="10" customFormat="1" ht="19.899999999999999" customHeight="1">
      <c r="B92" s="177"/>
      <c r="C92" s="178"/>
      <c r="D92" s="179" t="s">
        <v>72</v>
      </c>
      <c r="E92" s="191" t="s">
        <v>81</v>
      </c>
      <c r="F92" s="191" t="s">
        <v>138</v>
      </c>
      <c r="G92" s="178"/>
      <c r="H92" s="178"/>
      <c r="I92" s="181"/>
      <c r="J92" s="192">
        <f>BK92</f>
        <v>0</v>
      </c>
      <c r="K92" s="178"/>
      <c r="L92" s="183"/>
      <c r="M92" s="184"/>
      <c r="N92" s="185"/>
      <c r="O92" s="185"/>
      <c r="P92" s="186">
        <f>SUM(P93:P100)</f>
        <v>0</v>
      </c>
      <c r="Q92" s="185"/>
      <c r="R92" s="186">
        <f>SUM(R93:R100)</f>
        <v>0</v>
      </c>
      <c r="S92" s="185"/>
      <c r="T92" s="187">
        <f>SUM(T93:T100)</f>
        <v>0</v>
      </c>
      <c r="AR92" s="188" t="s">
        <v>81</v>
      </c>
      <c r="AT92" s="189" t="s">
        <v>72</v>
      </c>
      <c r="AU92" s="189" t="s">
        <v>81</v>
      </c>
      <c r="AY92" s="188" t="s">
        <v>137</v>
      </c>
      <c r="BK92" s="190">
        <f>SUM(BK93:BK100)</f>
        <v>0</v>
      </c>
    </row>
    <row r="93" spans="2:65" s="1" customFormat="1" ht="16.5" customHeight="1">
      <c r="B93" s="41"/>
      <c r="C93" s="193" t="s">
        <v>81</v>
      </c>
      <c r="D93" s="193" t="s">
        <v>139</v>
      </c>
      <c r="E93" s="194" t="s">
        <v>140</v>
      </c>
      <c r="F93" s="195" t="s">
        <v>141</v>
      </c>
      <c r="G93" s="196" t="s">
        <v>142</v>
      </c>
      <c r="H93" s="197">
        <v>19.792000000000002</v>
      </c>
      <c r="I93" s="198"/>
      <c r="J93" s="199">
        <f>ROUND(I93*H93,2)</f>
        <v>0</v>
      </c>
      <c r="K93" s="195" t="s">
        <v>143</v>
      </c>
      <c r="L93" s="61"/>
      <c r="M93" s="200" t="s">
        <v>21</v>
      </c>
      <c r="N93" s="201" t="s">
        <v>44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</v>
      </c>
      <c r="T93" s="203">
        <f>S93*H93</f>
        <v>0</v>
      </c>
      <c r="AR93" s="23" t="s">
        <v>144</v>
      </c>
      <c r="AT93" s="23" t="s">
        <v>139</v>
      </c>
      <c r="AU93" s="23" t="s">
        <v>84</v>
      </c>
      <c r="AY93" s="23" t="s">
        <v>137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3" t="s">
        <v>81</v>
      </c>
      <c r="BK93" s="204">
        <f>ROUND(I93*H93,2)</f>
        <v>0</v>
      </c>
      <c r="BL93" s="23" t="s">
        <v>144</v>
      </c>
      <c r="BM93" s="23" t="s">
        <v>145</v>
      </c>
    </row>
    <row r="94" spans="2:65" s="11" customFormat="1" ht="13.5">
      <c r="B94" s="205"/>
      <c r="C94" s="206"/>
      <c r="D94" s="207" t="s">
        <v>146</v>
      </c>
      <c r="E94" s="208" t="s">
        <v>21</v>
      </c>
      <c r="F94" s="209" t="s">
        <v>147</v>
      </c>
      <c r="G94" s="206"/>
      <c r="H94" s="208" t="s">
        <v>21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146</v>
      </c>
      <c r="AU94" s="215" t="s">
        <v>84</v>
      </c>
      <c r="AV94" s="11" t="s">
        <v>81</v>
      </c>
      <c r="AW94" s="11" t="s">
        <v>37</v>
      </c>
      <c r="AX94" s="11" t="s">
        <v>73</v>
      </c>
      <c r="AY94" s="215" t="s">
        <v>137</v>
      </c>
    </row>
    <row r="95" spans="2:65" s="12" customFormat="1" ht="13.5">
      <c r="B95" s="216"/>
      <c r="C95" s="217"/>
      <c r="D95" s="207" t="s">
        <v>146</v>
      </c>
      <c r="E95" s="218" t="s">
        <v>21</v>
      </c>
      <c r="F95" s="219" t="s">
        <v>148</v>
      </c>
      <c r="G95" s="217"/>
      <c r="H95" s="220">
        <v>6.5119999999999996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146</v>
      </c>
      <c r="AU95" s="226" t="s">
        <v>84</v>
      </c>
      <c r="AV95" s="12" t="s">
        <v>84</v>
      </c>
      <c r="AW95" s="12" t="s">
        <v>37</v>
      </c>
      <c r="AX95" s="12" t="s">
        <v>73</v>
      </c>
      <c r="AY95" s="226" t="s">
        <v>137</v>
      </c>
    </row>
    <row r="96" spans="2:65" s="12" customFormat="1" ht="13.5">
      <c r="B96" s="216"/>
      <c r="C96" s="217"/>
      <c r="D96" s="207" t="s">
        <v>146</v>
      </c>
      <c r="E96" s="218" t="s">
        <v>21</v>
      </c>
      <c r="F96" s="219" t="s">
        <v>149</v>
      </c>
      <c r="G96" s="217"/>
      <c r="H96" s="220">
        <v>13.28</v>
      </c>
      <c r="I96" s="221"/>
      <c r="J96" s="217"/>
      <c r="K96" s="217"/>
      <c r="L96" s="222"/>
      <c r="M96" s="223"/>
      <c r="N96" s="224"/>
      <c r="O96" s="224"/>
      <c r="P96" s="224"/>
      <c r="Q96" s="224"/>
      <c r="R96" s="224"/>
      <c r="S96" s="224"/>
      <c r="T96" s="225"/>
      <c r="AT96" s="226" t="s">
        <v>146</v>
      </c>
      <c r="AU96" s="226" t="s">
        <v>84</v>
      </c>
      <c r="AV96" s="12" t="s">
        <v>84</v>
      </c>
      <c r="AW96" s="12" t="s">
        <v>37</v>
      </c>
      <c r="AX96" s="12" t="s">
        <v>73</v>
      </c>
      <c r="AY96" s="226" t="s">
        <v>137</v>
      </c>
    </row>
    <row r="97" spans="2:65" s="13" customFormat="1" ht="13.5">
      <c r="B97" s="227"/>
      <c r="C97" s="228"/>
      <c r="D97" s="207" t="s">
        <v>146</v>
      </c>
      <c r="E97" s="229" t="s">
        <v>21</v>
      </c>
      <c r="F97" s="230" t="s">
        <v>150</v>
      </c>
      <c r="G97" s="228"/>
      <c r="H97" s="231">
        <v>19.792000000000002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AT97" s="237" t="s">
        <v>146</v>
      </c>
      <c r="AU97" s="237" t="s">
        <v>84</v>
      </c>
      <c r="AV97" s="13" t="s">
        <v>144</v>
      </c>
      <c r="AW97" s="13" t="s">
        <v>37</v>
      </c>
      <c r="AX97" s="13" t="s">
        <v>81</v>
      </c>
      <c r="AY97" s="237" t="s">
        <v>137</v>
      </c>
    </row>
    <row r="98" spans="2:65" s="1" customFormat="1" ht="16.5" customHeight="1">
      <c r="B98" s="41"/>
      <c r="C98" s="193" t="s">
        <v>84</v>
      </c>
      <c r="D98" s="193" t="s">
        <v>139</v>
      </c>
      <c r="E98" s="194" t="s">
        <v>151</v>
      </c>
      <c r="F98" s="195" t="s">
        <v>152</v>
      </c>
      <c r="G98" s="196" t="s">
        <v>142</v>
      </c>
      <c r="H98" s="197">
        <v>19.792000000000002</v>
      </c>
      <c r="I98" s="198"/>
      <c r="J98" s="199">
        <f>ROUND(I98*H98,2)</f>
        <v>0</v>
      </c>
      <c r="K98" s="195" t="s">
        <v>143</v>
      </c>
      <c r="L98" s="61"/>
      <c r="M98" s="200" t="s">
        <v>21</v>
      </c>
      <c r="N98" s="201" t="s">
        <v>44</v>
      </c>
      <c r="O98" s="42"/>
      <c r="P98" s="202">
        <f>O98*H98</f>
        <v>0</v>
      </c>
      <c r="Q98" s="202">
        <v>0</v>
      </c>
      <c r="R98" s="202">
        <f>Q98*H98</f>
        <v>0</v>
      </c>
      <c r="S98" s="202">
        <v>0</v>
      </c>
      <c r="T98" s="203">
        <f>S98*H98</f>
        <v>0</v>
      </c>
      <c r="AR98" s="23" t="s">
        <v>144</v>
      </c>
      <c r="AT98" s="23" t="s">
        <v>139</v>
      </c>
      <c r="AU98" s="23" t="s">
        <v>84</v>
      </c>
      <c r="AY98" s="23" t="s">
        <v>137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23" t="s">
        <v>81</v>
      </c>
      <c r="BK98" s="204">
        <f>ROUND(I98*H98,2)</f>
        <v>0</v>
      </c>
      <c r="BL98" s="23" t="s">
        <v>144</v>
      </c>
      <c r="BM98" s="23" t="s">
        <v>153</v>
      </c>
    </row>
    <row r="99" spans="2:65" s="1" customFormat="1" ht="16.5" customHeight="1">
      <c r="B99" s="41"/>
      <c r="C99" s="193" t="s">
        <v>154</v>
      </c>
      <c r="D99" s="193" t="s">
        <v>139</v>
      </c>
      <c r="E99" s="194" t="s">
        <v>155</v>
      </c>
      <c r="F99" s="195" t="s">
        <v>156</v>
      </c>
      <c r="G99" s="196" t="s">
        <v>157</v>
      </c>
      <c r="H99" s="197">
        <v>33.646000000000001</v>
      </c>
      <c r="I99" s="198"/>
      <c r="J99" s="199">
        <f>ROUND(I99*H99,2)</f>
        <v>0</v>
      </c>
      <c r="K99" s="195" t="s">
        <v>143</v>
      </c>
      <c r="L99" s="61"/>
      <c r="M99" s="200" t="s">
        <v>21</v>
      </c>
      <c r="N99" s="201" t="s">
        <v>44</v>
      </c>
      <c r="O99" s="42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3" t="s">
        <v>144</v>
      </c>
      <c r="AT99" s="23" t="s">
        <v>139</v>
      </c>
      <c r="AU99" s="23" t="s">
        <v>84</v>
      </c>
      <c r="AY99" s="23" t="s">
        <v>137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3" t="s">
        <v>81</v>
      </c>
      <c r="BK99" s="204">
        <f>ROUND(I99*H99,2)</f>
        <v>0</v>
      </c>
      <c r="BL99" s="23" t="s">
        <v>144</v>
      </c>
      <c r="BM99" s="23" t="s">
        <v>158</v>
      </c>
    </row>
    <row r="100" spans="2:65" s="12" customFormat="1" ht="13.5">
      <c r="B100" s="216"/>
      <c r="C100" s="217"/>
      <c r="D100" s="207" t="s">
        <v>146</v>
      </c>
      <c r="E100" s="218" t="s">
        <v>21</v>
      </c>
      <c r="F100" s="219" t="s">
        <v>159</v>
      </c>
      <c r="G100" s="217"/>
      <c r="H100" s="220">
        <v>33.646000000000001</v>
      </c>
      <c r="I100" s="221"/>
      <c r="J100" s="217"/>
      <c r="K100" s="217"/>
      <c r="L100" s="222"/>
      <c r="M100" s="223"/>
      <c r="N100" s="224"/>
      <c r="O100" s="224"/>
      <c r="P100" s="224"/>
      <c r="Q100" s="224"/>
      <c r="R100" s="224"/>
      <c r="S100" s="224"/>
      <c r="T100" s="225"/>
      <c r="AT100" s="226" t="s">
        <v>146</v>
      </c>
      <c r="AU100" s="226" t="s">
        <v>84</v>
      </c>
      <c r="AV100" s="12" t="s">
        <v>84</v>
      </c>
      <c r="AW100" s="12" t="s">
        <v>37</v>
      </c>
      <c r="AX100" s="12" t="s">
        <v>81</v>
      </c>
      <c r="AY100" s="226" t="s">
        <v>137</v>
      </c>
    </row>
    <row r="101" spans="2:65" s="10" customFormat="1" ht="29.85" customHeight="1">
      <c r="B101" s="177"/>
      <c r="C101" s="178"/>
      <c r="D101" s="179" t="s">
        <v>72</v>
      </c>
      <c r="E101" s="191" t="s">
        <v>84</v>
      </c>
      <c r="F101" s="191" t="s">
        <v>160</v>
      </c>
      <c r="G101" s="178"/>
      <c r="H101" s="178"/>
      <c r="I101" s="181"/>
      <c r="J101" s="192">
        <f>BK101</f>
        <v>0</v>
      </c>
      <c r="K101" s="178"/>
      <c r="L101" s="183"/>
      <c r="M101" s="184"/>
      <c r="N101" s="185"/>
      <c r="O101" s="185"/>
      <c r="P101" s="186">
        <f>SUM(P102:P121)</f>
        <v>0</v>
      </c>
      <c r="Q101" s="185"/>
      <c r="R101" s="186">
        <f>SUM(R102:R121)</f>
        <v>44.490725920000003</v>
      </c>
      <c r="S101" s="185"/>
      <c r="T101" s="187">
        <f>SUM(T102:T121)</f>
        <v>0</v>
      </c>
      <c r="AR101" s="188" t="s">
        <v>81</v>
      </c>
      <c r="AT101" s="189" t="s">
        <v>72</v>
      </c>
      <c r="AU101" s="189" t="s">
        <v>81</v>
      </c>
      <c r="AY101" s="188" t="s">
        <v>137</v>
      </c>
      <c r="BK101" s="190">
        <f>SUM(BK102:BK121)</f>
        <v>0</v>
      </c>
    </row>
    <row r="102" spans="2:65" s="1" customFormat="1" ht="16.5" customHeight="1">
      <c r="B102" s="41"/>
      <c r="C102" s="193" t="s">
        <v>144</v>
      </c>
      <c r="D102" s="193" t="s">
        <v>139</v>
      </c>
      <c r="E102" s="194" t="s">
        <v>161</v>
      </c>
      <c r="F102" s="195" t="s">
        <v>162</v>
      </c>
      <c r="G102" s="196" t="s">
        <v>142</v>
      </c>
      <c r="H102" s="197">
        <v>18.108000000000001</v>
      </c>
      <c r="I102" s="198"/>
      <c r="J102" s="199">
        <f>ROUND(I102*H102,2)</f>
        <v>0</v>
      </c>
      <c r="K102" s="195" t="s">
        <v>143</v>
      </c>
      <c r="L102" s="61"/>
      <c r="M102" s="200" t="s">
        <v>21</v>
      </c>
      <c r="N102" s="201" t="s">
        <v>44</v>
      </c>
      <c r="O102" s="42"/>
      <c r="P102" s="202">
        <f>O102*H102</f>
        <v>0</v>
      </c>
      <c r="Q102" s="202">
        <v>2.45329</v>
      </c>
      <c r="R102" s="202">
        <f>Q102*H102</f>
        <v>44.424175320000003</v>
      </c>
      <c r="S102" s="202">
        <v>0</v>
      </c>
      <c r="T102" s="203">
        <f>S102*H102</f>
        <v>0</v>
      </c>
      <c r="AR102" s="23" t="s">
        <v>144</v>
      </c>
      <c r="AT102" s="23" t="s">
        <v>139</v>
      </c>
      <c r="AU102" s="23" t="s">
        <v>84</v>
      </c>
      <c r="AY102" s="23" t="s">
        <v>137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23" t="s">
        <v>81</v>
      </c>
      <c r="BK102" s="204">
        <f>ROUND(I102*H102,2)</f>
        <v>0</v>
      </c>
      <c r="BL102" s="23" t="s">
        <v>144</v>
      </c>
      <c r="BM102" s="23" t="s">
        <v>163</v>
      </c>
    </row>
    <row r="103" spans="2:65" s="11" customFormat="1" ht="13.5">
      <c r="B103" s="205"/>
      <c r="C103" s="206"/>
      <c r="D103" s="207" t="s">
        <v>146</v>
      </c>
      <c r="E103" s="208" t="s">
        <v>21</v>
      </c>
      <c r="F103" s="209" t="s">
        <v>147</v>
      </c>
      <c r="G103" s="206"/>
      <c r="H103" s="208" t="s">
        <v>21</v>
      </c>
      <c r="I103" s="210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AT103" s="215" t="s">
        <v>146</v>
      </c>
      <c r="AU103" s="215" t="s">
        <v>84</v>
      </c>
      <c r="AV103" s="11" t="s">
        <v>81</v>
      </c>
      <c r="AW103" s="11" t="s">
        <v>37</v>
      </c>
      <c r="AX103" s="11" t="s">
        <v>73</v>
      </c>
      <c r="AY103" s="215" t="s">
        <v>137</v>
      </c>
    </row>
    <row r="104" spans="2:65" s="12" customFormat="1" ht="13.5">
      <c r="B104" s="216"/>
      <c r="C104" s="217"/>
      <c r="D104" s="207" t="s">
        <v>146</v>
      </c>
      <c r="E104" s="218" t="s">
        <v>21</v>
      </c>
      <c r="F104" s="219" t="s">
        <v>164</v>
      </c>
      <c r="G104" s="217"/>
      <c r="H104" s="220">
        <v>2.93</v>
      </c>
      <c r="I104" s="221"/>
      <c r="J104" s="217"/>
      <c r="K104" s="217"/>
      <c r="L104" s="222"/>
      <c r="M104" s="223"/>
      <c r="N104" s="224"/>
      <c r="O104" s="224"/>
      <c r="P104" s="224"/>
      <c r="Q104" s="224"/>
      <c r="R104" s="224"/>
      <c r="S104" s="224"/>
      <c r="T104" s="225"/>
      <c r="AT104" s="226" t="s">
        <v>146</v>
      </c>
      <c r="AU104" s="226" t="s">
        <v>84</v>
      </c>
      <c r="AV104" s="12" t="s">
        <v>84</v>
      </c>
      <c r="AW104" s="12" t="s">
        <v>37</v>
      </c>
      <c r="AX104" s="12" t="s">
        <v>73</v>
      </c>
      <c r="AY104" s="226" t="s">
        <v>137</v>
      </c>
    </row>
    <row r="105" spans="2:65" s="12" customFormat="1" ht="13.5">
      <c r="B105" s="216"/>
      <c r="C105" s="217"/>
      <c r="D105" s="207" t="s">
        <v>146</v>
      </c>
      <c r="E105" s="218" t="s">
        <v>21</v>
      </c>
      <c r="F105" s="219" t="s">
        <v>165</v>
      </c>
      <c r="G105" s="217"/>
      <c r="H105" s="220">
        <v>12.085000000000001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146</v>
      </c>
      <c r="AU105" s="226" t="s">
        <v>84</v>
      </c>
      <c r="AV105" s="12" t="s">
        <v>84</v>
      </c>
      <c r="AW105" s="12" t="s">
        <v>37</v>
      </c>
      <c r="AX105" s="12" t="s">
        <v>73</v>
      </c>
      <c r="AY105" s="226" t="s">
        <v>137</v>
      </c>
    </row>
    <row r="106" spans="2:65" s="12" customFormat="1" ht="13.5">
      <c r="B106" s="216"/>
      <c r="C106" s="217"/>
      <c r="D106" s="207" t="s">
        <v>146</v>
      </c>
      <c r="E106" s="218" t="s">
        <v>21</v>
      </c>
      <c r="F106" s="219" t="s">
        <v>166</v>
      </c>
      <c r="G106" s="217"/>
      <c r="H106" s="220">
        <v>3.093</v>
      </c>
      <c r="I106" s="221"/>
      <c r="J106" s="217"/>
      <c r="K106" s="217"/>
      <c r="L106" s="222"/>
      <c r="M106" s="223"/>
      <c r="N106" s="224"/>
      <c r="O106" s="224"/>
      <c r="P106" s="224"/>
      <c r="Q106" s="224"/>
      <c r="R106" s="224"/>
      <c r="S106" s="224"/>
      <c r="T106" s="225"/>
      <c r="AT106" s="226" t="s">
        <v>146</v>
      </c>
      <c r="AU106" s="226" t="s">
        <v>84</v>
      </c>
      <c r="AV106" s="12" t="s">
        <v>84</v>
      </c>
      <c r="AW106" s="12" t="s">
        <v>37</v>
      </c>
      <c r="AX106" s="12" t="s">
        <v>73</v>
      </c>
      <c r="AY106" s="226" t="s">
        <v>137</v>
      </c>
    </row>
    <row r="107" spans="2:65" s="13" customFormat="1" ht="13.5">
      <c r="B107" s="227"/>
      <c r="C107" s="228"/>
      <c r="D107" s="207" t="s">
        <v>146</v>
      </c>
      <c r="E107" s="229" t="s">
        <v>21</v>
      </c>
      <c r="F107" s="230" t="s">
        <v>150</v>
      </c>
      <c r="G107" s="228"/>
      <c r="H107" s="231">
        <v>18.108000000000001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AT107" s="237" t="s">
        <v>146</v>
      </c>
      <c r="AU107" s="237" t="s">
        <v>84</v>
      </c>
      <c r="AV107" s="13" t="s">
        <v>144</v>
      </c>
      <c r="AW107" s="13" t="s">
        <v>37</v>
      </c>
      <c r="AX107" s="13" t="s">
        <v>81</v>
      </c>
      <c r="AY107" s="237" t="s">
        <v>137</v>
      </c>
    </row>
    <row r="108" spans="2:65" s="1" customFormat="1" ht="16.5" customHeight="1">
      <c r="B108" s="41"/>
      <c r="C108" s="193" t="s">
        <v>167</v>
      </c>
      <c r="D108" s="193" t="s">
        <v>139</v>
      </c>
      <c r="E108" s="194" t="s">
        <v>168</v>
      </c>
      <c r="F108" s="195" t="s">
        <v>169</v>
      </c>
      <c r="G108" s="196" t="s">
        <v>170</v>
      </c>
      <c r="H108" s="197">
        <v>24.74</v>
      </c>
      <c r="I108" s="198"/>
      <c r="J108" s="199">
        <f>ROUND(I108*H108,2)</f>
        <v>0</v>
      </c>
      <c r="K108" s="195" t="s">
        <v>143</v>
      </c>
      <c r="L108" s="61"/>
      <c r="M108" s="200" t="s">
        <v>21</v>
      </c>
      <c r="N108" s="201" t="s">
        <v>44</v>
      </c>
      <c r="O108" s="42"/>
      <c r="P108" s="202">
        <f>O108*H108</f>
        <v>0</v>
      </c>
      <c r="Q108" s="202">
        <v>2.6900000000000001E-3</v>
      </c>
      <c r="R108" s="202">
        <f>Q108*H108</f>
        <v>6.6550600000000001E-2</v>
      </c>
      <c r="S108" s="202">
        <v>0</v>
      </c>
      <c r="T108" s="203">
        <f>S108*H108</f>
        <v>0</v>
      </c>
      <c r="AR108" s="23" t="s">
        <v>144</v>
      </c>
      <c r="AT108" s="23" t="s">
        <v>139</v>
      </c>
      <c r="AU108" s="23" t="s">
        <v>84</v>
      </c>
      <c r="AY108" s="23" t="s">
        <v>137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23" t="s">
        <v>81</v>
      </c>
      <c r="BK108" s="204">
        <f>ROUND(I108*H108,2)</f>
        <v>0</v>
      </c>
      <c r="BL108" s="23" t="s">
        <v>144</v>
      </c>
      <c r="BM108" s="23" t="s">
        <v>171</v>
      </c>
    </row>
    <row r="109" spans="2:65" s="11" customFormat="1" ht="13.5">
      <c r="B109" s="205"/>
      <c r="C109" s="206"/>
      <c r="D109" s="207" t="s">
        <v>146</v>
      </c>
      <c r="E109" s="208" t="s">
        <v>21</v>
      </c>
      <c r="F109" s="209" t="s">
        <v>147</v>
      </c>
      <c r="G109" s="206"/>
      <c r="H109" s="208" t="s">
        <v>21</v>
      </c>
      <c r="I109" s="210"/>
      <c r="J109" s="206"/>
      <c r="K109" s="206"/>
      <c r="L109" s="211"/>
      <c r="M109" s="212"/>
      <c r="N109" s="213"/>
      <c r="O109" s="213"/>
      <c r="P109" s="213"/>
      <c r="Q109" s="213"/>
      <c r="R109" s="213"/>
      <c r="S109" s="213"/>
      <c r="T109" s="214"/>
      <c r="AT109" s="215" t="s">
        <v>146</v>
      </c>
      <c r="AU109" s="215" t="s">
        <v>84</v>
      </c>
      <c r="AV109" s="11" t="s">
        <v>81</v>
      </c>
      <c r="AW109" s="11" t="s">
        <v>37</v>
      </c>
      <c r="AX109" s="11" t="s">
        <v>73</v>
      </c>
      <c r="AY109" s="215" t="s">
        <v>137</v>
      </c>
    </row>
    <row r="110" spans="2:65" s="11" customFormat="1" ht="13.5">
      <c r="B110" s="205"/>
      <c r="C110" s="206"/>
      <c r="D110" s="207" t="s">
        <v>146</v>
      </c>
      <c r="E110" s="208" t="s">
        <v>21</v>
      </c>
      <c r="F110" s="209" t="s">
        <v>172</v>
      </c>
      <c r="G110" s="206"/>
      <c r="H110" s="208" t="s">
        <v>21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146</v>
      </c>
      <c r="AU110" s="215" t="s">
        <v>84</v>
      </c>
      <c r="AV110" s="11" t="s">
        <v>81</v>
      </c>
      <c r="AW110" s="11" t="s">
        <v>37</v>
      </c>
      <c r="AX110" s="11" t="s">
        <v>73</v>
      </c>
      <c r="AY110" s="215" t="s">
        <v>137</v>
      </c>
    </row>
    <row r="111" spans="2:65" s="12" customFormat="1" ht="13.5">
      <c r="B111" s="216"/>
      <c r="C111" s="217"/>
      <c r="D111" s="207" t="s">
        <v>146</v>
      </c>
      <c r="E111" s="218" t="s">
        <v>21</v>
      </c>
      <c r="F111" s="219" t="s">
        <v>173</v>
      </c>
      <c r="G111" s="217"/>
      <c r="H111" s="220">
        <v>4.07</v>
      </c>
      <c r="I111" s="221"/>
      <c r="J111" s="217"/>
      <c r="K111" s="217"/>
      <c r="L111" s="222"/>
      <c r="M111" s="223"/>
      <c r="N111" s="224"/>
      <c r="O111" s="224"/>
      <c r="P111" s="224"/>
      <c r="Q111" s="224"/>
      <c r="R111" s="224"/>
      <c r="S111" s="224"/>
      <c r="T111" s="225"/>
      <c r="AT111" s="226" t="s">
        <v>146</v>
      </c>
      <c r="AU111" s="226" t="s">
        <v>84</v>
      </c>
      <c r="AV111" s="12" t="s">
        <v>84</v>
      </c>
      <c r="AW111" s="12" t="s">
        <v>37</v>
      </c>
      <c r="AX111" s="12" t="s">
        <v>73</v>
      </c>
      <c r="AY111" s="226" t="s">
        <v>137</v>
      </c>
    </row>
    <row r="112" spans="2:65" s="12" customFormat="1" ht="13.5">
      <c r="B112" s="216"/>
      <c r="C112" s="217"/>
      <c r="D112" s="207" t="s">
        <v>146</v>
      </c>
      <c r="E112" s="218" t="s">
        <v>21</v>
      </c>
      <c r="F112" s="219" t="s">
        <v>174</v>
      </c>
      <c r="G112" s="217"/>
      <c r="H112" s="220">
        <v>16.600000000000001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146</v>
      </c>
      <c r="AU112" s="226" t="s">
        <v>84</v>
      </c>
      <c r="AV112" s="12" t="s">
        <v>84</v>
      </c>
      <c r="AW112" s="12" t="s">
        <v>37</v>
      </c>
      <c r="AX112" s="12" t="s">
        <v>73</v>
      </c>
      <c r="AY112" s="226" t="s">
        <v>137</v>
      </c>
    </row>
    <row r="113" spans="2:65" s="12" customFormat="1" ht="13.5">
      <c r="B113" s="216"/>
      <c r="C113" s="217"/>
      <c r="D113" s="207" t="s">
        <v>146</v>
      </c>
      <c r="E113" s="218" t="s">
        <v>21</v>
      </c>
      <c r="F113" s="219" t="s">
        <v>173</v>
      </c>
      <c r="G113" s="217"/>
      <c r="H113" s="220">
        <v>4.07</v>
      </c>
      <c r="I113" s="221"/>
      <c r="J113" s="217"/>
      <c r="K113" s="217"/>
      <c r="L113" s="222"/>
      <c r="M113" s="223"/>
      <c r="N113" s="224"/>
      <c r="O113" s="224"/>
      <c r="P113" s="224"/>
      <c r="Q113" s="224"/>
      <c r="R113" s="224"/>
      <c r="S113" s="224"/>
      <c r="T113" s="225"/>
      <c r="AT113" s="226" t="s">
        <v>146</v>
      </c>
      <c r="AU113" s="226" t="s">
        <v>84</v>
      </c>
      <c r="AV113" s="12" t="s">
        <v>84</v>
      </c>
      <c r="AW113" s="12" t="s">
        <v>37</v>
      </c>
      <c r="AX113" s="12" t="s">
        <v>73</v>
      </c>
      <c r="AY113" s="226" t="s">
        <v>137</v>
      </c>
    </row>
    <row r="114" spans="2:65" s="13" customFormat="1" ht="13.5">
      <c r="B114" s="227"/>
      <c r="C114" s="228"/>
      <c r="D114" s="207" t="s">
        <v>146</v>
      </c>
      <c r="E114" s="229" t="s">
        <v>21</v>
      </c>
      <c r="F114" s="230" t="s">
        <v>150</v>
      </c>
      <c r="G114" s="228"/>
      <c r="H114" s="231">
        <v>24.74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AT114" s="237" t="s">
        <v>146</v>
      </c>
      <c r="AU114" s="237" t="s">
        <v>84</v>
      </c>
      <c r="AV114" s="13" t="s">
        <v>144</v>
      </c>
      <c r="AW114" s="13" t="s">
        <v>37</v>
      </c>
      <c r="AX114" s="13" t="s">
        <v>81</v>
      </c>
      <c r="AY114" s="237" t="s">
        <v>137</v>
      </c>
    </row>
    <row r="115" spans="2:65" s="1" customFormat="1" ht="16.5" customHeight="1">
      <c r="B115" s="41"/>
      <c r="C115" s="193" t="s">
        <v>175</v>
      </c>
      <c r="D115" s="193" t="s">
        <v>139</v>
      </c>
      <c r="E115" s="194" t="s">
        <v>176</v>
      </c>
      <c r="F115" s="195" t="s">
        <v>177</v>
      </c>
      <c r="G115" s="196" t="s">
        <v>170</v>
      </c>
      <c r="H115" s="197">
        <v>24.74</v>
      </c>
      <c r="I115" s="198"/>
      <c r="J115" s="199">
        <f>ROUND(I115*H115,2)</f>
        <v>0</v>
      </c>
      <c r="K115" s="195" t="s">
        <v>143</v>
      </c>
      <c r="L115" s="61"/>
      <c r="M115" s="200" t="s">
        <v>21</v>
      </c>
      <c r="N115" s="201" t="s">
        <v>44</v>
      </c>
      <c r="O115" s="42"/>
      <c r="P115" s="202">
        <f>O115*H115</f>
        <v>0</v>
      </c>
      <c r="Q115" s="202">
        <v>0</v>
      </c>
      <c r="R115" s="202">
        <f>Q115*H115</f>
        <v>0</v>
      </c>
      <c r="S115" s="202">
        <v>0</v>
      </c>
      <c r="T115" s="203">
        <f>S115*H115</f>
        <v>0</v>
      </c>
      <c r="AR115" s="23" t="s">
        <v>144</v>
      </c>
      <c r="AT115" s="23" t="s">
        <v>139</v>
      </c>
      <c r="AU115" s="23" t="s">
        <v>84</v>
      </c>
      <c r="AY115" s="23" t="s">
        <v>137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23" t="s">
        <v>81</v>
      </c>
      <c r="BK115" s="204">
        <f>ROUND(I115*H115,2)</f>
        <v>0</v>
      </c>
      <c r="BL115" s="23" t="s">
        <v>144</v>
      </c>
      <c r="BM115" s="23" t="s">
        <v>178</v>
      </c>
    </row>
    <row r="116" spans="2:65" s="11" customFormat="1" ht="13.5">
      <c r="B116" s="205"/>
      <c r="C116" s="206"/>
      <c r="D116" s="207" t="s">
        <v>146</v>
      </c>
      <c r="E116" s="208" t="s">
        <v>21</v>
      </c>
      <c r="F116" s="209" t="s">
        <v>147</v>
      </c>
      <c r="G116" s="206"/>
      <c r="H116" s="208" t="s">
        <v>21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146</v>
      </c>
      <c r="AU116" s="215" t="s">
        <v>84</v>
      </c>
      <c r="AV116" s="11" t="s">
        <v>81</v>
      </c>
      <c r="AW116" s="11" t="s">
        <v>37</v>
      </c>
      <c r="AX116" s="11" t="s">
        <v>73</v>
      </c>
      <c r="AY116" s="215" t="s">
        <v>137</v>
      </c>
    </row>
    <row r="117" spans="2:65" s="11" customFormat="1" ht="13.5">
      <c r="B117" s="205"/>
      <c r="C117" s="206"/>
      <c r="D117" s="207" t="s">
        <v>146</v>
      </c>
      <c r="E117" s="208" t="s">
        <v>21</v>
      </c>
      <c r="F117" s="209" t="s">
        <v>172</v>
      </c>
      <c r="G117" s="206"/>
      <c r="H117" s="208" t="s">
        <v>21</v>
      </c>
      <c r="I117" s="210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146</v>
      </c>
      <c r="AU117" s="215" t="s">
        <v>84</v>
      </c>
      <c r="AV117" s="11" t="s">
        <v>81</v>
      </c>
      <c r="AW117" s="11" t="s">
        <v>37</v>
      </c>
      <c r="AX117" s="11" t="s">
        <v>73</v>
      </c>
      <c r="AY117" s="215" t="s">
        <v>137</v>
      </c>
    </row>
    <row r="118" spans="2:65" s="12" customFormat="1" ht="13.5">
      <c r="B118" s="216"/>
      <c r="C118" s="217"/>
      <c r="D118" s="207" t="s">
        <v>146</v>
      </c>
      <c r="E118" s="218" t="s">
        <v>21</v>
      </c>
      <c r="F118" s="219" t="s">
        <v>173</v>
      </c>
      <c r="G118" s="217"/>
      <c r="H118" s="220">
        <v>4.07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146</v>
      </c>
      <c r="AU118" s="226" t="s">
        <v>84</v>
      </c>
      <c r="AV118" s="12" t="s">
        <v>84</v>
      </c>
      <c r="AW118" s="12" t="s">
        <v>37</v>
      </c>
      <c r="AX118" s="12" t="s">
        <v>73</v>
      </c>
      <c r="AY118" s="226" t="s">
        <v>137</v>
      </c>
    </row>
    <row r="119" spans="2:65" s="12" customFormat="1" ht="13.5">
      <c r="B119" s="216"/>
      <c r="C119" s="217"/>
      <c r="D119" s="207" t="s">
        <v>146</v>
      </c>
      <c r="E119" s="218" t="s">
        <v>21</v>
      </c>
      <c r="F119" s="219" t="s">
        <v>174</v>
      </c>
      <c r="G119" s="217"/>
      <c r="H119" s="220">
        <v>16.600000000000001</v>
      </c>
      <c r="I119" s="221"/>
      <c r="J119" s="217"/>
      <c r="K119" s="217"/>
      <c r="L119" s="222"/>
      <c r="M119" s="223"/>
      <c r="N119" s="224"/>
      <c r="O119" s="224"/>
      <c r="P119" s="224"/>
      <c r="Q119" s="224"/>
      <c r="R119" s="224"/>
      <c r="S119" s="224"/>
      <c r="T119" s="225"/>
      <c r="AT119" s="226" t="s">
        <v>146</v>
      </c>
      <c r="AU119" s="226" t="s">
        <v>84</v>
      </c>
      <c r="AV119" s="12" t="s">
        <v>84</v>
      </c>
      <c r="AW119" s="12" t="s">
        <v>37</v>
      </c>
      <c r="AX119" s="12" t="s">
        <v>73</v>
      </c>
      <c r="AY119" s="226" t="s">
        <v>137</v>
      </c>
    </row>
    <row r="120" spans="2:65" s="12" customFormat="1" ht="13.5">
      <c r="B120" s="216"/>
      <c r="C120" s="217"/>
      <c r="D120" s="207" t="s">
        <v>146</v>
      </c>
      <c r="E120" s="218" t="s">
        <v>21</v>
      </c>
      <c r="F120" s="219" t="s">
        <v>173</v>
      </c>
      <c r="G120" s="217"/>
      <c r="H120" s="220">
        <v>4.07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146</v>
      </c>
      <c r="AU120" s="226" t="s">
        <v>84</v>
      </c>
      <c r="AV120" s="12" t="s">
        <v>84</v>
      </c>
      <c r="AW120" s="12" t="s">
        <v>37</v>
      </c>
      <c r="AX120" s="12" t="s">
        <v>73</v>
      </c>
      <c r="AY120" s="226" t="s">
        <v>137</v>
      </c>
    </row>
    <row r="121" spans="2:65" s="13" customFormat="1" ht="13.5">
      <c r="B121" s="227"/>
      <c r="C121" s="228"/>
      <c r="D121" s="207" t="s">
        <v>146</v>
      </c>
      <c r="E121" s="229" t="s">
        <v>21</v>
      </c>
      <c r="F121" s="230" t="s">
        <v>150</v>
      </c>
      <c r="G121" s="228"/>
      <c r="H121" s="231">
        <v>24.74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AT121" s="237" t="s">
        <v>146</v>
      </c>
      <c r="AU121" s="237" t="s">
        <v>84</v>
      </c>
      <c r="AV121" s="13" t="s">
        <v>144</v>
      </c>
      <c r="AW121" s="13" t="s">
        <v>37</v>
      </c>
      <c r="AX121" s="13" t="s">
        <v>81</v>
      </c>
      <c r="AY121" s="237" t="s">
        <v>137</v>
      </c>
    </row>
    <row r="122" spans="2:65" s="10" customFormat="1" ht="29.85" customHeight="1">
      <c r="B122" s="177"/>
      <c r="C122" s="178"/>
      <c r="D122" s="179" t="s">
        <v>72</v>
      </c>
      <c r="E122" s="191" t="s">
        <v>154</v>
      </c>
      <c r="F122" s="191" t="s">
        <v>179</v>
      </c>
      <c r="G122" s="178"/>
      <c r="H122" s="178"/>
      <c r="I122" s="181"/>
      <c r="J122" s="192">
        <f>BK122</f>
        <v>0</v>
      </c>
      <c r="K122" s="178"/>
      <c r="L122" s="183"/>
      <c r="M122" s="184"/>
      <c r="N122" s="185"/>
      <c r="O122" s="185"/>
      <c r="P122" s="186">
        <f>SUM(P123:P131)</f>
        <v>0</v>
      </c>
      <c r="Q122" s="185"/>
      <c r="R122" s="186">
        <f>SUM(R123:R131)</f>
        <v>28.082802440000002</v>
      </c>
      <c r="S122" s="185"/>
      <c r="T122" s="187">
        <f>SUM(T123:T131)</f>
        <v>0</v>
      </c>
      <c r="AR122" s="188" t="s">
        <v>81</v>
      </c>
      <c r="AT122" s="189" t="s">
        <v>72</v>
      </c>
      <c r="AU122" s="189" t="s">
        <v>81</v>
      </c>
      <c r="AY122" s="188" t="s">
        <v>137</v>
      </c>
      <c r="BK122" s="190">
        <f>SUM(BK123:BK131)</f>
        <v>0</v>
      </c>
    </row>
    <row r="123" spans="2:65" s="1" customFormat="1" ht="16.5" customHeight="1">
      <c r="B123" s="41"/>
      <c r="C123" s="193" t="s">
        <v>180</v>
      </c>
      <c r="D123" s="193" t="s">
        <v>139</v>
      </c>
      <c r="E123" s="194" t="s">
        <v>181</v>
      </c>
      <c r="F123" s="195" t="s">
        <v>182</v>
      </c>
      <c r="G123" s="196" t="s">
        <v>170</v>
      </c>
      <c r="H123" s="197">
        <v>139.34800000000001</v>
      </c>
      <c r="I123" s="198"/>
      <c r="J123" s="199">
        <f>ROUND(I123*H123,2)</f>
        <v>0</v>
      </c>
      <c r="K123" s="195" t="s">
        <v>143</v>
      </c>
      <c r="L123" s="61"/>
      <c r="M123" s="200" t="s">
        <v>21</v>
      </c>
      <c r="N123" s="201" t="s">
        <v>44</v>
      </c>
      <c r="O123" s="42"/>
      <c r="P123" s="202">
        <f>O123*H123</f>
        <v>0</v>
      </c>
      <c r="Q123" s="202">
        <v>0.20152999999999999</v>
      </c>
      <c r="R123" s="202">
        <f>Q123*H123</f>
        <v>28.082802440000002</v>
      </c>
      <c r="S123" s="202">
        <v>0</v>
      </c>
      <c r="T123" s="203">
        <f>S123*H123</f>
        <v>0</v>
      </c>
      <c r="AR123" s="23" t="s">
        <v>144</v>
      </c>
      <c r="AT123" s="23" t="s">
        <v>139</v>
      </c>
      <c r="AU123" s="23" t="s">
        <v>84</v>
      </c>
      <c r="AY123" s="23" t="s">
        <v>137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23" t="s">
        <v>81</v>
      </c>
      <c r="BK123" s="204">
        <f>ROUND(I123*H123,2)</f>
        <v>0</v>
      </c>
      <c r="BL123" s="23" t="s">
        <v>144</v>
      </c>
      <c r="BM123" s="23" t="s">
        <v>183</v>
      </c>
    </row>
    <row r="124" spans="2:65" s="11" customFormat="1" ht="13.5">
      <c r="B124" s="205"/>
      <c r="C124" s="206"/>
      <c r="D124" s="207" t="s">
        <v>146</v>
      </c>
      <c r="E124" s="208" t="s">
        <v>21</v>
      </c>
      <c r="F124" s="209" t="s">
        <v>184</v>
      </c>
      <c r="G124" s="206"/>
      <c r="H124" s="208" t="s">
        <v>21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146</v>
      </c>
      <c r="AU124" s="215" t="s">
        <v>84</v>
      </c>
      <c r="AV124" s="11" t="s">
        <v>81</v>
      </c>
      <c r="AW124" s="11" t="s">
        <v>37</v>
      </c>
      <c r="AX124" s="11" t="s">
        <v>73</v>
      </c>
      <c r="AY124" s="215" t="s">
        <v>137</v>
      </c>
    </row>
    <row r="125" spans="2:65" s="12" customFormat="1" ht="13.5">
      <c r="B125" s="216"/>
      <c r="C125" s="217"/>
      <c r="D125" s="207" t="s">
        <v>146</v>
      </c>
      <c r="E125" s="218" t="s">
        <v>21</v>
      </c>
      <c r="F125" s="219" t="s">
        <v>185</v>
      </c>
      <c r="G125" s="217"/>
      <c r="H125" s="220">
        <v>22.04</v>
      </c>
      <c r="I125" s="221"/>
      <c r="J125" s="217"/>
      <c r="K125" s="217"/>
      <c r="L125" s="222"/>
      <c r="M125" s="223"/>
      <c r="N125" s="224"/>
      <c r="O125" s="224"/>
      <c r="P125" s="224"/>
      <c r="Q125" s="224"/>
      <c r="R125" s="224"/>
      <c r="S125" s="224"/>
      <c r="T125" s="225"/>
      <c r="AT125" s="226" t="s">
        <v>146</v>
      </c>
      <c r="AU125" s="226" t="s">
        <v>84</v>
      </c>
      <c r="AV125" s="12" t="s">
        <v>84</v>
      </c>
      <c r="AW125" s="12" t="s">
        <v>37</v>
      </c>
      <c r="AX125" s="12" t="s">
        <v>73</v>
      </c>
      <c r="AY125" s="226" t="s">
        <v>137</v>
      </c>
    </row>
    <row r="126" spans="2:65" s="12" customFormat="1" ht="13.5">
      <c r="B126" s="216"/>
      <c r="C126" s="217"/>
      <c r="D126" s="207" t="s">
        <v>146</v>
      </c>
      <c r="E126" s="218" t="s">
        <v>21</v>
      </c>
      <c r="F126" s="219" t="s">
        <v>186</v>
      </c>
      <c r="G126" s="217"/>
      <c r="H126" s="220">
        <v>53.722999999999999</v>
      </c>
      <c r="I126" s="221"/>
      <c r="J126" s="217"/>
      <c r="K126" s="217"/>
      <c r="L126" s="222"/>
      <c r="M126" s="223"/>
      <c r="N126" s="224"/>
      <c r="O126" s="224"/>
      <c r="P126" s="224"/>
      <c r="Q126" s="224"/>
      <c r="R126" s="224"/>
      <c r="S126" s="224"/>
      <c r="T126" s="225"/>
      <c r="AT126" s="226" t="s">
        <v>146</v>
      </c>
      <c r="AU126" s="226" t="s">
        <v>84</v>
      </c>
      <c r="AV126" s="12" t="s">
        <v>84</v>
      </c>
      <c r="AW126" s="12" t="s">
        <v>37</v>
      </c>
      <c r="AX126" s="12" t="s">
        <v>73</v>
      </c>
      <c r="AY126" s="226" t="s">
        <v>137</v>
      </c>
    </row>
    <row r="127" spans="2:65" s="12" customFormat="1" ht="13.5">
      <c r="B127" s="216"/>
      <c r="C127" s="217"/>
      <c r="D127" s="207" t="s">
        <v>146</v>
      </c>
      <c r="E127" s="218" t="s">
        <v>21</v>
      </c>
      <c r="F127" s="219" t="s">
        <v>187</v>
      </c>
      <c r="G127" s="217"/>
      <c r="H127" s="220">
        <v>39.064999999999998</v>
      </c>
      <c r="I127" s="221"/>
      <c r="J127" s="217"/>
      <c r="K127" s="217"/>
      <c r="L127" s="222"/>
      <c r="M127" s="223"/>
      <c r="N127" s="224"/>
      <c r="O127" s="224"/>
      <c r="P127" s="224"/>
      <c r="Q127" s="224"/>
      <c r="R127" s="224"/>
      <c r="S127" s="224"/>
      <c r="T127" s="225"/>
      <c r="AT127" s="226" t="s">
        <v>146</v>
      </c>
      <c r="AU127" s="226" t="s">
        <v>84</v>
      </c>
      <c r="AV127" s="12" t="s">
        <v>84</v>
      </c>
      <c r="AW127" s="12" t="s">
        <v>37</v>
      </c>
      <c r="AX127" s="12" t="s">
        <v>73</v>
      </c>
      <c r="AY127" s="226" t="s">
        <v>137</v>
      </c>
    </row>
    <row r="128" spans="2:65" s="12" customFormat="1" ht="13.5">
      <c r="B128" s="216"/>
      <c r="C128" s="217"/>
      <c r="D128" s="207" t="s">
        <v>146</v>
      </c>
      <c r="E128" s="218" t="s">
        <v>21</v>
      </c>
      <c r="F128" s="219" t="s">
        <v>188</v>
      </c>
      <c r="G128" s="217"/>
      <c r="H128" s="220">
        <v>24.04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146</v>
      </c>
      <c r="AU128" s="226" t="s">
        <v>84</v>
      </c>
      <c r="AV128" s="12" t="s">
        <v>84</v>
      </c>
      <c r="AW128" s="12" t="s">
        <v>37</v>
      </c>
      <c r="AX128" s="12" t="s">
        <v>73</v>
      </c>
      <c r="AY128" s="226" t="s">
        <v>137</v>
      </c>
    </row>
    <row r="129" spans="2:65" s="11" customFormat="1" ht="13.5">
      <c r="B129" s="205"/>
      <c r="C129" s="206"/>
      <c r="D129" s="207" t="s">
        <v>146</v>
      </c>
      <c r="E129" s="208" t="s">
        <v>21</v>
      </c>
      <c r="F129" s="209" t="s">
        <v>189</v>
      </c>
      <c r="G129" s="206"/>
      <c r="H129" s="208" t="s">
        <v>21</v>
      </c>
      <c r="I129" s="210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146</v>
      </c>
      <c r="AU129" s="215" t="s">
        <v>84</v>
      </c>
      <c r="AV129" s="11" t="s">
        <v>81</v>
      </c>
      <c r="AW129" s="11" t="s">
        <v>37</v>
      </c>
      <c r="AX129" s="11" t="s">
        <v>73</v>
      </c>
      <c r="AY129" s="215" t="s">
        <v>137</v>
      </c>
    </row>
    <row r="130" spans="2:65" s="12" customFormat="1" ht="13.5">
      <c r="B130" s="216"/>
      <c r="C130" s="217"/>
      <c r="D130" s="207" t="s">
        <v>146</v>
      </c>
      <c r="E130" s="218" t="s">
        <v>21</v>
      </c>
      <c r="F130" s="219" t="s">
        <v>190</v>
      </c>
      <c r="G130" s="217"/>
      <c r="H130" s="220">
        <v>0.48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146</v>
      </c>
      <c r="AU130" s="226" t="s">
        <v>84</v>
      </c>
      <c r="AV130" s="12" t="s">
        <v>84</v>
      </c>
      <c r="AW130" s="12" t="s">
        <v>37</v>
      </c>
      <c r="AX130" s="12" t="s">
        <v>73</v>
      </c>
      <c r="AY130" s="226" t="s">
        <v>137</v>
      </c>
    </row>
    <row r="131" spans="2:65" s="13" customFormat="1" ht="13.5">
      <c r="B131" s="227"/>
      <c r="C131" s="228"/>
      <c r="D131" s="207" t="s">
        <v>146</v>
      </c>
      <c r="E131" s="229" t="s">
        <v>21</v>
      </c>
      <c r="F131" s="230" t="s">
        <v>150</v>
      </c>
      <c r="G131" s="228"/>
      <c r="H131" s="231">
        <v>139.34800000000001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146</v>
      </c>
      <c r="AU131" s="237" t="s">
        <v>84</v>
      </c>
      <c r="AV131" s="13" t="s">
        <v>144</v>
      </c>
      <c r="AW131" s="13" t="s">
        <v>37</v>
      </c>
      <c r="AX131" s="13" t="s">
        <v>81</v>
      </c>
      <c r="AY131" s="237" t="s">
        <v>137</v>
      </c>
    </row>
    <row r="132" spans="2:65" s="10" customFormat="1" ht="29.85" customHeight="1">
      <c r="B132" s="177"/>
      <c r="C132" s="178"/>
      <c r="D132" s="179" t="s">
        <v>72</v>
      </c>
      <c r="E132" s="191" t="s">
        <v>144</v>
      </c>
      <c r="F132" s="191" t="s">
        <v>191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SUM(P133:P161)</f>
        <v>0</v>
      </c>
      <c r="Q132" s="185"/>
      <c r="R132" s="186">
        <f>SUM(R133:R161)</f>
        <v>30.314555999999996</v>
      </c>
      <c r="S132" s="185"/>
      <c r="T132" s="187">
        <f>SUM(T133:T161)</f>
        <v>0</v>
      </c>
      <c r="AR132" s="188" t="s">
        <v>81</v>
      </c>
      <c r="AT132" s="189" t="s">
        <v>72</v>
      </c>
      <c r="AU132" s="189" t="s">
        <v>81</v>
      </c>
      <c r="AY132" s="188" t="s">
        <v>137</v>
      </c>
      <c r="BK132" s="190">
        <f>SUM(BK133:BK161)</f>
        <v>0</v>
      </c>
    </row>
    <row r="133" spans="2:65" s="1" customFormat="1" ht="25.5" customHeight="1">
      <c r="B133" s="41"/>
      <c r="C133" s="193" t="s">
        <v>192</v>
      </c>
      <c r="D133" s="193" t="s">
        <v>139</v>
      </c>
      <c r="E133" s="194" t="s">
        <v>193</v>
      </c>
      <c r="F133" s="195" t="s">
        <v>194</v>
      </c>
      <c r="G133" s="196" t="s">
        <v>195</v>
      </c>
      <c r="H133" s="197">
        <v>7</v>
      </c>
      <c r="I133" s="198"/>
      <c r="J133" s="199">
        <f>ROUND(I133*H133,2)</f>
        <v>0</v>
      </c>
      <c r="K133" s="195" t="s">
        <v>143</v>
      </c>
      <c r="L133" s="61"/>
      <c r="M133" s="200" t="s">
        <v>21</v>
      </c>
      <c r="N133" s="201" t="s">
        <v>44</v>
      </c>
      <c r="O133" s="42"/>
      <c r="P133" s="202">
        <f>O133*H133</f>
        <v>0</v>
      </c>
      <c r="Q133" s="202">
        <v>0.14954000000000001</v>
      </c>
      <c r="R133" s="202">
        <f>Q133*H133</f>
        <v>1.04678</v>
      </c>
      <c r="S133" s="202">
        <v>0</v>
      </c>
      <c r="T133" s="203">
        <f>S133*H133</f>
        <v>0</v>
      </c>
      <c r="AR133" s="23" t="s">
        <v>144</v>
      </c>
      <c r="AT133" s="23" t="s">
        <v>139</v>
      </c>
      <c r="AU133" s="23" t="s">
        <v>84</v>
      </c>
      <c r="AY133" s="23" t="s">
        <v>137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23" t="s">
        <v>81</v>
      </c>
      <c r="BK133" s="204">
        <f>ROUND(I133*H133,2)</f>
        <v>0</v>
      </c>
      <c r="BL133" s="23" t="s">
        <v>144</v>
      </c>
      <c r="BM133" s="23" t="s">
        <v>196</v>
      </c>
    </row>
    <row r="134" spans="2:65" s="11" customFormat="1" ht="13.5">
      <c r="B134" s="205"/>
      <c r="C134" s="206"/>
      <c r="D134" s="207" t="s">
        <v>146</v>
      </c>
      <c r="E134" s="208" t="s">
        <v>21</v>
      </c>
      <c r="F134" s="209" t="s">
        <v>197</v>
      </c>
      <c r="G134" s="206"/>
      <c r="H134" s="208" t="s">
        <v>21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146</v>
      </c>
      <c r="AU134" s="215" t="s">
        <v>84</v>
      </c>
      <c r="AV134" s="11" t="s">
        <v>81</v>
      </c>
      <c r="AW134" s="11" t="s">
        <v>37</v>
      </c>
      <c r="AX134" s="11" t="s">
        <v>73</v>
      </c>
      <c r="AY134" s="215" t="s">
        <v>137</v>
      </c>
    </row>
    <row r="135" spans="2:65" s="12" customFormat="1" ht="13.5">
      <c r="B135" s="216"/>
      <c r="C135" s="217"/>
      <c r="D135" s="207" t="s">
        <v>146</v>
      </c>
      <c r="E135" s="218" t="s">
        <v>21</v>
      </c>
      <c r="F135" s="219" t="s">
        <v>180</v>
      </c>
      <c r="G135" s="217"/>
      <c r="H135" s="220">
        <v>7</v>
      </c>
      <c r="I135" s="221"/>
      <c r="J135" s="217"/>
      <c r="K135" s="217"/>
      <c r="L135" s="222"/>
      <c r="M135" s="223"/>
      <c r="N135" s="224"/>
      <c r="O135" s="224"/>
      <c r="P135" s="224"/>
      <c r="Q135" s="224"/>
      <c r="R135" s="224"/>
      <c r="S135" s="224"/>
      <c r="T135" s="225"/>
      <c r="AT135" s="226" t="s">
        <v>146</v>
      </c>
      <c r="AU135" s="226" t="s">
        <v>84</v>
      </c>
      <c r="AV135" s="12" t="s">
        <v>84</v>
      </c>
      <c r="AW135" s="12" t="s">
        <v>37</v>
      </c>
      <c r="AX135" s="12" t="s">
        <v>81</v>
      </c>
      <c r="AY135" s="226" t="s">
        <v>137</v>
      </c>
    </row>
    <row r="136" spans="2:65" s="1" customFormat="1" ht="16.5" customHeight="1">
      <c r="B136" s="41"/>
      <c r="C136" s="238" t="s">
        <v>198</v>
      </c>
      <c r="D136" s="238" t="s">
        <v>199</v>
      </c>
      <c r="E136" s="239" t="s">
        <v>200</v>
      </c>
      <c r="F136" s="240" t="s">
        <v>201</v>
      </c>
      <c r="G136" s="241" t="s">
        <v>202</v>
      </c>
      <c r="H136" s="242">
        <v>7</v>
      </c>
      <c r="I136" s="243"/>
      <c r="J136" s="244">
        <f>ROUND(I136*H136,2)</f>
        <v>0</v>
      </c>
      <c r="K136" s="240" t="s">
        <v>21</v>
      </c>
      <c r="L136" s="245"/>
      <c r="M136" s="246" t="s">
        <v>21</v>
      </c>
      <c r="N136" s="247" t="s">
        <v>44</v>
      </c>
      <c r="O136" s="42"/>
      <c r="P136" s="202">
        <f>O136*H136</f>
        <v>0</v>
      </c>
      <c r="Q136" s="202">
        <v>2.2999999999999998</v>
      </c>
      <c r="R136" s="202">
        <f>Q136*H136</f>
        <v>16.099999999999998</v>
      </c>
      <c r="S136" s="202">
        <v>0</v>
      </c>
      <c r="T136" s="203">
        <f>S136*H136</f>
        <v>0</v>
      </c>
      <c r="AR136" s="23" t="s">
        <v>192</v>
      </c>
      <c r="AT136" s="23" t="s">
        <v>199</v>
      </c>
      <c r="AU136" s="23" t="s">
        <v>84</v>
      </c>
      <c r="AY136" s="23" t="s">
        <v>137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23" t="s">
        <v>81</v>
      </c>
      <c r="BK136" s="204">
        <f>ROUND(I136*H136,2)</f>
        <v>0</v>
      </c>
      <c r="BL136" s="23" t="s">
        <v>144</v>
      </c>
      <c r="BM136" s="23" t="s">
        <v>203</v>
      </c>
    </row>
    <row r="137" spans="2:65" s="1" customFormat="1" ht="16.5" customHeight="1">
      <c r="B137" s="41"/>
      <c r="C137" s="193" t="s">
        <v>204</v>
      </c>
      <c r="D137" s="193" t="s">
        <v>139</v>
      </c>
      <c r="E137" s="194" t="s">
        <v>205</v>
      </c>
      <c r="F137" s="195" t="s">
        <v>206</v>
      </c>
      <c r="G137" s="196" t="s">
        <v>142</v>
      </c>
      <c r="H137" s="197">
        <v>5.0890000000000004</v>
      </c>
      <c r="I137" s="198"/>
      <c r="J137" s="199">
        <f>ROUND(I137*H137,2)</f>
        <v>0</v>
      </c>
      <c r="K137" s="195" t="s">
        <v>143</v>
      </c>
      <c r="L137" s="61"/>
      <c r="M137" s="200" t="s">
        <v>21</v>
      </c>
      <c r="N137" s="201" t="s">
        <v>44</v>
      </c>
      <c r="O137" s="42"/>
      <c r="P137" s="202">
        <f>O137*H137</f>
        <v>0</v>
      </c>
      <c r="Q137" s="202">
        <v>2.4533999999999998</v>
      </c>
      <c r="R137" s="202">
        <f>Q137*H137</f>
        <v>12.485352600000001</v>
      </c>
      <c r="S137" s="202">
        <v>0</v>
      </c>
      <c r="T137" s="203">
        <f>S137*H137</f>
        <v>0</v>
      </c>
      <c r="AR137" s="23" t="s">
        <v>144</v>
      </c>
      <c r="AT137" s="23" t="s">
        <v>139</v>
      </c>
      <c r="AU137" s="23" t="s">
        <v>84</v>
      </c>
      <c r="AY137" s="23" t="s">
        <v>137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23" t="s">
        <v>81</v>
      </c>
      <c r="BK137" s="204">
        <f>ROUND(I137*H137,2)</f>
        <v>0</v>
      </c>
      <c r="BL137" s="23" t="s">
        <v>144</v>
      </c>
      <c r="BM137" s="23" t="s">
        <v>207</v>
      </c>
    </row>
    <row r="138" spans="2:65" s="11" customFormat="1" ht="13.5">
      <c r="B138" s="205"/>
      <c r="C138" s="206"/>
      <c r="D138" s="207" t="s">
        <v>146</v>
      </c>
      <c r="E138" s="208" t="s">
        <v>21</v>
      </c>
      <c r="F138" s="209" t="s">
        <v>208</v>
      </c>
      <c r="G138" s="206"/>
      <c r="H138" s="208" t="s">
        <v>21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146</v>
      </c>
      <c r="AU138" s="215" t="s">
        <v>84</v>
      </c>
      <c r="AV138" s="11" t="s">
        <v>81</v>
      </c>
      <c r="AW138" s="11" t="s">
        <v>37</v>
      </c>
      <c r="AX138" s="11" t="s">
        <v>73</v>
      </c>
      <c r="AY138" s="215" t="s">
        <v>137</v>
      </c>
    </row>
    <row r="139" spans="2:65" s="12" customFormat="1" ht="13.5">
      <c r="B139" s="216"/>
      <c r="C139" s="217"/>
      <c r="D139" s="207" t="s">
        <v>146</v>
      </c>
      <c r="E139" s="218" t="s">
        <v>21</v>
      </c>
      <c r="F139" s="219" t="s">
        <v>209</v>
      </c>
      <c r="G139" s="217"/>
      <c r="H139" s="220">
        <v>0.96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146</v>
      </c>
      <c r="AU139" s="226" t="s">
        <v>84</v>
      </c>
      <c r="AV139" s="12" t="s">
        <v>84</v>
      </c>
      <c r="AW139" s="12" t="s">
        <v>37</v>
      </c>
      <c r="AX139" s="12" t="s">
        <v>73</v>
      </c>
      <c r="AY139" s="226" t="s">
        <v>137</v>
      </c>
    </row>
    <row r="140" spans="2:65" s="12" customFormat="1" ht="13.5">
      <c r="B140" s="216"/>
      <c r="C140" s="217"/>
      <c r="D140" s="207" t="s">
        <v>146</v>
      </c>
      <c r="E140" s="218" t="s">
        <v>21</v>
      </c>
      <c r="F140" s="219" t="s">
        <v>210</v>
      </c>
      <c r="G140" s="217"/>
      <c r="H140" s="220">
        <v>1.95</v>
      </c>
      <c r="I140" s="221"/>
      <c r="J140" s="217"/>
      <c r="K140" s="217"/>
      <c r="L140" s="222"/>
      <c r="M140" s="223"/>
      <c r="N140" s="224"/>
      <c r="O140" s="224"/>
      <c r="P140" s="224"/>
      <c r="Q140" s="224"/>
      <c r="R140" s="224"/>
      <c r="S140" s="224"/>
      <c r="T140" s="225"/>
      <c r="AT140" s="226" t="s">
        <v>146</v>
      </c>
      <c r="AU140" s="226" t="s">
        <v>84</v>
      </c>
      <c r="AV140" s="12" t="s">
        <v>84</v>
      </c>
      <c r="AW140" s="12" t="s">
        <v>37</v>
      </c>
      <c r="AX140" s="12" t="s">
        <v>73</v>
      </c>
      <c r="AY140" s="226" t="s">
        <v>137</v>
      </c>
    </row>
    <row r="141" spans="2:65" s="11" customFormat="1" ht="13.5">
      <c r="B141" s="205"/>
      <c r="C141" s="206"/>
      <c r="D141" s="207" t="s">
        <v>146</v>
      </c>
      <c r="E141" s="208" t="s">
        <v>21</v>
      </c>
      <c r="F141" s="209" t="s">
        <v>211</v>
      </c>
      <c r="G141" s="206"/>
      <c r="H141" s="208" t="s">
        <v>21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146</v>
      </c>
      <c r="AU141" s="215" t="s">
        <v>84</v>
      </c>
      <c r="AV141" s="11" t="s">
        <v>81</v>
      </c>
      <c r="AW141" s="11" t="s">
        <v>37</v>
      </c>
      <c r="AX141" s="11" t="s">
        <v>73</v>
      </c>
      <c r="AY141" s="215" t="s">
        <v>137</v>
      </c>
    </row>
    <row r="142" spans="2:65" s="12" customFormat="1" ht="13.5">
      <c r="B142" s="216"/>
      <c r="C142" s="217"/>
      <c r="D142" s="207" t="s">
        <v>146</v>
      </c>
      <c r="E142" s="218" t="s">
        <v>21</v>
      </c>
      <c r="F142" s="219" t="s">
        <v>212</v>
      </c>
      <c r="G142" s="217"/>
      <c r="H142" s="220">
        <v>2.1789999999999998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146</v>
      </c>
      <c r="AU142" s="226" t="s">
        <v>84</v>
      </c>
      <c r="AV142" s="12" t="s">
        <v>84</v>
      </c>
      <c r="AW142" s="12" t="s">
        <v>37</v>
      </c>
      <c r="AX142" s="12" t="s">
        <v>73</v>
      </c>
      <c r="AY142" s="226" t="s">
        <v>137</v>
      </c>
    </row>
    <row r="143" spans="2:65" s="13" customFormat="1" ht="13.5">
      <c r="B143" s="227"/>
      <c r="C143" s="228"/>
      <c r="D143" s="207" t="s">
        <v>146</v>
      </c>
      <c r="E143" s="229" t="s">
        <v>21</v>
      </c>
      <c r="F143" s="230" t="s">
        <v>150</v>
      </c>
      <c r="G143" s="228"/>
      <c r="H143" s="231">
        <v>5.0890000000000004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AT143" s="237" t="s">
        <v>146</v>
      </c>
      <c r="AU143" s="237" t="s">
        <v>84</v>
      </c>
      <c r="AV143" s="13" t="s">
        <v>144</v>
      </c>
      <c r="AW143" s="13" t="s">
        <v>37</v>
      </c>
      <c r="AX143" s="13" t="s">
        <v>81</v>
      </c>
      <c r="AY143" s="237" t="s">
        <v>137</v>
      </c>
    </row>
    <row r="144" spans="2:65" s="1" customFormat="1" ht="16.5" customHeight="1">
      <c r="B144" s="41"/>
      <c r="C144" s="193" t="s">
        <v>213</v>
      </c>
      <c r="D144" s="193" t="s">
        <v>139</v>
      </c>
      <c r="E144" s="194" t="s">
        <v>214</v>
      </c>
      <c r="F144" s="195" t="s">
        <v>215</v>
      </c>
      <c r="G144" s="196" t="s">
        <v>170</v>
      </c>
      <c r="H144" s="197">
        <v>51.38</v>
      </c>
      <c r="I144" s="198"/>
      <c r="J144" s="199">
        <f>ROUND(I144*H144,2)</f>
        <v>0</v>
      </c>
      <c r="K144" s="195" t="s">
        <v>143</v>
      </c>
      <c r="L144" s="61"/>
      <c r="M144" s="200" t="s">
        <v>21</v>
      </c>
      <c r="N144" s="201" t="s">
        <v>44</v>
      </c>
      <c r="O144" s="42"/>
      <c r="P144" s="202">
        <f>O144*H144</f>
        <v>0</v>
      </c>
      <c r="Q144" s="202">
        <v>5.1900000000000002E-3</v>
      </c>
      <c r="R144" s="202">
        <f>Q144*H144</f>
        <v>0.26666220000000002</v>
      </c>
      <c r="S144" s="202">
        <v>0</v>
      </c>
      <c r="T144" s="203">
        <f>S144*H144</f>
        <v>0</v>
      </c>
      <c r="AR144" s="23" t="s">
        <v>144</v>
      </c>
      <c r="AT144" s="23" t="s">
        <v>139</v>
      </c>
      <c r="AU144" s="23" t="s">
        <v>84</v>
      </c>
      <c r="AY144" s="23" t="s">
        <v>137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23" t="s">
        <v>81</v>
      </c>
      <c r="BK144" s="204">
        <f>ROUND(I144*H144,2)</f>
        <v>0</v>
      </c>
      <c r="BL144" s="23" t="s">
        <v>144</v>
      </c>
      <c r="BM144" s="23" t="s">
        <v>216</v>
      </c>
    </row>
    <row r="145" spans="2:65" s="11" customFormat="1" ht="13.5">
      <c r="B145" s="205"/>
      <c r="C145" s="206"/>
      <c r="D145" s="207" t="s">
        <v>146</v>
      </c>
      <c r="E145" s="208" t="s">
        <v>21</v>
      </c>
      <c r="F145" s="209" t="s">
        <v>208</v>
      </c>
      <c r="G145" s="206"/>
      <c r="H145" s="208" t="s">
        <v>21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146</v>
      </c>
      <c r="AU145" s="215" t="s">
        <v>84</v>
      </c>
      <c r="AV145" s="11" t="s">
        <v>81</v>
      </c>
      <c r="AW145" s="11" t="s">
        <v>37</v>
      </c>
      <c r="AX145" s="11" t="s">
        <v>73</v>
      </c>
      <c r="AY145" s="215" t="s">
        <v>137</v>
      </c>
    </row>
    <row r="146" spans="2:65" s="12" customFormat="1" ht="13.5">
      <c r="B146" s="216"/>
      <c r="C146" s="217"/>
      <c r="D146" s="207" t="s">
        <v>146</v>
      </c>
      <c r="E146" s="218" t="s">
        <v>21</v>
      </c>
      <c r="F146" s="219" t="s">
        <v>217</v>
      </c>
      <c r="G146" s="217"/>
      <c r="H146" s="220">
        <v>8</v>
      </c>
      <c r="I146" s="221"/>
      <c r="J146" s="217"/>
      <c r="K146" s="217"/>
      <c r="L146" s="222"/>
      <c r="M146" s="223"/>
      <c r="N146" s="224"/>
      <c r="O146" s="224"/>
      <c r="P146" s="224"/>
      <c r="Q146" s="224"/>
      <c r="R146" s="224"/>
      <c r="S146" s="224"/>
      <c r="T146" s="225"/>
      <c r="AT146" s="226" t="s">
        <v>146</v>
      </c>
      <c r="AU146" s="226" t="s">
        <v>84</v>
      </c>
      <c r="AV146" s="12" t="s">
        <v>84</v>
      </c>
      <c r="AW146" s="12" t="s">
        <v>37</v>
      </c>
      <c r="AX146" s="12" t="s">
        <v>73</v>
      </c>
      <c r="AY146" s="226" t="s">
        <v>137</v>
      </c>
    </row>
    <row r="147" spans="2:65" s="12" customFormat="1" ht="13.5">
      <c r="B147" s="216"/>
      <c r="C147" s="217"/>
      <c r="D147" s="207" t="s">
        <v>146</v>
      </c>
      <c r="E147" s="218" t="s">
        <v>21</v>
      </c>
      <c r="F147" s="219" t="s">
        <v>218</v>
      </c>
      <c r="G147" s="217"/>
      <c r="H147" s="220">
        <v>16.25</v>
      </c>
      <c r="I147" s="221"/>
      <c r="J147" s="217"/>
      <c r="K147" s="217"/>
      <c r="L147" s="222"/>
      <c r="M147" s="223"/>
      <c r="N147" s="224"/>
      <c r="O147" s="224"/>
      <c r="P147" s="224"/>
      <c r="Q147" s="224"/>
      <c r="R147" s="224"/>
      <c r="S147" s="224"/>
      <c r="T147" s="225"/>
      <c r="AT147" s="226" t="s">
        <v>146</v>
      </c>
      <c r="AU147" s="226" t="s">
        <v>84</v>
      </c>
      <c r="AV147" s="12" t="s">
        <v>84</v>
      </c>
      <c r="AW147" s="12" t="s">
        <v>37</v>
      </c>
      <c r="AX147" s="12" t="s">
        <v>73</v>
      </c>
      <c r="AY147" s="226" t="s">
        <v>137</v>
      </c>
    </row>
    <row r="148" spans="2:65" s="11" customFormat="1" ht="13.5">
      <c r="B148" s="205"/>
      <c r="C148" s="206"/>
      <c r="D148" s="207" t="s">
        <v>146</v>
      </c>
      <c r="E148" s="208" t="s">
        <v>21</v>
      </c>
      <c r="F148" s="209" t="s">
        <v>211</v>
      </c>
      <c r="G148" s="206"/>
      <c r="H148" s="208" t="s">
        <v>21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146</v>
      </c>
      <c r="AU148" s="215" t="s">
        <v>84</v>
      </c>
      <c r="AV148" s="11" t="s">
        <v>81</v>
      </c>
      <c r="AW148" s="11" t="s">
        <v>37</v>
      </c>
      <c r="AX148" s="11" t="s">
        <v>73</v>
      </c>
      <c r="AY148" s="215" t="s">
        <v>137</v>
      </c>
    </row>
    <row r="149" spans="2:65" s="12" customFormat="1" ht="13.5">
      <c r="B149" s="216"/>
      <c r="C149" s="217"/>
      <c r="D149" s="207" t="s">
        <v>146</v>
      </c>
      <c r="E149" s="218" t="s">
        <v>21</v>
      </c>
      <c r="F149" s="219" t="s">
        <v>219</v>
      </c>
      <c r="G149" s="217"/>
      <c r="H149" s="220">
        <v>17.43</v>
      </c>
      <c r="I149" s="221"/>
      <c r="J149" s="217"/>
      <c r="K149" s="217"/>
      <c r="L149" s="222"/>
      <c r="M149" s="223"/>
      <c r="N149" s="224"/>
      <c r="O149" s="224"/>
      <c r="P149" s="224"/>
      <c r="Q149" s="224"/>
      <c r="R149" s="224"/>
      <c r="S149" s="224"/>
      <c r="T149" s="225"/>
      <c r="AT149" s="226" t="s">
        <v>146</v>
      </c>
      <c r="AU149" s="226" t="s">
        <v>84</v>
      </c>
      <c r="AV149" s="12" t="s">
        <v>84</v>
      </c>
      <c r="AW149" s="12" t="s">
        <v>37</v>
      </c>
      <c r="AX149" s="12" t="s">
        <v>73</v>
      </c>
      <c r="AY149" s="226" t="s">
        <v>137</v>
      </c>
    </row>
    <row r="150" spans="2:65" s="11" customFormat="1" ht="13.5">
      <c r="B150" s="205"/>
      <c r="C150" s="206"/>
      <c r="D150" s="207" t="s">
        <v>146</v>
      </c>
      <c r="E150" s="208" t="s">
        <v>21</v>
      </c>
      <c r="F150" s="209" t="s">
        <v>220</v>
      </c>
      <c r="G150" s="206"/>
      <c r="H150" s="208" t="s">
        <v>21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146</v>
      </c>
      <c r="AU150" s="215" t="s">
        <v>84</v>
      </c>
      <c r="AV150" s="11" t="s">
        <v>81</v>
      </c>
      <c r="AW150" s="11" t="s">
        <v>37</v>
      </c>
      <c r="AX150" s="11" t="s">
        <v>73</v>
      </c>
      <c r="AY150" s="215" t="s">
        <v>137</v>
      </c>
    </row>
    <row r="151" spans="2:65" s="12" customFormat="1" ht="13.5">
      <c r="B151" s="216"/>
      <c r="C151" s="217"/>
      <c r="D151" s="207" t="s">
        <v>146</v>
      </c>
      <c r="E151" s="218" t="s">
        <v>21</v>
      </c>
      <c r="F151" s="219" t="s">
        <v>221</v>
      </c>
      <c r="G151" s="217"/>
      <c r="H151" s="220">
        <v>3.2</v>
      </c>
      <c r="I151" s="221"/>
      <c r="J151" s="217"/>
      <c r="K151" s="217"/>
      <c r="L151" s="222"/>
      <c r="M151" s="223"/>
      <c r="N151" s="224"/>
      <c r="O151" s="224"/>
      <c r="P151" s="224"/>
      <c r="Q151" s="224"/>
      <c r="R151" s="224"/>
      <c r="S151" s="224"/>
      <c r="T151" s="225"/>
      <c r="AT151" s="226" t="s">
        <v>146</v>
      </c>
      <c r="AU151" s="226" t="s">
        <v>84</v>
      </c>
      <c r="AV151" s="12" t="s">
        <v>84</v>
      </c>
      <c r="AW151" s="12" t="s">
        <v>37</v>
      </c>
      <c r="AX151" s="12" t="s">
        <v>73</v>
      </c>
      <c r="AY151" s="226" t="s">
        <v>137</v>
      </c>
    </row>
    <row r="152" spans="2:65" s="12" customFormat="1" ht="13.5">
      <c r="B152" s="216"/>
      <c r="C152" s="217"/>
      <c r="D152" s="207" t="s">
        <v>146</v>
      </c>
      <c r="E152" s="218" t="s">
        <v>21</v>
      </c>
      <c r="F152" s="219" t="s">
        <v>222</v>
      </c>
      <c r="G152" s="217"/>
      <c r="H152" s="220">
        <v>6.5</v>
      </c>
      <c r="I152" s="221"/>
      <c r="J152" s="217"/>
      <c r="K152" s="217"/>
      <c r="L152" s="222"/>
      <c r="M152" s="223"/>
      <c r="N152" s="224"/>
      <c r="O152" s="224"/>
      <c r="P152" s="224"/>
      <c r="Q152" s="224"/>
      <c r="R152" s="224"/>
      <c r="S152" s="224"/>
      <c r="T152" s="225"/>
      <c r="AT152" s="226" t="s">
        <v>146</v>
      </c>
      <c r="AU152" s="226" t="s">
        <v>84</v>
      </c>
      <c r="AV152" s="12" t="s">
        <v>84</v>
      </c>
      <c r="AW152" s="12" t="s">
        <v>37</v>
      </c>
      <c r="AX152" s="12" t="s">
        <v>73</v>
      </c>
      <c r="AY152" s="226" t="s">
        <v>137</v>
      </c>
    </row>
    <row r="153" spans="2:65" s="13" customFormat="1" ht="13.5">
      <c r="B153" s="227"/>
      <c r="C153" s="228"/>
      <c r="D153" s="207" t="s">
        <v>146</v>
      </c>
      <c r="E153" s="229" t="s">
        <v>21</v>
      </c>
      <c r="F153" s="230" t="s">
        <v>150</v>
      </c>
      <c r="G153" s="228"/>
      <c r="H153" s="231">
        <v>51.38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AT153" s="237" t="s">
        <v>146</v>
      </c>
      <c r="AU153" s="237" t="s">
        <v>84</v>
      </c>
      <c r="AV153" s="13" t="s">
        <v>144</v>
      </c>
      <c r="AW153" s="13" t="s">
        <v>37</v>
      </c>
      <c r="AX153" s="13" t="s">
        <v>81</v>
      </c>
      <c r="AY153" s="237" t="s">
        <v>137</v>
      </c>
    </row>
    <row r="154" spans="2:65" s="1" customFormat="1" ht="16.5" customHeight="1">
      <c r="B154" s="41"/>
      <c r="C154" s="193" t="s">
        <v>223</v>
      </c>
      <c r="D154" s="193" t="s">
        <v>139</v>
      </c>
      <c r="E154" s="194" t="s">
        <v>224</v>
      </c>
      <c r="F154" s="195" t="s">
        <v>225</v>
      </c>
      <c r="G154" s="196" t="s">
        <v>170</v>
      </c>
      <c r="H154" s="197">
        <v>51.38</v>
      </c>
      <c r="I154" s="198"/>
      <c r="J154" s="199">
        <f>ROUND(I154*H154,2)</f>
        <v>0</v>
      </c>
      <c r="K154" s="195" t="s">
        <v>143</v>
      </c>
      <c r="L154" s="61"/>
      <c r="M154" s="200" t="s">
        <v>21</v>
      </c>
      <c r="N154" s="201" t="s">
        <v>44</v>
      </c>
      <c r="O154" s="42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AR154" s="23" t="s">
        <v>144</v>
      </c>
      <c r="AT154" s="23" t="s">
        <v>139</v>
      </c>
      <c r="AU154" s="23" t="s">
        <v>84</v>
      </c>
      <c r="AY154" s="23" t="s">
        <v>137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23" t="s">
        <v>81</v>
      </c>
      <c r="BK154" s="204">
        <f>ROUND(I154*H154,2)</f>
        <v>0</v>
      </c>
      <c r="BL154" s="23" t="s">
        <v>144</v>
      </c>
      <c r="BM154" s="23" t="s">
        <v>226</v>
      </c>
    </row>
    <row r="155" spans="2:65" s="1" customFormat="1" ht="16.5" customHeight="1">
      <c r="B155" s="41"/>
      <c r="C155" s="193" t="s">
        <v>227</v>
      </c>
      <c r="D155" s="193" t="s">
        <v>139</v>
      </c>
      <c r="E155" s="194" t="s">
        <v>228</v>
      </c>
      <c r="F155" s="195" t="s">
        <v>229</v>
      </c>
      <c r="G155" s="196" t="s">
        <v>157</v>
      </c>
      <c r="H155" s="197">
        <v>0.39500000000000002</v>
      </c>
      <c r="I155" s="198"/>
      <c r="J155" s="199">
        <f>ROUND(I155*H155,2)</f>
        <v>0</v>
      </c>
      <c r="K155" s="195" t="s">
        <v>143</v>
      </c>
      <c r="L155" s="61"/>
      <c r="M155" s="200" t="s">
        <v>21</v>
      </c>
      <c r="N155" s="201" t="s">
        <v>44</v>
      </c>
      <c r="O155" s="42"/>
      <c r="P155" s="202">
        <f>O155*H155</f>
        <v>0</v>
      </c>
      <c r="Q155" s="202">
        <v>1.0525599999999999</v>
      </c>
      <c r="R155" s="202">
        <f>Q155*H155</f>
        <v>0.4157612</v>
      </c>
      <c r="S155" s="202">
        <v>0</v>
      </c>
      <c r="T155" s="203">
        <f>S155*H155</f>
        <v>0</v>
      </c>
      <c r="AR155" s="23" t="s">
        <v>144</v>
      </c>
      <c r="AT155" s="23" t="s">
        <v>139</v>
      </c>
      <c r="AU155" s="23" t="s">
        <v>84</v>
      </c>
      <c r="AY155" s="23" t="s">
        <v>137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3" t="s">
        <v>81</v>
      </c>
      <c r="BK155" s="204">
        <f>ROUND(I155*H155,2)</f>
        <v>0</v>
      </c>
      <c r="BL155" s="23" t="s">
        <v>144</v>
      </c>
      <c r="BM155" s="23" t="s">
        <v>230</v>
      </c>
    </row>
    <row r="156" spans="2:65" s="11" customFormat="1" ht="13.5">
      <c r="B156" s="205"/>
      <c r="C156" s="206"/>
      <c r="D156" s="207" t="s">
        <v>146</v>
      </c>
      <c r="E156" s="208" t="s">
        <v>21</v>
      </c>
      <c r="F156" s="209" t="s">
        <v>231</v>
      </c>
      <c r="G156" s="206"/>
      <c r="H156" s="208" t="s">
        <v>21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146</v>
      </c>
      <c r="AU156" s="215" t="s">
        <v>84</v>
      </c>
      <c r="AV156" s="11" t="s">
        <v>81</v>
      </c>
      <c r="AW156" s="11" t="s">
        <v>37</v>
      </c>
      <c r="AX156" s="11" t="s">
        <v>73</v>
      </c>
      <c r="AY156" s="215" t="s">
        <v>137</v>
      </c>
    </row>
    <row r="157" spans="2:65" s="11" customFormat="1" ht="13.5">
      <c r="B157" s="205"/>
      <c r="C157" s="206"/>
      <c r="D157" s="207" t="s">
        <v>146</v>
      </c>
      <c r="E157" s="208" t="s">
        <v>21</v>
      </c>
      <c r="F157" s="209" t="s">
        <v>232</v>
      </c>
      <c r="G157" s="206"/>
      <c r="H157" s="208" t="s">
        <v>21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146</v>
      </c>
      <c r="AU157" s="215" t="s">
        <v>84</v>
      </c>
      <c r="AV157" s="11" t="s">
        <v>81</v>
      </c>
      <c r="AW157" s="11" t="s">
        <v>37</v>
      </c>
      <c r="AX157" s="11" t="s">
        <v>73</v>
      </c>
      <c r="AY157" s="215" t="s">
        <v>137</v>
      </c>
    </row>
    <row r="158" spans="2:65" s="12" customFormat="1" ht="13.5">
      <c r="B158" s="216"/>
      <c r="C158" s="217"/>
      <c r="D158" s="207" t="s">
        <v>146</v>
      </c>
      <c r="E158" s="218" t="s">
        <v>21</v>
      </c>
      <c r="F158" s="219" t="s">
        <v>233</v>
      </c>
      <c r="G158" s="217"/>
      <c r="H158" s="220">
        <v>0.27200000000000002</v>
      </c>
      <c r="I158" s="221"/>
      <c r="J158" s="217"/>
      <c r="K158" s="217"/>
      <c r="L158" s="222"/>
      <c r="M158" s="223"/>
      <c r="N158" s="224"/>
      <c r="O158" s="224"/>
      <c r="P158" s="224"/>
      <c r="Q158" s="224"/>
      <c r="R158" s="224"/>
      <c r="S158" s="224"/>
      <c r="T158" s="225"/>
      <c r="AT158" s="226" t="s">
        <v>146</v>
      </c>
      <c r="AU158" s="226" t="s">
        <v>84</v>
      </c>
      <c r="AV158" s="12" t="s">
        <v>84</v>
      </c>
      <c r="AW158" s="12" t="s">
        <v>37</v>
      </c>
      <c r="AX158" s="12" t="s">
        <v>73</v>
      </c>
      <c r="AY158" s="226" t="s">
        <v>137</v>
      </c>
    </row>
    <row r="159" spans="2:65" s="11" customFormat="1" ht="13.5">
      <c r="B159" s="205"/>
      <c r="C159" s="206"/>
      <c r="D159" s="207" t="s">
        <v>146</v>
      </c>
      <c r="E159" s="208" t="s">
        <v>21</v>
      </c>
      <c r="F159" s="209" t="s">
        <v>234</v>
      </c>
      <c r="G159" s="206"/>
      <c r="H159" s="208" t="s">
        <v>21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146</v>
      </c>
      <c r="AU159" s="215" t="s">
        <v>84</v>
      </c>
      <c r="AV159" s="11" t="s">
        <v>81</v>
      </c>
      <c r="AW159" s="11" t="s">
        <v>37</v>
      </c>
      <c r="AX159" s="11" t="s">
        <v>73</v>
      </c>
      <c r="AY159" s="215" t="s">
        <v>137</v>
      </c>
    </row>
    <row r="160" spans="2:65" s="12" customFormat="1" ht="13.5">
      <c r="B160" s="216"/>
      <c r="C160" s="217"/>
      <c r="D160" s="207" t="s">
        <v>146</v>
      </c>
      <c r="E160" s="218" t="s">
        <v>21</v>
      </c>
      <c r="F160" s="219" t="s">
        <v>235</v>
      </c>
      <c r="G160" s="217"/>
      <c r="H160" s="220">
        <v>0.123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146</v>
      </c>
      <c r="AU160" s="226" t="s">
        <v>84</v>
      </c>
      <c r="AV160" s="12" t="s">
        <v>84</v>
      </c>
      <c r="AW160" s="12" t="s">
        <v>37</v>
      </c>
      <c r="AX160" s="12" t="s">
        <v>73</v>
      </c>
      <c r="AY160" s="226" t="s">
        <v>137</v>
      </c>
    </row>
    <row r="161" spans="2:65" s="13" customFormat="1" ht="13.5">
      <c r="B161" s="227"/>
      <c r="C161" s="228"/>
      <c r="D161" s="207" t="s">
        <v>146</v>
      </c>
      <c r="E161" s="229" t="s">
        <v>21</v>
      </c>
      <c r="F161" s="230" t="s">
        <v>150</v>
      </c>
      <c r="G161" s="228"/>
      <c r="H161" s="231">
        <v>0.39500000000000002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AT161" s="237" t="s">
        <v>146</v>
      </c>
      <c r="AU161" s="237" t="s">
        <v>84</v>
      </c>
      <c r="AV161" s="13" t="s">
        <v>144</v>
      </c>
      <c r="AW161" s="13" t="s">
        <v>37</v>
      </c>
      <c r="AX161" s="13" t="s">
        <v>81</v>
      </c>
      <c r="AY161" s="237" t="s">
        <v>137</v>
      </c>
    </row>
    <row r="162" spans="2:65" s="10" customFormat="1" ht="29.85" customHeight="1">
      <c r="B162" s="177"/>
      <c r="C162" s="178"/>
      <c r="D162" s="179" t="s">
        <v>72</v>
      </c>
      <c r="E162" s="191" t="s">
        <v>175</v>
      </c>
      <c r="F162" s="191" t="s">
        <v>236</v>
      </c>
      <c r="G162" s="178"/>
      <c r="H162" s="178"/>
      <c r="I162" s="181"/>
      <c r="J162" s="192">
        <f>BK162</f>
        <v>0</v>
      </c>
      <c r="K162" s="178"/>
      <c r="L162" s="183"/>
      <c r="M162" s="184"/>
      <c r="N162" s="185"/>
      <c r="O162" s="185"/>
      <c r="P162" s="186">
        <f>SUM(P163:P212)</f>
        <v>0</v>
      </c>
      <c r="Q162" s="185"/>
      <c r="R162" s="186">
        <f>SUM(R163:R212)</f>
        <v>15.758383650000001</v>
      </c>
      <c r="S162" s="185"/>
      <c r="T162" s="187">
        <f>SUM(T163:T212)</f>
        <v>0</v>
      </c>
      <c r="AR162" s="188" t="s">
        <v>81</v>
      </c>
      <c r="AT162" s="189" t="s">
        <v>72</v>
      </c>
      <c r="AU162" s="189" t="s">
        <v>81</v>
      </c>
      <c r="AY162" s="188" t="s">
        <v>137</v>
      </c>
      <c r="BK162" s="190">
        <f>SUM(BK163:BK212)</f>
        <v>0</v>
      </c>
    </row>
    <row r="163" spans="2:65" s="1" customFormat="1" ht="16.5" customHeight="1">
      <c r="B163" s="41"/>
      <c r="C163" s="193" t="s">
        <v>237</v>
      </c>
      <c r="D163" s="193" t="s">
        <v>139</v>
      </c>
      <c r="E163" s="194" t="s">
        <v>238</v>
      </c>
      <c r="F163" s="195" t="s">
        <v>239</v>
      </c>
      <c r="G163" s="196" t="s">
        <v>170</v>
      </c>
      <c r="H163" s="197">
        <v>23.625</v>
      </c>
      <c r="I163" s="198"/>
      <c r="J163" s="199">
        <f>ROUND(I163*H163,2)</f>
        <v>0</v>
      </c>
      <c r="K163" s="195" t="s">
        <v>143</v>
      </c>
      <c r="L163" s="61"/>
      <c r="M163" s="200" t="s">
        <v>21</v>
      </c>
      <c r="N163" s="201" t="s">
        <v>44</v>
      </c>
      <c r="O163" s="42"/>
      <c r="P163" s="202">
        <f>O163*H163</f>
        <v>0</v>
      </c>
      <c r="Q163" s="202">
        <v>6.4999999999999997E-3</v>
      </c>
      <c r="R163" s="202">
        <f>Q163*H163</f>
        <v>0.15356249999999999</v>
      </c>
      <c r="S163" s="202">
        <v>0</v>
      </c>
      <c r="T163" s="203">
        <f>S163*H163</f>
        <v>0</v>
      </c>
      <c r="AR163" s="23" t="s">
        <v>144</v>
      </c>
      <c r="AT163" s="23" t="s">
        <v>139</v>
      </c>
      <c r="AU163" s="23" t="s">
        <v>84</v>
      </c>
      <c r="AY163" s="23" t="s">
        <v>137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23" t="s">
        <v>81</v>
      </c>
      <c r="BK163" s="204">
        <f>ROUND(I163*H163,2)</f>
        <v>0</v>
      </c>
      <c r="BL163" s="23" t="s">
        <v>144</v>
      </c>
      <c r="BM163" s="23" t="s">
        <v>240</v>
      </c>
    </row>
    <row r="164" spans="2:65" s="11" customFormat="1" ht="13.5">
      <c r="B164" s="205"/>
      <c r="C164" s="206"/>
      <c r="D164" s="207" t="s">
        <v>146</v>
      </c>
      <c r="E164" s="208" t="s">
        <v>21</v>
      </c>
      <c r="F164" s="209" t="s">
        <v>241</v>
      </c>
      <c r="G164" s="206"/>
      <c r="H164" s="208" t="s">
        <v>21</v>
      </c>
      <c r="I164" s="210"/>
      <c r="J164" s="206"/>
      <c r="K164" s="206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146</v>
      </c>
      <c r="AU164" s="215" t="s">
        <v>84</v>
      </c>
      <c r="AV164" s="11" t="s">
        <v>81</v>
      </c>
      <c r="AW164" s="11" t="s">
        <v>37</v>
      </c>
      <c r="AX164" s="11" t="s">
        <v>73</v>
      </c>
      <c r="AY164" s="215" t="s">
        <v>137</v>
      </c>
    </row>
    <row r="165" spans="2:65" s="12" customFormat="1" ht="13.5">
      <c r="B165" s="216"/>
      <c r="C165" s="217"/>
      <c r="D165" s="207" t="s">
        <v>146</v>
      </c>
      <c r="E165" s="218" t="s">
        <v>21</v>
      </c>
      <c r="F165" s="219" t="s">
        <v>242</v>
      </c>
      <c r="G165" s="217"/>
      <c r="H165" s="220">
        <v>23.625</v>
      </c>
      <c r="I165" s="221"/>
      <c r="J165" s="217"/>
      <c r="K165" s="217"/>
      <c r="L165" s="222"/>
      <c r="M165" s="223"/>
      <c r="N165" s="224"/>
      <c r="O165" s="224"/>
      <c r="P165" s="224"/>
      <c r="Q165" s="224"/>
      <c r="R165" s="224"/>
      <c r="S165" s="224"/>
      <c r="T165" s="225"/>
      <c r="AT165" s="226" t="s">
        <v>146</v>
      </c>
      <c r="AU165" s="226" t="s">
        <v>84</v>
      </c>
      <c r="AV165" s="12" t="s">
        <v>84</v>
      </c>
      <c r="AW165" s="12" t="s">
        <v>37</v>
      </c>
      <c r="AX165" s="12" t="s">
        <v>81</v>
      </c>
      <c r="AY165" s="226" t="s">
        <v>137</v>
      </c>
    </row>
    <row r="166" spans="2:65" s="1" customFormat="1" ht="25.5" customHeight="1">
      <c r="B166" s="41"/>
      <c r="C166" s="193" t="s">
        <v>10</v>
      </c>
      <c r="D166" s="193" t="s">
        <v>139</v>
      </c>
      <c r="E166" s="194" t="s">
        <v>243</v>
      </c>
      <c r="F166" s="195" t="s">
        <v>244</v>
      </c>
      <c r="G166" s="196" t="s">
        <v>170</v>
      </c>
      <c r="H166" s="197">
        <v>23.625</v>
      </c>
      <c r="I166" s="198"/>
      <c r="J166" s="199">
        <f>ROUND(I166*H166,2)</f>
        <v>0</v>
      </c>
      <c r="K166" s="195" t="s">
        <v>143</v>
      </c>
      <c r="L166" s="61"/>
      <c r="M166" s="200" t="s">
        <v>21</v>
      </c>
      <c r="N166" s="201" t="s">
        <v>44</v>
      </c>
      <c r="O166" s="42"/>
      <c r="P166" s="202">
        <f>O166*H166</f>
        <v>0</v>
      </c>
      <c r="Q166" s="202">
        <v>4.3800000000000002E-3</v>
      </c>
      <c r="R166" s="202">
        <f>Q166*H166</f>
        <v>0.1034775</v>
      </c>
      <c r="S166" s="202">
        <v>0</v>
      </c>
      <c r="T166" s="203">
        <f>S166*H166</f>
        <v>0</v>
      </c>
      <c r="AR166" s="23" t="s">
        <v>144</v>
      </c>
      <c r="AT166" s="23" t="s">
        <v>139</v>
      </c>
      <c r="AU166" s="23" t="s">
        <v>84</v>
      </c>
      <c r="AY166" s="23" t="s">
        <v>137</v>
      </c>
      <c r="BE166" s="204">
        <f>IF(N166="základní",J166,0)</f>
        <v>0</v>
      </c>
      <c r="BF166" s="204">
        <f>IF(N166="snížená",J166,0)</f>
        <v>0</v>
      </c>
      <c r="BG166" s="204">
        <f>IF(N166="zákl. přenesená",J166,0)</f>
        <v>0</v>
      </c>
      <c r="BH166" s="204">
        <f>IF(N166="sníž. přenesená",J166,0)</f>
        <v>0</v>
      </c>
      <c r="BI166" s="204">
        <f>IF(N166="nulová",J166,0)</f>
        <v>0</v>
      </c>
      <c r="BJ166" s="23" t="s">
        <v>81</v>
      </c>
      <c r="BK166" s="204">
        <f>ROUND(I166*H166,2)</f>
        <v>0</v>
      </c>
      <c r="BL166" s="23" t="s">
        <v>144</v>
      </c>
      <c r="BM166" s="23" t="s">
        <v>245</v>
      </c>
    </row>
    <row r="167" spans="2:65" s="11" customFormat="1" ht="13.5">
      <c r="B167" s="205"/>
      <c r="C167" s="206"/>
      <c r="D167" s="207" t="s">
        <v>146</v>
      </c>
      <c r="E167" s="208" t="s">
        <v>21</v>
      </c>
      <c r="F167" s="209" t="s">
        <v>246</v>
      </c>
      <c r="G167" s="206"/>
      <c r="H167" s="208" t="s">
        <v>21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146</v>
      </c>
      <c r="AU167" s="215" t="s">
        <v>84</v>
      </c>
      <c r="AV167" s="11" t="s">
        <v>81</v>
      </c>
      <c r="AW167" s="11" t="s">
        <v>37</v>
      </c>
      <c r="AX167" s="11" t="s">
        <v>73</v>
      </c>
      <c r="AY167" s="215" t="s">
        <v>137</v>
      </c>
    </row>
    <row r="168" spans="2:65" s="12" customFormat="1" ht="13.5">
      <c r="B168" s="216"/>
      <c r="C168" s="217"/>
      <c r="D168" s="207" t="s">
        <v>146</v>
      </c>
      <c r="E168" s="218" t="s">
        <v>21</v>
      </c>
      <c r="F168" s="219" t="s">
        <v>247</v>
      </c>
      <c r="G168" s="217"/>
      <c r="H168" s="220">
        <v>23.625</v>
      </c>
      <c r="I168" s="221"/>
      <c r="J168" s="217"/>
      <c r="K168" s="217"/>
      <c r="L168" s="222"/>
      <c r="M168" s="223"/>
      <c r="N168" s="224"/>
      <c r="O168" s="224"/>
      <c r="P168" s="224"/>
      <c r="Q168" s="224"/>
      <c r="R168" s="224"/>
      <c r="S168" s="224"/>
      <c r="T168" s="225"/>
      <c r="AT168" s="226" t="s">
        <v>146</v>
      </c>
      <c r="AU168" s="226" t="s">
        <v>84</v>
      </c>
      <c r="AV168" s="12" t="s">
        <v>84</v>
      </c>
      <c r="AW168" s="12" t="s">
        <v>37</v>
      </c>
      <c r="AX168" s="12" t="s">
        <v>81</v>
      </c>
      <c r="AY168" s="226" t="s">
        <v>137</v>
      </c>
    </row>
    <row r="169" spans="2:65" s="1" customFormat="1" ht="16.5" customHeight="1">
      <c r="B169" s="41"/>
      <c r="C169" s="193" t="s">
        <v>248</v>
      </c>
      <c r="D169" s="193" t="s">
        <v>139</v>
      </c>
      <c r="E169" s="194" t="s">
        <v>249</v>
      </c>
      <c r="F169" s="195" t="s">
        <v>250</v>
      </c>
      <c r="G169" s="196" t="s">
        <v>170</v>
      </c>
      <c r="H169" s="197">
        <v>23.625</v>
      </c>
      <c r="I169" s="198"/>
      <c r="J169" s="199">
        <f>ROUND(I169*H169,2)</f>
        <v>0</v>
      </c>
      <c r="K169" s="195" t="s">
        <v>143</v>
      </c>
      <c r="L169" s="61"/>
      <c r="M169" s="200" t="s">
        <v>21</v>
      </c>
      <c r="N169" s="201" t="s">
        <v>44</v>
      </c>
      <c r="O169" s="42"/>
      <c r="P169" s="202">
        <f>O169*H169</f>
        <v>0</v>
      </c>
      <c r="Q169" s="202">
        <v>2.3099999999999999E-2</v>
      </c>
      <c r="R169" s="202">
        <f>Q169*H169</f>
        <v>0.54573749999999999</v>
      </c>
      <c r="S169" s="202">
        <v>0</v>
      </c>
      <c r="T169" s="203">
        <f>S169*H169</f>
        <v>0</v>
      </c>
      <c r="AR169" s="23" t="s">
        <v>144</v>
      </c>
      <c r="AT169" s="23" t="s">
        <v>139</v>
      </c>
      <c r="AU169" s="23" t="s">
        <v>84</v>
      </c>
      <c r="AY169" s="23" t="s">
        <v>137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23" t="s">
        <v>81</v>
      </c>
      <c r="BK169" s="204">
        <f>ROUND(I169*H169,2)</f>
        <v>0</v>
      </c>
      <c r="BL169" s="23" t="s">
        <v>144</v>
      </c>
      <c r="BM169" s="23" t="s">
        <v>251</v>
      </c>
    </row>
    <row r="170" spans="2:65" s="11" customFormat="1" ht="13.5">
      <c r="B170" s="205"/>
      <c r="C170" s="206"/>
      <c r="D170" s="207" t="s">
        <v>146</v>
      </c>
      <c r="E170" s="208" t="s">
        <v>21</v>
      </c>
      <c r="F170" s="209" t="s">
        <v>252</v>
      </c>
      <c r="G170" s="206"/>
      <c r="H170" s="208" t="s">
        <v>21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146</v>
      </c>
      <c r="AU170" s="215" t="s">
        <v>84</v>
      </c>
      <c r="AV170" s="11" t="s">
        <v>81</v>
      </c>
      <c r="AW170" s="11" t="s">
        <v>37</v>
      </c>
      <c r="AX170" s="11" t="s">
        <v>73</v>
      </c>
      <c r="AY170" s="215" t="s">
        <v>137</v>
      </c>
    </row>
    <row r="171" spans="2:65" s="12" customFormat="1" ht="13.5">
      <c r="B171" s="216"/>
      <c r="C171" s="217"/>
      <c r="D171" s="207" t="s">
        <v>146</v>
      </c>
      <c r="E171" s="218" t="s">
        <v>21</v>
      </c>
      <c r="F171" s="219" t="s">
        <v>253</v>
      </c>
      <c r="G171" s="217"/>
      <c r="H171" s="220">
        <v>23.625</v>
      </c>
      <c r="I171" s="221"/>
      <c r="J171" s="217"/>
      <c r="K171" s="217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146</v>
      </c>
      <c r="AU171" s="226" t="s">
        <v>84</v>
      </c>
      <c r="AV171" s="12" t="s">
        <v>84</v>
      </c>
      <c r="AW171" s="12" t="s">
        <v>37</v>
      </c>
      <c r="AX171" s="12" t="s">
        <v>81</v>
      </c>
      <c r="AY171" s="226" t="s">
        <v>137</v>
      </c>
    </row>
    <row r="172" spans="2:65" s="1" customFormat="1" ht="25.5" customHeight="1">
      <c r="B172" s="41"/>
      <c r="C172" s="193" t="s">
        <v>254</v>
      </c>
      <c r="D172" s="193" t="s">
        <v>139</v>
      </c>
      <c r="E172" s="194" t="s">
        <v>255</v>
      </c>
      <c r="F172" s="195" t="s">
        <v>256</v>
      </c>
      <c r="G172" s="196" t="s">
        <v>170</v>
      </c>
      <c r="H172" s="197">
        <v>23.625</v>
      </c>
      <c r="I172" s="198"/>
      <c r="J172" s="199">
        <f>ROUND(I172*H172,2)</f>
        <v>0</v>
      </c>
      <c r="K172" s="195" t="s">
        <v>143</v>
      </c>
      <c r="L172" s="61"/>
      <c r="M172" s="200" t="s">
        <v>21</v>
      </c>
      <c r="N172" s="201" t="s">
        <v>44</v>
      </c>
      <c r="O172" s="42"/>
      <c r="P172" s="202">
        <f>O172*H172</f>
        <v>0</v>
      </c>
      <c r="Q172" s="202">
        <v>2.6800000000000001E-3</v>
      </c>
      <c r="R172" s="202">
        <f>Q172*H172</f>
        <v>6.3314999999999996E-2</v>
      </c>
      <c r="S172" s="202">
        <v>0</v>
      </c>
      <c r="T172" s="203">
        <f>S172*H172</f>
        <v>0</v>
      </c>
      <c r="AR172" s="23" t="s">
        <v>144</v>
      </c>
      <c r="AT172" s="23" t="s">
        <v>139</v>
      </c>
      <c r="AU172" s="23" t="s">
        <v>84</v>
      </c>
      <c r="AY172" s="23" t="s">
        <v>137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23" t="s">
        <v>81</v>
      </c>
      <c r="BK172" s="204">
        <f>ROUND(I172*H172,2)</f>
        <v>0</v>
      </c>
      <c r="BL172" s="23" t="s">
        <v>144</v>
      </c>
      <c r="BM172" s="23" t="s">
        <v>257</v>
      </c>
    </row>
    <row r="173" spans="2:65" s="1" customFormat="1" ht="16.5" customHeight="1">
      <c r="B173" s="41"/>
      <c r="C173" s="193" t="s">
        <v>258</v>
      </c>
      <c r="D173" s="193" t="s">
        <v>139</v>
      </c>
      <c r="E173" s="194" t="s">
        <v>259</v>
      </c>
      <c r="F173" s="195" t="s">
        <v>260</v>
      </c>
      <c r="G173" s="196" t="s">
        <v>170</v>
      </c>
      <c r="H173" s="197">
        <v>364.24</v>
      </c>
      <c r="I173" s="198"/>
      <c r="J173" s="199">
        <f>ROUND(I173*H173,2)</f>
        <v>0</v>
      </c>
      <c r="K173" s="195" t="s">
        <v>143</v>
      </c>
      <c r="L173" s="61"/>
      <c r="M173" s="200" t="s">
        <v>21</v>
      </c>
      <c r="N173" s="201" t="s">
        <v>44</v>
      </c>
      <c r="O173" s="42"/>
      <c r="P173" s="202">
        <f>O173*H173</f>
        <v>0</v>
      </c>
      <c r="Q173" s="202">
        <v>6.4999999999999997E-3</v>
      </c>
      <c r="R173" s="202">
        <f>Q173*H173</f>
        <v>2.3675600000000001</v>
      </c>
      <c r="S173" s="202">
        <v>0</v>
      </c>
      <c r="T173" s="203">
        <f>S173*H173</f>
        <v>0</v>
      </c>
      <c r="AR173" s="23" t="s">
        <v>144</v>
      </c>
      <c r="AT173" s="23" t="s">
        <v>139</v>
      </c>
      <c r="AU173" s="23" t="s">
        <v>84</v>
      </c>
      <c r="AY173" s="23" t="s">
        <v>137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3" t="s">
        <v>81</v>
      </c>
      <c r="BK173" s="204">
        <f>ROUND(I173*H173,2)</f>
        <v>0</v>
      </c>
      <c r="BL173" s="23" t="s">
        <v>144</v>
      </c>
      <c r="BM173" s="23" t="s">
        <v>261</v>
      </c>
    </row>
    <row r="174" spans="2:65" s="11" customFormat="1" ht="13.5">
      <c r="B174" s="205"/>
      <c r="C174" s="206"/>
      <c r="D174" s="207" t="s">
        <v>146</v>
      </c>
      <c r="E174" s="208" t="s">
        <v>21</v>
      </c>
      <c r="F174" s="209" t="s">
        <v>262</v>
      </c>
      <c r="G174" s="206"/>
      <c r="H174" s="208" t="s">
        <v>21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146</v>
      </c>
      <c r="AU174" s="215" t="s">
        <v>84</v>
      </c>
      <c r="AV174" s="11" t="s">
        <v>81</v>
      </c>
      <c r="AW174" s="11" t="s">
        <v>37</v>
      </c>
      <c r="AX174" s="11" t="s">
        <v>73</v>
      </c>
      <c r="AY174" s="215" t="s">
        <v>137</v>
      </c>
    </row>
    <row r="175" spans="2:65" s="12" customFormat="1" ht="13.5">
      <c r="B175" s="216"/>
      <c r="C175" s="217"/>
      <c r="D175" s="207" t="s">
        <v>146</v>
      </c>
      <c r="E175" s="218" t="s">
        <v>21</v>
      </c>
      <c r="F175" s="219" t="s">
        <v>263</v>
      </c>
      <c r="G175" s="217"/>
      <c r="H175" s="220">
        <v>364.24</v>
      </c>
      <c r="I175" s="221"/>
      <c r="J175" s="217"/>
      <c r="K175" s="217"/>
      <c r="L175" s="222"/>
      <c r="M175" s="223"/>
      <c r="N175" s="224"/>
      <c r="O175" s="224"/>
      <c r="P175" s="224"/>
      <c r="Q175" s="224"/>
      <c r="R175" s="224"/>
      <c r="S175" s="224"/>
      <c r="T175" s="225"/>
      <c r="AT175" s="226" t="s">
        <v>146</v>
      </c>
      <c r="AU175" s="226" t="s">
        <v>84</v>
      </c>
      <c r="AV175" s="12" t="s">
        <v>84</v>
      </c>
      <c r="AW175" s="12" t="s">
        <v>37</v>
      </c>
      <c r="AX175" s="12" t="s">
        <v>81</v>
      </c>
      <c r="AY175" s="226" t="s">
        <v>137</v>
      </c>
    </row>
    <row r="176" spans="2:65" s="1" customFormat="1" ht="25.5" customHeight="1">
      <c r="B176" s="41"/>
      <c r="C176" s="193" t="s">
        <v>264</v>
      </c>
      <c r="D176" s="193" t="s">
        <v>139</v>
      </c>
      <c r="E176" s="194" t="s">
        <v>265</v>
      </c>
      <c r="F176" s="195" t="s">
        <v>266</v>
      </c>
      <c r="G176" s="196" t="s">
        <v>170</v>
      </c>
      <c r="H176" s="197">
        <v>90.82</v>
      </c>
      <c r="I176" s="198"/>
      <c r="J176" s="199">
        <f>ROUND(I176*H176,2)</f>
        <v>0</v>
      </c>
      <c r="K176" s="195" t="s">
        <v>143</v>
      </c>
      <c r="L176" s="61"/>
      <c r="M176" s="200" t="s">
        <v>21</v>
      </c>
      <c r="N176" s="201" t="s">
        <v>44</v>
      </c>
      <c r="O176" s="42"/>
      <c r="P176" s="202">
        <f>O176*H176</f>
        <v>0</v>
      </c>
      <c r="Q176" s="202">
        <v>4.3800000000000002E-3</v>
      </c>
      <c r="R176" s="202">
        <f>Q176*H176</f>
        <v>0.39779159999999997</v>
      </c>
      <c r="S176" s="202">
        <v>0</v>
      </c>
      <c r="T176" s="203">
        <f>S176*H176</f>
        <v>0</v>
      </c>
      <c r="AR176" s="23" t="s">
        <v>144</v>
      </c>
      <c r="AT176" s="23" t="s">
        <v>139</v>
      </c>
      <c r="AU176" s="23" t="s">
        <v>84</v>
      </c>
      <c r="AY176" s="23" t="s">
        <v>137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23" t="s">
        <v>81</v>
      </c>
      <c r="BK176" s="204">
        <f>ROUND(I176*H176,2)</f>
        <v>0</v>
      </c>
      <c r="BL176" s="23" t="s">
        <v>144</v>
      </c>
      <c r="BM176" s="23" t="s">
        <v>267</v>
      </c>
    </row>
    <row r="177" spans="2:65" s="11" customFormat="1" ht="13.5">
      <c r="B177" s="205"/>
      <c r="C177" s="206"/>
      <c r="D177" s="207" t="s">
        <v>146</v>
      </c>
      <c r="E177" s="208" t="s">
        <v>21</v>
      </c>
      <c r="F177" s="209" t="s">
        <v>246</v>
      </c>
      <c r="G177" s="206"/>
      <c r="H177" s="208" t="s">
        <v>21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146</v>
      </c>
      <c r="AU177" s="215" t="s">
        <v>84</v>
      </c>
      <c r="AV177" s="11" t="s">
        <v>81</v>
      </c>
      <c r="AW177" s="11" t="s">
        <v>37</v>
      </c>
      <c r="AX177" s="11" t="s">
        <v>73</v>
      </c>
      <c r="AY177" s="215" t="s">
        <v>137</v>
      </c>
    </row>
    <row r="178" spans="2:65" s="11" customFormat="1" ht="13.5">
      <c r="B178" s="205"/>
      <c r="C178" s="206"/>
      <c r="D178" s="207" t="s">
        <v>146</v>
      </c>
      <c r="E178" s="208" t="s">
        <v>21</v>
      </c>
      <c r="F178" s="209" t="s">
        <v>268</v>
      </c>
      <c r="G178" s="206"/>
      <c r="H178" s="208" t="s">
        <v>21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146</v>
      </c>
      <c r="AU178" s="215" t="s">
        <v>84</v>
      </c>
      <c r="AV178" s="11" t="s">
        <v>81</v>
      </c>
      <c r="AW178" s="11" t="s">
        <v>37</v>
      </c>
      <c r="AX178" s="11" t="s">
        <v>73</v>
      </c>
      <c r="AY178" s="215" t="s">
        <v>137</v>
      </c>
    </row>
    <row r="179" spans="2:65" s="12" customFormat="1" ht="13.5">
      <c r="B179" s="216"/>
      <c r="C179" s="217"/>
      <c r="D179" s="207" t="s">
        <v>146</v>
      </c>
      <c r="E179" s="218" t="s">
        <v>21</v>
      </c>
      <c r="F179" s="219" t="s">
        <v>269</v>
      </c>
      <c r="G179" s="217"/>
      <c r="H179" s="220">
        <v>41.86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146</v>
      </c>
      <c r="AU179" s="226" t="s">
        <v>84</v>
      </c>
      <c r="AV179" s="12" t="s">
        <v>84</v>
      </c>
      <c r="AW179" s="12" t="s">
        <v>37</v>
      </c>
      <c r="AX179" s="12" t="s">
        <v>73</v>
      </c>
      <c r="AY179" s="226" t="s">
        <v>137</v>
      </c>
    </row>
    <row r="180" spans="2:65" s="11" customFormat="1" ht="13.5">
      <c r="B180" s="205"/>
      <c r="C180" s="206"/>
      <c r="D180" s="207" t="s">
        <v>146</v>
      </c>
      <c r="E180" s="208" t="s">
        <v>21</v>
      </c>
      <c r="F180" s="209" t="s">
        <v>270</v>
      </c>
      <c r="G180" s="206"/>
      <c r="H180" s="208" t="s">
        <v>21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146</v>
      </c>
      <c r="AU180" s="215" t="s">
        <v>84</v>
      </c>
      <c r="AV180" s="11" t="s">
        <v>81</v>
      </c>
      <c r="AW180" s="11" t="s">
        <v>37</v>
      </c>
      <c r="AX180" s="11" t="s">
        <v>73</v>
      </c>
      <c r="AY180" s="215" t="s">
        <v>137</v>
      </c>
    </row>
    <row r="181" spans="2:65" s="12" customFormat="1" ht="13.5">
      <c r="B181" s="216"/>
      <c r="C181" s="217"/>
      <c r="D181" s="207" t="s">
        <v>146</v>
      </c>
      <c r="E181" s="218" t="s">
        <v>21</v>
      </c>
      <c r="F181" s="219" t="s">
        <v>271</v>
      </c>
      <c r="G181" s="217"/>
      <c r="H181" s="220">
        <v>16.46</v>
      </c>
      <c r="I181" s="221"/>
      <c r="J181" s="217"/>
      <c r="K181" s="217"/>
      <c r="L181" s="222"/>
      <c r="M181" s="223"/>
      <c r="N181" s="224"/>
      <c r="O181" s="224"/>
      <c r="P181" s="224"/>
      <c r="Q181" s="224"/>
      <c r="R181" s="224"/>
      <c r="S181" s="224"/>
      <c r="T181" s="225"/>
      <c r="AT181" s="226" t="s">
        <v>146</v>
      </c>
      <c r="AU181" s="226" t="s">
        <v>84</v>
      </c>
      <c r="AV181" s="12" t="s">
        <v>84</v>
      </c>
      <c r="AW181" s="12" t="s">
        <v>37</v>
      </c>
      <c r="AX181" s="12" t="s">
        <v>73</v>
      </c>
      <c r="AY181" s="226" t="s">
        <v>137</v>
      </c>
    </row>
    <row r="182" spans="2:65" s="12" customFormat="1" ht="13.5">
      <c r="B182" s="216"/>
      <c r="C182" s="217"/>
      <c r="D182" s="207" t="s">
        <v>146</v>
      </c>
      <c r="E182" s="218" t="s">
        <v>21</v>
      </c>
      <c r="F182" s="219" t="s">
        <v>272</v>
      </c>
      <c r="G182" s="217"/>
      <c r="H182" s="220">
        <v>32.5</v>
      </c>
      <c r="I182" s="221"/>
      <c r="J182" s="217"/>
      <c r="K182" s="217"/>
      <c r="L182" s="222"/>
      <c r="M182" s="223"/>
      <c r="N182" s="224"/>
      <c r="O182" s="224"/>
      <c r="P182" s="224"/>
      <c r="Q182" s="224"/>
      <c r="R182" s="224"/>
      <c r="S182" s="224"/>
      <c r="T182" s="225"/>
      <c r="AT182" s="226" t="s">
        <v>146</v>
      </c>
      <c r="AU182" s="226" t="s">
        <v>84</v>
      </c>
      <c r="AV182" s="12" t="s">
        <v>84</v>
      </c>
      <c r="AW182" s="12" t="s">
        <v>37</v>
      </c>
      <c r="AX182" s="12" t="s">
        <v>73</v>
      </c>
      <c r="AY182" s="226" t="s">
        <v>137</v>
      </c>
    </row>
    <row r="183" spans="2:65" s="13" customFormat="1" ht="13.5">
      <c r="B183" s="227"/>
      <c r="C183" s="228"/>
      <c r="D183" s="207" t="s">
        <v>146</v>
      </c>
      <c r="E183" s="229" t="s">
        <v>21</v>
      </c>
      <c r="F183" s="230" t="s">
        <v>150</v>
      </c>
      <c r="G183" s="228"/>
      <c r="H183" s="231">
        <v>90.82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AT183" s="237" t="s">
        <v>146</v>
      </c>
      <c r="AU183" s="237" t="s">
        <v>84</v>
      </c>
      <c r="AV183" s="13" t="s">
        <v>144</v>
      </c>
      <c r="AW183" s="13" t="s">
        <v>37</v>
      </c>
      <c r="AX183" s="13" t="s">
        <v>81</v>
      </c>
      <c r="AY183" s="237" t="s">
        <v>137</v>
      </c>
    </row>
    <row r="184" spans="2:65" s="1" customFormat="1" ht="16.5" customHeight="1">
      <c r="B184" s="41"/>
      <c r="C184" s="193" t="s">
        <v>273</v>
      </c>
      <c r="D184" s="193" t="s">
        <v>139</v>
      </c>
      <c r="E184" s="194" t="s">
        <v>274</v>
      </c>
      <c r="F184" s="195" t="s">
        <v>275</v>
      </c>
      <c r="G184" s="196" t="s">
        <v>276</v>
      </c>
      <c r="H184" s="197">
        <v>123.9</v>
      </c>
      <c r="I184" s="198"/>
      <c r="J184" s="199">
        <f>ROUND(I184*H184,2)</f>
        <v>0</v>
      </c>
      <c r="K184" s="195" t="s">
        <v>143</v>
      </c>
      <c r="L184" s="61"/>
      <c r="M184" s="200" t="s">
        <v>21</v>
      </c>
      <c r="N184" s="201" t="s">
        <v>44</v>
      </c>
      <c r="O184" s="42"/>
      <c r="P184" s="202">
        <f>O184*H184</f>
        <v>0</v>
      </c>
      <c r="Q184" s="202">
        <v>2.5000000000000001E-4</v>
      </c>
      <c r="R184" s="202">
        <f>Q184*H184</f>
        <v>3.0975000000000003E-2</v>
      </c>
      <c r="S184" s="202">
        <v>0</v>
      </c>
      <c r="T184" s="203">
        <f>S184*H184</f>
        <v>0</v>
      </c>
      <c r="AR184" s="23" t="s">
        <v>144</v>
      </c>
      <c r="AT184" s="23" t="s">
        <v>139</v>
      </c>
      <c r="AU184" s="23" t="s">
        <v>84</v>
      </c>
      <c r="AY184" s="23" t="s">
        <v>137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23" t="s">
        <v>81</v>
      </c>
      <c r="BK184" s="204">
        <f>ROUND(I184*H184,2)</f>
        <v>0</v>
      </c>
      <c r="BL184" s="23" t="s">
        <v>144</v>
      </c>
      <c r="BM184" s="23" t="s">
        <v>277</v>
      </c>
    </row>
    <row r="185" spans="2:65" s="11" customFormat="1" ht="13.5">
      <c r="B185" s="205"/>
      <c r="C185" s="206"/>
      <c r="D185" s="207" t="s">
        <v>146</v>
      </c>
      <c r="E185" s="208" t="s">
        <v>21</v>
      </c>
      <c r="F185" s="209" t="s">
        <v>278</v>
      </c>
      <c r="G185" s="206"/>
      <c r="H185" s="208" t="s">
        <v>21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146</v>
      </c>
      <c r="AU185" s="215" t="s">
        <v>84</v>
      </c>
      <c r="AV185" s="11" t="s">
        <v>81</v>
      </c>
      <c r="AW185" s="11" t="s">
        <v>37</v>
      </c>
      <c r="AX185" s="11" t="s">
        <v>73</v>
      </c>
      <c r="AY185" s="215" t="s">
        <v>137</v>
      </c>
    </row>
    <row r="186" spans="2:65" s="11" customFormat="1" ht="13.5">
      <c r="B186" s="205"/>
      <c r="C186" s="206"/>
      <c r="D186" s="207" t="s">
        <v>146</v>
      </c>
      <c r="E186" s="208" t="s">
        <v>21</v>
      </c>
      <c r="F186" s="209" t="s">
        <v>279</v>
      </c>
      <c r="G186" s="206"/>
      <c r="H186" s="208" t="s">
        <v>21</v>
      </c>
      <c r="I186" s="210"/>
      <c r="J186" s="206"/>
      <c r="K186" s="206"/>
      <c r="L186" s="211"/>
      <c r="M186" s="212"/>
      <c r="N186" s="213"/>
      <c r="O186" s="213"/>
      <c r="P186" s="213"/>
      <c r="Q186" s="213"/>
      <c r="R186" s="213"/>
      <c r="S186" s="213"/>
      <c r="T186" s="214"/>
      <c r="AT186" s="215" t="s">
        <v>146</v>
      </c>
      <c r="AU186" s="215" t="s">
        <v>84</v>
      </c>
      <c r="AV186" s="11" t="s">
        <v>81</v>
      </c>
      <c r="AW186" s="11" t="s">
        <v>37</v>
      </c>
      <c r="AX186" s="11" t="s">
        <v>73</v>
      </c>
      <c r="AY186" s="215" t="s">
        <v>137</v>
      </c>
    </row>
    <row r="187" spans="2:65" s="12" customFormat="1" ht="13.5">
      <c r="B187" s="216"/>
      <c r="C187" s="217"/>
      <c r="D187" s="207" t="s">
        <v>146</v>
      </c>
      <c r="E187" s="218" t="s">
        <v>21</v>
      </c>
      <c r="F187" s="219" t="s">
        <v>280</v>
      </c>
      <c r="G187" s="217"/>
      <c r="H187" s="220">
        <v>73.5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146</v>
      </c>
      <c r="AU187" s="226" t="s">
        <v>84</v>
      </c>
      <c r="AV187" s="12" t="s">
        <v>84</v>
      </c>
      <c r="AW187" s="12" t="s">
        <v>37</v>
      </c>
      <c r="AX187" s="12" t="s">
        <v>73</v>
      </c>
      <c r="AY187" s="226" t="s">
        <v>137</v>
      </c>
    </row>
    <row r="188" spans="2:65" s="12" customFormat="1" ht="13.5">
      <c r="B188" s="216"/>
      <c r="C188" s="217"/>
      <c r="D188" s="207" t="s">
        <v>146</v>
      </c>
      <c r="E188" s="218" t="s">
        <v>21</v>
      </c>
      <c r="F188" s="219" t="s">
        <v>281</v>
      </c>
      <c r="G188" s="217"/>
      <c r="H188" s="220">
        <v>50.4</v>
      </c>
      <c r="I188" s="221"/>
      <c r="J188" s="217"/>
      <c r="K188" s="217"/>
      <c r="L188" s="222"/>
      <c r="M188" s="223"/>
      <c r="N188" s="224"/>
      <c r="O188" s="224"/>
      <c r="P188" s="224"/>
      <c r="Q188" s="224"/>
      <c r="R188" s="224"/>
      <c r="S188" s="224"/>
      <c r="T188" s="225"/>
      <c r="AT188" s="226" t="s">
        <v>146</v>
      </c>
      <c r="AU188" s="226" t="s">
        <v>84</v>
      </c>
      <c r="AV188" s="12" t="s">
        <v>84</v>
      </c>
      <c r="AW188" s="12" t="s">
        <v>37</v>
      </c>
      <c r="AX188" s="12" t="s">
        <v>73</v>
      </c>
      <c r="AY188" s="226" t="s">
        <v>137</v>
      </c>
    </row>
    <row r="189" spans="2:65" s="13" customFormat="1" ht="13.5">
      <c r="B189" s="227"/>
      <c r="C189" s="228"/>
      <c r="D189" s="207" t="s">
        <v>146</v>
      </c>
      <c r="E189" s="229" t="s">
        <v>21</v>
      </c>
      <c r="F189" s="230" t="s">
        <v>150</v>
      </c>
      <c r="G189" s="228"/>
      <c r="H189" s="231">
        <v>123.9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AT189" s="237" t="s">
        <v>146</v>
      </c>
      <c r="AU189" s="237" t="s">
        <v>84</v>
      </c>
      <c r="AV189" s="13" t="s">
        <v>144</v>
      </c>
      <c r="AW189" s="13" t="s">
        <v>37</v>
      </c>
      <c r="AX189" s="13" t="s">
        <v>81</v>
      </c>
      <c r="AY189" s="237" t="s">
        <v>137</v>
      </c>
    </row>
    <row r="190" spans="2:65" s="1" customFormat="1" ht="16.5" customHeight="1">
      <c r="B190" s="41"/>
      <c r="C190" s="238" t="s">
        <v>9</v>
      </c>
      <c r="D190" s="238" t="s">
        <v>199</v>
      </c>
      <c r="E190" s="239" t="s">
        <v>282</v>
      </c>
      <c r="F190" s="240" t="s">
        <v>283</v>
      </c>
      <c r="G190" s="241" t="s">
        <v>276</v>
      </c>
      <c r="H190" s="242">
        <v>130.095</v>
      </c>
      <c r="I190" s="243"/>
      <c r="J190" s="244">
        <f>ROUND(I190*H190,2)</f>
        <v>0</v>
      </c>
      <c r="K190" s="240" t="s">
        <v>143</v>
      </c>
      <c r="L190" s="245"/>
      <c r="M190" s="246" t="s">
        <v>21</v>
      </c>
      <c r="N190" s="247" t="s">
        <v>44</v>
      </c>
      <c r="O190" s="42"/>
      <c r="P190" s="202">
        <f>O190*H190</f>
        <v>0</v>
      </c>
      <c r="Q190" s="202">
        <v>3.0000000000000001E-5</v>
      </c>
      <c r="R190" s="202">
        <f>Q190*H190</f>
        <v>3.9028500000000002E-3</v>
      </c>
      <c r="S190" s="202">
        <v>0</v>
      </c>
      <c r="T190" s="203">
        <f>S190*H190</f>
        <v>0</v>
      </c>
      <c r="AR190" s="23" t="s">
        <v>192</v>
      </c>
      <c r="AT190" s="23" t="s">
        <v>199</v>
      </c>
      <c r="AU190" s="23" t="s">
        <v>84</v>
      </c>
      <c r="AY190" s="23" t="s">
        <v>137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23" t="s">
        <v>81</v>
      </c>
      <c r="BK190" s="204">
        <f>ROUND(I190*H190,2)</f>
        <v>0</v>
      </c>
      <c r="BL190" s="23" t="s">
        <v>144</v>
      </c>
      <c r="BM190" s="23" t="s">
        <v>284</v>
      </c>
    </row>
    <row r="191" spans="2:65" s="12" customFormat="1" ht="13.5">
      <c r="B191" s="216"/>
      <c r="C191" s="217"/>
      <c r="D191" s="207" t="s">
        <v>146</v>
      </c>
      <c r="E191" s="217"/>
      <c r="F191" s="219" t="s">
        <v>285</v>
      </c>
      <c r="G191" s="217"/>
      <c r="H191" s="220">
        <v>130.095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146</v>
      </c>
      <c r="AU191" s="226" t="s">
        <v>84</v>
      </c>
      <c r="AV191" s="12" t="s">
        <v>84</v>
      </c>
      <c r="AW191" s="12" t="s">
        <v>6</v>
      </c>
      <c r="AX191" s="12" t="s">
        <v>81</v>
      </c>
      <c r="AY191" s="226" t="s">
        <v>137</v>
      </c>
    </row>
    <row r="192" spans="2:65" s="1" customFormat="1" ht="16.5" customHeight="1">
      <c r="B192" s="41"/>
      <c r="C192" s="193" t="s">
        <v>286</v>
      </c>
      <c r="D192" s="193" t="s">
        <v>139</v>
      </c>
      <c r="E192" s="194" t="s">
        <v>287</v>
      </c>
      <c r="F192" s="195" t="s">
        <v>288</v>
      </c>
      <c r="G192" s="196" t="s">
        <v>170</v>
      </c>
      <c r="H192" s="197">
        <v>364.23500000000001</v>
      </c>
      <c r="I192" s="198"/>
      <c r="J192" s="199">
        <f>ROUND(I192*H192,2)</f>
        <v>0</v>
      </c>
      <c r="K192" s="195" t="s">
        <v>143</v>
      </c>
      <c r="L192" s="61"/>
      <c r="M192" s="200" t="s">
        <v>21</v>
      </c>
      <c r="N192" s="201" t="s">
        <v>44</v>
      </c>
      <c r="O192" s="42"/>
      <c r="P192" s="202">
        <f>O192*H192</f>
        <v>0</v>
      </c>
      <c r="Q192" s="202">
        <v>2.3099999999999999E-2</v>
      </c>
      <c r="R192" s="202">
        <f>Q192*H192</f>
        <v>8.4138284999999993</v>
      </c>
      <c r="S192" s="202">
        <v>0</v>
      </c>
      <c r="T192" s="203">
        <f>S192*H192</f>
        <v>0</v>
      </c>
      <c r="AR192" s="23" t="s">
        <v>144</v>
      </c>
      <c r="AT192" s="23" t="s">
        <v>139</v>
      </c>
      <c r="AU192" s="23" t="s">
        <v>84</v>
      </c>
      <c r="AY192" s="23" t="s">
        <v>137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23" t="s">
        <v>81</v>
      </c>
      <c r="BK192" s="204">
        <f>ROUND(I192*H192,2)</f>
        <v>0</v>
      </c>
      <c r="BL192" s="23" t="s">
        <v>144</v>
      </c>
      <c r="BM192" s="23" t="s">
        <v>289</v>
      </c>
    </row>
    <row r="193" spans="2:65" s="11" customFormat="1" ht="13.5">
      <c r="B193" s="205"/>
      <c r="C193" s="206"/>
      <c r="D193" s="207" t="s">
        <v>146</v>
      </c>
      <c r="E193" s="208" t="s">
        <v>21</v>
      </c>
      <c r="F193" s="209" t="s">
        <v>252</v>
      </c>
      <c r="G193" s="206"/>
      <c r="H193" s="208" t="s">
        <v>21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146</v>
      </c>
      <c r="AU193" s="215" t="s">
        <v>84</v>
      </c>
      <c r="AV193" s="11" t="s">
        <v>81</v>
      </c>
      <c r="AW193" s="11" t="s">
        <v>37</v>
      </c>
      <c r="AX193" s="11" t="s">
        <v>73</v>
      </c>
      <c r="AY193" s="215" t="s">
        <v>137</v>
      </c>
    </row>
    <row r="194" spans="2:65" s="11" customFormat="1" ht="13.5">
      <c r="B194" s="205"/>
      <c r="C194" s="206"/>
      <c r="D194" s="207" t="s">
        <v>146</v>
      </c>
      <c r="E194" s="208" t="s">
        <v>21</v>
      </c>
      <c r="F194" s="209" t="s">
        <v>290</v>
      </c>
      <c r="G194" s="206"/>
      <c r="H194" s="208" t="s">
        <v>21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146</v>
      </c>
      <c r="AU194" s="215" t="s">
        <v>84</v>
      </c>
      <c r="AV194" s="11" t="s">
        <v>81</v>
      </c>
      <c r="AW194" s="11" t="s">
        <v>37</v>
      </c>
      <c r="AX194" s="11" t="s">
        <v>73</v>
      </c>
      <c r="AY194" s="215" t="s">
        <v>137</v>
      </c>
    </row>
    <row r="195" spans="2:65" s="12" customFormat="1" ht="13.5">
      <c r="B195" s="216"/>
      <c r="C195" s="217"/>
      <c r="D195" s="207" t="s">
        <v>146</v>
      </c>
      <c r="E195" s="218" t="s">
        <v>21</v>
      </c>
      <c r="F195" s="219" t="s">
        <v>291</v>
      </c>
      <c r="G195" s="217"/>
      <c r="H195" s="220">
        <v>99.335999999999999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146</v>
      </c>
      <c r="AU195" s="226" t="s">
        <v>84</v>
      </c>
      <c r="AV195" s="12" t="s">
        <v>84</v>
      </c>
      <c r="AW195" s="12" t="s">
        <v>37</v>
      </c>
      <c r="AX195" s="12" t="s">
        <v>73</v>
      </c>
      <c r="AY195" s="226" t="s">
        <v>137</v>
      </c>
    </row>
    <row r="196" spans="2:65" s="12" customFormat="1" ht="13.5">
      <c r="B196" s="216"/>
      <c r="C196" s="217"/>
      <c r="D196" s="207" t="s">
        <v>146</v>
      </c>
      <c r="E196" s="218" t="s">
        <v>21</v>
      </c>
      <c r="F196" s="219" t="s">
        <v>292</v>
      </c>
      <c r="G196" s="217"/>
      <c r="H196" s="220">
        <v>202.43799999999999</v>
      </c>
      <c r="I196" s="221"/>
      <c r="J196" s="217"/>
      <c r="K196" s="217"/>
      <c r="L196" s="222"/>
      <c r="M196" s="223"/>
      <c r="N196" s="224"/>
      <c r="O196" s="224"/>
      <c r="P196" s="224"/>
      <c r="Q196" s="224"/>
      <c r="R196" s="224"/>
      <c r="S196" s="224"/>
      <c r="T196" s="225"/>
      <c r="AT196" s="226" t="s">
        <v>146</v>
      </c>
      <c r="AU196" s="226" t="s">
        <v>84</v>
      </c>
      <c r="AV196" s="12" t="s">
        <v>84</v>
      </c>
      <c r="AW196" s="12" t="s">
        <v>37</v>
      </c>
      <c r="AX196" s="12" t="s">
        <v>73</v>
      </c>
      <c r="AY196" s="226" t="s">
        <v>137</v>
      </c>
    </row>
    <row r="197" spans="2:65" s="11" customFormat="1" ht="13.5">
      <c r="B197" s="205"/>
      <c r="C197" s="206"/>
      <c r="D197" s="207" t="s">
        <v>146</v>
      </c>
      <c r="E197" s="208" t="s">
        <v>21</v>
      </c>
      <c r="F197" s="209" t="s">
        <v>293</v>
      </c>
      <c r="G197" s="206"/>
      <c r="H197" s="208" t="s">
        <v>21</v>
      </c>
      <c r="I197" s="210"/>
      <c r="J197" s="206"/>
      <c r="K197" s="206"/>
      <c r="L197" s="211"/>
      <c r="M197" s="212"/>
      <c r="N197" s="213"/>
      <c r="O197" s="213"/>
      <c r="P197" s="213"/>
      <c r="Q197" s="213"/>
      <c r="R197" s="213"/>
      <c r="S197" s="213"/>
      <c r="T197" s="214"/>
      <c r="AT197" s="215" t="s">
        <v>146</v>
      </c>
      <c r="AU197" s="215" t="s">
        <v>84</v>
      </c>
      <c r="AV197" s="11" t="s">
        <v>81</v>
      </c>
      <c r="AW197" s="11" t="s">
        <v>37</v>
      </c>
      <c r="AX197" s="11" t="s">
        <v>73</v>
      </c>
      <c r="AY197" s="215" t="s">
        <v>137</v>
      </c>
    </row>
    <row r="198" spans="2:65" s="12" customFormat="1" ht="13.5">
      <c r="B198" s="216"/>
      <c r="C198" s="217"/>
      <c r="D198" s="207" t="s">
        <v>146</v>
      </c>
      <c r="E198" s="218" t="s">
        <v>21</v>
      </c>
      <c r="F198" s="219" t="s">
        <v>294</v>
      </c>
      <c r="G198" s="217"/>
      <c r="H198" s="220">
        <v>4.7869999999999999</v>
      </c>
      <c r="I198" s="221"/>
      <c r="J198" s="217"/>
      <c r="K198" s="217"/>
      <c r="L198" s="222"/>
      <c r="M198" s="223"/>
      <c r="N198" s="224"/>
      <c r="O198" s="224"/>
      <c r="P198" s="224"/>
      <c r="Q198" s="224"/>
      <c r="R198" s="224"/>
      <c r="S198" s="224"/>
      <c r="T198" s="225"/>
      <c r="AT198" s="226" t="s">
        <v>146</v>
      </c>
      <c r="AU198" s="226" t="s">
        <v>84</v>
      </c>
      <c r="AV198" s="12" t="s">
        <v>84</v>
      </c>
      <c r="AW198" s="12" t="s">
        <v>37</v>
      </c>
      <c r="AX198" s="12" t="s">
        <v>73</v>
      </c>
      <c r="AY198" s="226" t="s">
        <v>137</v>
      </c>
    </row>
    <row r="199" spans="2:65" s="12" customFormat="1" ht="13.5">
      <c r="B199" s="216"/>
      <c r="C199" s="217"/>
      <c r="D199" s="207" t="s">
        <v>146</v>
      </c>
      <c r="E199" s="218" t="s">
        <v>21</v>
      </c>
      <c r="F199" s="219" t="s">
        <v>295</v>
      </c>
      <c r="G199" s="217"/>
      <c r="H199" s="220">
        <v>9.5679999999999996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146</v>
      </c>
      <c r="AU199" s="226" t="s">
        <v>84</v>
      </c>
      <c r="AV199" s="12" t="s">
        <v>84</v>
      </c>
      <c r="AW199" s="12" t="s">
        <v>37</v>
      </c>
      <c r="AX199" s="12" t="s">
        <v>73</v>
      </c>
      <c r="AY199" s="226" t="s">
        <v>137</v>
      </c>
    </row>
    <row r="200" spans="2:65" s="11" customFormat="1" ht="13.5">
      <c r="B200" s="205"/>
      <c r="C200" s="206"/>
      <c r="D200" s="207" t="s">
        <v>146</v>
      </c>
      <c r="E200" s="208" t="s">
        <v>21</v>
      </c>
      <c r="F200" s="209" t="s">
        <v>296</v>
      </c>
      <c r="G200" s="206"/>
      <c r="H200" s="208" t="s">
        <v>21</v>
      </c>
      <c r="I200" s="210"/>
      <c r="J200" s="206"/>
      <c r="K200" s="206"/>
      <c r="L200" s="211"/>
      <c r="M200" s="212"/>
      <c r="N200" s="213"/>
      <c r="O200" s="213"/>
      <c r="P200" s="213"/>
      <c r="Q200" s="213"/>
      <c r="R200" s="213"/>
      <c r="S200" s="213"/>
      <c r="T200" s="214"/>
      <c r="AT200" s="215" t="s">
        <v>146</v>
      </c>
      <c r="AU200" s="215" t="s">
        <v>84</v>
      </c>
      <c r="AV200" s="11" t="s">
        <v>81</v>
      </c>
      <c r="AW200" s="11" t="s">
        <v>37</v>
      </c>
      <c r="AX200" s="11" t="s">
        <v>73</v>
      </c>
      <c r="AY200" s="215" t="s">
        <v>137</v>
      </c>
    </row>
    <row r="201" spans="2:65" s="12" customFormat="1" ht="13.5">
      <c r="B201" s="216"/>
      <c r="C201" s="217"/>
      <c r="D201" s="207" t="s">
        <v>146</v>
      </c>
      <c r="E201" s="218" t="s">
        <v>21</v>
      </c>
      <c r="F201" s="219" t="s">
        <v>297</v>
      </c>
      <c r="G201" s="217"/>
      <c r="H201" s="220">
        <v>15.802</v>
      </c>
      <c r="I201" s="221"/>
      <c r="J201" s="217"/>
      <c r="K201" s="217"/>
      <c r="L201" s="222"/>
      <c r="M201" s="223"/>
      <c r="N201" s="224"/>
      <c r="O201" s="224"/>
      <c r="P201" s="224"/>
      <c r="Q201" s="224"/>
      <c r="R201" s="224"/>
      <c r="S201" s="224"/>
      <c r="T201" s="225"/>
      <c r="AT201" s="226" t="s">
        <v>146</v>
      </c>
      <c r="AU201" s="226" t="s">
        <v>84</v>
      </c>
      <c r="AV201" s="12" t="s">
        <v>84</v>
      </c>
      <c r="AW201" s="12" t="s">
        <v>37</v>
      </c>
      <c r="AX201" s="12" t="s">
        <v>73</v>
      </c>
      <c r="AY201" s="226" t="s">
        <v>137</v>
      </c>
    </row>
    <row r="202" spans="2:65" s="12" customFormat="1" ht="13.5">
      <c r="B202" s="216"/>
      <c r="C202" s="217"/>
      <c r="D202" s="207" t="s">
        <v>146</v>
      </c>
      <c r="E202" s="218" t="s">
        <v>21</v>
      </c>
      <c r="F202" s="219" t="s">
        <v>298</v>
      </c>
      <c r="G202" s="217"/>
      <c r="H202" s="220">
        <v>32.304000000000002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146</v>
      </c>
      <c r="AU202" s="226" t="s">
        <v>84</v>
      </c>
      <c r="AV202" s="12" t="s">
        <v>84</v>
      </c>
      <c r="AW202" s="12" t="s">
        <v>37</v>
      </c>
      <c r="AX202" s="12" t="s">
        <v>73</v>
      </c>
      <c r="AY202" s="226" t="s">
        <v>137</v>
      </c>
    </row>
    <row r="203" spans="2:65" s="13" customFormat="1" ht="13.5">
      <c r="B203" s="227"/>
      <c r="C203" s="228"/>
      <c r="D203" s="207" t="s">
        <v>146</v>
      </c>
      <c r="E203" s="229" t="s">
        <v>21</v>
      </c>
      <c r="F203" s="230" t="s">
        <v>150</v>
      </c>
      <c r="G203" s="228"/>
      <c r="H203" s="231">
        <v>364.23500000000001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AT203" s="237" t="s">
        <v>146</v>
      </c>
      <c r="AU203" s="237" t="s">
        <v>84</v>
      </c>
      <c r="AV203" s="13" t="s">
        <v>144</v>
      </c>
      <c r="AW203" s="13" t="s">
        <v>37</v>
      </c>
      <c r="AX203" s="13" t="s">
        <v>81</v>
      </c>
      <c r="AY203" s="237" t="s">
        <v>137</v>
      </c>
    </row>
    <row r="204" spans="2:65" s="1" customFormat="1" ht="25.5" customHeight="1">
      <c r="B204" s="41"/>
      <c r="C204" s="193" t="s">
        <v>299</v>
      </c>
      <c r="D204" s="193" t="s">
        <v>139</v>
      </c>
      <c r="E204" s="194" t="s">
        <v>300</v>
      </c>
      <c r="F204" s="195" t="s">
        <v>301</v>
      </c>
      <c r="G204" s="196" t="s">
        <v>170</v>
      </c>
      <c r="H204" s="197">
        <v>364.24</v>
      </c>
      <c r="I204" s="198"/>
      <c r="J204" s="199">
        <f>ROUND(I204*H204,2)</f>
        <v>0</v>
      </c>
      <c r="K204" s="195" t="s">
        <v>143</v>
      </c>
      <c r="L204" s="61"/>
      <c r="M204" s="200" t="s">
        <v>21</v>
      </c>
      <c r="N204" s="201" t="s">
        <v>44</v>
      </c>
      <c r="O204" s="42"/>
      <c r="P204" s="202">
        <f>O204*H204</f>
        <v>0</v>
      </c>
      <c r="Q204" s="202">
        <v>2.6800000000000001E-3</v>
      </c>
      <c r="R204" s="202">
        <f>Q204*H204</f>
        <v>0.97616320000000001</v>
      </c>
      <c r="S204" s="202">
        <v>0</v>
      </c>
      <c r="T204" s="203">
        <f>S204*H204</f>
        <v>0</v>
      </c>
      <c r="AR204" s="23" t="s">
        <v>144</v>
      </c>
      <c r="AT204" s="23" t="s">
        <v>139</v>
      </c>
      <c r="AU204" s="23" t="s">
        <v>84</v>
      </c>
      <c r="AY204" s="23" t="s">
        <v>137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23" t="s">
        <v>81</v>
      </c>
      <c r="BK204" s="204">
        <f>ROUND(I204*H204,2)</f>
        <v>0</v>
      </c>
      <c r="BL204" s="23" t="s">
        <v>144</v>
      </c>
      <c r="BM204" s="23" t="s">
        <v>302</v>
      </c>
    </row>
    <row r="205" spans="2:65" s="1" customFormat="1" ht="25.5" customHeight="1">
      <c r="B205" s="41"/>
      <c r="C205" s="193" t="s">
        <v>303</v>
      </c>
      <c r="D205" s="193" t="s">
        <v>139</v>
      </c>
      <c r="E205" s="194" t="s">
        <v>304</v>
      </c>
      <c r="F205" s="195" t="s">
        <v>305</v>
      </c>
      <c r="G205" s="196" t="s">
        <v>170</v>
      </c>
      <c r="H205" s="197">
        <v>11.64</v>
      </c>
      <c r="I205" s="198"/>
      <c r="J205" s="199">
        <f>ROUND(I205*H205,2)</f>
        <v>0</v>
      </c>
      <c r="K205" s="195" t="s">
        <v>143</v>
      </c>
      <c r="L205" s="61"/>
      <c r="M205" s="200" t="s">
        <v>21</v>
      </c>
      <c r="N205" s="201" t="s">
        <v>44</v>
      </c>
      <c r="O205" s="42"/>
      <c r="P205" s="202">
        <f>O205*H205</f>
        <v>0</v>
      </c>
      <c r="Q205" s="202">
        <v>0.105</v>
      </c>
      <c r="R205" s="202">
        <f>Q205*H205</f>
        <v>1.2222</v>
      </c>
      <c r="S205" s="202">
        <v>0</v>
      </c>
      <c r="T205" s="203">
        <f>S205*H205</f>
        <v>0</v>
      </c>
      <c r="AR205" s="23" t="s">
        <v>144</v>
      </c>
      <c r="AT205" s="23" t="s">
        <v>139</v>
      </c>
      <c r="AU205" s="23" t="s">
        <v>84</v>
      </c>
      <c r="AY205" s="23" t="s">
        <v>137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23" t="s">
        <v>81</v>
      </c>
      <c r="BK205" s="204">
        <f>ROUND(I205*H205,2)</f>
        <v>0</v>
      </c>
      <c r="BL205" s="23" t="s">
        <v>144</v>
      </c>
      <c r="BM205" s="23" t="s">
        <v>306</v>
      </c>
    </row>
    <row r="206" spans="2:65" s="11" customFormat="1" ht="13.5">
      <c r="B206" s="205"/>
      <c r="C206" s="206"/>
      <c r="D206" s="207" t="s">
        <v>146</v>
      </c>
      <c r="E206" s="208" t="s">
        <v>21</v>
      </c>
      <c r="F206" s="209" t="s">
        <v>307</v>
      </c>
      <c r="G206" s="206"/>
      <c r="H206" s="208" t="s">
        <v>21</v>
      </c>
      <c r="I206" s="210"/>
      <c r="J206" s="206"/>
      <c r="K206" s="206"/>
      <c r="L206" s="211"/>
      <c r="M206" s="212"/>
      <c r="N206" s="213"/>
      <c r="O206" s="213"/>
      <c r="P206" s="213"/>
      <c r="Q206" s="213"/>
      <c r="R206" s="213"/>
      <c r="S206" s="213"/>
      <c r="T206" s="214"/>
      <c r="AT206" s="215" t="s">
        <v>146</v>
      </c>
      <c r="AU206" s="215" t="s">
        <v>84</v>
      </c>
      <c r="AV206" s="11" t="s">
        <v>81</v>
      </c>
      <c r="AW206" s="11" t="s">
        <v>37</v>
      </c>
      <c r="AX206" s="11" t="s">
        <v>73</v>
      </c>
      <c r="AY206" s="215" t="s">
        <v>137</v>
      </c>
    </row>
    <row r="207" spans="2:65" s="12" customFormat="1" ht="13.5">
      <c r="B207" s="216"/>
      <c r="C207" s="217"/>
      <c r="D207" s="207" t="s">
        <v>146</v>
      </c>
      <c r="E207" s="218" t="s">
        <v>21</v>
      </c>
      <c r="F207" s="219" t="s">
        <v>308</v>
      </c>
      <c r="G207" s="217"/>
      <c r="H207" s="220">
        <v>3.84</v>
      </c>
      <c r="I207" s="221"/>
      <c r="J207" s="217"/>
      <c r="K207" s="217"/>
      <c r="L207" s="222"/>
      <c r="M207" s="223"/>
      <c r="N207" s="224"/>
      <c r="O207" s="224"/>
      <c r="P207" s="224"/>
      <c r="Q207" s="224"/>
      <c r="R207" s="224"/>
      <c r="S207" s="224"/>
      <c r="T207" s="225"/>
      <c r="AT207" s="226" t="s">
        <v>146</v>
      </c>
      <c r="AU207" s="226" t="s">
        <v>84</v>
      </c>
      <c r="AV207" s="12" t="s">
        <v>84</v>
      </c>
      <c r="AW207" s="12" t="s">
        <v>37</v>
      </c>
      <c r="AX207" s="12" t="s">
        <v>73</v>
      </c>
      <c r="AY207" s="226" t="s">
        <v>137</v>
      </c>
    </row>
    <row r="208" spans="2:65" s="12" customFormat="1" ht="13.5">
      <c r="B208" s="216"/>
      <c r="C208" s="217"/>
      <c r="D208" s="207" t="s">
        <v>146</v>
      </c>
      <c r="E208" s="218" t="s">
        <v>21</v>
      </c>
      <c r="F208" s="219" t="s">
        <v>309</v>
      </c>
      <c r="G208" s="217"/>
      <c r="H208" s="220">
        <v>7.8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146</v>
      </c>
      <c r="AU208" s="226" t="s">
        <v>84</v>
      </c>
      <c r="AV208" s="12" t="s">
        <v>84</v>
      </c>
      <c r="AW208" s="12" t="s">
        <v>37</v>
      </c>
      <c r="AX208" s="12" t="s">
        <v>73</v>
      </c>
      <c r="AY208" s="226" t="s">
        <v>137</v>
      </c>
    </row>
    <row r="209" spans="2:65" s="13" customFormat="1" ht="13.5">
      <c r="B209" s="227"/>
      <c r="C209" s="228"/>
      <c r="D209" s="207" t="s">
        <v>146</v>
      </c>
      <c r="E209" s="229" t="s">
        <v>21</v>
      </c>
      <c r="F209" s="230" t="s">
        <v>150</v>
      </c>
      <c r="G209" s="228"/>
      <c r="H209" s="231">
        <v>11.64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AT209" s="237" t="s">
        <v>146</v>
      </c>
      <c r="AU209" s="237" t="s">
        <v>84</v>
      </c>
      <c r="AV209" s="13" t="s">
        <v>144</v>
      </c>
      <c r="AW209" s="13" t="s">
        <v>37</v>
      </c>
      <c r="AX209" s="13" t="s">
        <v>81</v>
      </c>
      <c r="AY209" s="237" t="s">
        <v>137</v>
      </c>
    </row>
    <row r="210" spans="2:65" s="1" customFormat="1" ht="25.5" customHeight="1">
      <c r="B210" s="41"/>
      <c r="C210" s="193" t="s">
        <v>310</v>
      </c>
      <c r="D210" s="193" t="s">
        <v>139</v>
      </c>
      <c r="E210" s="194" t="s">
        <v>311</v>
      </c>
      <c r="F210" s="195" t="s">
        <v>312</v>
      </c>
      <c r="G210" s="196" t="s">
        <v>170</v>
      </c>
      <c r="H210" s="197">
        <v>23.625</v>
      </c>
      <c r="I210" s="198"/>
      <c r="J210" s="199">
        <f>ROUND(I210*H210,2)</f>
        <v>0</v>
      </c>
      <c r="K210" s="195" t="s">
        <v>143</v>
      </c>
      <c r="L210" s="61"/>
      <c r="M210" s="200" t="s">
        <v>21</v>
      </c>
      <c r="N210" s="201" t="s">
        <v>44</v>
      </c>
      <c r="O210" s="42"/>
      <c r="P210" s="202">
        <f>O210*H210</f>
        <v>0</v>
      </c>
      <c r="Q210" s="202">
        <v>6.2640000000000001E-2</v>
      </c>
      <c r="R210" s="202">
        <f>Q210*H210</f>
        <v>1.47987</v>
      </c>
      <c r="S210" s="202">
        <v>0</v>
      </c>
      <c r="T210" s="203">
        <f>S210*H210</f>
        <v>0</v>
      </c>
      <c r="AR210" s="23" t="s">
        <v>144</v>
      </c>
      <c r="AT210" s="23" t="s">
        <v>139</v>
      </c>
      <c r="AU210" s="23" t="s">
        <v>84</v>
      </c>
      <c r="AY210" s="23" t="s">
        <v>137</v>
      </c>
      <c r="BE210" s="204">
        <f>IF(N210="základní",J210,0)</f>
        <v>0</v>
      </c>
      <c r="BF210" s="204">
        <f>IF(N210="snížená",J210,0)</f>
        <v>0</v>
      </c>
      <c r="BG210" s="204">
        <f>IF(N210="zákl. přenesená",J210,0)</f>
        <v>0</v>
      </c>
      <c r="BH210" s="204">
        <f>IF(N210="sníž. přenesená",J210,0)</f>
        <v>0</v>
      </c>
      <c r="BI210" s="204">
        <f>IF(N210="nulová",J210,0)</f>
        <v>0</v>
      </c>
      <c r="BJ210" s="23" t="s">
        <v>81</v>
      </c>
      <c r="BK210" s="204">
        <f>ROUND(I210*H210,2)</f>
        <v>0</v>
      </c>
      <c r="BL210" s="23" t="s">
        <v>144</v>
      </c>
      <c r="BM210" s="23" t="s">
        <v>313</v>
      </c>
    </row>
    <row r="211" spans="2:65" s="11" customFormat="1" ht="13.5">
      <c r="B211" s="205"/>
      <c r="C211" s="206"/>
      <c r="D211" s="207" t="s">
        <v>146</v>
      </c>
      <c r="E211" s="208" t="s">
        <v>21</v>
      </c>
      <c r="F211" s="209" t="s">
        <v>307</v>
      </c>
      <c r="G211" s="206"/>
      <c r="H211" s="208" t="s">
        <v>21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146</v>
      </c>
      <c r="AU211" s="215" t="s">
        <v>84</v>
      </c>
      <c r="AV211" s="11" t="s">
        <v>81</v>
      </c>
      <c r="AW211" s="11" t="s">
        <v>37</v>
      </c>
      <c r="AX211" s="11" t="s">
        <v>73</v>
      </c>
      <c r="AY211" s="215" t="s">
        <v>137</v>
      </c>
    </row>
    <row r="212" spans="2:65" s="12" customFormat="1" ht="13.5">
      <c r="B212" s="216"/>
      <c r="C212" s="217"/>
      <c r="D212" s="207" t="s">
        <v>146</v>
      </c>
      <c r="E212" s="218" t="s">
        <v>21</v>
      </c>
      <c r="F212" s="219" t="s">
        <v>247</v>
      </c>
      <c r="G212" s="217"/>
      <c r="H212" s="220">
        <v>23.625</v>
      </c>
      <c r="I212" s="221"/>
      <c r="J212" s="217"/>
      <c r="K212" s="217"/>
      <c r="L212" s="222"/>
      <c r="M212" s="223"/>
      <c r="N212" s="224"/>
      <c r="O212" s="224"/>
      <c r="P212" s="224"/>
      <c r="Q212" s="224"/>
      <c r="R212" s="224"/>
      <c r="S212" s="224"/>
      <c r="T212" s="225"/>
      <c r="AT212" s="226" t="s">
        <v>146</v>
      </c>
      <c r="AU212" s="226" t="s">
        <v>84</v>
      </c>
      <c r="AV212" s="12" t="s">
        <v>84</v>
      </c>
      <c r="AW212" s="12" t="s">
        <v>37</v>
      </c>
      <c r="AX212" s="12" t="s">
        <v>81</v>
      </c>
      <c r="AY212" s="226" t="s">
        <v>137</v>
      </c>
    </row>
    <row r="213" spans="2:65" s="10" customFormat="1" ht="29.85" customHeight="1">
      <c r="B213" s="177"/>
      <c r="C213" s="178"/>
      <c r="D213" s="179" t="s">
        <v>72</v>
      </c>
      <c r="E213" s="191" t="s">
        <v>198</v>
      </c>
      <c r="F213" s="191" t="s">
        <v>314</v>
      </c>
      <c r="G213" s="178"/>
      <c r="H213" s="178"/>
      <c r="I213" s="181"/>
      <c r="J213" s="192">
        <f>BK213</f>
        <v>0</v>
      </c>
      <c r="K213" s="178"/>
      <c r="L213" s="183"/>
      <c r="M213" s="184"/>
      <c r="N213" s="185"/>
      <c r="O213" s="185"/>
      <c r="P213" s="186">
        <f>SUM(P214:P216)</f>
        <v>0</v>
      </c>
      <c r="Q213" s="185"/>
      <c r="R213" s="186">
        <f>SUM(R214:R216)</f>
        <v>1.4663999999999998E-2</v>
      </c>
      <c r="S213" s="185"/>
      <c r="T213" s="187">
        <f>SUM(T214:T216)</f>
        <v>0</v>
      </c>
      <c r="AR213" s="188" t="s">
        <v>81</v>
      </c>
      <c r="AT213" s="189" t="s">
        <v>72</v>
      </c>
      <c r="AU213" s="189" t="s">
        <v>81</v>
      </c>
      <c r="AY213" s="188" t="s">
        <v>137</v>
      </c>
      <c r="BK213" s="190">
        <f>SUM(BK214:BK216)</f>
        <v>0</v>
      </c>
    </row>
    <row r="214" spans="2:65" s="1" customFormat="1" ht="25.5" customHeight="1">
      <c r="B214" s="41"/>
      <c r="C214" s="193" t="s">
        <v>315</v>
      </c>
      <c r="D214" s="193" t="s">
        <v>139</v>
      </c>
      <c r="E214" s="194" t="s">
        <v>316</v>
      </c>
      <c r="F214" s="195" t="s">
        <v>317</v>
      </c>
      <c r="G214" s="196" t="s">
        <v>170</v>
      </c>
      <c r="H214" s="197">
        <v>112.8</v>
      </c>
      <c r="I214" s="198"/>
      <c r="J214" s="199">
        <f>ROUND(I214*H214,2)</f>
        <v>0</v>
      </c>
      <c r="K214" s="195" t="s">
        <v>143</v>
      </c>
      <c r="L214" s="61"/>
      <c r="M214" s="200" t="s">
        <v>21</v>
      </c>
      <c r="N214" s="201" t="s">
        <v>44</v>
      </c>
      <c r="O214" s="42"/>
      <c r="P214" s="202">
        <f>O214*H214</f>
        <v>0</v>
      </c>
      <c r="Q214" s="202">
        <v>1.2999999999999999E-4</v>
      </c>
      <c r="R214" s="202">
        <f>Q214*H214</f>
        <v>1.4663999999999998E-2</v>
      </c>
      <c r="S214" s="202">
        <v>0</v>
      </c>
      <c r="T214" s="203">
        <f>S214*H214</f>
        <v>0</v>
      </c>
      <c r="AR214" s="23" t="s">
        <v>144</v>
      </c>
      <c r="AT214" s="23" t="s">
        <v>139</v>
      </c>
      <c r="AU214" s="23" t="s">
        <v>84</v>
      </c>
      <c r="AY214" s="23" t="s">
        <v>137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23" t="s">
        <v>81</v>
      </c>
      <c r="BK214" s="204">
        <f>ROUND(I214*H214,2)</f>
        <v>0</v>
      </c>
      <c r="BL214" s="23" t="s">
        <v>144</v>
      </c>
      <c r="BM214" s="23" t="s">
        <v>318</v>
      </c>
    </row>
    <row r="215" spans="2:65" s="11" customFormat="1" ht="13.5">
      <c r="B215" s="205"/>
      <c r="C215" s="206"/>
      <c r="D215" s="207" t="s">
        <v>146</v>
      </c>
      <c r="E215" s="208" t="s">
        <v>21</v>
      </c>
      <c r="F215" s="209" t="s">
        <v>319</v>
      </c>
      <c r="G215" s="206"/>
      <c r="H215" s="208" t="s">
        <v>21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146</v>
      </c>
      <c r="AU215" s="215" t="s">
        <v>84</v>
      </c>
      <c r="AV215" s="11" t="s">
        <v>81</v>
      </c>
      <c r="AW215" s="11" t="s">
        <v>37</v>
      </c>
      <c r="AX215" s="11" t="s">
        <v>73</v>
      </c>
      <c r="AY215" s="215" t="s">
        <v>137</v>
      </c>
    </row>
    <row r="216" spans="2:65" s="12" customFormat="1" ht="13.5">
      <c r="B216" s="216"/>
      <c r="C216" s="217"/>
      <c r="D216" s="207" t="s">
        <v>146</v>
      </c>
      <c r="E216" s="218" t="s">
        <v>21</v>
      </c>
      <c r="F216" s="219" t="s">
        <v>320</v>
      </c>
      <c r="G216" s="217"/>
      <c r="H216" s="220">
        <v>112.8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146</v>
      </c>
      <c r="AU216" s="226" t="s">
        <v>84</v>
      </c>
      <c r="AV216" s="12" t="s">
        <v>84</v>
      </c>
      <c r="AW216" s="12" t="s">
        <v>37</v>
      </c>
      <c r="AX216" s="12" t="s">
        <v>81</v>
      </c>
      <c r="AY216" s="226" t="s">
        <v>137</v>
      </c>
    </row>
    <row r="217" spans="2:65" s="10" customFormat="1" ht="29.85" customHeight="1">
      <c r="B217" s="177"/>
      <c r="C217" s="178"/>
      <c r="D217" s="179" t="s">
        <v>72</v>
      </c>
      <c r="E217" s="191" t="s">
        <v>321</v>
      </c>
      <c r="F217" s="191" t="s">
        <v>322</v>
      </c>
      <c r="G217" s="178"/>
      <c r="H217" s="178"/>
      <c r="I217" s="181"/>
      <c r="J217" s="192">
        <f>BK217</f>
        <v>0</v>
      </c>
      <c r="K217" s="178"/>
      <c r="L217" s="183"/>
      <c r="M217" s="184"/>
      <c r="N217" s="185"/>
      <c r="O217" s="185"/>
      <c r="P217" s="186">
        <f>P218</f>
        <v>0</v>
      </c>
      <c r="Q217" s="185"/>
      <c r="R217" s="186">
        <f>R218</f>
        <v>0</v>
      </c>
      <c r="S217" s="185"/>
      <c r="T217" s="187">
        <f>T218</f>
        <v>0</v>
      </c>
      <c r="AR217" s="188" t="s">
        <v>81</v>
      </c>
      <c r="AT217" s="189" t="s">
        <v>72</v>
      </c>
      <c r="AU217" s="189" t="s">
        <v>81</v>
      </c>
      <c r="AY217" s="188" t="s">
        <v>137</v>
      </c>
      <c r="BK217" s="190">
        <f>BK218</f>
        <v>0</v>
      </c>
    </row>
    <row r="218" spans="2:65" s="1" customFormat="1" ht="16.5" customHeight="1">
      <c r="B218" s="41"/>
      <c r="C218" s="193" t="s">
        <v>323</v>
      </c>
      <c r="D218" s="193" t="s">
        <v>139</v>
      </c>
      <c r="E218" s="194" t="s">
        <v>324</v>
      </c>
      <c r="F218" s="195" t="s">
        <v>325</v>
      </c>
      <c r="G218" s="196" t="s">
        <v>157</v>
      </c>
      <c r="H218" s="197">
        <v>118.661</v>
      </c>
      <c r="I218" s="198"/>
      <c r="J218" s="199">
        <f>ROUND(I218*H218,2)</f>
        <v>0</v>
      </c>
      <c r="K218" s="195" t="s">
        <v>143</v>
      </c>
      <c r="L218" s="61"/>
      <c r="M218" s="200" t="s">
        <v>21</v>
      </c>
      <c r="N218" s="201" t="s">
        <v>44</v>
      </c>
      <c r="O218" s="42"/>
      <c r="P218" s="202">
        <f>O218*H218</f>
        <v>0</v>
      </c>
      <c r="Q218" s="202">
        <v>0</v>
      </c>
      <c r="R218" s="202">
        <f>Q218*H218</f>
        <v>0</v>
      </c>
      <c r="S218" s="202">
        <v>0</v>
      </c>
      <c r="T218" s="203">
        <f>S218*H218</f>
        <v>0</v>
      </c>
      <c r="AR218" s="23" t="s">
        <v>144</v>
      </c>
      <c r="AT218" s="23" t="s">
        <v>139</v>
      </c>
      <c r="AU218" s="23" t="s">
        <v>84</v>
      </c>
      <c r="AY218" s="23" t="s">
        <v>137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23" t="s">
        <v>81</v>
      </c>
      <c r="BK218" s="204">
        <f>ROUND(I218*H218,2)</f>
        <v>0</v>
      </c>
      <c r="BL218" s="23" t="s">
        <v>144</v>
      </c>
      <c r="BM218" s="23" t="s">
        <v>326</v>
      </c>
    </row>
    <row r="219" spans="2:65" s="10" customFormat="1" ht="37.35" customHeight="1">
      <c r="B219" s="177"/>
      <c r="C219" s="178"/>
      <c r="D219" s="179" t="s">
        <v>72</v>
      </c>
      <c r="E219" s="180" t="s">
        <v>327</v>
      </c>
      <c r="F219" s="180" t="s">
        <v>328</v>
      </c>
      <c r="G219" s="178"/>
      <c r="H219" s="178"/>
      <c r="I219" s="181"/>
      <c r="J219" s="182">
        <f>BK219</f>
        <v>0</v>
      </c>
      <c r="K219" s="178"/>
      <c r="L219" s="183"/>
      <c r="M219" s="184"/>
      <c r="N219" s="185"/>
      <c r="O219" s="185"/>
      <c r="P219" s="186">
        <f>P220+P268+P292+P304+P309</f>
        <v>0</v>
      </c>
      <c r="Q219" s="185"/>
      <c r="R219" s="186">
        <f>R220+R268+R292+R304+R309</f>
        <v>1.3626008999999999</v>
      </c>
      <c r="S219" s="185"/>
      <c r="T219" s="187">
        <f>T220+T268+T292+T304+T309</f>
        <v>0</v>
      </c>
      <c r="AR219" s="188" t="s">
        <v>84</v>
      </c>
      <c r="AT219" s="189" t="s">
        <v>72</v>
      </c>
      <c r="AU219" s="189" t="s">
        <v>73</v>
      </c>
      <c r="AY219" s="188" t="s">
        <v>137</v>
      </c>
      <c r="BK219" s="190">
        <f>BK220+BK268+BK292+BK304+BK309</f>
        <v>0</v>
      </c>
    </row>
    <row r="220" spans="2:65" s="10" customFormat="1" ht="19.899999999999999" customHeight="1">
      <c r="B220" s="177"/>
      <c r="C220" s="178"/>
      <c r="D220" s="179" t="s">
        <v>72</v>
      </c>
      <c r="E220" s="191" t="s">
        <v>329</v>
      </c>
      <c r="F220" s="191" t="s">
        <v>330</v>
      </c>
      <c r="G220" s="178"/>
      <c r="H220" s="178"/>
      <c r="I220" s="181"/>
      <c r="J220" s="192">
        <f>BK220</f>
        <v>0</v>
      </c>
      <c r="K220" s="178"/>
      <c r="L220" s="183"/>
      <c r="M220" s="184"/>
      <c r="N220" s="185"/>
      <c r="O220" s="185"/>
      <c r="P220" s="186">
        <f>SUM(P221:P267)</f>
        <v>0</v>
      </c>
      <c r="Q220" s="185"/>
      <c r="R220" s="186">
        <f>SUM(R221:R267)</f>
        <v>0.3604098</v>
      </c>
      <c r="S220" s="185"/>
      <c r="T220" s="187">
        <f>SUM(T221:T267)</f>
        <v>0</v>
      </c>
      <c r="AR220" s="188" t="s">
        <v>84</v>
      </c>
      <c r="AT220" s="189" t="s">
        <v>72</v>
      </c>
      <c r="AU220" s="189" t="s">
        <v>81</v>
      </c>
      <c r="AY220" s="188" t="s">
        <v>137</v>
      </c>
      <c r="BK220" s="190">
        <f>SUM(BK221:BK267)</f>
        <v>0</v>
      </c>
    </row>
    <row r="221" spans="2:65" s="1" customFormat="1" ht="25.5" customHeight="1">
      <c r="B221" s="41"/>
      <c r="C221" s="193" t="s">
        <v>331</v>
      </c>
      <c r="D221" s="193" t="s">
        <v>139</v>
      </c>
      <c r="E221" s="194" t="s">
        <v>332</v>
      </c>
      <c r="F221" s="195" t="s">
        <v>333</v>
      </c>
      <c r="G221" s="196" t="s">
        <v>170</v>
      </c>
      <c r="H221" s="197">
        <v>19.792000000000002</v>
      </c>
      <c r="I221" s="198"/>
      <c r="J221" s="199">
        <f>ROUND(I221*H221,2)</f>
        <v>0</v>
      </c>
      <c r="K221" s="195" t="s">
        <v>143</v>
      </c>
      <c r="L221" s="61"/>
      <c r="M221" s="200" t="s">
        <v>21</v>
      </c>
      <c r="N221" s="201" t="s">
        <v>44</v>
      </c>
      <c r="O221" s="42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AR221" s="23" t="s">
        <v>248</v>
      </c>
      <c r="AT221" s="23" t="s">
        <v>139</v>
      </c>
      <c r="AU221" s="23" t="s">
        <v>84</v>
      </c>
      <c r="AY221" s="23" t="s">
        <v>137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23" t="s">
        <v>81</v>
      </c>
      <c r="BK221" s="204">
        <f>ROUND(I221*H221,2)</f>
        <v>0</v>
      </c>
      <c r="BL221" s="23" t="s">
        <v>248</v>
      </c>
      <c r="BM221" s="23" t="s">
        <v>334</v>
      </c>
    </row>
    <row r="222" spans="2:65" s="11" customFormat="1" ht="13.5">
      <c r="B222" s="205"/>
      <c r="C222" s="206"/>
      <c r="D222" s="207" t="s">
        <v>146</v>
      </c>
      <c r="E222" s="208" t="s">
        <v>21</v>
      </c>
      <c r="F222" s="209" t="s">
        <v>147</v>
      </c>
      <c r="G222" s="206"/>
      <c r="H222" s="208" t="s">
        <v>21</v>
      </c>
      <c r="I222" s="210"/>
      <c r="J222" s="206"/>
      <c r="K222" s="206"/>
      <c r="L222" s="211"/>
      <c r="M222" s="212"/>
      <c r="N222" s="213"/>
      <c r="O222" s="213"/>
      <c r="P222" s="213"/>
      <c r="Q222" s="213"/>
      <c r="R222" s="213"/>
      <c r="S222" s="213"/>
      <c r="T222" s="214"/>
      <c r="AT222" s="215" t="s">
        <v>146</v>
      </c>
      <c r="AU222" s="215" t="s">
        <v>84</v>
      </c>
      <c r="AV222" s="11" t="s">
        <v>81</v>
      </c>
      <c r="AW222" s="11" t="s">
        <v>37</v>
      </c>
      <c r="AX222" s="11" t="s">
        <v>73</v>
      </c>
      <c r="AY222" s="215" t="s">
        <v>137</v>
      </c>
    </row>
    <row r="223" spans="2:65" s="12" customFormat="1" ht="13.5">
      <c r="B223" s="216"/>
      <c r="C223" s="217"/>
      <c r="D223" s="207" t="s">
        <v>146</v>
      </c>
      <c r="E223" s="218" t="s">
        <v>21</v>
      </c>
      <c r="F223" s="219" t="s">
        <v>335</v>
      </c>
      <c r="G223" s="217"/>
      <c r="H223" s="220">
        <v>6.5119999999999996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146</v>
      </c>
      <c r="AU223" s="226" t="s">
        <v>84</v>
      </c>
      <c r="AV223" s="12" t="s">
        <v>84</v>
      </c>
      <c r="AW223" s="12" t="s">
        <v>37</v>
      </c>
      <c r="AX223" s="12" t="s">
        <v>73</v>
      </c>
      <c r="AY223" s="226" t="s">
        <v>137</v>
      </c>
    </row>
    <row r="224" spans="2:65" s="12" customFormat="1" ht="13.5">
      <c r="B224" s="216"/>
      <c r="C224" s="217"/>
      <c r="D224" s="207" t="s">
        <v>146</v>
      </c>
      <c r="E224" s="218" t="s">
        <v>21</v>
      </c>
      <c r="F224" s="219" t="s">
        <v>336</v>
      </c>
      <c r="G224" s="217"/>
      <c r="H224" s="220">
        <v>13.28</v>
      </c>
      <c r="I224" s="221"/>
      <c r="J224" s="217"/>
      <c r="K224" s="217"/>
      <c r="L224" s="222"/>
      <c r="M224" s="223"/>
      <c r="N224" s="224"/>
      <c r="O224" s="224"/>
      <c r="P224" s="224"/>
      <c r="Q224" s="224"/>
      <c r="R224" s="224"/>
      <c r="S224" s="224"/>
      <c r="T224" s="225"/>
      <c r="AT224" s="226" t="s">
        <v>146</v>
      </c>
      <c r="AU224" s="226" t="s">
        <v>84</v>
      </c>
      <c r="AV224" s="12" t="s">
        <v>84</v>
      </c>
      <c r="AW224" s="12" t="s">
        <v>37</v>
      </c>
      <c r="AX224" s="12" t="s">
        <v>73</v>
      </c>
      <c r="AY224" s="226" t="s">
        <v>137</v>
      </c>
    </row>
    <row r="225" spans="2:65" s="13" customFormat="1" ht="13.5">
      <c r="B225" s="227"/>
      <c r="C225" s="228"/>
      <c r="D225" s="207" t="s">
        <v>146</v>
      </c>
      <c r="E225" s="229" t="s">
        <v>21</v>
      </c>
      <c r="F225" s="230" t="s">
        <v>150</v>
      </c>
      <c r="G225" s="228"/>
      <c r="H225" s="231">
        <v>19.792000000000002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AT225" s="237" t="s">
        <v>146</v>
      </c>
      <c r="AU225" s="237" t="s">
        <v>84</v>
      </c>
      <c r="AV225" s="13" t="s">
        <v>144</v>
      </c>
      <c r="AW225" s="13" t="s">
        <v>37</v>
      </c>
      <c r="AX225" s="13" t="s">
        <v>81</v>
      </c>
      <c r="AY225" s="237" t="s">
        <v>137</v>
      </c>
    </row>
    <row r="226" spans="2:65" s="1" customFormat="1" ht="16.5" customHeight="1">
      <c r="B226" s="41"/>
      <c r="C226" s="238" t="s">
        <v>337</v>
      </c>
      <c r="D226" s="238" t="s">
        <v>199</v>
      </c>
      <c r="E226" s="239" t="s">
        <v>338</v>
      </c>
      <c r="F226" s="240" t="s">
        <v>339</v>
      </c>
      <c r="G226" s="241" t="s">
        <v>157</v>
      </c>
      <c r="H226" s="242">
        <v>1.9E-2</v>
      </c>
      <c r="I226" s="243"/>
      <c r="J226" s="244">
        <f>ROUND(I226*H226,2)</f>
        <v>0</v>
      </c>
      <c r="K226" s="240" t="s">
        <v>143</v>
      </c>
      <c r="L226" s="245"/>
      <c r="M226" s="246" t="s">
        <v>21</v>
      </c>
      <c r="N226" s="247" t="s">
        <v>44</v>
      </c>
      <c r="O226" s="42"/>
      <c r="P226" s="202">
        <f>O226*H226</f>
        <v>0</v>
      </c>
      <c r="Q226" s="202">
        <v>1</v>
      </c>
      <c r="R226" s="202">
        <f>Q226*H226</f>
        <v>1.9E-2</v>
      </c>
      <c r="S226" s="202">
        <v>0</v>
      </c>
      <c r="T226" s="203">
        <f>S226*H226</f>
        <v>0</v>
      </c>
      <c r="AR226" s="23" t="s">
        <v>340</v>
      </c>
      <c r="AT226" s="23" t="s">
        <v>199</v>
      </c>
      <c r="AU226" s="23" t="s">
        <v>84</v>
      </c>
      <c r="AY226" s="23" t="s">
        <v>137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23" t="s">
        <v>81</v>
      </c>
      <c r="BK226" s="204">
        <f>ROUND(I226*H226,2)</f>
        <v>0</v>
      </c>
      <c r="BL226" s="23" t="s">
        <v>248</v>
      </c>
      <c r="BM226" s="23" t="s">
        <v>341</v>
      </c>
    </row>
    <row r="227" spans="2:65" s="11" customFormat="1" ht="13.5">
      <c r="B227" s="205"/>
      <c r="C227" s="206"/>
      <c r="D227" s="207" t="s">
        <v>146</v>
      </c>
      <c r="E227" s="208" t="s">
        <v>21</v>
      </c>
      <c r="F227" s="209" t="s">
        <v>342</v>
      </c>
      <c r="G227" s="206"/>
      <c r="H227" s="208" t="s">
        <v>21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146</v>
      </c>
      <c r="AU227" s="215" t="s">
        <v>84</v>
      </c>
      <c r="AV227" s="11" t="s">
        <v>81</v>
      </c>
      <c r="AW227" s="11" t="s">
        <v>37</v>
      </c>
      <c r="AX227" s="11" t="s">
        <v>73</v>
      </c>
      <c r="AY227" s="215" t="s">
        <v>137</v>
      </c>
    </row>
    <row r="228" spans="2:65" s="12" customFormat="1" ht="13.5">
      <c r="B228" s="216"/>
      <c r="C228" s="217"/>
      <c r="D228" s="207" t="s">
        <v>146</v>
      </c>
      <c r="E228" s="218" t="s">
        <v>21</v>
      </c>
      <c r="F228" s="219" t="s">
        <v>343</v>
      </c>
      <c r="G228" s="217"/>
      <c r="H228" s="220">
        <v>19.8</v>
      </c>
      <c r="I228" s="221"/>
      <c r="J228" s="217"/>
      <c r="K228" s="217"/>
      <c r="L228" s="222"/>
      <c r="M228" s="223"/>
      <c r="N228" s="224"/>
      <c r="O228" s="224"/>
      <c r="P228" s="224"/>
      <c r="Q228" s="224"/>
      <c r="R228" s="224"/>
      <c r="S228" s="224"/>
      <c r="T228" s="225"/>
      <c r="AT228" s="226" t="s">
        <v>146</v>
      </c>
      <c r="AU228" s="226" t="s">
        <v>84</v>
      </c>
      <c r="AV228" s="12" t="s">
        <v>84</v>
      </c>
      <c r="AW228" s="12" t="s">
        <v>37</v>
      </c>
      <c r="AX228" s="12" t="s">
        <v>73</v>
      </c>
      <c r="AY228" s="226" t="s">
        <v>137</v>
      </c>
    </row>
    <row r="229" spans="2:65" s="11" customFormat="1" ht="13.5">
      <c r="B229" s="205"/>
      <c r="C229" s="206"/>
      <c r="D229" s="207" t="s">
        <v>146</v>
      </c>
      <c r="E229" s="208" t="s">
        <v>21</v>
      </c>
      <c r="F229" s="209" t="s">
        <v>344</v>
      </c>
      <c r="G229" s="206"/>
      <c r="H229" s="208" t="s">
        <v>21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146</v>
      </c>
      <c r="AU229" s="215" t="s">
        <v>84</v>
      </c>
      <c r="AV229" s="11" t="s">
        <v>81</v>
      </c>
      <c r="AW229" s="11" t="s">
        <v>37</v>
      </c>
      <c r="AX229" s="11" t="s">
        <v>73</v>
      </c>
      <c r="AY229" s="215" t="s">
        <v>137</v>
      </c>
    </row>
    <row r="230" spans="2:65" s="12" customFormat="1" ht="13.5">
      <c r="B230" s="216"/>
      <c r="C230" s="217"/>
      <c r="D230" s="207" t="s">
        <v>146</v>
      </c>
      <c r="E230" s="218" t="s">
        <v>21</v>
      </c>
      <c r="F230" s="219" t="s">
        <v>345</v>
      </c>
      <c r="G230" s="217"/>
      <c r="H230" s="220">
        <v>43.3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146</v>
      </c>
      <c r="AU230" s="226" t="s">
        <v>84</v>
      </c>
      <c r="AV230" s="12" t="s">
        <v>84</v>
      </c>
      <c r="AW230" s="12" t="s">
        <v>37</v>
      </c>
      <c r="AX230" s="12" t="s">
        <v>73</v>
      </c>
      <c r="AY230" s="226" t="s">
        <v>137</v>
      </c>
    </row>
    <row r="231" spans="2:65" s="13" customFormat="1" ht="13.5">
      <c r="B231" s="227"/>
      <c r="C231" s="228"/>
      <c r="D231" s="207" t="s">
        <v>146</v>
      </c>
      <c r="E231" s="229" t="s">
        <v>21</v>
      </c>
      <c r="F231" s="230" t="s">
        <v>150</v>
      </c>
      <c r="G231" s="228"/>
      <c r="H231" s="231">
        <v>63.1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AT231" s="237" t="s">
        <v>146</v>
      </c>
      <c r="AU231" s="237" t="s">
        <v>84</v>
      </c>
      <c r="AV231" s="13" t="s">
        <v>144</v>
      </c>
      <c r="AW231" s="13" t="s">
        <v>37</v>
      </c>
      <c r="AX231" s="13" t="s">
        <v>81</v>
      </c>
      <c r="AY231" s="237" t="s">
        <v>137</v>
      </c>
    </row>
    <row r="232" spans="2:65" s="12" customFormat="1" ht="13.5">
      <c r="B232" s="216"/>
      <c r="C232" s="217"/>
      <c r="D232" s="207" t="s">
        <v>146</v>
      </c>
      <c r="E232" s="217"/>
      <c r="F232" s="219" t="s">
        <v>346</v>
      </c>
      <c r="G232" s="217"/>
      <c r="H232" s="220">
        <v>1.9E-2</v>
      </c>
      <c r="I232" s="221"/>
      <c r="J232" s="217"/>
      <c r="K232" s="217"/>
      <c r="L232" s="222"/>
      <c r="M232" s="223"/>
      <c r="N232" s="224"/>
      <c r="O232" s="224"/>
      <c r="P232" s="224"/>
      <c r="Q232" s="224"/>
      <c r="R232" s="224"/>
      <c r="S232" s="224"/>
      <c r="T232" s="225"/>
      <c r="AT232" s="226" t="s">
        <v>146</v>
      </c>
      <c r="AU232" s="226" t="s">
        <v>84</v>
      </c>
      <c r="AV232" s="12" t="s">
        <v>84</v>
      </c>
      <c r="AW232" s="12" t="s">
        <v>6</v>
      </c>
      <c r="AX232" s="12" t="s">
        <v>81</v>
      </c>
      <c r="AY232" s="226" t="s">
        <v>137</v>
      </c>
    </row>
    <row r="233" spans="2:65" s="1" customFormat="1" ht="16.5" customHeight="1">
      <c r="B233" s="41"/>
      <c r="C233" s="193" t="s">
        <v>347</v>
      </c>
      <c r="D233" s="193" t="s">
        <v>139</v>
      </c>
      <c r="E233" s="194" t="s">
        <v>348</v>
      </c>
      <c r="F233" s="195" t="s">
        <v>349</v>
      </c>
      <c r="G233" s="196" t="s">
        <v>170</v>
      </c>
      <c r="H233" s="197">
        <v>43.247999999999998</v>
      </c>
      <c r="I233" s="198"/>
      <c r="J233" s="199">
        <f>ROUND(I233*H233,2)</f>
        <v>0</v>
      </c>
      <c r="K233" s="195" t="s">
        <v>143</v>
      </c>
      <c r="L233" s="61"/>
      <c r="M233" s="200" t="s">
        <v>21</v>
      </c>
      <c r="N233" s="201" t="s">
        <v>44</v>
      </c>
      <c r="O233" s="42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AR233" s="23" t="s">
        <v>248</v>
      </c>
      <c r="AT233" s="23" t="s">
        <v>139</v>
      </c>
      <c r="AU233" s="23" t="s">
        <v>84</v>
      </c>
      <c r="AY233" s="23" t="s">
        <v>137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23" t="s">
        <v>81</v>
      </c>
      <c r="BK233" s="204">
        <f>ROUND(I233*H233,2)</f>
        <v>0</v>
      </c>
      <c r="BL233" s="23" t="s">
        <v>248</v>
      </c>
      <c r="BM233" s="23" t="s">
        <v>350</v>
      </c>
    </row>
    <row r="234" spans="2:65" s="11" customFormat="1" ht="13.5">
      <c r="B234" s="205"/>
      <c r="C234" s="206"/>
      <c r="D234" s="207" t="s">
        <v>146</v>
      </c>
      <c r="E234" s="208" t="s">
        <v>21</v>
      </c>
      <c r="F234" s="209" t="s">
        <v>351</v>
      </c>
      <c r="G234" s="206"/>
      <c r="H234" s="208" t="s">
        <v>21</v>
      </c>
      <c r="I234" s="210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146</v>
      </c>
      <c r="AU234" s="215" t="s">
        <v>84</v>
      </c>
      <c r="AV234" s="11" t="s">
        <v>81</v>
      </c>
      <c r="AW234" s="11" t="s">
        <v>37</v>
      </c>
      <c r="AX234" s="11" t="s">
        <v>73</v>
      </c>
      <c r="AY234" s="215" t="s">
        <v>137</v>
      </c>
    </row>
    <row r="235" spans="2:65" s="12" customFormat="1" ht="13.5">
      <c r="B235" s="216"/>
      <c r="C235" s="217"/>
      <c r="D235" s="207" t="s">
        <v>146</v>
      </c>
      <c r="E235" s="218" t="s">
        <v>21</v>
      </c>
      <c r="F235" s="219" t="s">
        <v>352</v>
      </c>
      <c r="G235" s="217"/>
      <c r="H235" s="220">
        <v>8.5500000000000007</v>
      </c>
      <c r="I235" s="221"/>
      <c r="J235" s="217"/>
      <c r="K235" s="217"/>
      <c r="L235" s="222"/>
      <c r="M235" s="223"/>
      <c r="N235" s="224"/>
      <c r="O235" s="224"/>
      <c r="P235" s="224"/>
      <c r="Q235" s="224"/>
      <c r="R235" s="224"/>
      <c r="S235" s="224"/>
      <c r="T235" s="225"/>
      <c r="AT235" s="226" t="s">
        <v>146</v>
      </c>
      <c r="AU235" s="226" t="s">
        <v>84</v>
      </c>
      <c r="AV235" s="12" t="s">
        <v>84</v>
      </c>
      <c r="AW235" s="12" t="s">
        <v>37</v>
      </c>
      <c r="AX235" s="12" t="s">
        <v>73</v>
      </c>
      <c r="AY235" s="226" t="s">
        <v>137</v>
      </c>
    </row>
    <row r="236" spans="2:65" s="12" customFormat="1" ht="13.5">
      <c r="B236" s="216"/>
      <c r="C236" s="217"/>
      <c r="D236" s="207" t="s">
        <v>146</v>
      </c>
      <c r="E236" s="218" t="s">
        <v>21</v>
      </c>
      <c r="F236" s="219" t="s">
        <v>353</v>
      </c>
      <c r="G236" s="217"/>
      <c r="H236" s="220">
        <v>21.12</v>
      </c>
      <c r="I236" s="221"/>
      <c r="J236" s="217"/>
      <c r="K236" s="217"/>
      <c r="L236" s="222"/>
      <c r="M236" s="223"/>
      <c r="N236" s="224"/>
      <c r="O236" s="224"/>
      <c r="P236" s="224"/>
      <c r="Q236" s="224"/>
      <c r="R236" s="224"/>
      <c r="S236" s="224"/>
      <c r="T236" s="225"/>
      <c r="AT236" s="226" t="s">
        <v>146</v>
      </c>
      <c r="AU236" s="226" t="s">
        <v>84</v>
      </c>
      <c r="AV236" s="12" t="s">
        <v>84</v>
      </c>
      <c r="AW236" s="12" t="s">
        <v>37</v>
      </c>
      <c r="AX236" s="12" t="s">
        <v>73</v>
      </c>
      <c r="AY236" s="226" t="s">
        <v>137</v>
      </c>
    </row>
    <row r="237" spans="2:65" s="12" customFormat="1" ht="13.5">
      <c r="B237" s="216"/>
      <c r="C237" s="217"/>
      <c r="D237" s="207" t="s">
        <v>146</v>
      </c>
      <c r="E237" s="218" t="s">
        <v>21</v>
      </c>
      <c r="F237" s="219" t="s">
        <v>354</v>
      </c>
      <c r="G237" s="217"/>
      <c r="H237" s="220">
        <v>8.4480000000000004</v>
      </c>
      <c r="I237" s="221"/>
      <c r="J237" s="217"/>
      <c r="K237" s="217"/>
      <c r="L237" s="222"/>
      <c r="M237" s="223"/>
      <c r="N237" s="224"/>
      <c r="O237" s="224"/>
      <c r="P237" s="224"/>
      <c r="Q237" s="224"/>
      <c r="R237" s="224"/>
      <c r="S237" s="224"/>
      <c r="T237" s="225"/>
      <c r="AT237" s="226" t="s">
        <v>146</v>
      </c>
      <c r="AU237" s="226" t="s">
        <v>84</v>
      </c>
      <c r="AV237" s="12" t="s">
        <v>84</v>
      </c>
      <c r="AW237" s="12" t="s">
        <v>37</v>
      </c>
      <c r="AX237" s="12" t="s">
        <v>73</v>
      </c>
      <c r="AY237" s="226" t="s">
        <v>137</v>
      </c>
    </row>
    <row r="238" spans="2:65" s="12" customFormat="1" ht="13.5">
      <c r="B238" s="216"/>
      <c r="C238" s="217"/>
      <c r="D238" s="207" t="s">
        <v>146</v>
      </c>
      <c r="E238" s="218" t="s">
        <v>21</v>
      </c>
      <c r="F238" s="219" t="s">
        <v>355</v>
      </c>
      <c r="G238" s="217"/>
      <c r="H238" s="220">
        <v>5.13</v>
      </c>
      <c r="I238" s="221"/>
      <c r="J238" s="217"/>
      <c r="K238" s="217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146</v>
      </c>
      <c r="AU238" s="226" t="s">
        <v>84</v>
      </c>
      <c r="AV238" s="12" t="s">
        <v>84</v>
      </c>
      <c r="AW238" s="12" t="s">
        <v>37</v>
      </c>
      <c r="AX238" s="12" t="s">
        <v>73</v>
      </c>
      <c r="AY238" s="226" t="s">
        <v>137</v>
      </c>
    </row>
    <row r="239" spans="2:65" s="13" customFormat="1" ht="13.5">
      <c r="B239" s="227"/>
      <c r="C239" s="228"/>
      <c r="D239" s="207" t="s">
        <v>146</v>
      </c>
      <c r="E239" s="229" t="s">
        <v>21</v>
      </c>
      <c r="F239" s="230" t="s">
        <v>150</v>
      </c>
      <c r="G239" s="228"/>
      <c r="H239" s="231">
        <v>43.247999999999998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AT239" s="237" t="s">
        <v>146</v>
      </c>
      <c r="AU239" s="237" t="s">
        <v>84</v>
      </c>
      <c r="AV239" s="13" t="s">
        <v>144</v>
      </c>
      <c r="AW239" s="13" t="s">
        <v>37</v>
      </c>
      <c r="AX239" s="13" t="s">
        <v>81</v>
      </c>
      <c r="AY239" s="237" t="s">
        <v>137</v>
      </c>
    </row>
    <row r="240" spans="2:65" s="1" customFormat="1" ht="16.5" customHeight="1">
      <c r="B240" s="41"/>
      <c r="C240" s="193" t="s">
        <v>356</v>
      </c>
      <c r="D240" s="193" t="s">
        <v>139</v>
      </c>
      <c r="E240" s="194" t="s">
        <v>357</v>
      </c>
      <c r="F240" s="195" t="s">
        <v>358</v>
      </c>
      <c r="G240" s="196" t="s">
        <v>170</v>
      </c>
      <c r="H240" s="197">
        <v>31.38</v>
      </c>
      <c r="I240" s="198"/>
      <c r="J240" s="199">
        <f>ROUND(I240*H240,2)</f>
        <v>0</v>
      </c>
      <c r="K240" s="195" t="s">
        <v>143</v>
      </c>
      <c r="L240" s="61"/>
      <c r="M240" s="200" t="s">
        <v>21</v>
      </c>
      <c r="N240" s="201" t="s">
        <v>44</v>
      </c>
      <c r="O240" s="42"/>
      <c r="P240" s="202">
        <f>O240*H240</f>
        <v>0</v>
      </c>
      <c r="Q240" s="202">
        <v>0</v>
      </c>
      <c r="R240" s="202">
        <f>Q240*H240</f>
        <v>0</v>
      </c>
      <c r="S240" s="202">
        <v>0</v>
      </c>
      <c r="T240" s="203">
        <f>S240*H240</f>
        <v>0</v>
      </c>
      <c r="AR240" s="23" t="s">
        <v>248</v>
      </c>
      <c r="AT240" s="23" t="s">
        <v>139</v>
      </c>
      <c r="AU240" s="23" t="s">
        <v>84</v>
      </c>
      <c r="AY240" s="23" t="s">
        <v>137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23" t="s">
        <v>81</v>
      </c>
      <c r="BK240" s="204">
        <f>ROUND(I240*H240,2)</f>
        <v>0</v>
      </c>
      <c r="BL240" s="23" t="s">
        <v>248</v>
      </c>
      <c r="BM240" s="23" t="s">
        <v>359</v>
      </c>
    </row>
    <row r="241" spans="2:65" s="11" customFormat="1" ht="13.5">
      <c r="B241" s="205"/>
      <c r="C241" s="206"/>
      <c r="D241" s="207" t="s">
        <v>146</v>
      </c>
      <c r="E241" s="208" t="s">
        <v>21</v>
      </c>
      <c r="F241" s="209" t="s">
        <v>360</v>
      </c>
      <c r="G241" s="206"/>
      <c r="H241" s="208" t="s">
        <v>21</v>
      </c>
      <c r="I241" s="210"/>
      <c r="J241" s="206"/>
      <c r="K241" s="206"/>
      <c r="L241" s="211"/>
      <c r="M241" s="212"/>
      <c r="N241" s="213"/>
      <c r="O241" s="213"/>
      <c r="P241" s="213"/>
      <c r="Q241" s="213"/>
      <c r="R241" s="213"/>
      <c r="S241" s="213"/>
      <c r="T241" s="214"/>
      <c r="AT241" s="215" t="s">
        <v>146</v>
      </c>
      <c r="AU241" s="215" t="s">
        <v>84</v>
      </c>
      <c r="AV241" s="11" t="s">
        <v>81</v>
      </c>
      <c r="AW241" s="11" t="s">
        <v>37</v>
      </c>
      <c r="AX241" s="11" t="s">
        <v>73</v>
      </c>
      <c r="AY241" s="215" t="s">
        <v>137</v>
      </c>
    </row>
    <row r="242" spans="2:65" s="12" customFormat="1" ht="13.5">
      <c r="B242" s="216"/>
      <c r="C242" s="217"/>
      <c r="D242" s="207" t="s">
        <v>146</v>
      </c>
      <c r="E242" s="218" t="s">
        <v>21</v>
      </c>
      <c r="F242" s="219" t="s">
        <v>355</v>
      </c>
      <c r="G242" s="217"/>
      <c r="H242" s="220">
        <v>5.13</v>
      </c>
      <c r="I242" s="221"/>
      <c r="J242" s="217"/>
      <c r="K242" s="217"/>
      <c r="L242" s="222"/>
      <c r="M242" s="223"/>
      <c r="N242" s="224"/>
      <c r="O242" s="224"/>
      <c r="P242" s="224"/>
      <c r="Q242" s="224"/>
      <c r="R242" s="224"/>
      <c r="S242" s="224"/>
      <c r="T242" s="225"/>
      <c r="AT242" s="226" t="s">
        <v>146</v>
      </c>
      <c r="AU242" s="226" t="s">
        <v>84</v>
      </c>
      <c r="AV242" s="12" t="s">
        <v>84</v>
      </c>
      <c r="AW242" s="12" t="s">
        <v>37</v>
      </c>
      <c r="AX242" s="12" t="s">
        <v>73</v>
      </c>
      <c r="AY242" s="226" t="s">
        <v>137</v>
      </c>
    </row>
    <row r="243" spans="2:65" s="12" customFormat="1" ht="13.5">
      <c r="B243" s="216"/>
      <c r="C243" s="217"/>
      <c r="D243" s="207" t="s">
        <v>146</v>
      </c>
      <c r="E243" s="218" t="s">
        <v>21</v>
      </c>
      <c r="F243" s="219" t="s">
        <v>361</v>
      </c>
      <c r="G243" s="217"/>
      <c r="H243" s="220">
        <v>12.672000000000001</v>
      </c>
      <c r="I243" s="221"/>
      <c r="J243" s="217"/>
      <c r="K243" s="217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146</v>
      </c>
      <c r="AU243" s="226" t="s">
        <v>84</v>
      </c>
      <c r="AV243" s="12" t="s">
        <v>84</v>
      </c>
      <c r="AW243" s="12" t="s">
        <v>37</v>
      </c>
      <c r="AX243" s="12" t="s">
        <v>73</v>
      </c>
      <c r="AY243" s="226" t="s">
        <v>137</v>
      </c>
    </row>
    <row r="244" spans="2:65" s="12" customFormat="1" ht="13.5">
      <c r="B244" s="216"/>
      <c r="C244" s="217"/>
      <c r="D244" s="207" t="s">
        <v>146</v>
      </c>
      <c r="E244" s="218" t="s">
        <v>21</v>
      </c>
      <c r="F244" s="219" t="s">
        <v>354</v>
      </c>
      <c r="G244" s="217"/>
      <c r="H244" s="220">
        <v>8.4480000000000004</v>
      </c>
      <c r="I244" s="221"/>
      <c r="J244" s="217"/>
      <c r="K244" s="217"/>
      <c r="L244" s="222"/>
      <c r="M244" s="223"/>
      <c r="N244" s="224"/>
      <c r="O244" s="224"/>
      <c r="P244" s="224"/>
      <c r="Q244" s="224"/>
      <c r="R244" s="224"/>
      <c r="S244" s="224"/>
      <c r="T244" s="225"/>
      <c r="AT244" s="226" t="s">
        <v>146</v>
      </c>
      <c r="AU244" s="226" t="s">
        <v>84</v>
      </c>
      <c r="AV244" s="12" t="s">
        <v>84</v>
      </c>
      <c r="AW244" s="12" t="s">
        <v>37</v>
      </c>
      <c r="AX244" s="12" t="s">
        <v>73</v>
      </c>
      <c r="AY244" s="226" t="s">
        <v>137</v>
      </c>
    </row>
    <row r="245" spans="2:65" s="12" customFormat="1" ht="13.5">
      <c r="B245" s="216"/>
      <c r="C245" s="217"/>
      <c r="D245" s="207" t="s">
        <v>146</v>
      </c>
      <c r="E245" s="218" t="s">
        <v>21</v>
      </c>
      <c r="F245" s="219" t="s">
        <v>355</v>
      </c>
      <c r="G245" s="217"/>
      <c r="H245" s="220">
        <v>5.13</v>
      </c>
      <c r="I245" s="221"/>
      <c r="J245" s="217"/>
      <c r="K245" s="217"/>
      <c r="L245" s="222"/>
      <c r="M245" s="223"/>
      <c r="N245" s="224"/>
      <c r="O245" s="224"/>
      <c r="P245" s="224"/>
      <c r="Q245" s="224"/>
      <c r="R245" s="224"/>
      <c r="S245" s="224"/>
      <c r="T245" s="225"/>
      <c r="AT245" s="226" t="s">
        <v>146</v>
      </c>
      <c r="AU245" s="226" t="s">
        <v>84</v>
      </c>
      <c r="AV245" s="12" t="s">
        <v>84</v>
      </c>
      <c r="AW245" s="12" t="s">
        <v>37</v>
      </c>
      <c r="AX245" s="12" t="s">
        <v>73</v>
      </c>
      <c r="AY245" s="226" t="s">
        <v>137</v>
      </c>
    </row>
    <row r="246" spans="2:65" s="13" customFormat="1" ht="13.5">
      <c r="B246" s="227"/>
      <c r="C246" s="228"/>
      <c r="D246" s="207" t="s">
        <v>146</v>
      </c>
      <c r="E246" s="229" t="s">
        <v>21</v>
      </c>
      <c r="F246" s="230" t="s">
        <v>150</v>
      </c>
      <c r="G246" s="228"/>
      <c r="H246" s="231">
        <v>31.38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AT246" s="237" t="s">
        <v>146</v>
      </c>
      <c r="AU246" s="237" t="s">
        <v>84</v>
      </c>
      <c r="AV246" s="13" t="s">
        <v>144</v>
      </c>
      <c r="AW246" s="13" t="s">
        <v>37</v>
      </c>
      <c r="AX246" s="13" t="s">
        <v>81</v>
      </c>
      <c r="AY246" s="237" t="s">
        <v>137</v>
      </c>
    </row>
    <row r="247" spans="2:65" s="1" customFormat="1" ht="16.5" customHeight="1">
      <c r="B247" s="41"/>
      <c r="C247" s="238" t="s">
        <v>340</v>
      </c>
      <c r="D247" s="238" t="s">
        <v>199</v>
      </c>
      <c r="E247" s="239" t="s">
        <v>362</v>
      </c>
      <c r="F247" s="240" t="s">
        <v>363</v>
      </c>
      <c r="G247" s="241" t="s">
        <v>157</v>
      </c>
      <c r="H247" s="242">
        <v>1.4E-2</v>
      </c>
      <c r="I247" s="243"/>
      <c r="J247" s="244">
        <f>ROUND(I247*H247,2)</f>
        <v>0</v>
      </c>
      <c r="K247" s="240" t="s">
        <v>143</v>
      </c>
      <c r="L247" s="245"/>
      <c r="M247" s="246" t="s">
        <v>21</v>
      </c>
      <c r="N247" s="247" t="s">
        <v>44</v>
      </c>
      <c r="O247" s="42"/>
      <c r="P247" s="202">
        <f>O247*H247</f>
        <v>0</v>
      </c>
      <c r="Q247" s="202">
        <v>1</v>
      </c>
      <c r="R247" s="202">
        <f>Q247*H247</f>
        <v>1.4E-2</v>
      </c>
      <c r="S247" s="202">
        <v>0</v>
      </c>
      <c r="T247" s="203">
        <f>S247*H247</f>
        <v>0</v>
      </c>
      <c r="AR247" s="23" t="s">
        <v>340</v>
      </c>
      <c r="AT247" s="23" t="s">
        <v>199</v>
      </c>
      <c r="AU247" s="23" t="s">
        <v>84</v>
      </c>
      <c r="AY247" s="23" t="s">
        <v>137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23" t="s">
        <v>81</v>
      </c>
      <c r="BK247" s="204">
        <f>ROUND(I247*H247,2)</f>
        <v>0</v>
      </c>
      <c r="BL247" s="23" t="s">
        <v>248</v>
      </c>
      <c r="BM247" s="23" t="s">
        <v>364</v>
      </c>
    </row>
    <row r="248" spans="2:65" s="12" customFormat="1" ht="13.5">
      <c r="B248" s="216"/>
      <c r="C248" s="217"/>
      <c r="D248" s="207" t="s">
        <v>146</v>
      </c>
      <c r="E248" s="217"/>
      <c r="F248" s="219" t="s">
        <v>365</v>
      </c>
      <c r="G248" s="217"/>
      <c r="H248" s="220">
        <v>1.4E-2</v>
      </c>
      <c r="I248" s="221"/>
      <c r="J248" s="217"/>
      <c r="K248" s="217"/>
      <c r="L248" s="222"/>
      <c r="M248" s="223"/>
      <c r="N248" s="224"/>
      <c r="O248" s="224"/>
      <c r="P248" s="224"/>
      <c r="Q248" s="224"/>
      <c r="R248" s="224"/>
      <c r="S248" s="224"/>
      <c r="T248" s="225"/>
      <c r="AT248" s="226" t="s">
        <v>146</v>
      </c>
      <c r="AU248" s="226" t="s">
        <v>84</v>
      </c>
      <c r="AV248" s="12" t="s">
        <v>84</v>
      </c>
      <c r="AW248" s="12" t="s">
        <v>6</v>
      </c>
      <c r="AX248" s="12" t="s">
        <v>81</v>
      </c>
      <c r="AY248" s="226" t="s">
        <v>137</v>
      </c>
    </row>
    <row r="249" spans="2:65" s="1" customFormat="1" ht="16.5" customHeight="1">
      <c r="B249" s="41"/>
      <c r="C249" s="193" t="s">
        <v>366</v>
      </c>
      <c r="D249" s="193" t="s">
        <v>139</v>
      </c>
      <c r="E249" s="194" t="s">
        <v>367</v>
      </c>
      <c r="F249" s="195" t="s">
        <v>368</v>
      </c>
      <c r="G249" s="196" t="s">
        <v>170</v>
      </c>
      <c r="H249" s="197">
        <v>19.792000000000002</v>
      </c>
      <c r="I249" s="198"/>
      <c r="J249" s="199">
        <f>ROUND(I249*H249,2)</f>
        <v>0</v>
      </c>
      <c r="K249" s="195" t="s">
        <v>143</v>
      </c>
      <c r="L249" s="61"/>
      <c r="M249" s="200" t="s">
        <v>21</v>
      </c>
      <c r="N249" s="201" t="s">
        <v>44</v>
      </c>
      <c r="O249" s="42"/>
      <c r="P249" s="202">
        <f>O249*H249</f>
        <v>0</v>
      </c>
      <c r="Q249" s="202">
        <v>4.0000000000000002E-4</v>
      </c>
      <c r="R249" s="202">
        <f>Q249*H249</f>
        <v>7.9168000000000016E-3</v>
      </c>
      <c r="S249" s="202">
        <v>0</v>
      </c>
      <c r="T249" s="203">
        <f>S249*H249</f>
        <v>0</v>
      </c>
      <c r="AR249" s="23" t="s">
        <v>248</v>
      </c>
      <c r="AT249" s="23" t="s">
        <v>139</v>
      </c>
      <c r="AU249" s="23" t="s">
        <v>84</v>
      </c>
      <c r="AY249" s="23" t="s">
        <v>137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23" t="s">
        <v>81</v>
      </c>
      <c r="BK249" s="204">
        <f>ROUND(I249*H249,2)</f>
        <v>0</v>
      </c>
      <c r="BL249" s="23" t="s">
        <v>248</v>
      </c>
      <c r="BM249" s="23" t="s">
        <v>369</v>
      </c>
    </row>
    <row r="250" spans="2:65" s="11" customFormat="1" ht="13.5">
      <c r="B250" s="205"/>
      <c r="C250" s="206"/>
      <c r="D250" s="207" t="s">
        <v>146</v>
      </c>
      <c r="E250" s="208" t="s">
        <v>21</v>
      </c>
      <c r="F250" s="209" t="s">
        <v>147</v>
      </c>
      <c r="G250" s="206"/>
      <c r="H250" s="208" t="s">
        <v>21</v>
      </c>
      <c r="I250" s="210"/>
      <c r="J250" s="206"/>
      <c r="K250" s="206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146</v>
      </c>
      <c r="AU250" s="215" t="s">
        <v>84</v>
      </c>
      <c r="AV250" s="11" t="s">
        <v>81</v>
      </c>
      <c r="AW250" s="11" t="s">
        <v>37</v>
      </c>
      <c r="AX250" s="11" t="s">
        <v>73</v>
      </c>
      <c r="AY250" s="215" t="s">
        <v>137</v>
      </c>
    </row>
    <row r="251" spans="2:65" s="12" customFormat="1" ht="13.5">
      <c r="B251" s="216"/>
      <c r="C251" s="217"/>
      <c r="D251" s="207" t="s">
        <v>146</v>
      </c>
      <c r="E251" s="218" t="s">
        <v>21</v>
      </c>
      <c r="F251" s="219" t="s">
        <v>335</v>
      </c>
      <c r="G251" s="217"/>
      <c r="H251" s="220">
        <v>6.5119999999999996</v>
      </c>
      <c r="I251" s="221"/>
      <c r="J251" s="217"/>
      <c r="K251" s="217"/>
      <c r="L251" s="222"/>
      <c r="M251" s="223"/>
      <c r="N251" s="224"/>
      <c r="O251" s="224"/>
      <c r="P251" s="224"/>
      <c r="Q251" s="224"/>
      <c r="R251" s="224"/>
      <c r="S251" s="224"/>
      <c r="T251" s="225"/>
      <c r="AT251" s="226" t="s">
        <v>146</v>
      </c>
      <c r="AU251" s="226" t="s">
        <v>84</v>
      </c>
      <c r="AV251" s="12" t="s">
        <v>84</v>
      </c>
      <c r="AW251" s="12" t="s">
        <v>37</v>
      </c>
      <c r="AX251" s="12" t="s">
        <v>73</v>
      </c>
      <c r="AY251" s="226" t="s">
        <v>137</v>
      </c>
    </row>
    <row r="252" spans="2:65" s="12" customFormat="1" ht="13.5">
      <c r="B252" s="216"/>
      <c r="C252" s="217"/>
      <c r="D252" s="207" t="s">
        <v>146</v>
      </c>
      <c r="E252" s="218" t="s">
        <v>21</v>
      </c>
      <c r="F252" s="219" t="s">
        <v>336</v>
      </c>
      <c r="G252" s="217"/>
      <c r="H252" s="220">
        <v>13.28</v>
      </c>
      <c r="I252" s="221"/>
      <c r="J252" s="217"/>
      <c r="K252" s="217"/>
      <c r="L252" s="222"/>
      <c r="M252" s="223"/>
      <c r="N252" s="224"/>
      <c r="O252" s="224"/>
      <c r="P252" s="224"/>
      <c r="Q252" s="224"/>
      <c r="R252" s="224"/>
      <c r="S252" s="224"/>
      <c r="T252" s="225"/>
      <c r="AT252" s="226" t="s">
        <v>146</v>
      </c>
      <c r="AU252" s="226" t="s">
        <v>84</v>
      </c>
      <c r="AV252" s="12" t="s">
        <v>84</v>
      </c>
      <c r="AW252" s="12" t="s">
        <v>37</v>
      </c>
      <c r="AX252" s="12" t="s">
        <v>73</v>
      </c>
      <c r="AY252" s="226" t="s">
        <v>137</v>
      </c>
    </row>
    <row r="253" spans="2:65" s="13" customFormat="1" ht="13.5">
      <c r="B253" s="227"/>
      <c r="C253" s="228"/>
      <c r="D253" s="207" t="s">
        <v>146</v>
      </c>
      <c r="E253" s="229" t="s">
        <v>21</v>
      </c>
      <c r="F253" s="230" t="s">
        <v>150</v>
      </c>
      <c r="G253" s="228"/>
      <c r="H253" s="231">
        <v>19.792000000000002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AT253" s="237" t="s">
        <v>146</v>
      </c>
      <c r="AU253" s="237" t="s">
        <v>84</v>
      </c>
      <c r="AV253" s="13" t="s">
        <v>144</v>
      </c>
      <c r="AW253" s="13" t="s">
        <v>37</v>
      </c>
      <c r="AX253" s="13" t="s">
        <v>81</v>
      </c>
      <c r="AY253" s="237" t="s">
        <v>137</v>
      </c>
    </row>
    <row r="254" spans="2:65" s="1" customFormat="1" ht="16.5" customHeight="1">
      <c r="B254" s="41"/>
      <c r="C254" s="193" t="s">
        <v>370</v>
      </c>
      <c r="D254" s="193" t="s">
        <v>139</v>
      </c>
      <c r="E254" s="194" t="s">
        <v>371</v>
      </c>
      <c r="F254" s="195" t="s">
        <v>372</v>
      </c>
      <c r="G254" s="196" t="s">
        <v>170</v>
      </c>
      <c r="H254" s="197">
        <v>43.247999999999998</v>
      </c>
      <c r="I254" s="198"/>
      <c r="J254" s="199">
        <f>ROUND(I254*H254,2)</f>
        <v>0</v>
      </c>
      <c r="K254" s="195" t="s">
        <v>143</v>
      </c>
      <c r="L254" s="61"/>
      <c r="M254" s="200" t="s">
        <v>21</v>
      </c>
      <c r="N254" s="201" t="s">
        <v>44</v>
      </c>
      <c r="O254" s="42"/>
      <c r="P254" s="202">
        <f>O254*H254</f>
        <v>0</v>
      </c>
      <c r="Q254" s="202">
        <v>4.0000000000000002E-4</v>
      </c>
      <c r="R254" s="202">
        <f>Q254*H254</f>
        <v>1.7299200000000001E-2</v>
      </c>
      <c r="S254" s="202">
        <v>0</v>
      </c>
      <c r="T254" s="203">
        <f>S254*H254</f>
        <v>0</v>
      </c>
      <c r="AR254" s="23" t="s">
        <v>248</v>
      </c>
      <c r="AT254" s="23" t="s">
        <v>139</v>
      </c>
      <c r="AU254" s="23" t="s">
        <v>84</v>
      </c>
      <c r="AY254" s="23" t="s">
        <v>137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23" t="s">
        <v>81</v>
      </c>
      <c r="BK254" s="204">
        <f>ROUND(I254*H254,2)</f>
        <v>0</v>
      </c>
      <c r="BL254" s="23" t="s">
        <v>248</v>
      </c>
      <c r="BM254" s="23" t="s">
        <v>373</v>
      </c>
    </row>
    <row r="255" spans="2:65" s="11" customFormat="1" ht="13.5">
      <c r="B255" s="205"/>
      <c r="C255" s="206"/>
      <c r="D255" s="207" t="s">
        <v>146</v>
      </c>
      <c r="E255" s="208" t="s">
        <v>21</v>
      </c>
      <c r="F255" s="209" t="s">
        <v>351</v>
      </c>
      <c r="G255" s="206"/>
      <c r="H255" s="208" t="s">
        <v>21</v>
      </c>
      <c r="I255" s="210"/>
      <c r="J255" s="206"/>
      <c r="K255" s="206"/>
      <c r="L255" s="211"/>
      <c r="M255" s="212"/>
      <c r="N255" s="213"/>
      <c r="O255" s="213"/>
      <c r="P255" s="213"/>
      <c r="Q255" s="213"/>
      <c r="R255" s="213"/>
      <c r="S255" s="213"/>
      <c r="T255" s="214"/>
      <c r="AT255" s="215" t="s">
        <v>146</v>
      </c>
      <c r="AU255" s="215" t="s">
        <v>84</v>
      </c>
      <c r="AV255" s="11" t="s">
        <v>81</v>
      </c>
      <c r="AW255" s="11" t="s">
        <v>37</v>
      </c>
      <c r="AX255" s="11" t="s">
        <v>73</v>
      </c>
      <c r="AY255" s="215" t="s">
        <v>137</v>
      </c>
    </row>
    <row r="256" spans="2:65" s="12" customFormat="1" ht="13.5">
      <c r="B256" s="216"/>
      <c r="C256" s="217"/>
      <c r="D256" s="207" t="s">
        <v>146</v>
      </c>
      <c r="E256" s="218" t="s">
        <v>21</v>
      </c>
      <c r="F256" s="219" t="s">
        <v>352</v>
      </c>
      <c r="G256" s="217"/>
      <c r="H256" s="220">
        <v>8.5500000000000007</v>
      </c>
      <c r="I256" s="221"/>
      <c r="J256" s="217"/>
      <c r="K256" s="217"/>
      <c r="L256" s="222"/>
      <c r="M256" s="223"/>
      <c r="N256" s="224"/>
      <c r="O256" s="224"/>
      <c r="P256" s="224"/>
      <c r="Q256" s="224"/>
      <c r="R256" s="224"/>
      <c r="S256" s="224"/>
      <c r="T256" s="225"/>
      <c r="AT256" s="226" t="s">
        <v>146</v>
      </c>
      <c r="AU256" s="226" t="s">
        <v>84</v>
      </c>
      <c r="AV256" s="12" t="s">
        <v>84</v>
      </c>
      <c r="AW256" s="12" t="s">
        <v>37</v>
      </c>
      <c r="AX256" s="12" t="s">
        <v>73</v>
      </c>
      <c r="AY256" s="226" t="s">
        <v>137</v>
      </c>
    </row>
    <row r="257" spans="2:65" s="12" customFormat="1" ht="13.5">
      <c r="B257" s="216"/>
      <c r="C257" s="217"/>
      <c r="D257" s="207" t="s">
        <v>146</v>
      </c>
      <c r="E257" s="218" t="s">
        <v>21</v>
      </c>
      <c r="F257" s="219" t="s">
        <v>353</v>
      </c>
      <c r="G257" s="217"/>
      <c r="H257" s="220">
        <v>21.12</v>
      </c>
      <c r="I257" s="221"/>
      <c r="J257" s="217"/>
      <c r="K257" s="217"/>
      <c r="L257" s="222"/>
      <c r="M257" s="223"/>
      <c r="N257" s="224"/>
      <c r="O257" s="224"/>
      <c r="P257" s="224"/>
      <c r="Q257" s="224"/>
      <c r="R257" s="224"/>
      <c r="S257" s="224"/>
      <c r="T257" s="225"/>
      <c r="AT257" s="226" t="s">
        <v>146</v>
      </c>
      <c r="AU257" s="226" t="s">
        <v>84</v>
      </c>
      <c r="AV257" s="12" t="s">
        <v>84</v>
      </c>
      <c r="AW257" s="12" t="s">
        <v>37</v>
      </c>
      <c r="AX257" s="12" t="s">
        <v>73</v>
      </c>
      <c r="AY257" s="226" t="s">
        <v>137</v>
      </c>
    </row>
    <row r="258" spans="2:65" s="12" customFormat="1" ht="13.5">
      <c r="B258" s="216"/>
      <c r="C258" s="217"/>
      <c r="D258" s="207" t="s">
        <v>146</v>
      </c>
      <c r="E258" s="218" t="s">
        <v>21</v>
      </c>
      <c r="F258" s="219" t="s">
        <v>354</v>
      </c>
      <c r="G258" s="217"/>
      <c r="H258" s="220">
        <v>8.4480000000000004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146</v>
      </c>
      <c r="AU258" s="226" t="s">
        <v>84</v>
      </c>
      <c r="AV258" s="12" t="s">
        <v>84</v>
      </c>
      <c r="AW258" s="12" t="s">
        <v>37</v>
      </c>
      <c r="AX258" s="12" t="s">
        <v>73</v>
      </c>
      <c r="AY258" s="226" t="s">
        <v>137</v>
      </c>
    </row>
    <row r="259" spans="2:65" s="12" customFormat="1" ht="13.5">
      <c r="B259" s="216"/>
      <c r="C259" s="217"/>
      <c r="D259" s="207" t="s">
        <v>146</v>
      </c>
      <c r="E259" s="218" t="s">
        <v>21</v>
      </c>
      <c r="F259" s="219" t="s">
        <v>355</v>
      </c>
      <c r="G259" s="217"/>
      <c r="H259" s="220">
        <v>5.13</v>
      </c>
      <c r="I259" s="221"/>
      <c r="J259" s="217"/>
      <c r="K259" s="217"/>
      <c r="L259" s="222"/>
      <c r="M259" s="223"/>
      <c r="N259" s="224"/>
      <c r="O259" s="224"/>
      <c r="P259" s="224"/>
      <c r="Q259" s="224"/>
      <c r="R259" s="224"/>
      <c r="S259" s="224"/>
      <c r="T259" s="225"/>
      <c r="AT259" s="226" t="s">
        <v>146</v>
      </c>
      <c r="AU259" s="226" t="s">
        <v>84</v>
      </c>
      <c r="AV259" s="12" t="s">
        <v>84</v>
      </c>
      <c r="AW259" s="12" t="s">
        <v>37</v>
      </c>
      <c r="AX259" s="12" t="s">
        <v>73</v>
      </c>
      <c r="AY259" s="226" t="s">
        <v>137</v>
      </c>
    </row>
    <row r="260" spans="2:65" s="13" customFormat="1" ht="13.5">
      <c r="B260" s="227"/>
      <c r="C260" s="228"/>
      <c r="D260" s="207" t="s">
        <v>146</v>
      </c>
      <c r="E260" s="229" t="s">
        <v>21</v>
      </c>
      <c r="F260" s="230" t="s">
        <v>150</v>
      </c>
      <c r="G260" s="228"/>
      <c r="H260" s="231">
        <v>43.247999999999998</v>
      </c>
      <c r="I260" s="232"/>
      <c r="J260" s="228"/>
      <c r="K260" s="228"/>
      <c r="L260" s="233"/>
      <c r="M260" s="234"/>
      <c r="N260" s="235"/>
      <c r="O260" s="235"/>
      <c r="P260" s="235"/>
      <c r="Q260" s="235"/>
      <c r="R260" s="235"/>
      <c r="S260" s="235"/>
      <c r="T260" s="236"/>
      <c r="AT260" s="237" t="s">
        <v>146</v>
      </c>
      <c r="AU260" s="237" t="s">
        <v>84</v>
      </c>
      <c r="AV260" s="13" t="s">
        <v>144</v>
      </c>
      <c r="AW260" s="13" t="s">
        <v>37</v>
      </c>
      <c r="AX260" s="13" t="s">
        <v>81</v>
      </c>
      <c r="AY260" s="237" t="s">
        <v>137</v>
      </c>
    </row>
    <row r="261" spans="2:65" s="1" customFormat="1" ht="16.5" customHeight="1">
      <c r="B261" s="41"/>
      <c r="C261" s="238" t="s">
        <v>374</v>
      </c>
      <c r="D261" s="238" t="s">
        <v>199</v>
      </c>
      <c r="E261" s="239" t="s">
        <v>375</v>
      </c>
      <c r="F261" s="240" t="s">
        <v>376</v>
      </c>
      <c r="G261" s="241" t="s">
        <v>170</v>
      </c>
      <c r="H261" s="242">
        <v>77.885000000000005</v>
      </c>
      <c r="I261" s="243"/>
      <c r="J261" s="244">
        <f>ROUND(I261*H261,2)</f>
        <v>0</v>
      </c>
      <c r="K261" s="240" t="s">
        <v>143</v>
      </c>
      <c r="L261" s="245"/>
      <c r="M261" s="246" t="s">
        <v>21</v>
      </c>
      <c r="N261" s="247" t="s">
        <v>44</v>
      </c>
      <c r="O261" s="42"/>
      <c r="P261" s="202">
        <f>O261*H261</f>
        <v>0</v>
      </c>
      <c r="Q261" s="202">
        <v>3.8800000000000002E-3</v>
      </c>
      <c r="R261" s="202">
        <f>Q261*H261</f>
        <v>0.30219380000000001</v>
      </c>
      <c r="S261" s="202">
        <v>0</v>
      </c>
      <c r="T261" s="203">
        <f>S261*H261</f>
        <v>0</v>
      </c>
      <c r="AR261" s="23" t="s">
        <v>340</v>
      </c>
      <c r="AT261" s="23" t="s">
        <v>199</v>
      </c>
      <c r="AU261" s="23" t="s">
        <v>84</v>
      </c>
      <c r="AY261" s="23" t="s">
        <v>137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23" t="s">
        <v>81</v>
      </c>
      <c r="BK261" s="204">
        <f>ROUND(I261*H261,2)</f>
        <v>0</v>
      </c>
      <c r="BL261" s="23" t="s">
        <v>248</v>
      </c>
      <c r="BM261" s="23" t="s">
        <v>377</v>
      </c>
    </row>
    <row r="262" spans="2:65" s="11" customFormat="1" ht="13.5">
      <c r="B262" s="205"/>
      <c r="C262" s="206"/>
      <c r="D262" s="207" t="s">
        <v>146</v>
      </c>
      <c r="E262" s="208" t="s">
        <v>21</v>
      </c>
      <c r="F262" s="209" t="s">
        <v>342</v>
      </c>
      <c r="G262" s="206"/>
      <c r="H262" s="208" t="s">
        <v>21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146</v>
      </c>
      <c r="AU262" s="215" t="s">
        <v>84</v>
      </c>
      <c r="AV262" s="11" t="s">
        <v>81</v>
      </c>
      <c r="AW262" s="11" t="s">
        <v>37</v>
      </c>
      <c r="AX262" s="11" t="s">
        <v>73</v>
      </c>
      <c r="AY262" s="215" t="s">
        <v>137</v>
      </c>
    </row>
    <row r="263" spans="2:65" s="12" customFormat="1" ht="13.5">
      <c r="B263" s="216"/>
      <c r="C263" s="217"/>
      <c r="D263" s="207" t="s">
        <v>146</v>
      </c>
      <c r="E263" s="218" t="s">
        <v>21</v>
      </c>
      <c r="F263" s="219" t="s">
        <v>378</v>
      </c>
      <c r="G263" s="217"/>
      <c r="H263" s="220">
        <v>23.76</v>
      </c>
      <c r="I263" s="221"/>
      <c r="J263" s="217"/>
      <c r="K263" s="217"/>
      <c r="L263" s="222"/>
      <c r="M263" s="223"/>
      <c r="N263" s="224"/>
      <c r="O263" s="224"/>
      <c r="P263" s="224"/>
      <c r="Q263" s="224"/>
      <c r="R263" s="224"/>
      <c r="S263" s="224"/>
      <c r="T263" s="225"/>
      <c r="AT263" s="226" t="s">
        <v>146</v>
      </c>
      <c r="AU263" s="226" t="s">
        <v>84</v>
      </c>
      <c r="AV263" s="12" t="s">
        <v>84</v>
      </c>
      <c r="AW263" s="12" t="s">
        <v>37</v>
      </c>
      <c r="AX263" s="12" t="s">
        <v>73</v>
      </c>
      <c r="AY263" s="226" t="s">
        <v>137</v>
      </c>
    </row>
    <row r="264" spans="2:65" s="11" customFormat="1" ht="13.5">
      <c r="B264" s="205"/>
      <c r="C264" s="206"/>
      <c r="D264" s="207" t="s">
        <v>146</v>
      </c>
      <c r="E264" s="208" t="s">
        <v>21</v>
      </c>
      <c r="F264" s="209" t="s">
        <v>344</v>
      </c>
      <c r="G264" s="206"/>
      <c r="H264" s="208" t="s">
        <v>21</v>
      </c>
      <c r="I264" s="210"/>
      <c r="J264" s="206"/>
      <c r="K264" s="206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146</v>
      </c>
      <c r="AU264" s="215" t="s">
        <v>84</v>
      </c>
      <c r="AV264" s="11" t="s">
        <v>81</v>
      </c>
      <c r="AW264" s="11" t="s">
        <v>37</v>
      </c>
      <c r="AX264" s="11" t="s">
        <v>73</v>
      </c>
      <c r="AY264" s="215" t="s">
        <v>137</v>
      </c>
    </row>
    <row r="265" spans="2:65" s="12" customFormat="1" ht="13.5">
      <c r="B265" s="216"/>
      <c r="C265" s="217"/>
      <c r="D265" s="207" t="s">
        <v>146</v>
      </c>
      <c r="E265" s="218" t="s">
        <v>21</v>
      </c>
      <c r="F265" s="219" t="s">
        <v>379</v>
      </c>
      <c r="G265" s="217"/>
      <c r="H265" s="220">
        <v>54.125</v>
      </c>
      <c r="I265" s="221"/>
      <c r="J265" s="217"/>
      <c r="K265" s="217"/>
      <c r="L265" s="222"/>
      <c r="M265" s="223"/>
      <c r="N265" s="224"/>
      <c r="O265" s="224"/>
      <c r="P265" s="224"/>
      <c r="Q265" s="224"/>
      <c r="R265" s="224"/>
      <c r="S265" s="224"/>
      <c r="T265" s="225"/>
      <c r="AT265" s="226" t="s">
        <v>146</v>
      </c>
      <c r="AU265" s="226" t="s">
        <v>84</v>
      </c>
      <c r="AV265" s="12" t="s">
        <v>84</v>
      </c>
      <c r="AW265" s="12" t="s">
        <v>37</v>
      </c>
      <c r="AX265" s="12" t="s">
        <v>73</v>
      </c>
      <c r="AY265" s="226" t="s">
        <v>137</v>
      </c>
    </row>
    <row r="266" spans="2:65" s="13" customFormat="1" ht="13.5">
      <c r="B266" s="227"/>
      <c r="C266" s="228"/>
      <c r="D266" s="207" t="s">
        <v>146</v>
      </c>
      <c r="E266" s="229" t="s">
        <v>21</v>
      </c>
      <c r="F266" s="230" t="s">
        <v>150</v>
      </c>
      <c r="G266" s="228"/>
      <c r="H266" s="231">
        <v>77.885000000000005</v>
      </c>
      <c r="I266" s="232"/>
      <c r="J266" s="228"/>
      <c r="K266" s="228"/>
      <c r="L266" s="233"/>
      <c r="M266" s="234"/>
      <c r="N266" s="235"/>
      <c r="O266" s="235"/>
      <c r="P266" s="235"/>
      <c r="Q266" s="235"/>
      <c r="R266" s="235"/>
      <c r="S266" s="235"/>
      <c r="T266" s="236"/>
      <c r="AT266" s="237" t="s">
        <v>146</v>
      </c>
      <c r="AU266" s="237" t="s">
        <v>84</v>
      </c>
      <c r="AV266" s="13" t="s">
        <v>144</v>
      </c>
      <c r="AW266" s="13" t="s">
        <v>37</v>
      </c>
      <c r="AX266" s="13" t="s">
        <v>81</v>
      </c>
      <c r="AY266" s="237" t="s">
        <v>137</v>
      </c>
    </row>
    <row r="267" spans="2:65" s="1" customFormat="1" ht="25.5" customHeight="1">
      <c r="B267" s="41"/>
      <c r="C267" s="193" t="s">
        <v>380</v>
      </c>
      <c r="D267" s="193" t="s">
        <v>139</v>
      </c>
      <c r="E267" s="194" t="s">
        <v>381</v>
      </c>
      <c r="F267" s="195" t="s">
        <v>382</v>
      </c>
      <c r="G267" s="196" t="s">
        <v>157</v>
      </c>
      <c r="H267" s="197">
        <v>0.36</v>
      </c>
      <c r="I267" s="198"/>
      <c r="J267" s="199">
        <f>ROUND(I267*H267,2)</f>
        <v>0</v>
      </c>
      <c r="K267" s="195" t="s">
        <v>143</v>
      </c>
      <c r="L267" s="61"/>
      <c r="M267" s="200" t="s">
        <v>21</v>
      </c>
      <c r="N267" s="201" t="s">
        <v>44</v>
      </c>
      <c r="O267" s="42"/>
      <c r="P267" s="202">
        <f>O267*H267</f>
        <v>0</v>
      </c>
      <c r="Q267" s="202">
        <v>0</v>
      </c>
      <c r="R267" s="202">
        <f>Q267*H267</f>
        <v>0</v>
      </c>
      <c r="S267" s="202">
        <v>0</v>
      </c>
      <c r="T267" s="203">
        <f>S267*H267</f>
        <v>0</v>
      </c>
      <c r="AR267" s="23" t="s">
        <v>248</v>
      </c>
      <c r="AT267" s="23" t="s">
        <v>139</v>
      </c>
      <c r="AU267" s="23" t="s">
        <v>84</v>
      </c>
      <c r="AY267" s="23" t="s">
        <v>137</v>
      </c>
      <c r="BE267" s="204">
        <f>IF(N267="základní",J267,0)</f>
        <v>0</v>
      </c>
      <c r="BF267" s="204">
        <f>IF(N267="snížená",J267,0)</f>
        <v>0</v>
      </c>
      <c r="BG267" s="204">
        <f>IF(N267="zákl. přenesená",J267,0)</f>
        <v>0</v>
      </c>
      <c r="BH267" s="204">
        <f>IF(N267="sníž. přenesená",J267,0)</f>
        <v>0</v>
      </c>
      <c r="BI267" s="204">
        <f>IF(N267="nulová",J267,0)</f>
        <v>0</v>
      </c>
      <c r="BJ267" s="23" t="s">
        <v>81</v>
      </c>
      <c r="BK267" s="204">
        <f>ROUND(I267*H267,2)</f>
        <v>0</v>
      </c>
      <c r="BL267" s="23" t="s">
        <v>248</v>
      </c>
      <c r="BM267" s="23" t="s">
        <v>383</v>
      </c>
    </row>
    <row r="268" spans="2:65" s="10" customFormat="1" ht="29.85" customHeight="1">
      <c r="B268" s="177"/>
      <c r="C268" s="178"/>
      <c r="D268" s="179" t="s">
        <v>72</v>
      </c>
      <c r="E268" s="191" t="s">
        <v>384</v>
      </c>
      <c r="F268" s="191" t="s">
        <v>385</v>
      </c>
      <c r="G268" s="178"/>
      <c r="H268" s="178"/>
      <c r="I268" s="181"/>
      <c r="J268" s="192">
        <f>BK268</f>
        <v>0</v>
      </c>
      <c r="K268" s="178"/>
      <c r="L268" s="183"/>
      <c r="M268" s="184"/>
      <c r="N268" s="185"/>
      <c r="O268" s="185"/>
      <c r="P268" s="186">
        <f>SUM(P269:P291)</f>
        <v>0</v>
      </c>
      <c r="Q268" s="185"/>
      <c r="R268" s="186">
        <f>SUM(R269:R291)</f>
        <v>0.73572899999999997</v>
      </c>
      <c r="S268" s="185"/>
      <c r="T268" s="187">
        <f>SUM(T269:T291)</f>
        <v>0</v>
      </c>
      <c r="AR268" s="188" t="s">
        <v>84</v>
      </c>
      <c r="AT268" s="189" t="s">
        <v>72</v>
      </c>
      <c r="AU268" s="189" t="s">
        <v>81</v>
      </c>
      <c r="AY268" s="188" t="s">
        <v>137</v>
      </c>
      <c r="BK268" s="190">
        <f>SUM(BK269:BK291)</f>
        <v>0</v>
      </c>
    </row>
    <row r="269" spans="2:65" s="1" customFormat="1" ht="25.5" customHeight="1">
      <c r="B269" s="41"/>
      <c r="C269" s="193" t="s">
        <v>386</v>
      </c>
      <c r="D269" s="193" t="s">
        <v>139</v>
      </c>
      <c r="E269" s="194" t="s">
        <v>387</v>
      </c>
      <c r="F269" s="195" t="s">
        <v>388</v>
      </c>
      <c r="G269" s="196" t="s">
        <v>170</v>
      </c>
      <c r="H269" s="197">
        <v>55.86</v>
      </c>
      <c r="I269" s="198"/>
      <c r="J269" s="199">
        <f>ROUND(I269*H269,2)</f>
        <v>0</v>
      </c>
      <c r="K269" s="195" t="s">
        <v>143</v>
      </c>
      <c r="L269" s="61"/>
      <c r="M269" s="200" t="s">
        <v>21</v>
      </c>
      <c r="N269" s="201" t="s">
        <v>44</v>
      </c>
      <c r="O269" s="42"/>
      <c r="P269" s="202">
        <f>O269*H269</f>
        <v>0</v>
      </c>
      <c r="Q269" s="202">
        <v>1E-4</v>
      </c>
      <c r="R269" s="202">
        <f>Q269*H269</f>
        <v>5.5859999999999998E-3</v>
      </c>
      <c r="S269" s="202">
        <v>0</v>
      </c>
      <c r="T269" s="203">
        <f>S269*H269</f>
        <v>0</v>
      </c>
      <c r="AR269" s="23" t="s">
        <v>248</v>
      </c>
      <c r="AT269" s="23" t="s">
        <v>139</v>
      </c>
      <c r="AU269" s="23" t="s">
        <v>84</v>
      </c>
      <c r="AY269" s="23" t="s">
        <v>137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23" t="s">
        <v>81</v>
      </c>
      <c r="BK269" s="204">
        <f>ROUND(I269*H269,2)</f>
        <v>0</v>
      </c>
      <c r="BL269" s="23" t="s">
        <v>248</v>
      </c>
      <c r="BM269" s="23" t="s">
        <v>389</v>
      </c>
    </row>
    <row r="270" spans="2:65" s="11" customFormat="1" ht="13.5">
      <c r="B270" s="205"/>
      <c r="C270" s="206"/>
      <c r="D270" s="207" t="s">
        <v>146</v>
      </c>
      <c r="E270" s="208" t="s">
        <v>21</v>
      </c>
      <c r="F270" s="209" t="s">
        <v>390</v>
      </c>
      <c r="G270" s="206"/>
      <c r="H270" s="208" t="s">
        <v>21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146</v>
      </c>
      <c r="AU270" s="215" t="s">
        <v>84</v>
      </c>
      <c r="AV270" s="11" t="s">
        <v>81</v>
      </c>
      <c r="AW270" s="11" t="s">
        <v>37</v>
      </c>
      <c r="AX270" s="11" t="s">
        <v>73</v>
      </c>
      <c r="AY270" s="215" t="s">
        <v>137</v>
      </c>
    </row>
    <row r="271" spans="2:65" s="12" customFormat="1" ht="13.5">
      <c r="B271" s="216"/>
      <c r="C271" s="217"/>
      <c r="D271" s="207" t="s">
        <v>146</v>
      </c>
      <c r="E271" s="218" t="s">
        <v>21</v>
      </c>
      <c r="F271" s="219" t="s">
        <v>391</v>
      </c>
      <c r="G271" s="217"/>
      <c r="H271" s="220">
        <v>34.86</v>
      </c>
      <c r="I271" s="221"/>
      <c r="J271" s="217"/>
      <c r="K271" s="217"/>
      <c r="L271" s="222"/>
      <c r="M271" s="223"/>
      <c r="N271" s="224"/>
      <c r="O271" s="224"/>
      <c r="P271" s="224"/>
      <c r="Q271" s="224"/>
      <c r="R271" s="224"/>
      <c r="S271" s="224"/>
      <c r="T271" s="225"/>
      <c r="AT271" s="226" t="s">
        <v>146</v>
      </c>
      <c r="AU271" s="226" t="s">
        <v>84</v>
      </c>
      <c r="AV271" s="12" t="s">
        <v>84</v>
      </c>
      <c r="AW271" s="12" t="s">
        <v>37</v>
      </c>
      <c r="AX271" s="12" t="s">
        <v>73</v>
      </c>
      <c r="AY271" s="226" t="s">
        <v>137</v>
      </c>
    </row>
    <row r="272" spans="2:65" s="12" customFormat="1" ht="13.5">
      <c r="B272" s="216"/>
      <c r="C272" s="217"/>
      <c r="D272" s="207" t="s">
        <v>146</v>
      </c>
      <c r="E272" s="218" t="s">
        <v>21</v>
      </c>
      <c r="F272" s="219" t="s">
        <v>392</v>
      </c>
      <c r="G272" s="217"/>
      <c r="H272" s="220">
        <v>21</v>
      </c>
      <c r="I272" s="221"/>
      <c r="J272" s="217"/>
      <c r="K272" s="217"/>
      <c r="L272" s="222"/>
      <c r="M272" s="223"/>
      <c r="N272" s="224"/>
      <c r="O272" s="224"/>
      <c r="P272" s="224"/>
      <c r="Q272" s="224"/>
      <c r="R272" s="224"/>
      <c r="S272" s="224"/>
      <c r="T272" s="225"/>
      <c r="AT272" s="226" t="s">
        <v>146</v>
      </c>
      <c r="AU272" s="226" t="s">
        <v>84</v>
      </c>
      <c r="AV272" s="12" t="s">
        <v>84</v>
      </c>
      <c r="AW272" s="12" t="s">
        <v>37</v>
      </c>
      <c r="AX272" s="12" t="s">
        <v>73</v>
      </c>
      <c r="AY272" s="226" t="s">
        <v>137</v>
      </c>
    </row>
    <row r="273" spans="2:65" s="13" customFormat="1" ht="13.5">
      <c r="B273" s="227"/>
      <c r="C273" s="228"/>
      <c r="D273" s="207" t="s">
        <v>146</v>
      </c>
      <c r="E273" s="229" t="s">
        <v>21</v>
      </c>
      <c r="F273" s="230" t="s">
        <v>150</v>
      </c>
      <c r="G273" s="228"/>
      <c r="H273" s="231">
        <v>55.86</v>
      </c>
      <c r="I273" s="232"/>
      <c r="J273" s="228"/>
      <c r="K273" s="228"/>
      <c r="L273" s="233"/>
      <c r="M273" s="234"/>
      <c r="N273" s="235"/>
      <c r="O273" s="235"/>
      <c r="P273" s="235"/>
      <c r="Q273" s="235"/>
      <c r="R273" s="235"/>
      <c r="S273" s="235"/>
      <c r="T273" s="236"/>
      <c r="AT273" s="237" t="s">
        <v>146</v>
      </c>
      <c r="AU273" s="237" t="s">
        <v>84</v>
      </c>
      <c r="AV273" s="13" t="s">
        <v>144</v>
      </c>
      <c r="AW273" s="13" t="s">
        <v>37</v>
      </c>
      <c r="AX273" s="13" t="s">
        <v>81</v>
      </c>
      <c r="AY273" s="237" t="s">
        <v>137</v>
      </c>
    </row>
    <row r="274" spans="2:65" s="1" customFormat="1" ht="16.5" customHeight="1">
      <c r="B274" s="41"/>
      <c r="C274" s="238" t="s">
        <v>393</v>
      </c>
      <c r="D274" s="238" t="s">
        <v>199</v>
      </c>
      <c r="E274" s="239" t="s">
        <v>394</v>
      </c>
      <c r="F274" s="240" t="s">
        <v>395</v>
      </c>
      <c r="G274" s="241" t="s">
        <v>170</v>
      </c>
      <c r="H274" s="242">
        <v>67.031999999999996</v>
      </c>
      <c r="I274" s="243"/>
      <c r="J274" s="244">
        <f>ROUND(I274*H274,2)</f>
        <v>0</v>
      </c>
      <c r="K274" s="240" t="s">
        <v>21</v>
      </c>
      <c r="L274" s="245"/>
      <c r="M274" s="246" t="s">
        <v>21</v>
      </c>
      <c r="N274" s="247" t="s">
        <v>44</v>
      </c>
      <c r="O274" s="42"/>
      <c r="P274" s="202">
        <f>O274*H274</f>
        <v>0</v>
      </c>
      <c r="Q274" s="202">
        <v>0.01</v>
      </c>
      <c r="R274" s="202">
        <f>Q274*H274</f>
        <v>0.67032000000000003</v>
      </c>
      <c r="S274" s="202">
        <v>0</v>
      </c>
      <c r="T274" s="203">
        <f>S274*H274</f>
        <v>0</v>
      </c>
      <c r="AR274" s="23" t="s">
        <v>340</v>
      </c>
      <c r="AT274" s="23" t="s">
        <v>199</v>
      </c>
      <c r="AU274" s="23" t="s">
        <v>84</v>
      </c>
      <c r="AY274" s="23" t="s">
        <v>137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23" t="s">
        <v>81</v>
      </c>
      <c r="BK274" s="204">
        <f>ROUND(I274*H274,2)</f>
        <v>0</v>
      </c>
      <c r="BL274" s="23" t="s">
        <v>248</v>
      </c>
      <c r="BM274" s="23" t="s">
        <v>396</v>
      </c>
    </row>
    <row r="275" spans="2:65" s="12" customFormat="1" ht="13.5">
      <c r="B275" s="216"/>
      <c r="C275" s="217"/>
      <c r="D275" s="207" t="s">
        <v>146</v>
      </c>
      <c r="E275" s="218" t="s">
        <v>21</v>
      </c>
      <c r="F275" s="219" t="s">
        <v>397</v>
      </c>
      <c r="G275" s="217"/>
      <c r="H275" s="220">
        <v>67.031999999999996</v>
      </c>
      <c r="I275" s="221"/>
      <c r="J275" s="217"/>
      <c r="K275" s="217"/>
      <c r="L275" s="222"/>
      <c r="M275" s="223"/>
      <c r="N275" s="224"/>
      <c r="O275" s="224"/>
      <c r="P275" s="224"/>
      <c r="Q275" s="224"/>
      <c r="R275" s="224"/>
      <c r="S275" s="224"/>
      <c r="T275" s="225"/>
      <c r="AT275" s="226" t="s">
        <v>146</v>
      </c>
      <c r="AU275" s="226" t="s">
        <v>84</v>
      </c>
      <c r="AV275" s="12" t="s">
        <v>84</v>
      </c>
      <c r="AW275" s="12" t="s">
        <v>37</v>
      </c>
      <c r="AX275" s="12" t="s">
        <v>81</v>
      </c>
      <c r="AY275" s="226" t="s">
        <v>137</v>
      </c>
    </row>
    <row r="276" spans="2:65" s="1" customFormat="1" ht="16.5" customHeight="1">
      <c r="B276" s="41"/>
      <c r="C276" s="193" t="s">
        <v>398</v>
      </c>
      <c r="D276" s="193" t="s">
        <v>139</v>
      </c>
      <c r="E276" s="194" t="s">
        <v>399</v>
      </c>
      <c r="F276" s="195" t="s">
        <v>400</v>
      </c>
      <c r="G276" s="196" t="s">
        <v>170</v>
      </c>
      <c r="H276" s="197">
        <v>55.86</v>
      </c>
      <c r="I276" s="198"/>
      <c r="J276" s="199">
        <f>ROUND(I276*H276,2)</f>
        <v>0</v>
      </c>
      <c r="K276" s="195" t="s">
        <v>143</v>
      </c>
      <c r="L276" s="61"/>
      <c r="M276" s="200" t="s">
        <v>21</v>
      </c>
      <c r="N276" s="201" t="s">
        <v>44</v>
      </c>
      <c r="O276" s="42"/>
      <c r="P276" s="202">
        <f>O276*H276</f>
        <v>0</v>
      </c>
      <c r="Q276" s="202">
        <v>0</v>
      </c>
      <c r="R276" s="202">
        <f>Q276*H276</f>
        <v>0</v>
      </c>
      <c r="S276" s="202">
        <v>0</v>
      </c>
      <c r="T276" s="203">
        <f>S276*H276</f>
        <v>0</v>
      </c>
      <c r="AR276" s="23" t="s">
        <v>248</v>
      </c>
      <c r="AT276" s="23" t="s">
        <v>139</v>
      </c>
      <c r="AU276" s="23" t="s">
        <v>84</v>
      </c>
      <c r="AY276" s="23" t="s">
        <v>137</v>
      </c>
      <c r="BE276" s="204">
        <f>IF(N276="základní",J276,0)</f>
        <v>0</v>
      </c>
      <c r="BF276" s="204">
        <f>IF(N276="snížená",J276,0)</f>
        <v>0</v>
      </c>
      <c r="BG276" s="204">
        <f>IF(N276="zákl. přenesená",J276,0)</f>
        <v>0</v>
      </c>
      <c r="BH276" s="204">
        <f>IF(N276="sníž. přenesená",J276,0)</f>
        <v>0</v>
      </c>
      <c r="BI276" s="204">
        <f>IF(N276="nulová",J276,0)</f>
        <v>0</v>
      </c>
      <c r="BJ276" s="23" t="s">
        <v>81</v>
      </c>
      <c r="BK276" s="204">
        <f>ROUND(I276*H276,2)</f>
        <v>0</v>
      </c>
      <c r="BL276" s="23" t="s">
        <v>248</v>
      </c>
      <c r="BM276" s="23" t="s">
        <v>401</v>
      </c>
    </row>
    <row r="277" spans="2:65" s="11" customFormat="1" ht="13.5">
      <c r="B277" s="205"/>
      <c r="C277" s="206"/>
      <c r="D277" s="207" t="s">
        <v>146</v>
      </c>
      <c r="E277" s="208" t="s">
        <v>21</v>
      </c>
      <c r="F277" s="209" t="s">
        <v>390</v>
      </c>
      <c r="G277" s="206"/>
      <c r="H277" s="208" t="s">
        <v>21</v>
      </c>
      <c r="I277" s="210"/>
      <c r="J277" s="206"/>
      <c r="K277" s="206"/>
      <c r="L277" s="211"/>
      <c r="M277" s="212"/>
      <c r="N277" s="213"/>
      <c r="O277" s="213"/>
      <c r="P277" s="213"/>
      <c r="Q277" s="213"/>
      <c r="R277" s="213"/>
      <c r="S277" s="213"/>
      <c r="T277" s="214"/>
      <c r="AT277" s="215" t="s">
        <v>146</v>
      </c>
      <c r="AU277" s="215" t="s">
        <v>84</v>
      </c>
      <c r="AV277" s="11" t="s">
        <v>81</v>
      </c>
      <c r="AW277" s="11" t="s">
        <v>37</v>
      </c>
      <c r="AX277" s="11" t="s">
        <v>73</v>
      </c>
      <c r="AY277" s="215" t="s">
        <v>137</v>
      </c>
    </row>
    <row r="278" spans="2:65" s="12" customFormat="1" ht="13.5">
      <c r="B278" s="216"/>
      <c r="C278" s="217"/>
      <c r="D278" s="207" t="s">
        <v>146</v>
      </c>
      <c r="E278" s="218" t="s">
        <v>21</v>
      </c>
      <c r="F278" s="219" t="s">
        <v>391</v>
      </c>
      <c r="G278" s="217"/>
      <c r="H278" s="220">
        <v>34.86</v>
      </c>
      <c r="I278" s="221"/>
      <c r="J278" s="217"/>
      <c r="K278" s="217"/>
      <c r="L278" s="222"/>
      <c r="M278" s="223"/>
      <c r="N278" s="224"/>
      <c r="O278" s="224"/>
      <c r="P278" s="224"/>
      <c r="Q278" s="224"/>
      <c r="R278" s="224"/>
      <c r="S278" s="224"/>
      <c r="T278" s="225"/>
      <c r="AT278" s="226" t="s">
        <v>146</v>
      </c>
      <c r="AU278" s="226" t="s">
        <v>84</v>
      </c>
      <c r="AV278" s="12" t="s">
        <v>84</v>
      </c>
      <c r="AW278" s="12" t="s">
        <v>37</v>
      </c>
      <c r="AX278" s="12" t="s">
        <v>73</v>
      </c>
      <c r="AY278" s="226" t="s">
        <v>137</v>
      </c>
    </row>
    <row r="279" spans="2:65" s="12" customFormat="1" ht="13.5">
      <c r="B279" s="216"/>
      <c r="C279" s="217"/>
      <c r="D279" s="207" t="s">
        <v>146</v>
      </c>
      <c r="E279" s="218" t="s">
        <v>21</v>
      </c>
      <c r="F279" s="219" t="s">
        <v>392</v>
      </c>
      <c r="G279" s="217"/>
      <c r="H279" s="220">
        <v>21</v>
      </c>
      <c r="I279" s="221"/>
      <c r="J279" s="217"/>
      <c r="K279" s="217"/>
      <c r="L279" s="222"/>
      <c r="M279" s="223"/>
      <c r="N279" s="224"/>
      <c r="O279" s="224"/>
      <c r="P279" s="224"/>
      <c r="Q279" s="224"/>
      <c r="R279" s="224"/>
      <c r="S279" s="224"/>
      <c r="T279" s="225"/>
      <c r="AT279" s="226" t="s">
        <v>146</v>
      </c>
      <c r="AU279" s="226" t="s">
        <v>84</v>
      </c>
      <c r="AV279" s="12" t="s">
        <v>84</v>
      </c>
      <c r="AW279" s="12" t="s">
        <v>37</v>
      </c>
      <c r="AX279" s="12" t="s">
        <v>73</v>
      </c>
      <c r="AY279" s="226" t="s">
        <v>137</v>
      </c>
    </row>
    <row r="280" spans="2:65" s="13" customFormat="1" ht="13.5">
      <c r="B280" s="227"/>
      <c r="C280" s="228"/>
      <c r="D280" s="207" t="s">
        <v>146</v>
      </c>
      <c r="E280" s="229" t="s">
        <v>21</v>
      </c>
      <c r="F280" s="230" t="s">
        <v>150</v>
      </c>
      <c r="G280" s="228"/>
      <c r="H280" s="231">
        <v>55.86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AT280" s="237" t="s">
        <v>146</v>
      </c>
      <c r="AU280" s="237" t="s">
        <v>84</v>
      </c>
      <c r="AV280" s="13" t="s">
        <v>144</v>
      </c>
      <c r="AW280" s="13" t="s">
        <v>37</v>
      </c>
      <c r="AX280" s="13" t="s">
        <v>81</v>
      </c>
      <c r="AY280" s="237" t="s">
        <v>137</v>
      </c>
    </row>
    <row r="281" spans="2:65" s="1" customFormat="1" ht="16.5" customHeight="1">
      <c r="B281" s="41"/>
      <c r="C281" s="238" t="s">
        <v>402</v>
      </c>
      <c r="D281" s="238" t="s">
        <v>199</v>
      </c>
      <c r="E281" s="239" t="s">
        <v>403</v>
      </c>
      <c r="F281" s="240" t="s">
        <v>404</v>
      </c>
      <c r="G281" s="241" t="s">
        <v>170</v>
      </c>
      <c r="H281" s="242">
        <v>64.239000000000004</v>
      </c>
      <c r="I281" s="243"/>
      <c r="J281" s="244">
        <f>ROUND(I281*H281,2)</f>
        <v>0</v>
      </c>
      <c r="K281" s="240" t="s">
        <v>143</v>
      </c>
      <c r="L281" s="245"/>
      <c r="M281" s="246" t="s">
        <v>21</v>
      </c>
      <c r="N281" s="247" t="s">
        <v>44</v>
      </c>
      <c r="O281" s="42"/>
      <c r="P281" s="202">
        <f>O281*H281</f>
        <v>0</v>
      </c>
      <c r="Q281" s="202">
        <v>5.0000000000000001E-4</v>
      </c>
      <c r="R281" s="202">
        <f>Q281*H281</f>
        <v>3.2119500000000002E-2</v>
      </c>
      <c r="S281" s="202">
        <v>0</v>
      </c>
      <c r="T281" s="203">
        <f>S281*H281</f>
        <v>0</v>
      </c>
      <c r="AR281" s="23" t="s">
        <v>340</v>
      </c>
      <c r="AT281" s="23" t="s">
        <v>199</v>
      </c>
      <c r="AU281" s="23" t="s">
        <v>84</v>
      </c>
      <c r="AY281" s="23" t="s">
        <v>137</v>
      </c>
      <c r="BE281" s="204">
        <f>IF(N281="základní",J281,0)</f>
        <v>0</v>
      </c>
      <c r="BF281" s="204">
        <f>IF(N281="snížená",J281,0)</f>
        <v>0</v>
      </c>
      <c r="BG281" s="204">
        <f>IF(N281="zákl. přenesená",J281,0)</f>
        <v>0</v>
      </c>
      <c r="BH281" s="204">
        <f>IF(N281="sníž. přenesená",J281,0)</f>
        <v>0</v>
      </c>
      <c r="BI281" s="204">
        <f>IF(N281="nulová",J281,0)</f>
        <v>0</v>
      </c>
      <c r="BJ281" s="23" t="s">
        <v>81</v>
      </c>
      <c r="BK281" s="204">
        <f>ROUND(I281*H281,2)</f>
        <v>0</v>
      </c>
      <c r="BL281" s="23" t="s">
        <v>248</v>
      </c>
      <c r="BM281" s="23" t="s">
        <v>405</v>
      </c>
    </row>
    <row r="282" spans="2:65" s="12" customFormat="1" ht="13.5">
      <c r="B282" s="216"/>
      <c r="C282" s="217"/>
      <c r="D282" s="207" t="s">
        <v>146</v>
      </c>
      <c r="E282" s="217"/>
      <c r="F282" s="219" t="s">
        <v>406</v>
      </c>
      <c r="G282" s="217"/>
      <c r="H282" s="220">
        <v>64.239000000000004</v>
      </c>
      <c r="I282" s="221"/>
      <c r="J282" s="217"/>
      <c r="K282" s="217"/>
      <c r="L282" s="222"/>
      <c r="M282" s="223"/>
      <c r="N282" s="224"/>
      <c r="O282" s="224"/>
      <c r="P282" s="224"/>
      <c r="Q282" s="224"/>
      <c r="R282" s="224"/>
      <c r="S282" s="224"/>
      <c r="T282" s="225"/>
      <c r="AT282" s="226" t="s">
        <v>146</v>
      </c>
      <c r="AU282" s="226" t="s">
        <v>84</v>
      </c>
      <c r="AV282" s="12" t="s">
        <v>84</v>
      </c>
      <c r="AW282" s="12" t="s">
        <v>6</v>
      </c>
      <c r="AX282" s="12" t="s">
        <v>81</v>
      </c>
      <c r="AY282" s="226" t="s">
        <v>137</v>
      </c>
    </row>
    <row r="283" spans="2:65" s="1" customFormat="1" ht="25.5" customHeight="1">
      <c r="B283" s="41"/>
      <c r="C283" s="193" t="s">
        <v>407</v>
      </c>
      <c r="D283" s="193" t="s">
        <v>139</v>
      </c>
      <c r="E283" s="194" t="s">
        <v>408</v>
      </c>
      <c r="F283" s="195" t="s">
        <v>409</v>
      </c>
      <c r="G283" s="196" t="s">
        <v>276</v>
      </c>
      <c r="H283" s="197">
        <v>83.94</v>
      </c>
      <c r="I283" s="198"/>
      <c r="J283" s="199">
        <f>ROUND(I283*H283,2)</f>
        <v>0</v>
      </c>
      <c r="K283" s="195" t="s">
        <v>143</v>
      </c>
      <c r="L283" s="61"/>
      <c r="M283" s="200" t="s">
        <v>21</v>
      </c>
      <c r="N283" s="201" t="s">
        <v>44</v>
      </c>
      <c r="O283" s="42"/>
      <c r="P283" s="202">
        <f>O283*H283</f>
        <v>0</v>
      </c>
      <c r="Q283" s="202">
        <v>0</v>
      </c>
      <c r="R283" s="202">
        <f>Q283*H283</f>
        <v>0</v>
      </c>
      <c r="S283" s="202">
        <v>0</v>
      </c>
      <c r="T283" s="203">
        <f>S283*H283</f>
        <v>0</v>
      </c>
      <c r="AR283" s="23" t="s">
        <v>248</v>
      </c>
      <c r="AT283" s="23" t="s">
        <v>139</v>
      </c>
      <c r="AU283" s="23" t="s">
        <v>84</v>
      </c>
      <c r="AY283" s="23" t="s">
        <v>137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23" t="s">
        <v>81</v>
      </c>
      <c r="BK283" s="204">
        <f>ROUND(I283*H283,2)</f>
        <v>0</v>
      </c>
      <c r="BL283" s="23" t="s">
        <v>248</v>
      </c>
      <c r="BM283" s="23" t="s">
        <v>410</v>
      </c>
    </row>
    <row r="284" spans="2:65" s="11" customFormat="1" ht="13.5">
      <c r="B284" s="205"/>
      <c r="C284" s="206"/>
      <c r="D284" s="207" t="s">
        <v>146</v>
      </c>
      <c r="E284" s="208" t="s">
        <v>21</v>
      </c>
      <c r="F284" s="209" t="s">
        <v>411</v>
      </c>
      <c r="G284" s="206"/>
      <c r="H284" s="208" t="s">
        <v>21</v>
      </c>
      <c r="I284" s="210"/>
      <c r="J284" s="206"/>
      <c r="K284" s="206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146</v>
      </c>
      <c r="AU284" s="215" t="s">
        <v>84</v>
      </c>
      <c r="AV284" s="11" t="s">
        <v>81</v>
      </c>
      <c r="AW284" s="11" t="s">
        <v>37</v>
      </c>
      <c r="AX284" s="11" t="s">
        <v>73</v>
      </c>
      <c r="AY284" s="215" t="s">
        <v>137</v>
      </c>
    </row>
    <row r="285" spans="2:65" s="12" customFormat="1" ht="13.5">
      <c r="B285" s="216"/>
      <c r="C285" s="217"/>
      <c r="D285" s="207" t="s">
        <v>146</v>
      </c>
      <c r="E285" s="218" t="s">
        <v>21</v>
      </c>
      <c r="F285" s="219" t="s">
        <v>412</v>
      </c>
      <c r="G285" s="217"/>
      <c r="H285" s="220">
        <v>51.74</v>
      </c>
      <c r="I285" s="221"/>
      <c r="J285" s="217"/>
      <c r="K285" s="217"/>
      <c r="L285" s="222"/>
      <c r="M285" s="223"/>
      <c r="N285" s="224"/>
      <c r="O285" s="224"/>
      <c r="P285" s="224"/>
      <c r="Q285" s="224"/>
      <c r="R285" s="224"/>
      <c r="S285" s="224"/>
      <c r="T285" s="225"/>
      <c r="AT285" s="226" t="s">
        <v>146</v>
      </c>
      <c r="AU285" s="226" t="s">
        <v>84</v>
      </c>
      <c r="AV285" s="12" t="s">
        <v>84</v>
      </c>
      <c r="AW285" s="12" t="s">
        <v>37</v>
      </c>
      <c r="AX285" s="12" t="s">
        <v>73</v>
      </c>
      <c r="AY285" s="226" t="s">
        <v>137</v>
      </c>
    </row>
    <row r="286" spans="2:65" s="11" customFormat="1" ht="13.5">
      <c r="B286" s="205"/>
      <c r="C286" s="206"/>
      <c r="D286" s="207" t="s">
        <v>146</v>
      </c>
      <c r="E286" s="208" t="s">
        <v>21</v>
      </c>
      <c r="F286" s="209" t="s">
        <v>413</v>
      </c>
      <c r="G286" s="206"/>
      <c r="H286" s="208" t="s">
        <v>21</v>
      </c>
      <c r="I286" s="210"/>
      <c r="J286" s="206"/>
      <c r="K286" s="206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146</v>
      </c>
      <c r="AU286" s="215" t="s">
        <v>84</v>
      </c>
      <c r="AV286" s="11" t="s">
        <v>81</v>
      </c>
      <c r="AW286" s="11" t="s">
        <v>37</v>
      </c>
      <c r="AX286" s="11" t="s">
        <v>73</v>
      </c>
      <c r="AY286" s="215" t="s">
        <v>137</v>
      </c>
    </row>
    <row r="287" spans="2:65" s="12" customFormat="1" ht="13.5">
      <c r="B287" s="216"/>
      <c r="C287" s="217"/>
      <c r="D287" s="207" t="s">
        <v>146</v>
      </c>
      <c r="E287" s="218" t="s">
        <v>21</v>
      </c>
      <c r="F287" s="219" t="s">
        <v>414</v>
      </c>
      <c r="G287" s="217"/>
      <c r="H287" s="220">
        <v>32.200000000000003</v>
      </c>
      <c r="I287" s="221"/>
      <c r="J287" s="217"/>
      <c r="K287" s="217"/>
      <c r="L287" s="222"/>
      <c r="M287" s="223"/>
      <c r="N287" s="224"/>
      <c r="O287" s="224"/>
      <c r="P287" s="224"/>
      <c r="Q287" s="224"/>
      <c r="R287" s="224"/>
      <c r="S287" s="224"/>
      <c r="T287" s="225"/>
      <c r="AT287" s="226" t="s">
        <v>146</v>
      </c>
      <c r="AU287" s="226" t="s">
        <v>84</v>
      </c>
      <c r="AV287" s="12" t="s">
        <v>84</v>
      </c>
      <c r="AW287" s="12" t="s">
        <v>37</v>
      </c>
      <c r="AX287" s="12" t="s">
        <v>73</v>
      </c>
      <c r="AY287" s="226" t="s">
        <v>137</v>
      </c>
    </row>
    <row r="288" spans="2:65" s="13" customFormat="1" ht="13.5">
      <c r="B288" s="227"/>
      <c r="C288" s="228"/>
      <c r="D288" s="207" t="s">
        <v>146</v>
      </c>
      <c r="E288" s="229" t="s">
        <v>21</v>
      </c>
      <c r="F288" s="230" t="s">
        <v>150</v>
      </c>
      <c r="G288" s="228"/>
      <c r="H288" s="231">
        <v>83.94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AT288" s="237" t="s">
        <v>146</v>
      </c>
      <c r="AU288" s="237" t="s">
        <v>84</v>
      </c>
      <c r="AV288" s="13" t="s">
        <v>144</v>
      </c>
      <c r="AW288" s="13" t="s">
        <v>37</v>
      </c>
      <c r="AX288" s="13" t="s">
        <v>81</v>
      </c>
      <c r="AY288" s="237" t="s">
        <v>137</v>
      </c>
    </row>
    <row r="289" spans="2:65" s="1" customFormat="1" ht="16.5" customHeight="1">
      <c r="B289" s="41"/>
      <c r="C289" s="238" t="s">
        <v>415</v>
      </c>
      <c r="D289" s="238" t="s">
        <v>199</v>
      </c>
      <c r="E289" s="239" t="s">
        <v>416</v>
      </c>
      <c r="F289" s="240" t="s">
        <v>417</v>
      </c>
      <c r="G289" s="241" t="s">
        <v>276</v>
      </c>
      <c r="H289" s="242">
        <v>92.344999999999999</v>
      </c>
      <c r="I289" s="243"/>
      <c r="J289" s="244">
        <f>ROUND(I289*H289,2)</f>
        <v>0</v>
      </c>
      <c r="K289" s="240" t="s">
        <v>21</v>
      </c>
      <c r="L289" s="245"/>
      <c r="M289" s="246" t="s">
        <v>21</v>
      </c>
      <c r="N289" s="247" t="s">
        <v>44</v>
      </c>
      <c r="O289" s="42"/>
      <c r="P289" s="202">
        <f>O289*H289</f>
        <v>0</v>
      </c>
      <c r="Q289" s="202">
        <v>2.9999999999999997E-4</v>
      </c>
      <c r="R289" s="202">
        <f>Q289*H289</f>
        <v>2.7703499999999999E-2</v>
      </c>
      <c r="S289" s="202">
        <v>0</v>
      </c>
      <c r="T289" s="203">
        <f>S289*H289</f>
        <v>0</v>
      </c>
      <c r="AR289" s="23" t="s">
        <v>340</v>
      </c>
      <c r="AT289" s="23" t="s">
        <v>199</v>
      </c>
      <c r="AU289" s="23" t="s">
        <v>84</v>
      </c>
      <c r="AY289" s="23" t="s">
        <v>137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23" t="s">
        <v>81</v>
      </c>
      <c r="BK289" s="204">
        <f>ROUND(I289*H289,2)</f>
        <v>0</v>
      </c>
      <c r="BL289" s="23" t="s">
        <v>248</v>
      </c>
      <c r="BM289" s="23" t="s">
        <v>418</v>
      </c>
    </row>
    <row r="290" spans="2:65" s="12" customFormat="1" ht="13.5">
      <c r="B290" s="216"/>
      <c r="C290" s="217"/>
      <c r="D290" s="207" t="s">
        <v>146</v>
      </c>
      <c r="E290" s="218" t="s">
        <v>21</v>
      </c>
      <c r="F290" s="219" t="s">
        <v>419</v>
      </c>
      <c r="G290" s="217"/>
      <c r="H290" s="220">
        <v>92.344999999999999</v>
      </c>
      <c r="I290" s="221"/>
      <c r="J290" s="217"/>
      <c r="K290" s="217"/>
      <c r="L290" s="222"/>
      <c r="M290" s="223"/>
      <c r="N290" s="224"/>
      <c r="O290" s="224"/>
      <c r="P290" s="224"/>
      <c r="Q290" s="224"/>
      <c r="R290" s="224"/>
      <c r="S290" s="224"/>
      <c r="T290" s="225"/>
      <c r="AT290" s="226" t="s">
        <v>146</v>
      </c>
      <c r="AU290" s="226" t="s">
        <v>84</v>
      </c>
      <c r="AV290" s="12" t="s">
        <v>84</v>
      </c>
      <c r="AW290" s="12" t="s">
        <v>37</v>
      </c>
      <c r="AX290" s="12" t="s">
        <v>81</v>
      </c>
      <c r="AY290" s="226" t="s">
        <v>137</v>
      </c>
    </row>
    <row r="291" spans="2:65" s="1" customFormat="1" ht="16.5" customHeight="1">
      <c r="B291" s="41"/>
      <c r="C291" s="193" t="s">
        <v>420</v>
      </c>
      <c r="D291" s="193" t="s">
        <v>139</v>
      </c>
      <c r="E291" s="194" t="s">
        <v>421</v>
      </c>
      <c r="F291" s="195" t="s">
        <v>422</v>
      </c>
      <c r="G291" s="196" t="s">
        <v>157</v>
      </c>
      <c r="H291" s="197">
        <v>0.73599999999999999</v>
      </c>
      <c r="I291" s="198"/>
      <c r="J291" s="199">
        <f>ROUND(I291*H291,2)</f>
        <v>0</v>
      </c>
      <c r="K291" s="195" t="s">
        <v>143</v>
      </c>
      <c r="L291" s="61"/>
      <c r="M291" s="200" t="s">
        <v>21</v>
      </c>
      <c r="N291" s="201" t="s">
        <v>44</v>
      </c>
      <c r="O291" s="42"/>
      <c r="P291" s="202">
        <f>O291*H291</f>
        <v>0</v>
      </c>
      <c r="Q291" s="202">
        <v>0</v>
      </c>
      <c r="R291" s="202">
        <f>Q291*H291</f>
        <v>0</v>
      </c>
      <c r="S291" s="202">
        <v>0</v>
      </c>
      <c r="T291" s="203">
        <f>S291*H291</f>
        <v>0</v>
      </c>
      <c r="AR291" s="23" t="s">
        <v>248</v>
      </c>
      <c r="AT291" s="23" t="s">
        <v>139</v>
      </c>
      <c r="AU291" s="23" t="s">
        <v>84</v>
      </c>
      <c r="AY291" s="23" t="s">
        <v>137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23" t="s">
        <v>81</v>
      </c>
      <c r="BK291" s="204">
        <f>ROUND(I291*H291,2)</f>
        <v>0</v>
      </c>
      <c r="BL291" s="23" t="s">
        <v>248</v>
      </c>
      <c r="BM291" s="23" t="s">
        <v>423</v>
      </c>
    </row>
    <row r="292" spans="2:65" s="10" customFormat="1" ht="29.85" customHeight="1">
      <c r="B292" s="177"/>
      <c r="C292" s="178"/>
      <c r="D292" s="179" t="s">
        <v>72</v>
      </c>
      <c r="E292" s="191" t="s">
        <v>424</v>
      </c>
      <c r="F292" s="191" t="s">
        <v>425</v>
      </c>
      <c r="G292" s="178"/>
      <c r="H292" s="178"/>
      <c r="I292" s="181"/>
      <c r="J292" s="192">
        <f>BK292</f>
        <v>0</v>
      </c>
      <c r="K292" s="178"/>
      <c r="L292" s="183"/>
      <c r="M292" s="184"/>
      <c r="N292" s="185"/>
      <c r="O292" s="185"/>
      <c r="P292" s="186">
        <f>SUM(P293:P303)</f>
        <v>0</v>
      </c>
      <c r="Q292" s="185"/>
      <c r="R292" s="186">
        <f>SUM(R293:R303)</f>
        <v>0.1904489</v>
      </c>
      <c r="S292" s="185"/>
      <c r="T292" s="187">
        <f>SUM(T293:T303)</f>
        <v>0</v>
      </c>
      <c r="AR292" s="188" t="s">
        <v>84</v>
      </c>
      <c r="AT292" s="189" t="s">
        <v>72</v>
      </c>
      <c r="AU292" s="189" t="s">
        <v>81</v>
      </c>
      <c r="AY292" s="188" t="s">
        <v>137</v>
      </c>
      <c r="BK292" s="190">
        <f>SUM(BK293:BK303)</f>
        <v>0</v>
      </c>
    </row>
    <row r="293" spans="2:65" s="1" customFormat="1" ht="25.5" customHeight="1">
      <c r="B293" s="41"/>
      <c r="C293" s="193" t="s">
        <v>426</v>
      </c>
      <c r="D293" s="193" t="s">
        <v>139</v>
      </c>
      <c r="E293" s="194" t="s">
        <v>427</v>
      </c>
      <c r="F293" s="195" t="s">
        <v>428</v>
      </c>
      <c r="G293" s="196" t="s">
        <v>276</v>
      </c>
      <c r="H293" s="197">
        <v>51.74</v>
      </c>
      <c r="I293" s="198"/>
      <c r="J293" s="199">
        <f>ROUND(I293*H293,2)</f>
        <v>0</v>
      </c>
      <c r="K293" s="195" t="s">
        <v>143</v>
      </c>
      <c r="L293" s="61"/>
      <c r="M293" s="200" t="s">
        <v>21</v>
      </c>
      <c r="N293" s="201" t="s">
        <v>44</v>
      </c>
      <c r="O293" s="42"/>
      <c r="P293" s="202">
        <f>O293*H293</f>
        <v>0</v>
      </c>
      <c r="Q293" s="202">
        <v>1.5299999999999999E-3</v>
      </c>
      <c r="R293" s="202">
        <f>Q293*H293</f>
        <v>7.9162200000000002E-2</v>
      </c>
      <c r="S293" s="202">
        <v>0</v>
      </c>
      <c r="T293" s="203">
        <f>S293*H293</f>
        <v>0</v>
      </c>
      <c r="AR293" s="23" t="s">
        <v>248</v>
      </c>
      <c r="AT293" s="23" t="s">
        <v>139</v>
      </c>
      <c r="AU293" s="23" t="s">
        <v>84</v>
      </c>
      <c r="AY293" s="23" t="s">
        <v>137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23" t="s">
        <v>81</v>
      </c>
      <c r="BK293" s="204">
        <f>ROUND(I293*H293,2)</f>
        <v>0</v>
      </c>
      <c r="BL293" s="23" t="s">
        <v>248</v>
      </c>
      <c r="BM293" s="23" t="s">
        <v>429</v>
      </c>
    </row>
    <row r="294" spans="2:65" s="11" customFormat="1" ht="13.5">
      <c r="B294" s="205"/>
      <c r="C294" s="206"/>
      <c r="D294" s="207" t="s">
        <v>146</v>
      </c>
      <c r="E294" s="208" t="s">
        <v>21</v>
      </c>
      <c r="F294" s="209" t="s">
        <v>430</v>
      </c>
      <c r="G294" s="206"/>
      <c r="H294" s="208" t="s">
        <v>21</v>
      </c>
      <c r="I294" s="210"/>
      <c r="J294" s="206"/>
      <c r="K294" s="206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146</v>
      </c>
      <c r="AU294" s="215" t="s">
        <v>84</v>
      </c>
      <c r="AV294" s="11" t="s">
        <v>81</v>
      </c>
      <c r="AW294" s="11" t="s">
        <v>37</v>
      </c>
      <c r="AX294" s="11" t="s">
        <v>73</v>
      </c>
      <c r="AY294" s="215" t="s">
        <v>137</v>
      </c>
    </row>
    <row r="295" spans="2:65" s="12" customFormat="1" ht="13.5">
      <c r="B295" s="216"/>
      <c r="C295" s="217"/>
      <c r="D295" s="207" t="s">
        <v>146</v>
      </c>
      <c r="E295" s="218" t="s">
        <v>21</v>
      </c>
      <c r="F295" s="219" t="s">
        <v>412</v>
      </c>
      <c r="G295" s="217"/>
      <c r="H295" s="220">
        <v>51.74</v>
      </c>
      <c r="I295" s="221"/>
      <c r="J295" s="217"/>
      <c r="K295" s="217"/>
      <c r="L295" s="222"/>
      <c r="M295" s="223"/>
      <c r="N295" s="224"/>
      <c r="O295" s="224"/>
      <c r="P295" s="224"/>
      <c r="Q295" s="224"/>
      <c r="R295" s="224"/>
      <c r="S295" s="224"/>
      <c r="T295" s="225"/>
      <c r="AT295" s="226" t="s">
        <v>146</v>
      </c>
      <c r="AU295" s="226" t="s">
        <v>84</v>
      </c>
      <c r="AV295" s="12" t="s">
        <v>84</v>
      </c>
      <c r="AW295" s="12" t="s">
        <v>37</v>
      </c>
      <c r="AX295" s="12" t="s">
        <v>81</v>
      </c>
      <c r="AY295" s="226" t="s">
        <v>137</v>
      </c>
    </row>
    <row r="296" spans="2:65" s="1" customFormat="1" ht="16.5" customHeight="1">
      <c r="B296" s="41"/>
      <c r="C296" s="193" t="s">
        <v>431</v>
      </c>
      <c r="D296" s="193" t="s">
        <v>139</v>
      </c>
      <c r="E296" s="194" t="s">
        <v>432</v>
      </c>
      <c r="F296" s="195" t="s">
        <v>433</v>
      </c>
      <c r="G296" s="196" t="s">
        <v>276</v>
      </c>
      <c r="H296" s="197">
        <v>32.200000000000003</v>
      </c>
      <c r="I296" s="198"/>
      <c r="J296" s="199">
        <f>ROUND(I296*H296,2)</f>
        <v>0</v>
      </c>
      <c r="K296" s="195" t="s">
        <v>143</v>
      </c>
      <c r="L296" s="61"/>
      <c r="M296" s="200" t="s">
        <v>21</v>
      </c>
      <c r="N296" s="201" t="s">
        <v>44</v>
      </c>
      <c r="O296" s="42"/>
      <c r="P296" s="202">
        <f>O296*H296</f>
        <v>0</v>
      </c>
      <c r="Q296" s="202">
        <v>2.1299999999999999E-3</v>
      </c>
      <c r="R296" s="202">
        <f>Q296*H296</f>
        <v>6.8586000000000008E-2</v>
      </c>
      <c r="S296" s="202">
        <v>0</v>
      </c>
      <c r="T296" s="203">
        <f>S296*H296</f>
        <v>0</v>
      </c>
      <c r="AR296" s="23" t="s">
        <v>248</v>
      </c>
      <c r="AT296" s="23" t="s">
        <v>139</v>
      </c>
      <c r="AU296" s="23" t="s">
        <v>84</v>
      </c>
      <c r="AY296" s="23" t="s">
        <v>137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23" t="s">
        <v>81</v>
      </c>
      <c r="BK296" s="204">
        <f>ROUND(I296*H296,2)</f>
        <v>0</v>
      </c>
      <c r="BL296" s="23" t="s">
        <v>248</v>
      </c>
      <c r="BM296" s="23" t="s">
        <v>434</v>
      </c>
    </row>
    <row r="297" spans="2:65" s="11" customFormat="1" ht="13.5">
      <c r="B297" s="205"/>
      <c r="C297" s="206"/>
      <c r="D297" s="207" t="s">
        <v>146</v>
      </c>
      <c r="E297" s="208" t="s">
        <v>21</v>
      </c>
      <c r="F297" s="209" t="s">
        <v>435</v>
      </c>
      <c r="G297" s="206"/>
      <c r="H297" s="208" t="s">
        <v>21</v>
      </c>
      <c r="I297" s="210"/>
      <c r="J297" s="206"/>
      <c r="K297" s="206"/>
      <c r="L297" s="211"/>
      <c r="M297" s="212"/>
      <c r="N297" s="213"/>
      <c r="O297" s="213"/>
      <c r="P297" s="213"/>
      <c r="Q297" s="213"/>
      <c r="R297" s="213"/>
      <c r="S297" s="213"/>
      <c r="T297" s="214"/>
      <c r="AT297" s="215" t="s">
        <v>146</v>
      </c>
      <c r="AU297" s="215" t="s">
        <v>84</v>
      </c>
      <c r="AV297" s="11" t="s">
        <v>81</v>
      </c>
      <c r="AW297" s="11" t="s">
        <v>37</v>
      </c>
      <c r="AX297" s="11" t="s">
        <v>73</v>
      </c>
      <c r="AY297" s="215" t="s">
        <v>137</v>
      </c>
    </row>
    <row r="298" spans="2:65" s="12" customFormat="1" ht="13.5">
      <c r="B298" s="216"/>
      <c r="C298" s="217"/>
      <c r="D298" s="207" t="s">
        <v>146</v>
      </c>
      <c r="E298" s="218" t="s">
        <v>21</v>
      </c>
      <c r="F298" s="219" t="s">
        <v>436</v>
      </c>
      <c r="G298" s="217"/>
      <c r="H298" s="220">
        <v>32.200000000000003</v>
      </c>
      <c r="I298" s="221"/>
      <c r="J298" s="217"/>
      <c r="K298" s="217"/>
      <c r="L298" s="222"/>
      <c r="M298" s="223"/>
      <c r="N298" s="224"/>
      <c r="O298" s="224"/>
      <c r="P298" s="224"/>
      <c r="Q298" s="224"/>
      <c r="R298" s="224"/>
      <c r="S298" s="224"/>
      <c r="T298" s="225"/>
      <c r="AT298" s="226" t="s">
        <v>146</v>
      </c>
      <c r="AU298" s="226" t="s">
        <v>84</v>
      </c>
      <c r="AV298" s="12" t="s">
        <v>84</v>
      </c>
      <c r="AW298" s="12" t="s">
        <v>37</v>
      </c>
      <c r="AX298" s="12" t="s">
        <v>81</v>
      </c>
      <c r="AY298" s="226" t="s">
        <v>137</v>
      </c>
    </row>
    <row r="299" spans="2:65" s="1" customFormat="1" ht="25.5" customHeight="1">
      <c r="B299" s="41"/>
      <c r="C299" s="193" t="s">
        <v>437</v>
      </c>
      <c r="D299" s="193" t="s">
        <v>139</v>
      </c>
      <c r="E299" s="194" t="s">
        <v>438</v>
      </c>
      <c r="F299" s="195" t="s">
        <v>439</v>
      </c>
      <c r="G299" s="196" t="s">
        <v>195</v>
      </c>
      <c r="H299" s="197">
        <v>7</v>
      </c>
      <c r="I299" s="198"/>
      <c r="J299" s="199">
        <f>ROUND(I299*H299,2)</f>
        <v>0</v>
      </c>
      <c r="K299" s="195" t="s">
        <v>143</v>
      </c>
      <c r="L299" s="61"/>
      <c r="M299" s="200" t="s">
        <v>21</v>
      </c>
      <c r="N299" s="201" t="s">
        <v>44</v>
      </c>
      <c r="O299" s="42"/>
      <c r="P299" s="202">
        <f>O299*H299</f>
        <v>0</v>
      </c>
      <c r="Q299" s="202">
        <v>2.9E-4</v>
      </c>
      <c r="R299" s="202">
        <f>Q299*H299</f>
        <v>2.0300000000000001E-3</v>
      </c>
      <c r="S299" s="202">
        <v>0</v>
      </c>
      <c r="T299" s="203">
        <f>S299*H299</f>
        <v>0</v>
      </c>
      <c r="AR299" s="23" t="s">
        <v>248</v>
      </c>
      <c r="AT299" s="23" t="s">
        <v>139</v>
      </c>
      <c r="AU299" s="23" t="s">
        <v>84</v>
      </c>
      <c r="AY299" s="23" t="s">
        <v>137</v>
      </c>
      <c r="BE299" s="204">
        <f>IF(N299="základní",J299,0)</f>
        <v>0</v>
      </c>
      <c r="BF299" s="204">
        <f>IF(N299="snížená",J299,0)</f>
        <v>0</v>
      </c>
      <c r="BG299" s="204">
        <f>IF(N299="zákl. přenesená",J299,0)</f>
        <v>0</v>
      </c>
      <c r="BH299" s="204">
        <f>IF(N299="sníž. přenesená",J299,0)</f>
        <v>0</v>
      </c>
      <c r="BI299" s="204">
        <f>IF(N299="nulová",J299,0)</f>
        <v>0</v>
      </c>
      <c r="BJ299" s="23" t="s">
        <v>81</v>
      </c>
      <c r="BK299" s="204">
        <f>ROUND(I299*H299,2)</f>
        <v>0</v>
      </c>
      <c r="BL299" s="23" t="s">
        <v>248</v>
      </c>
      <c r="BM299" s="23" t="s">
        <v>440</v>
      </c>
    </row>
    <row r="300" spans="2:65" s="1" customFormat="1" ht="25.5" customHeight="1">
      <c r="B300" s="41"/>
      <c r="C300" s="193" t="s">
        <v>441</v>
      </c>
      <c r="D300" s="193" t="s">
        <v>139</v>
      </c>
      <c r="E300" s="194" t="s">
        <v>442</v>
      </c>
      <c r="F300" s="195" t="s">
        <v>443</v>
      </c>
      <c r="G300" s="196" t="s">
        <v>276</v>
      </c>
      <c r="H300" s="197">
        <v>22.47</v>
      </c>
      <c r="I300" s="198"/>
      <c r="J300" s="199">
        <f>ROUND(I300*H300,2)</f>
        <v>0</v>
      </c>
      <c r="K300" s="195" t="s">
        <v>143</v>
      </c>
      <c r="L300" s="61"/>
      <c r="M300" s="200" t="s">
        <v>21</v>
      </c>
      <c r="N300" s="201" t="s">
        <v>44</v>
      </c>
      <c r="O300" s="42"/>
      <c r="P300" s="202">
        <f>O300*H300</f>
        <v>0</v>
      </c>
      <c r="Q300" s="202">
        <v>1.81E-3</v>
      </c>
      <c r="R300" s="202">
        <f>Q300*H300</f>
        <v>4.0670699999999997E-2</v>
      </c>
      <c r="S300" s="202">
        <v>0</v>
      </c>
      <c r="T300" s="203">
        <f>S300*H300</f>
        <v>0</v>
      </c>
      <c r="AR300" s="23" t="s">
        <v>248</v>
      </c>
      <c r="AT300" s="23" t="s">
        <v>139</v>
      </c>
      <c r="AU300" s="23" t="s">
        <v>84</v>
      </c>
      <c r="AY300" s="23" t="s">
        <v>137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23" t="s">
        <v>81</v>
      </c>
      <c r="BK300" s="204">
        <f>ROUND(I300*H300,2)</f>
        <v>0</v>
      </c>
      <c r="BL300" s="23" t="s">
        <v>248</v>
      </c>
      <c r="BM300" s="23" t="s">
        <v>444</v>
      </c>
    </row>
    <row r="301" spans="2:65" s="11" customFormat="1" ht="13.5">
      <c r="B301" s="205"/>
      <c r="C301" s="206"/>
      <c r="D301" s="207" t="s">
        <v>146</v>
      </c>
      <c r="E301" s="208" t="s">
        <v>21</v>
      </c>
      <c r="F301" s="209" t="s">
        <v>445</v>
      </c>
      <c r="G301" s="206"/>
      <c r="H301" s="208" t="s">
        <v>21</v>
      </c>
      <c r="I301" s="210"/>
      <c r="J301" s="206"/>
      <c r="K301" s="206"/>
      <c r="L301" s="211"/>
      <c r="M301" s="212"/>
      <c r="N301" s="213"/>
      <c r="O301" s="213"/>
      <c r="P301" s="213"/>
      <c r="Q301" s="213"/>
      <c r="R301" s="213"/>
      <c r="S301" s="213"/>
      <c r="T301" s="214"/>
      <c r="AT301" s="215" t="s">
        <v>146</v>
      </c>
      <c r="AU301" s="215" t="s">
        <v>84</v>
      </c>
      <c r="AV301" s="11" t="s">
        <v>81</v>
      </c>
      <c r="AW301" s="11" t="s">
        <v>37</v>
      </c>
      <c r="AX301" s="11" t="s">
        <v>73</v>
      </c>
      <c r="AY301" s="215" t="s">
        <v>137</v>
      </c>
    </row>
    <row r="302" spans="2:65" s="12" customFormat="1" ht="13.5">
      <c r="B302" s="216"/>
      <c r="C302" s="217"/>
      <c r="D302" s="207" t="s">
        <v>146</v>
      </c>
      <c r="E302" s="218" t="s">
        <v>21</v>
      </c>
      <c r="F302" s="219" t="s">
        <v>446</v>
      </c>
      <c r="G302" s="217"/>
      <c r="H302" s="220">
        <v>22.47</v>
      </c>
      <c r="I302" s="221"/>
      <c r="J302" s="217"/>
      <c r="K302" s="217"/>
      <c r="L302" s="222"/>
      <c r="M302" s="223"/>
      <c r="N302" s="224"/>
      <c r="O302" s="224"/>
      <c r="P302" s="224"/>
      <c r="Q302" s="224"/>
      <c r="R302" s="224"/>
      <c r="S302" s="224"/>
      <c r="T302" s="225"/>
      <c r="AT302" s="226" t="s">
        <v>146</v>
      </c>
      <c r="AU302" s="226" t="s">
        <v>84</v>
      </c>
      <c r="AV302" s="12" t="s">
        <v>84</v>
      </c>
      <c r="AW302" s="12" t="s">
        <v>37</v>
      </c>
      <c r="AX302" s="12" t="s">
        <v>81</v>
      </c>
      <c r="AY302" s="226" t="s">
        <v>137</v>
      </c>
    </row>
    <row r="303" spans="2:65" s="1" customFormat="1" ht="16.5" customHeight="1">
      <c r="B303" s="41"/>
      <c r="C303" s="193" t="s">
        <v>447</v>
      </c>
      <c r="D303" s="193" t="s">
        <v>139</v>
      </c>
      <c r="E303" s="194" t="s">
        <v>448</v>
      </c>
      <c r="F303" s="195" t="s">
        <v>449</v>
      </c>
      <c r="G303" s="196" t="s">
        <v>157</v>
      </c>
      <c r="H303" s="197">
        <v>0.19</v>
      </c>
      <c r="I303" s="198"/>
      <c r="J303" s="199">
        <f>ROUND(I303*H303,2)</f>
        <v>0</v>
      </c>
      <c r="K303" s="195" t="s">
        <v>143</v>
      </c>
      <c r="L303" s="61"/>
      <c r="M303" s="200" t="s">
        <v>21</v>
      </c>
      <c r="N303" s="201" t="s">
        <v>44</v>
      </c>
      <c r="O303" s="42"/>
      <c r="P303" s="202">
        <f>O303*H303</f>
        <v>0</v>
      </c>
      <c r="Q303" s="202">
        <v>0</v>
      </c>
      <c r="R303" s="202">
        <f>Q303*H303</f>
        <v>0</v>
      </c>
      <c r="S303" s="202">
        <v>0</v>
      </c>
      <c r="T303" s="203">
        <f>S303*H303</f>
        <v>0</v>
      </c>
      <c r="AR303" s="23" t="s">
        <v>248</v>
      </c>
      <c r="AT303" s="23" t="s">
        <v>139</v>
      </c>
      <c r="AU303" s="23" t="s">
        <v>84</v>
      </c>
      <c r="AY303" s="23" t="s">
        <v>137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23" t="s">
        <v>81</v>
      </c>
      <c r="BK303" s="204">
        <f>ROUND(I303*H303,2)</f>
        <v>0</v>
      </c>
      <c r="BL303" s="23" t="s">
        <v>248</v>
      </c>
      <c r="BM303" s="23" t="s">
        <v>450</v>
      </c>
    </row>
    <row r="304" spans="2:65" s="10" customFormat="1" ht="29.85" customHeight="1">
      <c r="B304" s="177"/>
      <c r="C304" s="178"/>
      <c r="D304" s="179" t="s">
        <v>72</v>
      </c>
      <c r="E304" s="191" t="s">
        <v>451</v>
      </c>
      <c r="F304" s="191" t="s">
        <v>452</v>
      </c>
      <c r="G304" s="178"/>
      <c r="H304" s="178"/>
      <c r="I304" s="181"/>
      <c r="J304" s="192">
        <f>BK304</f>
        <v>0</v>
      </c>
      <c r="K304" s="178"/>
      <c r="L304" s="183"/>
      <c r="M304" s="184"/>
      <c r="N304" s="185"/>
      <c r="O304" s="185"/>
      <c r="P304" s="186">
        <f>SUM(P305:P308)</f>
        <v>0</v>
      </c>
      <c r="Q304" s="185"/>
      <c r="R304" s="186">
        <f>SUM(R305:R308)</f>
        <v>7.0000000000000007E-2</v>
      </c>
      <c r="S304" s="185"/>
      <c r="T304" s="187">
        <f>SUM(T305:T308)</f>
        <v>0</v>
      </c>
      <c r="AR304" s="188" t="s">
        <v>84</v>
      </c>
      <c r="AT304" s="189" t="s">
        <v>72</v>
      </c>
      <c r="AU304" s="189" t="s">
        <v>81</v>
      </c>
      <c r="AY304" s="188" t="s">
        <v>137</v>
      </c>
      <c r="BK304" s="190">
        <f>SUM(BK305:BK308)</f>
        <v>0</v>
      </c>
    </row>
    <row r="305" spans="2:65" s="1" customFormat="1" ht="16.5" customHeight="1">
      <c r="B305" s="41"/>
      <c r="C305" s="193" t="s">
        <v>453</v>
      </c>
      <c r="D305" s="193" t="s">
        <v>139</v>
      </c>
      <c r="E305" s="194" t="s">
        <v>454</v>
      </c>
      <c r="F305" s="195" t="s">
        <v>455</v>
      </c>
      <c r="G305" s="196" t="s">
        <v>276</v>
      </c>
      <c r="H305" s="197">
        <v>70</v>
      </c>
      <c r="I305" s="198"/>
      <c r="J305" s="199">
        <f>ROUND(I305*H305,2)</f>
        <v>0</v>
      </c>
      <c r="K305" s="195" t="s">
        <v>143</v>
      </c>
      <c r="L305" s="61"/>
      <c r="M305" s="200" t="s">
        <v>21</v>
      </c>
      <c r="N305" s="201" t="s">
        <v>44</v>
      </c>
      <c r="O305" s="42"/>
      <c r="P305" s="202">
        <f>O305*H305</f>
        <v>0</v>
      </c>
      <c r="Q305" s="202">
        <v>0</v>
      </c>
      <c r="R305" s="202">
        <f>Q305*H305</f>
        <v>0</v>
      </c>
      <c r="S305" s="202">
        <v>0</v>
      </c>
      <c r="T305" s="203">
        <f>S305*H305</f>
        <v>0</v>
      </c>
      <c r="AR305" s="23" t="s">
        <v>248</v>
      </c>
      <c r="AT305" s="23" t="s">
        <v>139</v>
      </c>
      <c r="AU305" s="23" t="s">
        <v>84</v>
      </c>
      <c r="AY305" s="23" t="s">
        <v>137</v>
      </c>
      <c r="BE305" s="204">
        <f>IF(N305="základní",J305,0)</f>
        <v>0</v>
      </c>
      <c r="BF305" s="204">
        <f>IF(N305="snížená",J305,0)</f>
        <v>0</v>
      </c>
      <c r="BG305" s="204">
        <f>IF(N305="zákl. přenesená",J305,0)</f>
        <v>0</v>
      </c>
      <c r="BH305" s="204">
        <f>IF(N305="sníž. přenesená",J305,0)</f>
        <v>0</v>
      </c>
      <c r="BI305" s="204">
        <f>IF(N305="nulová",J305,0)</f>
        <v>0</v>
      </c>
      <c r="BJ305" s="23" t="s">
        <v>81</v>
      </c>
      <c r="BK305" s="204">
        <f>ROUND(I305*H305,2)</f>
        <v>0</v>
      </c>
      <c r="BL305" s="23" t="s">
        <v>248</v>
      </c>
      <c r="BM305" s="23" t="s">
        <v>456</v>
      </c>
    </row>
    <row r="306" spans="2:65" s="11" customFormat="1" ht="13.5">
      <c r="B306" s="205"/>
      <c r="C306" s="206"/>
      <c r="D306" s="207" t="s">
        <v>146</v>
      </c>
      <c r="E306" s="208" t="s">
        <v>21</v>
      </c>
      <c r="F306" s="209" t="s">
        <v>319</v>
      </c>
      <c r="G306" s="206"/>
      <c r="H306" s="208" t="s">
        <v>21</v>
      </c>
      <c r="I306" s="210"/>
      <c r="J306" s="206"/>
      <c r="K306" s="206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146</v>
      </c>
      <c r="AU306" s="215" t="s">
        <v>84</v>
      </c>
      <c r="AV306" s="11" t="s">
        <v>81</v>
      </c>
      <c r="AW306" s="11" t="s">
        <v>37</v>
      </c>
      <c r="AX306" s="11" t="s">
        <v>73</v>
      </c>
      <c r="AY306" s="215" t="s">
        <v>137</v>
      </c>
    </row>
    <row r="307" spans="2:65" s="12" customFormat="1" ht="13.5">
      <c r="B307" s="216"/>
      <c r="C307" s="217"/>
      <c r="D307" s="207" t="s">
        <v>146</v>
      </c>
      <c r="E307" s="218" t="s">
        <v>21</v>
      </c>
      <c r="F307" s="219" t="s">
        <v>457</v>
      </c>
      <c r="G307" s="217"/>
      <c r="H307" s="220">
        <v>70</v>
      </c>
      <c r="I307" s="221"/>
      <c r="J307" s="217"/>
      <c r="K307" s="217"/>
      <c r="L307" s="222"/>
      <c r="M307" s="223"/>
      <c r="N307" s="224"/>
      <c r="O307" s="224"/>
      <c r="P307" s="224"/>
      <c r="Q307" s="224"/>
      <c r="R307" s="224"/>
      <c r="S307" s="224"/>
      <c r="T307" s="225"/>
      <c r="AT307" s="226" t="s">
        <v>146</v>
      </c>
      <c r="AU307" s="226" t="s">
        <v>84</v>
      </c>
      <c r="AV307" s="12" t="s">
        <v>84</v>
      </c>
      <c r="AW307" s="12" t="s">
        <v>37</v>
      </c>
      <c r="AX307" s="12" t="s">
        <v>81</v>
      </c>
      <c r="AY307" s="226" t="s">
        <v>137</v>
      </c>
    </row>
    <row r="308" spans="2:65" s="1" customFormat="1" ht="16.5" customHeight="1">
      <c r="B308" s="41"/>
      <c r="C308" s="238" t="s">
        <v>458</v>
      </c>
      <c r="D308" s="238" t="s">
        <v>199</v>
      </c>
      <c r="E308" s="239" t="s">
        <v>459</v>
      </c>
      <c r="F308" s="240" t="s">
        <v>460</v>
      </c>
      <c r="G308" s="241" t="s">
        <v>276</v>
      </c>
      <c r="H308" s="242">
        <v>70</v>
      </c>
      <c r="I308" s="243"/>
      <c r="J308" s="244">
        <f>ROUND(I308*H308,2)</f>
        <v>0</v>
      </c>
      <c r="K308" s="240" t="s">
        <v>21</v>
      </c>
      <c r="L308" s="245"/>
      <c r="M308" s="246" t="s">
        <v>21</v>
      </c>
      <c r="N308" s="247" t="s">
        <v>44</v>
      </c>
      <c r="O308" s="42"/>
      <c r="P308" s="202">
        <f>O308*H308</f>
        <v>0</v>
      </c>
      <c r="Q308" s="202">
        <v>1E-3</v>
      </c>
      <c r="R308" s="202">
        <f>Q308*H308</f>
        <v>7.0000000000000007E-2</v>
      </c>
      <c r="S308" s="202">
        <v>0</v>
      </c>
      <c r="T308" s="203">
        <f>S308*H308</f>
        <v>0</v>
      </c>
      <c r="AR308" s="23" t="s">
        <v>340</v>
      </c>
      <c r="AT308" s="23" t="s">
        <v>199</v>
      </c>
      <c r="AU308" s="23" t="s">
        <v>84</v>
      </c>
      <c r="AY308" s="23" t="s">
        <v>137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23" t="s">
        <v>81</v>
      </c>
      <c r="BK308" s="204">
        <f>ROUND(I308*H308,2)</f>
        <v>0</v>
      </c>
      <c r="BL308" s="23" t="s">
        <v>248</v>
      </c>
      <c r="BM308" s="23" t="s">
        <v>461</v>
      </c>
    </row>
    <row r="309" spans="2:65" s="10" customFormat="1" ht="29.85" customHeight="1">
      <c r="B309" s="177"/>
      <c r="C309" s="178"/>
      <c r="D309" s="179" t="s">
        <v>72</v>
      </c>
      <c r="E309" s="191" t="s">
        <v>462</v>
      </c>
      <c r="F309" s="191" t="s">
        <v>463</v>
      </c>
      <c r="G309" s="178"/>
      <c r="H309" s="178"/>
      <c r="I309" s="181"/>
      <c r="J309" s="192">
        <f>BK309</f>
        <v>0</v>
      </c>
      <c r="K309" s="178"/>
      <c r="L309" s="183"/>
      <c r="M309" s="184"/>
      <c r="N309" s="185"/>
      <c r="O309" s="185"/>
      <c r="P309" s="186">
        <f>SUM(P310:P314)</f>
        <v>0</v>
      </c>
      <c r="Q309" s="185"/>
      <c r="R309" s="186">
        <f>SUM(R310:R314)</f>
        <v>6.0131999999999998E-3</v>
      </c>
      <c r="S309" s="185"/>
      <c r="T309" s="187">
        <f>SUM(T310:T314)</f>
        <v>0</v>
      </c>
      <c r="AR309" s="188" t="s">
        <v>84</v>
      </c>
      <c r="AT309" s="189" t="s">
        <v>72</v>
      </c>
      <c r="AU309" s="189" t="s">
        <v>81</v>
      </c>
      <c r="AY309" s="188" t="s">
        <v>137</v>
      </c>
      <c r="BK309" s="190">
        <f>SUM(BK310:BK314)</f>
        <v>0</v>
      </c>
    </row>
    <row r="310" spans="2:65" s="1" customFormat="1" ht="16.5" customHeight="1">
      <c r="B310" s="41"/>
      <c r="C310" s="193" t="s">
        <v>464</v>
      </c>
      <c r="D310" s="193" t="s">
        <v>139</v>
      </c>
      <c r="E310" s="194" t="s">
        <v>465</v>
      </c>
      <c r="F310" s="195" t="s">
        <v>466</v>
      </c>
      <c r="G310" s="196" t="s">
        <v>170</v>
      </c>
      <c r="H310" s="197">
        <v>30.065999999999999</v>
      </c>
      <c r="I310" s="198"/>
      <c r="J310" s="199">
        <f>ROUND(I310*H310,2)</f>
        <v>0</v>
      </c>
      <c r="K310" s="195" t="s">
        <v>143</v>
      </c>
      <c r="L310" s="61"/>
      <c r="M310" s="200" t="s">
        <v>21</v>
      </c>
      <c r="N310" s="201" t="s">
        <v>44</v>
      </c>
      <c r="O310" s="42"/>
      <c r="P310" s="202">
        <f>O310*H310</f>
        <v>0</v>
      </c>
      <c r="Q310" s="202">
        <v>2.0000000000000001E-4</v>
      </c>
      <c r="R310" s="202">
        <f>Q310*H310</f>
        <v>6.0131999999999998E-3</v>
      </c>
      <c r="S310" s="202">
        <v>0</v>
      </c>
      <c r="T310" s="203">
        <f>S310*H310</f>
        <v>0</v>
      </c>
      <c r="AR310" s="23" t="s">
        <v>248</v>
      </c>
      <c r="AT310" s="23" t="s">
        <v>139</v>
      </c>
      <c r="AU310" s="23" t="s">
        <v>84</v>
      </c>
      <c r="AY310" s="23" t="s">
        <v>137</v>
      </c>
      <c r="BE310" s="204">
        <f>IF(N310="základní",J310,0)</f>
        <v>0</v>
      </c>
      <c r="BF310" s="204">
        <f>IF(N310="snížená",J310,0)</f>
        <v>0</v>
      </c>
      <c r="BG310" s="204">
        <f>IF(N310="zákl. přenesená",J310,0)</f>
        <v>0</v>
      </c>
      <c r="BH310" s="204">
        <f>IF(N310="sníž. přenesená",J310,0)</f>
        <v>0</v>
      </c>
      <c r="BI310" s="204">
        <f>IF(N310="nulová",J310,0)</f>
        <v>0</v>
      </c>
      <c r="BJ310" s="23" t="s">
        <v>81</v>
      </c>
      <c r="BK310" s="204">
        <f>ROUND(I310*H310,2)</f>
        <v>0</v>
      </c>
      <c r="BL310" s="23" t="s">
        <v>248</v>
      </c>
      <c r="BM310" s="23" t="s">
        <v>467</v>
      </c>
    </row>
    <row r="311" spans="2:65" s="11" customFormat="1" ht="13.5">
      <c r="B311" s="205"/>
      <c r="C311" s="206"/>
      <c r="D311" s="207" t="s">
        <v>146</v>
      </c>
      <c r="E311" s="208" t="s">
        <v>21</v>
      </c>
      <c r="F311" s="209" t="s">
        <v>252</v>
      </c>
      <c r="G311" s="206"/>
      <c r="H311" s="208" t="s">
        <v>21</v>
      </c>
      <c r="I311" s="210"/>
      <c r="J311" s="206"/>
      <c r="K311" s="206"/>
      <c r="L311" s="211"/>
      <c r="M311" s="212"/>
      <c r="N311" s="213"/>
      <c r="O311" s="213"/>
      <c r="P311" s="213"/>
      <c r="Q311" s="213"/>
      <c r="R311" s="213"/>
      <c r="S311" s="213"/>
      <c r="T311" s="214"/>
      <c r="AT311" s="215" t="s">
        <v>146</v>
      </c>
      <c r="AU311" s="215" t="s">
        <v>84</v>
      </c>
      <c r="AV311" s="11" t="s">
        <v>81</v>
      </c>
      <c r="AW311" s="11" t="s">
        <v>37</v>
      </c>
      <c r="AX311" s="11" t="s">
        <v>73</v>
      </c>
      <c r="AY311" s="215" t="s">
        <v>137</v>
      </c>
    </row>
    <row r="312" spans="2:65" s="12" customFormat="1" ht="13.5">
      <c r="B312" s="216"/>
      <c r="C312" s="217"/>
      <c r="D312" s="207" t="s">
        <v>146</v>
      </c>
      <c r="E312" s="218" t="s">
        <v>21</v>
      </c>
      <c r="F312" s="219" t="s">
        <v>468</v>
      </c>
      <c r="G312" s="217"/>
      <c r="H312" s="220">
        <v>9.8759999999999994</v>
      </c>
      <c r="I312" s="221"/>
      <c r="J312" s="217"/>
      <c r="K312" s="217"/>
      <c r="L312" s="222"/>
      <c r="M312" s="223"/>
      <c r="N312" s="224"/>
      <c r="O312" s="224"/>
      <c r="P312" s="224"/>
      <c r="Q312" s="224"/>
      <c r="R312" s="224"/>
      <c r="S312" s="224"/>
      <c r="T312" s="225"/>
      <c r="AT312" s="226" t="s">
        <v>146</v>
      </c>
      <c r="AU312" s="226" t="s">
        <v>84</v>
      </c>
      <c r="AV312" s="12" t="s">
        <v>84</v>
      </c>
      <c r="AW312" s="12" t="s">
        <v>37</v>
      </c>
      <c r="AX312" s="12" t="s">
        <v>73</v>
      </c>
      <c r="AY312" s="226" t="s">
        <v>137</v>
      </c>
    </row>
    <row r="313" spans="2:65" s="12" customFormat="1" ht="13.5">
      <c r="B313" s="216"/>
      <c r="C313" s="217"/>
      <c r="D313" s="207" t="s">
        <v>146</v>
      </c>
      <c r="E313" s="218" t="s">
        <v>21</v>
      </c>
      <c r="F313" s="219" t="s">
        <v>469</v>
      </c>
      <c r="G313" s="217"/>
      <c r="H313" s="220">
        <v>20.190000000000001</v>
      </c>
      <c r="I313" s="221"/>
      <c r="J313" s="217"/>
      <c r="K313" s="217"/>
      <c r="L313" s="222"/>
      <c r="M313" s="223"/>
      <c r="N313" s="224"/>
      <c r="O313" s="224"/>
      <c r="P313" s="224"/>
      <c r="Q313" s="224"/>
      <c r="R313" s="224"/>
      <c r="S313" s="224"/>
      <c r="T313" s="225"/>
      <c r="AT313" s="226" t="s">
        <v>146</v>
      </c>
      <c r="AU313" s="226" t="s">
        <v>84</v>
      </c>
      <c r="AV313" s="12" t="s">
        <v>84</v>
      </c>
      <c r="AW313" s="12" t="s">
        <v>37</v>
      </c>
      <c r="AX313" s="12" t="s">
        <v>73</v>
      </c>
      <c r="AY313" s="226" t="s">
        <v>137</v>
      </c>
    </row>
    <row r="314" spans="2:65" s="13" customFormat="1" ht="13.5">
      <c r="B314" s="227"/>
      <c r="C314" s="228"/>
      <c r="D314" s="207" t="s">
        <v>146</v>
      </c>
      <c r="E314" s="229" t="s">
        <v>21</v>
      </c>
      <c r="F314" s="230" t="s">
        <v>150</v>
      </c>
      <c r="G314" s="228"/>
      <c r="H314" s="231">
        <v>30.065999999999999</v>
      </c>
      <c r="I314" s="232"/>
      <c r="J314" s="228"/>
      <c r="K314" s="228"/>
      <c r="L314" s="233"/>
      <c r="M314" s="248"/>
      <c r="N314" s="249"/>
      <c r="O314" s="249"/>
      <c r="P314" s="249"/>
      <c r="Q314" s="249"/>
      <c r="R314" s="249"/>
      <c r="S314" s="249"/>
      <c r="T314" s="250"/>
      <c r="AT314" s="237" t="s">
        <v>146</v>
      </c>
      <c r="AU314" s="237" t="s">
        <v>84</v>
      </c>
      <c r="AV314" s="13" t="s">
        <v>144</v>
      </c>
      <c r="AW314" s="13" t="s">
        <v>37</v>
      </c>
      <c r="AX314" s="13" t="s">
        <v>81</v>
      </c>
      <c r="AY314" s="237" t="s">
        <v>137</v>
      </c>
    </row>
    <row r="315" spans="2:65" s="1" customFormat="1" ht="6.95" customHeight="1">
      <c r="B315" s="56"/>
      <c r="C315" s="57"/>
      <c r="D315" s="57"/>
      <c r="E315" s="57"/>
      <c r="F315" s="57"/>
      <c r="G315" s="57"/>
      <c r="H315" s="57"/>
      <c r="I315" s="140"/>
      <c r="J315" s="57"/>
      <c r="K315" s="57"/>
      <c r="L315" s="61"/>
    </row>
  </sheetData>
  <sheetProtection algorithmName="SHA-512" hashValue="SSwB6xMAYNtOBFxhQvuIWHdSXnuR8eM17CEKyYDSW3dFfusCHsIRxLBxsddQU3xBF+S1b0v8V38aR00ILp+QeQ==" saltValue="Y7RJAgl7V0jibAKFARvisGmU4vbUsvAuGpQ+eFqez8Uubtu8tVZpPcGTVfCsrzC+oa4LHBMoBguqEf1ZmQXMxA==" spinCount="100000" sheet="1" objects="1" scenarios="1" formatColumns="0" formatRows="0" autoFilter="0"/>
  <autoFilter ref="C89:K314" xr:uid="{00000000-0009-0000-0000-000001000000}"/>
  <mergeCells count="10">
    <mergeCell ref="J51:J52"/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9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26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91</v>
      </c>
      <c r="G1" s="379" t="s">
        <v>92</v>
      </c>
      <c r="H1" s="379"/>
      <c r="I1" s="115"/>
      <c r="J1" s="114" t="s">
        <v>93</v>
      </c>
      <c r="K1" s="113" t="s">
        <v>94</v>
      </c>
      <c r="L1" s="114" t="s">
        <v>95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87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71" t="str">
        <f>'Rekapitulace stavby'!K6</f>
        <v>Kolumbarium Šternberk</v>
      </c>
      <c r="F7" s="372"/>
      <c r="G7" s="372"/>
      <c r="H7" s="372"/>
      <c r="I7" s="117"/>
      <c r="J7" s="28"/>
      <c r="K7" s="30"/>
    </row>
    <row r="8" spans="1:70" s="1" customFormat="1">
      <c r="B8" s="41"/>
      <c r="C8" s="42"/>
      <c r="D8" s="36" t="s">
        <v>97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73" t="s">
        <v>470</v>
      </c>
      <c r="F9" s="374"/>
      <c r="G9" s="374"/>
      <c r="H9" s="374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83</v>
      </c>
      <c r="G11" s="42"/>
      <c r="H11" s="42"/>
      <c r="I11" s="119" t="s">
        <v>22</v>
      </c>
      <c r="J11" s="34" t="s">
        <v>471</v>
      </c>
      <c r="K11" s="45"/>
    </row>
    <row r="12" spans="1:70" s="1" customFormat="1" ht="14.45" customHeight="1">
      <c r="B12" s="41"/>
      <c r="C12" s="42"/>
      <c r="D12" s="36" t="s">
        <v>23</v>
      </c>
      <c r="E12" s="42"/>
      <c r="F12" s="34" t="s">
        <v>24</v>
      </c>
      <c r="G12" s="42"/>
      <c r="H12" s="42"/>
      <c r="I12" s="119" t="s">
        <v>25</v>
      </c>
      <c r="J12" s="120" t="str">
        <f>'Rekapitulace stavby'!AN8</f>
        <v>30. 5. 2018</v>
      </c>
      <c r="K12" s="45"/>
    </row>
    <row r="13" spans="1:70" s="1" customFormat="1" ht="21.75" customHeight="1">
      <c r="B13" s="41"/>
      <c r="C13" s="42"/>
      <c r="D13" s="33" t="s">
        <v>27</v>
      </c>
      <c r="E13" s="42"/>
      <c r="F13" s="38" t="s">
        <v>28</v>
      </c>
      <c r="G13" s="42"/>
      <c r="H13" s="42"/>
      <c r="I13" s="121" t="s">
        <v>100</v>
      </c>
      <c r="J13" s="38" t="s">
        <v>472</v>
      </c>
      <c r="K13" s="45"/>
    </row>
    <row r="14" spans="1:70" s="1" customFormat="1" ht="14.45" customHeight="1">
      <c r="B14" s="41"/>
      <c r="C14" s="42"/>
      <c r="D14" s="36" t="s">
        <v>29</v>
      </c>
      <c r="E14" s="42"/>
      <c r="F14" s="42"/>
      <c r="G14" s="42"/>
      <c r="H14" s="42"/>
      <c r="I14" s="119" t="s">
        <v>30</v>
      </c>
      <c r="J14" s="34" t="s">
        <v>21</v>
      </c>
      <c r="K14" s="45"/>
    </row>
    <row r="15" spans="1:70" s="1" customFormat="1" ht="18" customHeight="1">
      <c r="B15" s="41"/>
      <c r="C15" s="42"/>
      <c r="D15" s="42"/>
      <c r="E15" s="34" t="s">
        <v>31</v>
      </c>
      <c r="F15" s="42"/>
      <c r="G15" s="42"/>
      <c r="H15" s="42"/>
      <c r="I15" s="119" t="s">
        <v>32</v>
      </c>
      <c r="J15" s="34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33</v>
      </c>
      <c r="E17" s="42"/>
      <c r="F17" s="42"/>
      <c r="G17" s="42"/>
      <c r="H17" s="42"/>
      <c r="I17" s="119" t="s">
        <v>30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35</v>
      </c>
      <c r="E20" s="42"/>
      <c r="F20" s="42"/>
      <c r="G20" s="42"/>
      <c r="H20" s="42"/>
      <c r="I20" s="119" t="s">
        <v>30</v>
      </c>
      <c r="J20" s="34" t="s">
        <v>21</v>
      </c>
      <c r="K20" s="45"/>
    </row>
    <row r="21" spans="2:11" s="1" customFormat="1" ht="18" customHeight="1">
      <c r="B21" s="41"/>
      <c r="C21" s="42"/>
      <c r="D21" s="42"/>
      <c r="E21" s="34" t="s">
        <v>36</v>
      </c>
      <c r="F21" s="42"/>
      <c r="G21" s="42"/>
      <c r="H21" s="42"/>
      <c r="I21" s="119" t="s">
        <v>32</v>
      </c>
      <c r="J21" s="34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2"/>
      <c r="C24" s="123"/>
      <c r="D24" s="123"/>
      <c r="E24" s="340" t="s">
        <v>21</v>
      </c>
      <c r="F24" s="340"/>
      <c r="G24" s="340"/>
      <c r="H24" s="340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39</v>
      </c>
      <c r="E27" s="42"/>
      <c r="F27" s="42"/>
      <c r="G27" s="42"/>
      <c r="H27" s="42"/>
      <c r="I27" s="118"/>
      <c r="J27" s="129">
        <f>ROUND(J84,2)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30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1">
        <f>ROUND(SUM(BE84:BE266), 2)</f>
        <v>0</v>
      </c>
      <c r="G30" s="42"/>
      <c r="H30" s="42"/>
      <c r="I30" s="132">
        <v>0.21</v>
      </c>
      <c r="J30" s="131">
        <f>ROUND(ROUND((SUM(BE84:BE266)),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1">
        <f>ROUND(SUM(BF84:BF266), 2)</f>
        <v>0</v>
      </c>
      <c r="G31" s="42"/>
      <c r="H31" s="42"/>
      <c r="I31" s="132">
        <v>0.15</v>
      </c>
      <c r="J31" s="131">
        <f>ROUND(ROUND((SUM(BF84:BF266)),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1">
        <f>ROUND(SUM(BG84:BG266),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1">
        <f>ROUND(SUM(BH84:BH266),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1">
        <f>ROUND(SUM(BI84:BI266),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3"/>
      <c r="D36" s="134" t="s">
        <v>49</v>
      </c>
      <c r="E36" s="79"/>
      <c r="F36" s="79"/>
      <c r="G36" s="135" t="s">
        <v>50</v>
      </c>
      <c r="H36" s="136" t="s">
        <v>51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29" t="s">
        <v>102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1" t="str">
        <f>E7</f>
        <v>Kolumbarium Šternberk</v>
      </c>
      <c r="F45" s="372"/>
      <c r="G45" s="372"/>
      <c r="H45" s="372"/>
      <c r="I45" s="118"/>
      <c r="J45" s="42"/>
      <c r="K45" s="45"/>
    </row>
    <row r="46" spans="2:11" s="1" customFormat="1" ht="14.45" customHeight="1">
      <c r="B46" s="41"/>
      <c r="C46" s="36" t="s">
        <v>97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73" t="str">
        <f>E9</f>
        <v>ROU0042 - SO 02 Zpevněné plochy</v>
      </c>
      <c r="F47" s="374"/>
      <c r="G47" s="374"/>
      <c r="H47" s="374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23</v>
      </c>
      <c r="D49" s="42"/>
      <c r="E49" s="42"/>
      <c r="F49" s="34" t="str">
        <f>F12</f>
        <v>Šternberk</v>
      </c>
      <c r="G49" s="42"/>
      <c r="H49" s="42"/>
      <c r="I49" s="119" t="s">
        <v>25</v>
      </c>
      <c r="J49" s="120" t="str">
        <f>IF(J12="","",J12)</f>
        <v>30. 5. 2018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6" t="s">
        <v>29</v>
      </c>
      <c r="D51" s="42"/>
      <c r="E51" s="42"/>
      <c r="F51" s="34" t="str">
        <f>E15</f>
        <v>Město Šternberk</v>
      </c>
      <c r="G51" s="42"/>
      <c r="H51" s="42"/>
      <c r="I51" s="119" t="s">
        <v>35</v>
      </c>
      <c r="J51" s="340" t="str">
        <f>E21</f>
        <v>Studio Zlamal</v>
      </c>
      <c r="K51" s="45"/>
    </row>
    <row r="52" spans="2:47" s="1" customFormat="1" ht="14.45" customHeight="1">
      <c r="B52" s="41"/>
      <c r="C52" s="36" t="s">
        <v>33</v>
      </c>
      <c r="D52" s="42"/>
      <c r="E52" s="42"/>
      <c r="F52" s="34" t="str">
        <f>IF(E18="","",E18)</f>
        <v/>
      </c>
      <c r="G52" s="42"/>
      <c r="H52" s="42"/>
      <c r="I52" s="118"/>
      <c r="J52" s="375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5" t="s">
        <v>103</v>
      </c>
      <c r="D54" s="133"/>
      <c r="E54" s="133"/>
      <c r="F54" s="133"/>
      <c r="G54" s="133"/>
      <c r="H54" s="133"/>
      <c r="I54" s="146"/>
      <c r="J54" s="147" t="s">
        <v>104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9" t="s">
        <v>105</v>
      </c>
      <c r="D56" s="42"/>
      <c r="E56" s="42"/>
      <c r="F56" s="42"/>
      <c r="G56" s="42"/>
      <c r="H56" s="42"/>
      <c r="I56" s="118"/>
      <c r="J56" s="129">
        <f>J84</f>
        <v>0</v>
      </c>
      <c r="K56" s="45"/>
      <c r="AU56" s="23" t="s">
        <v>106</v>
      </c>
    </row>
    <row r="57" spans="2:47" s="7" customFormat="1" ht="24.95" customHeight="1">
      <c r="B57" s="150"/>
      <c r="C57" s="151"/>
      <c r="D57" s="152" t="s">
        <v>107</v>
      </c>
      <c r="E57" s="153"/>
      <c r="F57" s="153"/>
      <c r="G57" s="153"/>
      <c r="H57" s="153"/>
      <c r="I57" s="154"/>
      <c r="J57" s="155">
        <f>J85</f>
        <v>0</v>
      </c>
      <c r="K57" s="156"/>
    </row>
    <row r="58" spans="2:47" s="8" customFormat="1" ht="19.899999999999999" customHeight="1">
      <c r="B58" s="157"/>
      <c r="C58" s="158"/>
      <c r="D58" s="159" t="s">
        <v>108</v>
      </c>
      <c r="E58" s="160"/>
      <c r="F58" s="160"/>
      <c r="G58" s="160"/>
      <c r="H58" s="160"/>
      <c r="I58" s="161"/>
      <c r="J58" s="162">
        <f>J86</f>
        <v>0</v>
      </c>
      <c r="K58" s="163"/>
    </row>
    <row r="59" spans="2:47" s="8" customFormat="1" ht="19.899999999999999" customHeight="1">
      <c r="B59" s="157"/>
      <c r="C59" s="158"/>
      <c r="D59" s="159" t="s">
        <v>109</v>
      </c>
      <c r="E59" s="160"/>
      <c r="F59" s="160"/>
      <c r="G59" s="160"/>
      <c r="H59" s="160"/>
      <c r="I59" s="161"/>
      <c r="J59" s="162">
        <f>J168</f>
        <v>0</v>
      </c>
      <c r="K59" s="163"/>
    </row>
    <row r="60" spans="2:47" s="8" customFormat="1" ht="19.899999999999999" customHeight="1">
      <c r="B60" s="157"/>
      <c r="C60" s="158"/>
      <c r="D60" s="159" t="s">
        <v>473</v>
      </c>
      <c r="E60" s="160"/>
      <c r="F60" s="160"/>
      <c r="G60" s="160"/>
      <c r="H60" s="160"/>
      <c r="I60" s="161"/>
      <c r="J60" s="162">
        <f>J181</f>
        <v>0</v>
      </c>
      <c r="K60" s="163"/>
    </row>
    <row r="61" spans="2:47" s="8" customFormat="1" ht="19.899999999999999" customHeight="1">
      <c r="B61" s="157"/>
      <c r="C61" s="158"/>
      <c r="D61" s="159" t="s">
        <v>474</v>
      </c>
      <c r="E61" s="160"/>
      <c r="F61" s="160"/>
      <c r="G61" s="160"/>
      <c r="H61" s="160"/>
      <c r="I61" s="161"/>
      <c r="J61" s="162">
        <f>J225</f>
        <v>0</v>
      </c>
      <c r="K61" s="163"/>
    </row>
    <row r="62" spans="2:47" s="8" customFormat="1" ht="19.899999999999999" customHeight="1">
      <c r="B62" s="157"/>
      <c r="C62" s="158"/>
      <c r="D62" s="159" t="s">
        <v>113</v>
      </c>
      <c r="E62" s="160"/>
      <c r="F62" s="160"/>
      <c r="G62" s="160"/>
      <c r="H62" s="160"/>
      <c r="I62" s="161"/>
      <c r="J62" s="162">
        <f>J231</f>
        <v>0</v>
      </c>
      <c r="K62" s="163"/>
    </row>
    <row r="63" spans="2:47" s="8" customFormat="1" ht="19.899999999999999" customHeight="1">
      <c r="B63" s="157"/>
      <c r="C63" s="158"/>
      <c r="D63" s="159" t="s">
        <v>475</v>
      </c>
      <c r="E63" s="160"/>
      <c r="F63" s="160"/>
      <c r="G63" s="160"/>
      <c r="H63" s="160"/>
      <c r="I63" s="161"/>
      <c r="J63" s="162">
        <f>J251</f>
        <v>0</v>
      </c>
      <c r="K63" s="163"/>
    </row>
    <row r="64" spans="2:47" s="8" customFormat="1" ht="19.899999999999999" customHeight="1">
      <c r="B64" s="157"/>
      <c r="C64" s="158"/>
      <c r="D64" s="159" t="s">
        <v>114</v>
      </c>
      <c r="E64" s="160"/>
      <c r="F64" s="160"/>
      <c r="G64" s="160"/>
      <c r="H64" s="160"/>
      <c r="I64" s="161"/>
      <c r="J64" s="162">
        <f>J265</f>
        <v>0</v>
      </c>
      <c r="K64" s="163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18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40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43"/>
      <c r="J70" s="60"/>
      <c r="K70" s="60"/>
      <c r="L70" s="61"/>
    </row>
    <row r="71" spans="2:12" s="1" customFormat="1" ht="36.950000000000003" customHeight="1">
      <c r="B71" s="41"/>
      <c r="C71" s="62" t="s">
        <v>121</v>
      </c>
      <c r="D71" s="63"/>
      <c r="E71" s="63"/>
      <c r="F71" s="63"/>
      <c r="G71" s="63"/>
      <c r="H71" s="63"/>
      <c r="I71" s="164"/>
      <c r="J71" s="63"/>
      <c r="K71" s="63"/>
      <c r="L71" s="61"/>
    </row>
    <row r="72" spans="2:12" s="1" customFormat="1" ht="6.95" customHeight="1">
      <c r="B72" s="41"/>
      <c r="C72" s="63"/>
      <c r="D72" s="63"/>
      <c r="E72" s="63"/>
      <c r="F72" s="63"/>
      <c r="G72" s="63"/>
      <c r="H72" s="63"/>
      <c r="I72" s="164"/>
      <c r="J72" s="63"/>
      <c r="K72" s="63"/>
      <c r="L72" s="61"/>
    </row>
    <row r="73" spans="2:12" s="1" customFormat="1" ht="14.45" customHeight="1">
      <c r="B73" s="41"/>
      <c r="C73" s="65" t="s">
        <v>18</v>
      </c>
      <c r="D73" s="63"/>
      <c r="E73" s="63"/>
      <c r="F73" s="63"/>
      <c r="G73" s="63"/>
      <c r="H73" s="63"/>
      <c r="I73" s="164"/>
      <c r="J73" s="63"/>
      <c r="K73" s="63"/>
      <c r="L73" s="61"/>
    </row>
    <row r="74" spans="2:12" s="1" customFormat="1" ht="16.5" customHeight="1">
      <c r="B74" s="41"/>
      <c r="C74" s="63"/>
      <c r="D74" s="63"/>
      <c r="E74" s="376" t="str">
        <f>E7</f>
        <v>Kolumbarium Šternberk</v>
      </c>
      <c r="F74" s="377"/>
      <c r="G74" s="377"/>
      <c r="H74" s="377"/>
      <c r="I74" s="164"/>
      <c r="J74" s="63"/>
      <c r="K74" s="63"/>
      <c r="L74" s="61"/>
    </row>
    <row r="75" spans="2:12" s="1" customFormat="1" ht="14.45" customHeight="1">
      <c r="B75" s="41"/>
      <c r="C75" s="65" t="s">
        <v>97</v>
      </c>
      <c r="D75" s="63"/>
      <c r="E75" s="63"/>
      <c r="F75" s="63"/>
      <c r="G75" s="63"/>
      <c r="H75" s="63"/>
      <c r="I75" s="164"/>
      <c r="J75" s="63"/>
      <c r="K75" s="63"/>
      <c r="L75" s="61"/>
    </row>
    <row r="76" spans="2:12" s="1" customFormat="1" ht="17.25" customHeight="1">
      <c r="B76" s="41"/>
      <c r="C76" s="63"/>
      <c r="D76" s="63"/>
      <c r="E76" s="351" t="str">
        <f>E9</f>
        <v>ROU0042 - SO 02 Zpevněné plochy</v>
      </c>
      <c r="F76" s="378"/>
      <c r="G76" s="378"/>
      <c r="H76" s="378"/>
      <c r="I76" s="164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4"/>
      <c r="J77" s="63"/>
      <c r="K77" s="63"/>
      <c r="L77" s="61"/>
    </row>
    <row r="78" spans="2:12" s="1" customFormat="1" ht="18" customHeight="1">
      <c r="B78" s="41"/>
      <c r="C78" s="65" t="s">
        <v>23</v>
      </c>
      <c r="D78" s="63"/>
      <c r="E78" s="63"/>
      <c r="F78" s="165" t="str">
        <f>F12</f>
        <v>Šternberk</v>
      </c>
      <c r="G78" s="63"/>
      <c r="H78" s="63"/>
      <c r="I78" s="166" t="s">
        <v>25</v>
      </c>
      <c r="J78" s="73" t="str">
        <f>IF(J12="","",J12)</f>
        <v>30. 5. 2018</v>
      </c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4"/>
      <c r="J79" s="63"/>
      <c r="K79" s="63"/>
      <c r="L79" s="61"/>
    </row>
    <row r="80" spans="2:12" s="1" customFormat="1">
      <c r="B80" s="41"/>
      <c r="C80" s="65" t="s">
        <v>29</v>
      </c>
      <c r="D80" s="63"/>
      <c r="E80" s="63"/>
      <c r="F80" s="165" t="str">
        <f>E15</f>
        <v>Město Šternberk</v>
      </c>
      <c r="G80" s="63"/>
      <c r="H80" s="63"/>
      <c r="I80" s="166" t="s">
        <v>35</v>
      </c>
      <c r="J80" s="165" t="str">
        <f>E21</f>
        <v>Studio Zlamal</v>
      </c>
      <c r="K80" s="63"/>
      <c r="L80" s="61"/>
    </row>
    <row r="81" spans="2:65" s="1" customFormat="1" ht="14.45" customHeight="1">
      <c r="B81" s="41"/>
      <c r="C81" s="65" t="s">
        <v>33</v>
      </c>
      <c r="D81" s="63"/>
      <c r="E81" s="63"/>
      <c r="F81" s="165" t="str">
        <f>IF(E18="","",E18)</f>
        <v/>
      </c>
      <c r="G81" s="63"/>
      <c r="H81" s="63"/>
      <c r="I81" s="164"/>
      <c r="J81" s="63"/>
      <c r="K81" s="63"/>
      <c r="L81" s="61"/>
    </row>
    <row r="82" spans="2:65" s="1" customFormat="1" ht="10.35" customHeight="1">
      <c r="B82" s="41"/>
      <c r="C82" s="63"/>
      <c r="D82" s="63"/>
      <c r="E82" s="63"/>
      <c r="F82" s="63"/>
      <c r="G82" s="63"/>
      <c r="H82" s="63"/>
      <c r="I82" s="164"/>
      <c r="J82" s="63"/>
      <c r="K82" s="63"/>
      <c r="L82" s="61"/>
    </row>
    <row r="83" spans="2:65" s="9" customFormat="1" ht="29.25" customHeight="1">
      <c r="B83" s="167"/>
      <c r="C83" s="168" t="s">
        <v>122</v>
      </c>
      <c r="D83" s="169" t="s">
        <v>58</v>
      </c>
      <c r="E83" s="169" t="s">
        <v>54</v>
      </c>
      <c r="F83" s="169" t="s">
        <v>123</v>
      </c>
      <c r="G83" s="169" t="s">
        <v>124</v>
      </c>
      <c r="H83" s="169" t="s">
        <v>125</v>
      </c>
      <c r="I83" s="170" t="s">
        <v>126</v>
      </c>
      <c r="J83" s="169" t="s">
        <v>104</v>
      </c>
      <c r="K83" s="171" t="s">
        <v>127</v>
      </c>
      <c r="L83" s="172"/>
      <c r="M83" s="81" t="s">
        <v>128</v>
      </c>
      <c r="N83" s="82" t="s">
        <v>43</v>
      </c>
      <c r="O83" s="82" t="s">
        <v>129</v>
      </c>
      <c r="P83" s="82" t="s">
        <v>130</v>
      </c>
      <c r="Q83" s="82" t="s">
        <v>131</v>
      </c>
      <c r="R83" s="82" t="s">
        <v>132</v>
      </c>
      <c r="S83" s="82" t="s">
        <v>133</v>
      </c>
      <c r="T83" s="83" t="s">
        <v>134</v>
      </c>
    </row>
    <row r="84" spans="2:65" s="1" customFormat="1" ht="29.25" customHeight="1">
      <c r="B84" s="41"/>
      <c r="C84" s="87" t="s">
        <v>105</v>
      </c>
      <c r="D84" s="63"/>
      <c r="E84" s="63"/>
      <c r="F84" s="63"/>
      <c r="G84" s="63"/>
      <c r="H84" s="63"/>
      <c r="I84" s="164"/>
      <c r="J84" s="173">
        <f>BK84</f>
        <v>0</v>
      </c>
      <c r="K84" s="63"/>
      <c r="L84" s="61"/>
      <c r="M84" s="84"/>
      <c r="N84" s="85"/>
      <c r="O84" s="85"/>
      <c r="P84" s="174">
        <f>P85</f>
        <v>0</v>
      </c>
      <c r="Q84" s="85"/>
      <c r="R84" s="174">
        <f>R85</f>
        <v>100.08612803</v>
      </c>
      <c r="S84" s="85"/>
      <c r="T84" s="175">
        <f>T85</f>
        <v>120.8275</v>
      </c>
      <c r="AT84" s="23" t="s">
        <v>72</v>
      </c>
      <c r="AU84" s="23" t="s">
        <v>106</v>
      </c>
      <c r="BK84" s="176">
        <f>BK85</f>
        <v>0</v>
      </c>
    </row>
    <row r="85" spans="2:65" s="10" customFormat="1" ht="37.35" customHeight="1">
      <c r="B85" s="177"/>
      <c r="C85" s="178"/>
      <c r="D85" s="179" t="s">
        <v>72</v>
      </c>
      <c r="E85" s="180" t="s">
        <v>135</v>
      </c>
      <c r="F85" s="180" t="s">
        <v>136</v>
      </c>
      <c r="G85" s="178"/>
      <c r="H85" s="178"/>
      <c r="I85" s="181"/>
      <c r="J85" s="182">
        <f>BK85</f>
        <v>0</v>
      </c>
      <c r="K85" s="178"/>
      <c r="L85" s="183"/>
      <c r="M85" s="184"/>
      <c r="N85" s="185"/>
      <c r="O85" s="185"/>
      <c r="P85" s="186">
        <f>P86+P168+P181+P225+P231+P251+P265</f>
        <v>0</v>
      </c>
      <c r="Q85" s="185"/>
      <c r="R85" s="186">
        <f>R86+R168+R181+R225+R231+R251+R265</f>
        <v>100.08612803</v>
      </c>
      <c r="S85" s="185"/>
      <c r="T85" s="187">
        <f>T86+T168+T181+T225+T231+T251+T265</f>
        <v>120.8275</v>
      </c>
      <c r="AR85" s="188" t="s">
        <v>81</v>
      </c>
      <c r="AT85" s="189" t="s">
        <v>72</v>
      </c>
      <c r="AU85" s="189" t="s">
        <v>73</v>
      </c>
      <c r="AY85" s="188" t="s">
        <v>137</v>
      </c>
      <c r="BK85" s="190">
        <f>BK86+BK168+BK181+BK225+BK231+BK251+BK265</f>
        <v>0</v>
      </c>
    </row>
    <row r="86" spans="2:65" s="10" customFormat="1" ht="19.899999999999999" customHeight="1">
      <c r="B86" s="177"/>
      <c r="C86" s="178"/>
      <c r="D86" s="179" t="s">
        <v>72</v>
      </c>
      <c r="E86" s="191" t="s">
        <v>81</v>
      </c>
      <c r="F86" s="191" t="s">
        <v>138</v>
      </c>
      <c r="G86" s="178"/>
      <c r="H86" s="178"/>
      <c r="I86" s="181"/>
      <c r="J86" s="192">
        <f>BK86</f>
        <v>0</v>
      </c>
      <c r="K86" s="178"/>
      <c r="L86" s="183"/>
      <c r="M86" s="184"/>
      <c r="N86" s="185"/>
      <c r="O86" s="185"/>
      <c r="P86" s="186">
        <f>SUM(P87:P167)</f>
        <v>0</v>
      </c>
      <c r="Q86" s="185"/>
      <c r="R86" s="186">
        <f>SUM(R87:R167)</f>
        <v>2.2890000000000002E-3</v>
      </c>
      <c r="S86" s="185"/>
      <c r="T86" s="187">
        <f>SUM(T87:T167)</f>
        <v>120.8275</v>
      </c>
      <c r="AR86" s="188" t="s">
        <v>81</v>
      </c>
      <c r="AT86" s="189" t="s">
        <v>72</v>
      </c>
      <c r="AU86" s="189" t="s">
        <v>81</v>
      </c>
      <c r="AY86" s="188" t="s">
        <v>137</v>
      </c>
      <c r="BK86" s="190">
        <f>SUM(BK87:BK167)</f>
        <v>0</v>
      </c>
    </row>
    <row r="87" spans="2:65" s="1" customFormat="1" ht="25.5" customHeight="1">
      <c r="B87" s="41"/>
      <c r="C87" s="193" t="s">
        <v>81</v>
      </c>
      <c r="D87" s="193" t="s">
        <v>139</v>
      </c>
      <c r="E87" s="194" t="s">
        <v>476</v>
      </c>
      <c r="F87" s="195" t="s">
        <v>477</v>
      </c>
      <c r="G87" s="196" t="s">
        <v>170</v>
      </c>
      <c r="H87" s="197">
        <v>166</v>
      </c>
      <c r="I87" s="198"/>
      <c r="J87" s="199">
        <f>ROUND(I87*H87,2)</f>
        <v>0</v>
      </c>
      <c r="K87" s="195" t="s">
        <v>143</v>
      </c>
      <c r="L87" s="61"/>
      <c r="M87" s="200" t="s">
        <v>21</v>
      </c>
      <c r="N87" s="201" t="s">
        <v>44</v>
      </c>
      <c r="O87" s="42"/>
      <c r="P87" s="202">
        <f>O87*H87</f>
        <v>0</v>
      </c>
      <c r="Q87" s="202">
        <v>0</v>
      </c>
      <c r="R87" s="202">
        <f>Q87*H87</f>
        <v>0</v>
      </c>
      <c r="S87" s="202">
        <v>0.44</v>
      </c>
      <c r="T87" s="203">
        <f>S87*H87</f>
        <v>73.040000000000006</v>
      </c>
      <c r="AR87" s="23" t="s">
        <v>144</v>
      </c>
      <c r="AT87" s="23" t="s">
        <v>139</v>
      </c>
      <c r="AU87" s="23" t="s">
        <v>84</v>
      </c>
      <c r="AY87" s="23" t="s">
        <v>137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23" t="s">
        <v>81</v>
      </c>
      <c r="BK87" s="204">
        <f>ROUND(I87*H87,2)</f>
        <v>0</v>
      </c>
      <c r="BL87" s="23" t="s">
        <v>144</v>
      </c>
      <c r="BM87" s="23" t="s">
        <v>478</v>
      </c>
    </row>
    <row r="88" spans="2:65" s="11" customFormat="1" ht="13.5">
      <c r="B88" s="205"/>
      <c r="C88" s="206"/>
      <c r="D88" s="207" t="s">
        <v>146</v>
      </c>
      <c r="E88" s="208" t="s">
        <v>21</v>
      </c>
      <c r="F88" s="209" t="s">
        <v>479</v>
      </c>
      <c r="G88" s="206"/>
      <c r="H88" s="208" t="s">
        <v>21</v>
      </c>
      <c r="I88" s="210"/>
      <c r="J88" s="206"/>
      <c r="K88" s="206"/>
      <c r="L88" s="211"/>
      <c r="M88" s="212"/>
      <c r="N88" s="213"/>
      <c r="O88" s="213"/>
      <c r="P88" s="213"/>
      <c r="Q88" s="213"/>
      <c r="R88" s="213"/>
      <c r="S88" s="213"/>
      <c r="T88" s="214"/>
      <c r="AT88" s="215" t="s">
        <v>146</v>
      </c>
      <c r="AU88" s="215" t="s">
        <v>84</v>
      </c>
      <c r="AV88" s="11" t="s">
        <v>81</v>
      </c>
      <c r="AW88" s="11" t="s">
        <v>37</v>
      </c>
      <c r="AX88" s="11" t="s">
        <v>73</v>
      </c>
      <c r="AY88" s="215" t="s">
        <v>137</v>
      </c>
    </row>
    <row r="89" spans="2:65" s="12" customFormat="1" ht="13.5">
      <c r="B89" s="216"/>
      <c r="C89" s="217"/>
      <c r="D89" s="207" t="s">
        <v>146</v>
      </c>
      <c r="E89" s="218" t="s">
        <v>21</v>
      </c>
      <c r="F89" s="219" t="s">
        <v>480</v>
      </c>
      <c r="G89" s="217"/>
      <c r="H89" s="220">
        <v>166</v>
      </c>
      <c r="I89" s="221"/>
      <c r="J89" s="217"/>
      <c r="K89" s="217"/>
      <c r="L89" s="222"/>
      <c r="M89" s="223"/>
      <c r="N89" s="224"/>
      <c r="O89" s="224"/>
      <c r="P89" s="224"/>
      <c r="Q89" s="224"/>
      <c r="R89" s="224"/>
      <c r="S89" s="224"/>
      <c r="T89" s="225"/>
      <c r="AT89" s="226" t="s">
        <v>146</v>
      </c>
      <c r="AU89" s="226" t="s">
        <v>84</v>
      </c>
      <c r="AV89" s="12" t="s">
        <v>84</v>
      </c>
      <c r="AW89" s="12" t="s">
        <v>37</v>
      </c>
      <c r="AX89" s="12" t="s">
        <v>81</v>
      </c>
      <c r="AY89" s="226" t="s">
        <v>137</v>
      </c>
    </row>
    <row r="90" spans="2:65" s="1" customFormat="1" ht="16.5" customHeight="1">
      <c r="B90" s="41"/>
      <c r="C90" s="193" t="s">
        <v>84</v>
      </c>
      <c r="D90" s="193" t="s">
        <v>139</v>
      </c>
      <c r="E90" s="194" t="s">
        <v>481</v>
      </c>
      <c r="F90" s="195" t="s">
        <v>482</v>
      </c>
      <c r="G90" s="196" t="s">
        <v>170</v>
      </c>
      <c r="H90" s="197">
        <v>166</v>
      </c>
      <c r="I90" s="198"/>
      <c r="J90" s="199">
        <f>ROUND(I90*H90,2)</f>
        <v>0</v>
      </c>
      <c r="K90" s="195" t="s">
        <v>143</v>
      </c>
      <c r="L90" s="61"/>
      <c r="M90" s="200" t="s">
        <v>21</v>
      </c>
      <c r="N90" s="201" t="s">
        <v>44</v>
      </c>
      <c r="O90" s="42"/>
      <c r="P90" s="202">
        <f>O90*H90</f>
        <v>0</v>
      </c>
      <c r="Q90" s="202">
        <v>0</v>
      </c>
      <c r="R90" s="202">
        <f>Q90*H90</f>
        <v>0</v>
      </c>
      <c r="S90" s="202">
        <v>0.22</v>
      </c>
      <c r="T90" s="203">
        <f>S90*H90</f>
        <v>36.520000000000003</v>
      </c>
      <c r="AR90" s="23" t="s">
        <v>144</v>
      </c>
      <c r="AT90" s="23" t="s">
        <v>139</v>
      </c>
      <c r="AU90" s="23" t="s">
        <v>84</v>
      </c>
      <c r="AY90" s="23" t="s">
        <v>137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23" t="s">
        <v>81</v>
      </c>
      <c r="BK90" s="204">
        <f>ROUND(I90*H90,2)</f>
        <v>0</v>
      </c>
      <c r="BL90" s="23" t="s">
        <v>144</v>
      </c>
      <c r="BM90" s="23" t="s">
        <v>483</v>
      </c>
    </row>
    <row r="91" spans="2:65" s="11" customFormat="1" ht="13.5">
      <c r="B91" s="205"/>
      <c r="C91" s="206"/>
      <c r="D91" s="207" t="s">
        <v>146</v>
      </c>
      <c r="E91" s="208" t="s">
        <v>21</v>
      </c>
      <c r="F91" s="209" t="s">
        <v>479</v>
      </c>
      <c r="G91" s="206"/>
      <c r="H91" s="208" t="s">
        <v>21</v>
      </c>
      <c r="I91" s="210"/>
      <c r="J91" s="206"/>
      <c r="K91" s="206"/>
      <c r="L91" s="211"/>
      <c r="M91" s="212"/>
      <c r="N91" s="213"/>
      <c r="O91" s="213"/>
      <c r="P91" s="213"/>
      <c r="Q91" s="213"/>
      <c r="R91" s="213"/>
      <c r="S91" s="213"/>
      <c r="T91" s="214"/>
      <c r="AT91" s="215" t="s">
        <v>146</v>
      </c>
      <c r="AU91" s="215" t="s">
        <v>84</v>
      </c>
      <c r="AV91" s="11" t="s">
        <v>81</v>
      </c>
      <c r="AW91" s="11" t="s">
        <v>37</v>
      </c>
      <c r="AX91" s="11" t="s">
        <v>73</v>
      </c>
      <c r="AY91" s="215" t="s">
        <v>137</v>
      </c>
    </row>
    <row r="92" spans="2:65" s="12" customFormat="1" ht="13.5">
      <c r="B92" s="216"/>
      <c r="C92" s="217"/>
      <c r="D92" s="207" t="s">
        <v>146</v>
      </c>
      <c r="E92" s="218" t="s">
        <v>21</v>
      </c>
      <c r="F92" s="219" t="s">
        <v>480</v>
      </c>
      <c r="G92" s="217"/>
      <c r="H92" s="220">
        <v>166</v>
      </c>
      <c r="I92" s="221"/>
      <c r="J92" s="217"/>
      <c r="K92" s="217"/>
      <c r="L92" s="222"/>
      <c r="M92" s="223"/>
      <c r="N92" s="224"/>
      <c r="O92" s="224"/>
      <c r="P92" s="224"/>
      <c r="Q92" s="224"/>
      <c r="R92" s="224"/>
      <c r="S92" s="224"/>
      <c r="T92" s="225"/>
      <c r="AT92" s="226" t="s">
        <v>146</v>
      </c>
      <c r="AU92" s="226" t="s">
        <v>84</v>
      </c>
      <c r="AV92" s="12" t="s">
        <v>84</v>
      </c>
      <c r="AW92" s="12" t="s">
        <v>37</v>
      </c>
      <c r="AX92" s="12" t="s">
        <v>81</v>
      </c>
      <c r="AY92" s="226" t="s">
        <v>137</v>
      </c>
    </row>
    <row r="93" spans="2:65" s="1" customFormat="1" ht="16.5" customHeight="1">
      <c r="B93" s="41"/>
      <c r="C93" s="193" t="s">
        <v>154</v>
      </c>
      <c r="D93" s="193" t="s">
        <v>139</v>
      </c>
      <c r="E93" s="194" t="s">
        <v>484</v>
      </c>
      <c r="F93" s="195" t="s">
        <v>485</v>
      </c>
      <c r="G93" s="196" t="s">
        <v>276</v>
      </c>
      <c r="H93" s="197">
        <v>53</v>
      </c>
      <c r="I93" s="198"/>
      <c r="J93" s="199">
        <f>ROUND(I93*H93,2)</f>
        <v>0</v>
      </c>
      <c r="K93" s="195" t="s">
        <v>143</v>
      </c>
      <c r="L93" s="61"/>
      <c r="M93" s="200" t="s">
        <v>21</v>
      </c>
      <c r="N93" s="201" t="s">
        <v>44</v>
      </c>
      <c r="O93" s="42"/>
      <c r="P93" s="202">
        <f>O93*H93</f>
        <v>0</v>
      </c>
      <c r="Q93" s="202">
        <v>0</v>
      </c>
      <c r="R93" s="202">
        <f>Q93*H93</f>
        <v>0</v>
      </c>
      <c r="S93" s="202">
        <v>0.20499999999999999</v>
      </c>
      <c r="T93" s="203">
        <f>S93*H93</f>
        <v>10.865</v>
      </c>
      <c r="AR93" s="23" t="s">
        <v>144</v>
      </c>
      <c r="AT93" s="23" t="s">
        <v>139</v>
      </c>
      <c r="AU93" s="23" t="s">
        <v>84</v>
      </c>
      <c r="AY93" s="23" t="s">
        <v>137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23" t="s">
        <v>81</v>
      </c>
      <c r="BK93" s="204">
        <f>ROUND(I93*H93,2)</f>
        <v>0</v>
      </c>
      <c r="BL93" s="23" t="s">
        <v>144</v>
      </c>
      <c r="BM93" s="23" t="s">
        <v>486</v>
      </c>
    </row>
    <row r="94" spans="2:65" s="11" customFormat="1" ht="13.5">
      <c r="B94" s="205"/>
      <c r="C94" s="206"/>
      <c r="D94" s="207" t="s">
        <v>146</v>
      </c>
      <c r="E94" s="208" t="s">
        <v>21</v>
      </c>
      <c r="F94" s="209" t="s">
        <v>479</v>
      </c>
      <c r="G94" s="206"/>
      <c r="H94" s="208" t="s">
        <v>21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146</v>
      </c>
      <c r="AU94" s="215" t="s">
        <v>84</v>
      </c>
      <c r="AV94" s="11" t="s">
        <v>81</v>
      </c>
      <c r="AW94" s="11" t="s">
        <v>37</v>
      </c>
      <c r="AX94" s="11" t="s">
        <v>73</v>
      </c>
      <c r="AY94" s="215" t="s">
        <v>137</v>
      </c>
    </row>
    <row r="95" spans="2:65" s="12" customFormat="1" ht="13.5">
      <c r="B95" s="216"/>
      <c r="C95" s="217"/>
      <c r="D95" s="207" t="s">
        <v>146</v>
      </c>
      <c r="E95" s="218" t="s">
        <v>21</v>
      </c>
      <c r="F95" s="219" t="s">
        <v>487</v>
      </c>
      <c r="G95" s="217"/>
      <c r="H95" s="220">
        <v>53</v>
      </c>
      <c r="I95" s="221"/>
      <c r="J95" s="217"/>
      <c r="K95" s="217"/>
      <c r="L95" s="222"/>
      <c r="M95" s="223"/>
      <c r="N95" s="224"/>
      <c r="O95" s="224"/>
      <c r="P95" s="224"/>
      <c r="Q95" s="224"/>
      <c r="R95" s="224"/>
      <c r="S95" s="224"/>
      <c r="T95" s="225"/>
      <c r="AT95" s="226" t="s">
        <v>146</v>
      </c>
      <c r="AU95" s="226" t="s">
        <v>84</v>
      </c>
      <c r="AV95" s="12" t="s">
        <v>84</v>
      </c>
      <c r="AW95" s="12" t="s">
        <v>37</v>
      </c>
      <c r="AX95" s="12" t="s">
        <v>81</v>
      </c>
      <c r="AY95" s="226" t="s">
        <v>137</v>
      </c>
    </row>
    <row r="96" spans="2:65" s="1" customFormat="1" ht="16.5" customHeight="1">
      <c r="B96" s="41"/>
      <c r="C96" s="193" t="s">
        <v>144</v>
      </c>
      <c r="D96" s="193" t="s">
        <v>139</v>
      </c>
      <c r="E96" s="194" t="s">
        <v>488</v>
      </c>
      <c r="F96" s="195" t="s">
        <v>489</v>
      </c>
      <c r="G96" s="196" t="s">
        <v>276</v>
      </c>
      <c r="H96" s="197">
        <v>3.5</v>
      </c>
      <c r="I96" s="198"/>
      <c r="J96" s="199">
        <f>ROUND(I96*H96,2)</f>
        <v>0</v>
      </c>
      <c r="K96" s="195" t="s">
        <v>143</v>
      </c>
      <c r="L96" s="61"/>
      <c r="M96" s="200" t="s">
        <v>21</v>
      </c>
      <c r="N96" s="201" t="s">
        <v>44</v>
      </c>
      <c r="O96" s="42"/>
      <c r="P96" s="202">
        <f>O96*H96</f>
        <v>0</v>
      </c>
      <c r="Q96" s="202">
        <v>0</v>
      </c>
      <c r="R96" s="202">
        <f>Q96*H96</f>
        <v>0</v>
      </c>
      <c r="S96" s="202">
        <v>0.115</v>
      </c>
      <c r="T96" s="203">
        <f>S96*H96</f>
        <v>0.40250000000000002</v>
      </c>
      <c r="AR96" s="23" t="s">
        <v>144</v>
      </c>
      <c r="AT96" s="23" t="s">
        <v>139</v>
      </c>
      <c r="AU96" s="23" t="s">
        <v>84</v>
      </c>
      <c r="AY96" s="23" t="s">
        <v>137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23" t="s">
        <v>81</v>
      </c>
      <c r="BK96" s="204">
        <f>ROUND(I96*H96,2)</f>
        <v>0</v>
      </c>
      <c r="BL96" s="23" t="s">
        <v>144</v>
      </c>
      <c r="BM96" s="23" t="s">
        <v>490</v>
      </c>
    </row>
    <row r="97" spans="2:65" s="1" customFormat="1" ht="16.5" customHeight="1">
      <c r="B97" s="41"/>
      <c r="C97" s="193" t="s">
        <v>167</v>
      </c>
      <c r="D97" s="193" t="s">
        <v>139</v>
      </c>
      <c r="E97" s="194" t="s">
        <v>491</v>
      </c>
      <c r="F97" s="195" t="s">
        <v>492</v>
      </c>
      <c r="G97" s="196" t="s">
        <v>142</v>
      </c>
      <c r="H97" s="197">
        <v>61.582999999999998</v>
      </c>
      <c r="I97" s="198"/>
      <c r="J97" s="199">
        <f>ROUND(I97*H97,2)</f>
        <v>0</v>
      </c>
      <c r="K97" s="195" t="s">
        <v>143</v>
      </c>
      <c r="L97" s="61"/>
      <c r="M97" s="200" t="s">
        <v>21</v>
      </c>
      <c r="N97" s="201" t="s">
        <v>44</v>
      </c>
      <c r="O97" s="42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3" t="s">
        <v>144</v>
      </c>
      <c r="AT97" s="23" t="s">
        <v>139</v>
      </c>
      <c r="AU97" s="23" t="s">
        <v>84</v>
      </c>
      <c r="AY97" s="23" t="s">
        <v>137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3" t="s">
        <v>81</v>
      </c>
      <c r="BK97" s="204">
        <f>ROUND(I97*H97,2)</f>
        <v>0</v>
      </c>
      <c r="BL97" s="23" t="s">
        <v>144</v>
      </c>
      <c r="BM97" s="23" t="s">
        <v>493</v>
      </c>
    </row>
    <row r="98" spans="2:65" s="11" customFormat="1" ht="13.5">
      <c r="B98" s="205"/>
      <c r="C98" s="206"/>
      <c r="D98" s="207" t="s">
        <v>146</v>
      </c>
      <c r="E98" s="208" t="s">
        <v>21</v>
      </c>
      <c r="F98" s="209" t="s">
        <v>479</v>
      </c>
      <c r="G98" s="206"/>
      <c r="H98" s="208" t="s">
        <v>21</v>
      </c>
      <c r="I98" s="210"/>
      <c r="J98" s="206"/>
      <c r="K98" s="206"/>
      <c r="L98" s="211"/>
      <c r="M98" s="212"/>
      <c r="N98" s="213"/>
      <c r="O98" s="213"/>
      <c r="P98" s="213"/>
      <c r="Q98" s="213"/>
      <c r="R98" s="213"/>
      <c r="S98" s="213"/>
      <c r="T98" s="214"/>
      <c r="AT98" s="215" t="s">
        <v>146</v>
      </c>
      <c r="AU98" s="215" t="s">
        <v>84</v>
      </c>
      <c r="AV98" s="11" t="s">
        <v>81</v>
      </c>
      <c r="AW98" s="11" t="s">
        <v>37</v>
      </c>
      <c r="AX98" s="11" t="s">
        <v>73</v>
      </c>
      <c r="AY98" s="215" t="s">
        <v>137</v>
      </c>
    </row>
    <row r="99" spans="2:65" s="12" customFormat="1" ht="13.5">
      <c r="B99" s="216"/>
      <c r="C99" s="217"/>
      <c r="D99" s="207" t="s">
        <v>146</v>
      </c>
      <c r="E99" s="218" t="s">
        <v>21</v>
      </c>
      <c r="F99" s="219" t="s">
        <v>494</v>
      </c>
      <c r="G99" s="217"/>
      <c r="H99" s="220">
        <v>61.582999999999998</v>
      </c>
      <c r="I99" s="221"/>
      <c r="J99" s="217"/>
      <c r="K99" s="217"/>
      <c r="L99" s="222"/>
      <c r="M99" s="223"/>
      <c r="N99" s="224"/>
      <c r="O99" s="224"/>
      <c r="P99" s="224"/>
      <c r="Q99" s="224"/>
      <c r="R99" s="224"/>
      <c r="S99" s="224"/>
      <c r="T99" s="225"/>
      <c r="AT99" s="226" t="s">
        <v>146</v>
      </c>
      <c r="AU99" s="226" t="s">
        <v>84</v>
      </c>
      <c r="AV99" s="12" t="s">
        <v>84</v>
      </c>
      <c r="AW99" s="12" t="s">
        <v>37</v>
      </c>
      <c r="AX99" s="12" t="s">
        <v>81</v>
      </c>
      <c r="AY99" s="226" t="s">
        <v>137</v>
      </c>
    </row>
    <row r="100" spans="2:65" s="1" customFormat="1" ht="16.5" customHeight="1">
      <c r="B100" s="41"/>
      <c r="C100" s="193" t="s">
        <v>175</v>
      </c>
      <c r="D100" s="193" t="s">
        <v>139</v>
      </c>
      <c r="E100" s="194" t="s">
        <v>495</v>
      </c>
      <c r="F100" s="195" t="s">
        <v>496</v>
      </c>
      <c r="G100" s="196" t="s">
        <v>142</v>
      </c>
      <c r="H100" s="197">
        <v>3.75</v>
      </c>
      <c r="I100" s="198"/>
      <c r="J100" s="199">
        <f>ROUND(I100*H100,2)</f>
        <v>0</v>
      </c>
      <c r="K100" s="195" t="s">
        <v>143</v>
      </c>
      <c r="L100" s="61"/>
      <c r="M100" s="200" t="s">
        <v>21</v>
      </c>
      <c r="N100" s="201" t="s">
        <v>44</v>
      </c>
      <c r="O100" s="42"/>
      <c r="P100" s="202">
        <f>O100*H100</f>
        <v>0</v>
      </c>
      <c r="Q100" s="202">
        <v>0</v>
      </c>
      <c r="R100" s="202">
        <f>Q100*H100</f>
        <v>0</v>
      </c>
      <c r="S100" s="202">
        <v>0</v>
      </c>
      <c r="T100" s="203">
        <f>S100*H100</f>
        <v>0</v>
      </c>
      <c r="AR100" s="23" t="s">
        <v>144</v>
      </c>
      <c r="AT100" s="23" t="s">
        <v>139</v>
      </c>
      <c r="AU100" s="23" t="s">
        <v>84</v>
      </c>
      <c r="AY100" s="23" t="s">
        <v>137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23" t="s">
        <v>81</v>
      </c>
      <c r="BK100" s="204">
        <f>ROUND(I100*H100,2)</f>
        <v>0</v>
      </c>
      <c r="BL100" s="23" t="s">
        <v>144</v>
      </c>
      <c r="BM100" s="23" t="s">
        <v>497</v>
      </c>
    </row>
    <row r="101" spans="2:65" s="11" customFormat="1" ht="13.5">
      <c r="B101" s="205"/>
      <c r="C101" s="206"/>
      <c r="D101" s="207" t="s">
        <v>146</v>
      </c>
      <c r="E101" s="208" t="s">
        <v>21</v>
      </c>
      <c r="F101" s="209" t="s">
        <v>498</v>
      </c>
      <c r="G101" s="206"/>
      <c r="H101" s="208" t="s">
        <v>21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146</v>
      </c>
      <c r="AU101" s="215" t="s">
        <v>84</v>
      </c>
      <c r="AV101" s="11" t="s">
        <v>81</v>
      </c>
      <c r="AW101" s="11" t="s">
        <v>37</v>
      </c>
      <c r="AX101" s="11" t="s">
        <v>73</v>
      </c>
      <c r="AY101" s="215" t="s">
        <v>137</v>
      </c>
    </row>
    <row r="102" spans="2:65" s="12" customFormat="1" ht="13.5">
      <c r="B102" s="216"/>
      <c r="C102" s="217"/>
      <c r="D102" s="207" t="s">
        <v>146</v>
      </c>
      <c r="E102" s="218" t="s">
        <v>21</v>
      </c>
      <c r="F102" s="219" t="s">
        <v>499</v>
      </c>
      <c r="G102" s="217"/>
      <c r="H102" s="220">
        <v>3.75</v>
      </c>
      <c r="I102" s="221"/>
      <c r="J102" s="217"/>
      <c r="K102" s="217"/>
      <c r="L102" s="222"/>
      <c r="M102" s="223"/>
      <c r="N102" s="224"/>
      <c r="O102" s="224"/>
      <c r="P102" s="224"/>
      <c r="Q102" s="224"/>
      <c r="R102" s="224"/>
      <c r="S102" s="224"/>
      <c r="T102" s="225"/>
      <c r="AT102" s="226" t="s">
        <v>146</v>
      </c>
      <c r="AU102" s="226" t="s">
        <v>84</v>
      </c>
      <c r="AV102" s="12" t="s">
        <v>84</v>
      </c>
      <c r="AW102" s="12" t="s">
        <v>37</v>
      </c>
      <c r="AX102" s="12" t="s">
        <v>81</v>
      </c>
      <c r="AY102" s="226" t="s">
        <v>137</v>
      </c>
    </row>
    <row r="103" spans="2:65" s="1" customFormat="1" ht="16.5" customHeight="1">
      <c r="B103" s="41"/>
      <c r="C103" s="193" t="s">
        <v>180</v>
      </c>
      <c r="D103" s="193" t="s">
        <v>139</v>
      </c>
      <c r="E103" s="194" t="s">
        <v>500</v>
      </c>
      <c r="F103" s="195" t="s">
        <v>501</v>
      </c>
      <c r="G103" s="196" t="s">
        <v>142</v>
      </c>
      <c r="H103" s="197">
        <v>1.2</v>
      </c>
      <c r="I103" s="198"/>
      <c r="J103" s="199">
        <f>ROUND(I103*H103,2)</f>
        <v>0</v>
      </c>
      <c r="K103" s="195" t="s">
        <v>143</v>
      </c>
      <c r="L103" s="61"/>
      <c r="M103" s="200" t="s">
        <v>21</v>
      </c>
      <c r="N103" s="201" t="s">
        <v>44</v>
      </c>
      <c r="O103" s="42"/>
      <c r="P103" s="202">
        <f>O103*H103</f>
        <v>0</v>
      </c>
      <c r="Q103" s="202">
        <v>0</v>
      </c>
      <c r="R103" s="202">
        <f>Q103*H103</f>
        <v>0</v>
      </c>
      <c r="S103" s="202">
        <v>0</v>
      </c>
      <c r="T103" s="203">
        <f>S103*H103</f>
        <v>0</v>
      </c>
      <c r="AR103" s="23" t="s">
        <v>144</v>
      </c>
      <c r="AT103" s="23" t="s">
        <v>139</v>
      </c>
      <c r="AU103" s="23" t="s">
        <v>84</v>
      </c>
      <c r="AY103" s="23" t="s">
        <v>137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23" t="s">
        <v>81</v>
      </c>
      <c r="BK103" s="204">
        <f>ROUND(I103*H103,2)</f>
        <v>0</v>
      </c>
      <c r="BL103" s="23" t="s">
        <v>144</v>
      </c>
      <c r="BM103" s="23" t="s">
        <v>502</v>
      </c>
    </row>
    <row r="104" spans="2:65" s="11" customFormat="1" ht="13.5">
      <c r="B104" s="205"/>
      <c r="C104" s="206"/>
      <c r="D104" s="207" t="s">
        <v>146</v>
      </c>
      <c r="E104" s="208" t="s">
        <v>21</v>
      </c>
      <c r="F104" s="209" t="s">
        <v>503</v>
      </c>
      <c r="G104" s="206"/>
      <c r="H104" s="208" t="s">
        <v>21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146</v>
      </c>
      <c r="AU104" s="215" t="s">
        <v>84</v>
      </c>
      <c r="AV104" s="11" t="s">
        <v>81</v>
      </c>
      <c r="AW104" s="11" t="s">
        <v>37</v>
      </c>
      <c r="AX104" s="11" t="s">
        <v>73</v>
      </c>
      <c r="AY104" s="215" t="s">
        <v>137</v>
      </c>
    </row>
    <row r="105" spans="2:65" s="12" customFormat="1" ht="13.5">
      <c r="B105" s="216"/>
      <c r="C105" s="217"/>
      <c r="D105" s="207" t="s">
        <v>146</v>
      </c>
      <c r="E105" s="218" t="s">
        <v>21</v>
      </c>
      <c r="F105" s="219" t="s">
        <v>504</v>
      </c>
      <c r="G105" s="217"/>
      <c r="H105" s="220">
        <v>1.2</v>
      </c>
      <c r="I105" s="221"/>
      <c r="J105" s="217"/>
      <c r="K105" s="217"/>
      <c r="L105" s="222"/>
      <c r="M105" s="223"/>
      <c r="N105" s="224"/>
      <c r="O105" s="224"/>
      <c r="P105" s="224"/>
      <c r="Q105" s="224"/>
      <c r="R105" s="224"/>
      <c r="S105" s="224"/>
      <c r="T105" s="225"/>
      <c r="AT105" s="226" t="s">
        <v>146</v>
      </c>
      <c r="AU105" s="226" t="s">
        <v>84</v>
      </c>
      <c r="AV105" s="12" t="s">
        <v>84</v>
      </c>
      <c r="AW105" s="12" t="s">
        <v>37</v>
      </c>
      <c r="AX105" s="12" t="s">
        <v>81</v>
      </c>
      <c r="AY105" s="226" t="s">
        <v>137</v>
      </c>
    </row>
    <row r="106" spans="2:65" s="1" customFormat="1" ht="16.5" customHeight="1">
      <c r="B106" s="41"/>
      <c r="C106" s="193" t="s">
        <v>192</v>
      </c>
      <c r="D106" s="193" t="s">
        <v>139</v>
      </c>
      <c r="E106" s="194" t="s">
        <v>140</v>
      </c>
      <c r="F106" s="195" t="s">
        <v>141</v>
      </c>
      <c r="G106" s="196" t="s">
        <v>142</v>
      </c>
      <c r="H106" s="197">
        <v>13.664999999999999</v>
      </c>
      <c r="I106" s="198"/>
      <c r="J106" s="199">
        <f>ROUND(I106*H106,2)</f>
        <v>0</v>
      </c>
      <c r="K106" s="195" t="s">
        <v>143</v>
      </c>
      <c r="L106" s="61"/>
      <c r="M106" s="200" t="s">
        <v>21</v>
      </c>
      <c r="N106" s="201" t="s">
        <v>44</v>
      </c>
      <c r="O106" s="42"/>
      <c r="P106" s="202">
        <f>O106*H106</f>
        <v>0</v>
      </c>
      <c r="Q106" s="202">
        <v>0</v>
      </c>
      <c r="R106" s="202">
        <f>Q106*H106</f>
        <v>0</v>
      </c>
      <c r="S106" s="202">
        <v>0</v>
      </c>
      <c r="T106" s="203">
        <f>S106*H106</f>
        <v>0</v>
      </c>
      <c r="AR106" s="23" t="s">
        <v>144</v>
      </c>
      <c r="AT106" s="23" t="s">
        <v>139</v>
      </c>
      <c r="AU106" s="23" t="s">
        <v>84</v>
      </c>
      <c r="AY106" s="23" t="s">
        <v>137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23" t="s">
        <v>81</v>
      </c>
      <c r="BK106" s="204">
        <f>ROUND(I106*H106,2)</f>
        <v>0</v>
      </c>
      <c r="BL106" s="23" t="s">
        <v>144</v>
      </c>
      <c r="BM106" s="23" t="s">
        <v>505</v>
      </c>
    </row>
    <row r="107" spans="2:65" s="11" customFormat="1" ht="13.5">
      <c r="B107" s="205"/>
      <c r="C107" s="206"/>
      <c r="D107" s="207" t="s">
        <v>146</v>
      </c>
      <c r="E107" s="208" t="s">
        <v>21</v>
      </c>
      <c r="F107" s="209" t="s">
        <v>506</v>
      </c>
      <c r="G107" s="206"/>
      <c r="H107" s="208" t="s">
        <v>21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146</v>
      </c>
      <c r="AU107" s="215" t="s">
        <v>84</v>
      </c>
      <c r="AV107" s="11" t="s">
        <v>81</v>
      </c>
      <c r="AW107" s="11" t="s">
        <v>37</v>
      </c>
      <c r="AX107" s="11" t="s">
        <v>73</v>
      </c>
      <c r="AY107" s="215" t="s">
        <v>137</v>
      </c>
    </row>
    <row r="108" spans="2:65" s="11" customFormat="1" ht="13.5">
      <c r="B108" s="205"/>
      <c r="C108" s="206"/>
      <c r="D108" s="207" t="s">
        <v>146</v>
      </c>
      <c r="E108" s="208" t="s">
        <v>21</v>
      </c>
      <c r="F108" s="209" t="s">
        <v>507</v>
      </c>
      <c r="G108" s="206"/>
      <c r="H108" s="208" t="s">
        <v>21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146</v>
      </c>
      <c r="AU108" s="215" t="s">
        <v>84</v>
      </c>
      <c r="AV108" s="11" t="s">
        <v>81</v>
      </c>
      <c r="AW108" s="11" t="s">
        <v>37</v>
      </c>
      <c r="AX108" s="11" t="s">
        <v>73</v>
      </c>
      <c r="AY108" s="215" t="s">
        <v>137</v>
      </c>
    </row>
    <row r="109" spans="2:65" s="12" customFormat="1" ht="13.5">
      <c r="B109" s="216"/>
      <c r="C109" s="217"/>
      <c r="D109" s="207" t="s">
        <v>146</v>
      </c>
      <c r="E109" s="218" t="s">
        <v>21</v>
      </c>
      <c r="F109" s="219" t="s">
        <v>508</v>
      </c>
      <c r="G109" s="217"/>
      <c r="H109" s="220">
        <v>13.664999999999999</v>
      </c>
      <c r="I109" s="221"/>
      <c r="J109" s="217"/>
      <c r="K109" s="217"/>
      <c r="L109" s="222"/>
      <c r="M109" s="223"/>
      <c r="N109" s="224"/>
      <c r="O109" s="224"/>
      <c r="P109" s="224"/>
      <c r="Q109" s="224"/>
      <c r="R109" s="224"/>
      <c r="S109" s="224"/>
      <c r="T109" s="225"/>
      <c r="AT109" s="226" t="s">
        <v>146</v>
      </c>
      <c r="AU109" s="226" t="s">
        <v>84</v>
      </c>
      <c r="AV109" s="12" t="s">
        <v>84</v>
      </c>
      <c r="AW109" s="12" t="s">
        <v>37</v>
      </c>
      <c r="AX109" s="12" t="s">
        <v>81</v>
      </c>
      <c r="AY109" s="226" t="s">
        <v>137</v>
      </c>
    </row>
    <row r="110" spans="2:65" s="1" customFormat="1" ht="25.5" customHeight="1">
      <c r="B110" s="41"/>
      <c r="C110" s="193" t="s">
        <v>198</v>
      </c>
      <c r="D110" s="193" t="s">
        <v>139</v>
      </c>
      <c r="E110" s="194" t="s">
        <v>509</v>
      </c>
      <c r="F110" s="195" t="s">
        <v>510</v>
      </c>
      <c r="G110" s="196" t="s">
        <v>142</v>
      </c>
      <c r="H110" s="197">
        <v>1.2</v>
      </c>
      <c r="I110" s="198"/>
      <c r="J110" s="199">
        <f>ROUND(I110*H110,2)</f>
        <v>0</v>
      </c>
      <c r="K110" s="195" t="s">
        <v>143</v>
      </c>
      <c r="L110" s="61"/>
      <c r="M110" s="200" t="s">
        <v>21</v>
      </c>
      <c r="N110" s="201" t="s">
        <v>44</v>
      </c>
      <c r="O110" s="42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3" t="s">
        <v>144</v>
      </c>
      <c r="AT110" s="23" t="s">
        <v>139</v>
      </c>
      <c r="AU110" s="23" t="s">
        <v>84</v>
      </c>
      <c r="AY110" s="23" t="s">
        <v>137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3" t="s">
        <v>81</v>
      </c>
      <c r="BK110" s="204">
        <f>ROUND(I110*H110,2)</f>
        <v>0</v>
      </c>
      <c r="BL110" s="23" t="s">
        <v>144</v>
      </c>
      <c r="BM110" s="23" t="s">
        <v>511</v>
      </c>
    </row>
    <row r="111" spans="2:65" s="11" customFormat="1" ht="13.5">
      <c r="B111" s="205"/>
      <c r="C111" s="206"/>
      <c r="D111" s="207" t="s">
        <v>146</v>
      </c>
      <c r="E111" s="208" t="s">
        <v>21</v>
      </c>
      <c r="F111" s="209" t="s">
        <v>503</v>
      </c>
      <c r="G111" s="206"/>
      <c r="H111" s="208" t="s">
        <v>21</v>
      </c>
      <c r="I111" s="210"/>
      <c r="J111" s="206"/>
      <c r="K111" s="206"/>
      <c r="L111" s="211"/>
      <c r="M111" s="212"/>
      <c r="N111" s="213"/>
      <c r="O111" s="213"/>
      <c r="P111" s="213"/>
      <c r="Q111" s="213"/>
      <c r="R111" s="213"/>
      <c r="S111" s="213"/>
      <c r="T111" s="214"/>
      <c r="AT111" s="215" t="s">
        <v>146</v>
      </c>
      <c r="AU111" s="215" t="s">
        <v>84</v>
      </c>
      <c r="AV111" s="11" t="s">
        <v>81</v>
      </c>
      <c r="AW111" s="11" t="s">
        <v>37</v>
      </c>
      <c r="AX111" s="11" t="s">
        <v>73</v>
      </c>
      <c r="AY111" s="215" t="s">
        <v>137</v>
      </c>
    </row>
    <row r="112" spans="2:65" s="12" customFormat="1" ht="13.5">
      <c r="B112" s="216"/>
      <c r="C112" s="217"/>
      <c r="D112" s="207" t="s">
        <v>146</v>
      </c>
      <c r="E112" s="218" t="s">
        <v>21</v>
      </c>
      <c r="F112" s="219" t="s">
        <v>504</v>
      </c>
      <c r="G112" s="217"/>
      <c r="H112" s="220">
        <v>1.2</v>
      </c>
      <c r="I112" s="221"/>
      <c r="J112" s="217"/>
      <c r="K112" s="217"/>
      <c r="L112" s="222"/>
      <c r="M112" s="223"/>
      <c r="N112" s="224"/>
      <c r="O112" s="224"/>
      <c r="P112" s="224"/>
      <c r="Q112" s="224"/>
      <c r="R112" s="224"/>
      <c r="S112" s="224"/>
      <c r="T112" s="225"/>
      <c r="AT112" s="226" t="s">
        <v>146</v>
      </c>
      <c r="AU112" s="226" t="s">
        <v>84</v>
      </c>
      <c r="AV112" s="12" t="s">
        <v>84</v>
      </c>
      <c r="AW112" s="12" t="s">
        <v>37</v>
      </c>
      <c r="AX112" s="12" t="s">
        <v>81</v>
      </c>
      <c r="AY112" s="226" t="s">
        <v>137</v>
      </c>
    </row>
    <row r="113" spans="2:65" s="1" customFormat="1" ht="16.5" customHeight="1">
      <c r="B113" s="41"/>
      <c r="C113" s="193" t="s">
        <v>204</v>
      </c>
      <c r="D113" s="193" t="s">
        <v>139</v>
      </c>
      <c r="E113" s="194" t="s">
        <v>512</v>
      </c>
      <c r="F113" s="195" t="s">
        <v>513</v>
      </c>
      <c r="G113" s="196" t="s">
        <v>142</v>
      </c>
      <c r="H113" s="197">
        <v>17.100000000000001</v>
      </c>
      <c r="I113" s="198"/>
      <c r="J113" s="199">
        <f>ROUND(I113*H113,2)</f>
        <v>0</v>
      </c>
      <c r="K113" s="195" t="s">
        <v>143</v>
      </c>
      <c r="L113" s="61"/>
      <c r="M113" s="200" t="s">
        <v>21</v>
      </c>
      <c r="N113" s="201" t="s">
        <v>44</v>
      </c>
      <c r="O113" s="42"/>
      <c r="P113" s="202">
        <f>O113*H113</f>
        <v>0</v>
      </c>
      <c r="Q113" s="202">
        <v>0</v>
      </c>
      <c r="R113" s="202">
        <f>Q113*H113</f>
        <v>0</v>
      </c>
      <c r="S113" s="202">
        <v>0</v>
      </c>
      <c r="T113" s="203">
        <f>S113*H113</f>
        <v>0</v>
      </c>
      <c r="AR113" s="23" t="s">
        <v>144</v>
      </c>
      <c r="AT113" s="23" t="s">
        <v>139</v>
      </c>
      <c r="AU113" s="23" t="s">
        <v>84</v>
      </c>
      <c r="AY113" s="23" t="s">
        <v>137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23" t="s">
        <v>81</v>
      </c>
      <c r="BK113" s="204">
        <f>ROUND(I113*H113,2)</f>
        <v>0</v>
      </c>
      <c r="BL113" s="23" t="s">
        <v>144</v>
      </c>
      <c r="BM113" s="23" t="s">
        <v>514</v>
      </c>
    </row>
    <row r="114" spans="2:65" s="11" customFormat="1" ht="13.5">
      <c r="B114" s="205"/>
      <c r="C114" s="206"/>
      <c r="D114" s="207" t="s">
        <v>146</v>
      </c>
      <c r="E114" s="208" t="s">
        <v>21</v>
      </c>
      <c r="F114" s="209" t="s">
        <v>515</v>
      </c>
      <c r="G114" s="206"/>
      <c r="H114" s="208" t="s">
        <v>21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146</v>
      </c>
      <c r="AU114" s="215" t="s">
        <v>84</v>
      </c>
      <c r="AV114" s="11" t="s">
        <v>81</v>
      </c>
      <c r="AW114" s="11" t="s">
        <v>37</v>
      </c>
      <c r="AX114" s="11" t="s">
        <v>73</v>
      </c>
      <c r="AY114" s="215" t="s">
        <v>137</v>
      </c>
    </row>
    <row r="115" spans="2:65" s="12" customFormat="1" ht="13.5">
      <c r="B115" s="216"/>
      <c r="C115" s="217"/>
      <c r="D115" s="207" t="s">
        <v>146</v>
      </c>
      <c r="E115" s="218" t="s">
        <v>21</v>
      </c>
      <c r="F115" s="219" t="s">
        <v>516</v>
      </c>
      <c r="G115" s="217"/>
      <c r="H115" s="220">
        <v>17.100000000000001</v>
      </c>
      <c r="I115" s="221"/>
      <c r="J115" s="217"/>
      <c r="K115" s="217"/>
      <c r="L115" s="222"/>
      <c r="M115" s="223"/>
      <c r="N115" s="224"/>
      <c r="O115" s="224"/>
      <c r="P115" s="224"/>
      <c r="Q115" s="224"/>
      <c r="R115" s="224"/>
      <c r="S115" s="224"/>
      <c r="T115" s="225"/>
      <c r="AT115" s="226" t="s">
        <v>146</v>
      </c>
      <c r="AU115" s="226" t="s">
        <v>84</v>
      </c>
      <c r="AV115" s="12" t="s">
        <v>84</v>
      </c>
      <c r="AW115" s="12" t="s">
        <v>37</v>
      </c>
      <c r="AX115" s="12" t="s">
        <v>81</v>
      </c>
      <c r="AY115" s="226" t="s">
        <v>137</v>
      </c>
    </row>
    <row r="116" spans="2:65" s="1" customFormat="1" ht="16.5" customHeight="1">
      <c r="B116" s="41"/>
      <c r="C116" s="193" t="s">
        <v>213</v>
      </c>
      <c r="D116" s="193" t="s">
        <v>139</v>
      </c>
      <c r="E116" s="194" t="s">
        <v>151</v>
      </c>
      <c r="F116" s="195" t="s">
        <v>152</v>
      </c>
      <c r="G116" s="196" t="s">
        <v>142</v>
      </c>
      <c r="H116" s="197">
        <v>64.936999999999998</v>
      </c>
      <c r="I116" s="198"/>
      <c r="J116" s="199">
        <f>ROUND(I116*H116,2)</f>
        <v>0</v>
      </c>
      <c r="K116" s="195" t="s">
        <v>143</v>
      </c>
      <c r="L116" s="61"/>
      <c r="M116" s="200" t="s">
        <v>21</v>
      </c>
      <c r="N116" s="201" t="s">
        <v>44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3" t="s">
        <v>144</v>
      </c>
      <c r="AT116" s="23" t="s">
        <v>139</v>
      </c>
      <c r="AU116" s="23" t="s">
        <v>84</v>
      </c>
      <c r="AY116" s="23" t="s">
        <v>137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3" t="s">
        <v>81</v>
      </c>
      <c r="BK116" s="204">
        <f>ROUND(I116*H116,2)</f>
        <v>0</v>
      </c>
      <c r="BL116" s="23" t="s">
        <v>144</v>
      </c>
      <c r="BM116" s="23" t="s">
        <v>517</v>
      </c>
    </row>
    <row r="117" spans="2:65" s="11" customFormat="1" ht="13.5">
      <c r="B117" s="205"/>
      <c r="C117" s="206"/>
      <c r="D117" s="207" t="s">
        <v>146</v>
      </c>
      <c r="E117" s="208" t="s">
        <v>21</v>
      </c>
      <c r="F117" s="209" t="s">
        <v>518</v>
      </c>
      <c r="G117" s="206"/>
      <c r="H117" s="208" t="s">
        <v>21</v>
      </c>
      <c r="I117" s="210"/>
      <c r="J117" s="206"/>
      <c r="K117" s="206"/>
      <c r="L117" s="211"/>
      <c r="M117" s="212"/>
      <c r="N117" s="213"/>
      <c r="O117" s="213"/>
      <c r="P117" s="213"/>
      <c r="Q117" s="213"/>
      <c r="R117" s="213"/>
      <c r="S117" s="213"/>
      <c r="T117" s="214"/>
      <c r="AT117" s="215" t="s">
        <v>146</v>
      </c>
      <c r="AU117" s="215" t="s">
        <v>84</v>
      </c>
      <c r="AV117" s="11" t="s">
        <v>81</v>
      </c>
      <c r="AW117" s="11" t="s">
        <v>37</v>
      </c>
      <c r="AX117" s="11" t="s">
        <v>73</v>
      </c>
      <c r="AY117" s="215" t="s">
        <v>137</v>
      </c>
    </row>
    <row r="118" spans="2:65" s="12" customFormat="1" ht="13.5">
      <c r="B118" s="216"/>
      <c r="C118" s="217"/>
      <c r="D118" s="207" t="s">
        <v>146</v>
      </c>
      <c r="E118" s="218" t="s">
        <v>21</v>
      </c>
      <c r="F118" s="219" t="s">
        <v>519</v>
      </c>
      <c r="G118" s="217"/>
      <c r="H118" s="220">
        <v>46.322000000000003</v>
      </c>
      <c r="I118" s="221"/>
      <c r="J118" s="217"/>
      <c r="K118" s="217"/>
      <c r="L118" s="222"/>
      <c r="M118" s="223"/>
      <c r="N118" s="224"/>
      <c r="O118" s="224"/>
      <c r="P118" s="224"/>
      <c r="Q118" s="224"/>
      <c r="R118" s="224"/>
      <c r="S118" s="224"/>
      <c r="T118" s="225"/>
      <c r="AT118" s="226" t="s">
        <v>146</v>
      </c>
      <c r="AU118" s="226" t="s">
        <v>84</v>
      </c>
      <c r="AV118" s="12" t="s">
        <v>84</v>
      </c>
      <c r="AW118" s="12" t="s">
        <v>37</v>
      </c>
      <c r="AX118" s="12" t="s">
        <v>73</v>
      </c>
      <c r="AY118" s="226" t="s">
        <v>137</v>
      </c>
    </row>
    <row r="119" spans="2:65" s="11" customFormat="1" ht="13.5">
      <c r="B119" s="205"/>
      <c r="C119" s="206"/>
      <c r="D119" s="207" t="s">
        <v>146</v>
      </c>
      <c r="E119" s="208" t="s">
        <v>21</v>
      </c>
      <c r="F119" s="209" t="s">
        <v>520</v>
      </c>
      <c r="G119" s="206"/>
      <c r="H119" s="208" t="s">
        <v>21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146</v>
      </c>
      <c r="AU119" s="215" t="s">
        <v>84</v>
      </c>
      <c r="AV119" s="11" t="s">
        <v>81</v>
      </c>
      <c r="AW119" s="11" t="s">
        <v>37</v>
      </c>
      <c r="AX119" s="11" t="s">
        <v>73</v>
      </c>
      <c r="AY119" s="215" t="s">
        <v>137</v>
      </c>
    </row>
    <row r="120" spans="2:65" s="12" customFormat="1" ht="13.5">
      <c r="B120" s="216"/>
      <c r="C120" s="217"/>
      <c r="D120" s="207" t="s">
        <v>146</v>
      </c>
      <c r="E120" s="218" t="s">
        <v>21</v>
      </c>
      <c r="F120" s="219" t="s">
        <v>521</v>
      </c>
      <c r="G120" s="217"/>
      <c r="H120" s="220">
        <v>3.75</v>
      </c>
      <c r="I120" s="221"/>
      <c r="J120" s="217"/>
      <c r="K120" s="217"/>
      <c r="L120" s="222"/>
      <c r="M120" s="223"/>
      <c r="N120" s="224"/>
      <c r="O120" s="224"/>
      <c r="P120" s="224"/>
      <c r="Q120" s="224"/>
      <c r="R120" s="224"/>
      <c r="S120" s="224"/>
      <c r="T120" s="225"/>
      <c r="AT120" s="226" t="s">
        <v>146</v>
      </c>
      <c r="AU120" s="226" t="s">
        <v>84</v>
      </c>
      <c r="AV120" s="12" t="s">
        <v>84</v>
      </c>
      <c r="AW120" s="12" t="s">
        <v>37</v>
      </c>
      <c r="AX120" s="12" t="s">
        <v>73</v>
      </c>
      <c r="AY120" s="226" t="s">
        <v>137</v>
      </c>
    </row>
    <row r="121" spans="2:65" s="11" customFormat="1" ht="13.5">
      <c r="B121" s="205"/>
      <c r="C121" s="206"/>
      <c r="D121" s="207" t="s">
        <v>146</v>
      </c>
      <c r="E121" s="208" t="s">
        <v>21</v>
      </c>
      <c r="F121" s="209" t="s">
        <v>506</v>
      </c>
      <c r="G121" s="206"/>
      <c r="H121" s="208" t="s">
        <v>21</v>
      </c>
      <c r="I121" s="210"/>
      <c r="J121" s="206"/>
      <c r="K121" s="206"/>
      <c r="L121" s="211"/>
      <c r="M121" s="212"/>
      <c r="N121" s="213"/>
      <c r="O121" s="213"/>
      <c r="P121" s="213"/>
      <c r="Q121" s="213"/>
      <c r="R121" s="213"/>
      <c r="S121" s="213"/>
      <c r="T121" s="214"/>
      <c r="AT121" s="215" t="s">
        <v>146</v>
      </c>
      <c r="AU121" s="215" t="s">
        <v>84</v>
      </c>
      <c r="AV121" s="11" t="s">
        <v>81</v>
      </c>
      <c r="AW121" s="11" t="s">
        <v>37</v>
      </c>
      <c r="AX121" s="11" t="s">
        <v>73</v>
      </c>
      <c r="AY121" s="215" t="s">
        <v>137</v>
      </c>
    </row>
    <row r="122" spans="2:65" s="12" customFormat="1" ht="13.5">
      <c r="B122" s="216"/>
      <c r="C122" s="217"/>
      <c r="D122" s="207" t="s">
        <v>146</v>
      </c>
      <c r="E122" s="218" t="s">
        <v>21</v>
      </c>
      <c r="F122" s="219" t="s">
        <v>522</v>
      </c>
      <c r="G122" s="217"/>
      <c r="H122" s="220">
        <v>13.664999999999999</v>
      </c>
      <c r="I122" s="221"/>
      <c r="J122" s="217"/>
      <c r="K122" s="217"/>
      <c r="L122" s="222"/>
      <c r="M122" s="223"/>
      <c r="N122" s="224"/>
      <c r="O122" s="224"/>
      <c r="P122" s="224"/>
      <c r="Q122" s="224"/>
      <c r="R122" s="224"/>
      <c r="S122" s="224"/>
      <c r="T122" s="225"/>
      <c r="AT122" s="226" t="s">
        <v>146</v>
      </c>
      <c r="AU122" s="226" t="s">
        <v>84</v>
      </c>
      <c r="AV122" s="12" t="s">
        <v>84</v>
      </c>
      <c r="AW122" s="12" t="s">
        <v>37</v>
      </c>
      <c r="AX122" s="12" t="s">
        <v>73</v>
      </c>
      <c r="AY122" s="226" t="s">
        <v>137</v>
      </c>
    </row>
    <row r="123" spans="2:65" s="11" customFormat="1" ht="13.5">
      <c r="B123" s="205"/>
      <c r="C123" s="206"/>
      <c r="D123" s="207" t="s">
        <v>146</v>
      </c>
      <c r="E123" s="208" t="s">
        <v>21</v>
      </c>
      <c r="F123" s="209" t="s">
        <v>523</v>
      </c>
      <c r="G123" s="206"/>
      <c r="H123" s="208" t="s">
        <v>21</v>
      </c>
      <c r="I123" s="210"/>
      <c r="J123" s="206"/>
      <c r="K123" s="206"/>
      <c r="L123" s="211"/>
      <c r="M123" s="212"/>
      <c r="N123" s="213"/>
      <c r="O123" s="213"/>
      <c r="P123" s="213"/>
      <c r="Q123" s="213"/>
      <c r="R123" s="213"/>
      <c r="S123" s="213"/>
      <c r="T123" s="214"/>
      <c r="AT123" s="215" t="s">
        <v>146</v>
      </c>
      <c r="AU123" s="215" t="s">
        <v>84</v>
      </c>
      <c r="AV123" s="11" t="s">
        <v>81</v>
      </c>
      <c r="AW123" s="11" t="s">
        <v>37</v>
      </c>
      <c r="AX123" s="11" t="s">
        <v>73</v>
      </c>
      <c r="AY123" s="215" t="s">
        <v>137</v>
      </c>
    </row>
    <row r="124" spans="2:65" s="12" customFormat="1" ht="13.5">
      <c r="B124" s="216"/>
      <c r="C124" s="217"/>
      <c r="D124" s="207" t="s">
        <v>146</v>
      </c>
      <c r="E124" s="218" t="s">
        <v>21</v>
      </c>
      <c r="F124" s="219" t="s">
        <v>524</v>
      </c>
      <c r="G124" s="217"/>
      <c r="H124" s="220">
        <v>1.2</v>
      </c>
      <c r="I124" s="221"/>
      <c r="J124" s="217"/>
      <c r="K124" s="217"/>
      <c r="L124" s="222"/>
      <c r="M124" s="223"/>
      <c r="N124" s="224"/>
      <c r="O124" s="224"/>
      <c r="P124" s="224"/>
      <c r="Q124" s="224"/>
      <c r="R124" s="224"/>
      <c r="S124" s="224"/>
      <c r="T124" s="225"/>
      <c r="AT124" s="226" t="s">
        <v>146</v>
      </c>
      <c r="AU124" s="226" t="s">
        <v>84</v>
      </c>
      <c r="AV124" s="12" t="s">
        <v>84</v>
      </c>
      <c r="AW124" s="12" t="s">
        <v>37</v>
      </c>
      <c r="AX124" s="12" t="s">
        <v>73</v>
      </c>
      <c r="AY124" s="226" t="s">
        <v>137</v>
      </c>
    </row>
    <row r="125" spans="2:65" s="13" customFormat="1" ht="13.5">
      <c r="B125" s="227"/>
      <c r="C125" s="228"/>
      <c r="D125" s="207" t="s">
        <v>146</v>
      </c>
      <c r="E125" s="229" t="s">
        <v>21</v>
      </c>
      <c r="F125" s="230" t="s">
        <v>150</v>
      </c>
      <c r="G125" s="228"/>
      <c r="H125" s="231">
        <v>64.936999999999998</v>
      </c>
      <c r="I125" s="232"/>
      <c r="J125" s="228"/>
      <c r="K125" s="228"/>
      <c r="L125" s="233"/>
      <c r="M125" s="234"/>
      <c r="N125" s="235"/>
      <c r="O125" s="235"/>
      <c r="P125" s="235"/>
      <c r="Q125" s="235"/>
      <c r="R125" s="235"/>
      <c r="S125" s="235"/>
      <c r="T125" s="236"/>
      <c r="AT125" s="237" t="s">
        <v>146</v>
      </c>
      <c r="AU125" s="237" t="s">
        <v>84</v>
      </c>
      <c r="AV125" s="13" t="s">
        <v>144</v>
      </c>
      <c r="AW125" s="13" t="s">
        <v>37</v>
      </c>
      <c r="AX125" s="13" t="s">
        <v>81</v>
      </c>
      <c r="AY125" s="237" t="s">
        <v>137</v>
      </c>
    </row>
    <row r="126" spans="2:65" s="1" customFormat="1" ht="16.5" customHeight="1">
      <c r="B126" s="41"/>
      <c r="C126" s="193" t="s">
        <v>223</v>
      </c>
      <c r="D126" s="193" t="s">
        <v>139</v>
      </c>
      <c r="E126" s="194" t="s">
        <v>525</v>
      </c>
      <c r="F126" s="195" t="s">
        <v>526</v>
      </c>
      <c r="G126" s="196" t="s">
        <v>142</v>
      </c>
      <c r="H126" s="197">
        <v>63.421999999999997</v>
      </c>
      <c r="I126" s="198"/>
      <c r="J126" s="199">
        <f>ROUND(I126*H126,2)</f>
        <v>0</v>
      </c>
      <c r="K126" s="195" t="s">
        <v>143</v>
      </c>
      <c r="L126" s="61"/>
      <c r="M126" s="200" t="s">
        <v>21</v>
      </c>
      <c r="N126" s="201" t="s">
        <v>44</v>
      </c>
      <c r="O126" s="42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3" t="s">
        <v>144</v>
      </c>
      <c r="AT126" s="23" t="s">
        <v>139</v>
      </c>
      <c r="AU126" s="23" t="s">
        <v>84</v>
      </c>
      <c r="AY126" s="23" t="s">
        <v>137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3" t="s">
        <v>81</v>
      </c>
      <c r="BK126" s="204">
        <f>ROUND(I126*H126,2)</f>
        <v>0</v>
      </c>
      <c r="BL126" s="23" t="s">
        <v>144</v>
      </c>
      <c r="BM126" s="23" t="s">
        <v>527</v>
      </c>
    </row>
    <row r="127" spans="2:65" s="11" customFormat="1" ht="13.5">
      <c r="B127" s="205"/>
      <c r="C127" s="206"/>
      <c r="D127" s="207" t="s">
        <v>146</v>
      </c>
      <c r="E127" s="208" t="s">
        <v>21</v>
      </c>
      <c r="F127" s="209" t="s">
        <v>518</v>
      </c>
      <c r="G127" s="206"/>
      <c r="H127" s="208" t="s">
        <v>21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146</v>
      </c>
      <c r="AU127" s="215" t="s">
        <v>84</v>
      </c>
      <c r="AV127" s="11" t="s">
        <v>81</v>
      </c>
      <c r="AW127" s="11" t="s">
        <v>37</v>
      </c>
      <c r="AX127" s="11" t="s">
        <v>73</v>
      </c>
      <c r="AY127" s="215" t="s">
        <v>137</v>
      </c>
    </row>
    <row r="128" spans="2:65" s="12" customFormat="1" ht="13.5">
      <c r="B128" s="216"/>
      <c r="C128" s="217"/>
      <c r="D128" s="207" t="s">
        <v>146</v>
      </c>
      <c r="E128" s="218" t="s">
        <v>21</v>
      </c>
      <c r="F128" s="219" t="s">
        <v>519</v>
      </c>
      <c r="G128" s="217"/>
      <c r="H128" s="220">
        <v>46.322000000000003</v>
      </c>
      <c r="I128" s="221"/>
      <c r="J128" s="217"/>
      <c r="K128" s="217"/>
      <c r="L128" s="222"/>
      <c r="M128" s="223"/>
      <c r="N128" s="224"/>
      <c r="O128" s="224"/>
      <c r="P128" s="224"/>
      <c r="Q128" s="224"/>
      <c r="R128" s="224"/>
      <c r="S128" s="224"/>
      <c r="T128" s="225"/>
      <c r="AT128" s="226" t="s">
        <v>146</v>
      </c>
      <c r="AU128" s="226" t="s">
        <v>84</v>
      </c>
      <c r="AV128" s="12" t="s">
        <v>84</v>
      </c>
      <c r="AW128" s="12" t="s">
        <v>37</v>
      </c>
      <c r="AX128" s="12" t="s">
        <v>73</v>
      </c>
      <c r="AY128" s="226" t="s">
        <v>137</v>
      </c>
    </row>
    <row r="129" spans="2:65" s="11" customFormat="1" ht="13.5">
      <c r="B129" s="205"/>
      <c r="C129" s="206"/>
      <c r="D129" s="207" t="s">
        <v>146</v>
      </c>
      <c r="E129" s="208" t="s">
        <v>21</v>
      </c>
      <c r="F129" s="209" t="s">
        <v>515</v>
      </c>
      <c r="G129" s="206"/>
      <c r="H129" s="208" t="s">
        <v>21</v>
      </c>
      <c r="I129" s="210"/>
      <c r="J129" s="206"/>
      <c r="K129" s="206"/>
      <c r="L129" s="211"/>
      <c r="M129" s="212"/>
      <c r="N129" s="213"/>
      <c r="O129" s="213"/>
      <c r="P129" s="213"/>
      <c r="Q129" s="213"/>
      <c r="R129" s="213"/>
      <c r="S129" s="213"/>
      <c r="T129" s="214"/>
      <c r="AT129" s="215" t="s">
        <v>146</v>
      </c>
      <c r="AU129" s="215" t="s">
        <v>84</v>
      </c>
      <c r="AV129" s="11" t="s">
        <v>81</v>
      </c>
      <c r="AW129" s="11" t="s">
        <v>37</v>
      </c>
      <c r="AX129" s="11" t="s">
        <v>73</v>
      </c>
      <c r="AY129" s="215" t="s">
        <v>137</v>
      </c>
    </row>
    <row r="130" spans="2:65" s="12" customFormat="1" ht="13.5">
      <c r="B130" s="216"/>
      <c r="C130" s="217"/>
      <c r="D130" s="207" t="s">
        <v>146</v>
      </c>
      <c r="E130" s="218" t="s">
        <v>21</v>
      </c>
      <c r="F130" s="219" t="s">
        <v>516</v>
      </c>
      <c r="G130" s="217"/>
      <c r="H130" s="220">
        <v>17.100000000000001</v>
      </c>
      <c r="I130" s="221"/>
      <c r="J130" s="217"/>
      <c r="K130" s="217"/>
      <c r="L130" s="222"/>
      <c r="M130" s="223"/>
      <c r="N130" s="224"/>
      <c r="O130" s="224"/>
      <c r="P130" s="224"/>
      <c r="Q130" s="224"/>
      <c r="R130" s="224"/>
      <c r="S130" s="224"/>
      <c r="T130" s="225"/>
      <c r="AT130" s="226" t="s">
        <v>146</v>
      </c>
      <c r="AU130" s="226" t="s">
        <v>84</v>
      </c>
      <c r="AV130" s="12" t="s">
        <v>84</v>
      </c>
      <c r="AW130" s="12" t="s">
        <v>37</v>
      </c>
      <c r="AX130" s="12" t="s">
        <v>73</v>
      </c>
      <c r="AY130" s="226" t="s">
        <v>137</v>
      </c>
    </row>
    <row r="131" spans="2:65" s="13" customFormat="1" ht="13.5">
      <c r="B131" s="227"/>
      <c r="C131" s="228"/>
      <c r="D131" s="207" t="s">
        <v>146</v>
      </c>
      <c r="E131" s="229" t="s">
        <v>21</v>
      </c>
      <c r="F131" s="230" t="s">
        <v>150</v>
      </c>
      <c r="G131" s="228"/>
      <c r="H131" s="231">
        <v>63.421999999999997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AT131" s="237" t="s">
        <v>146</v>
      </c>
      <c r="AU131" s="237" t="s">
        <v>84</v>
      </c>
      <c r="AV131" s="13" t="s">
        <v>144</v>
      </c>
      <c r="AW131" s="13" t="s">
        <v>37</v>
      </c>
      <c r="AX131" s="13" t="s">
        <v>81</v>
      </c>
      <c r="AY131" s="237" t="s">
        <v>137</v>
      </c>
    </row>
    <row r="132" spans="2:65" s="1" customFormat="1" ht="16.5" customHeight="1">
      <c r="B132" s="41"/>
      <c r="C132" s="193" t="s">
        <v>227</v>
      </c>
      <c r="D132" s="193" t="s">
        <v>139</v>
      </c>
      <c r="E132" s="194" t="s">
        <v>155</v>
      </c>
      <c r="F132" s="195" t="s">
        <v>156</v>
      </c>
      <c r="G132" s="196" t="s">
        <v>157</v>
      </c>
      <c r="H132" s="197">
        <v>31.646000000000001</v>
      </c>
      <c r="I132" s="198"/>
      <c r="J132" s="199">
        <f>ROUND(I132*H132,2)</f>
        <v>0</v>
      </c>
      <c r="K132" s="195" t="s">
        <v>143</v>
      </c>
      <c r="L132" s="61"/>
      <c r="M132" s="200" t="s">
        <v>21</v>
      </c>
      <c r="N132" s="201" t="s">
        <v>44</v>
      </c>
      <c r="O132" s="42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AR132" s="23" t="s">
        <v>144</v>
      </c>
      <c r="AT132" s="23" t="s">
        <v>139</v>
      </c>
      <c r="AU132" s="23" t="s">
        <v>84</v>
      </c>
      <c r="AY132" s="23" t="s">
        <v>137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3" t="s">
        <v>81</v>
      </c>
      <c r="BK132" s="204">
        <f>ROUND(I132*H132,2)</f>
        <v>0</v>
      </c>
      <c r="BL132" s="23" t="s">
        <v>144</v>
      </c>
      <c r="BM132" s="23" t="s">
        <v>528</v>
      </c>
    </row>
    <row r="133" spans="2:65" s="12" customFormat="1" ht="13.5">
      <c r="B133" s="216"/>
      <c r="C133" s="217"/>
      <c r="D133" s="207" t="s">
        <v>146</v>
      </c>
      <c r="E133" s="218" t="s">
        <v>21</v>
      </c>
      <c r="F133" s="219" t="s">
        <v>529</v>
      </c>
      <c r="G133" s="217"/>
      <c r="H133" s="220">
        <v>31.646000000000001</v>
      </c>
      <c r="I133" s="221"/>
      <c r="J133" s="217"/>
      <c r="K133" s="217"/>
      <c r="L133" s="222"/>
      <c r="M133" s="223"/>
      <c r="N133" s="224"/>
      <c r="O133" s="224"/>
      <c r="P133" s="224"/>
      <c r="Q133" s="224"/>
      <c r="R133" s="224"/>
      <c r="S133" s="224"/>
      <c r="T133" s="225"/>
      <c r="AT133" s="226" t="s">
        <v>146</v>
      </c>
      <c r="AU133" s="226" t="s">
        <v>84</v>
      </c>
      <c r="AV133" s="12" t="s">
        <v>84</v>
      </c>
      <c r="AW133" s="12" t="s">
        <v>37</v>
      </c>
      <c r="AX133" s="12" t="s">
        <v>81</v>
      </c>
      <c r="AY133" s="226" t="s">
        <v>137</v>
      </c>
    </row>
    <row r="134" spans="2:65" s="1" customFormat="1" ht="16.5" customHeight="1">
      <c r="B134" s="41"/>
      <c r="C134" s="193" t="s">
        <v>237</v>
      </c>
      <c r="D134" s="193" t="s">
        <v>139</v>
      </c>
      <c r="E134" s="194" t="s">
        <v>530</v>
      </c>
      <c r="F134" s="195" t="s">
        <v>531</v>
      </c>
      <c r="G134" s="196" t="s">
        <v>142</v>
      </c>
      <c r="H134" s="197">
        <v>15.943</v>
      </c>
      <c r="I134" s="198"/>
      <c r="J134" s="199">
        <f>ROUND(I134*H134,2)</f>
        <v>0</v>
      </c>
      <c r="K134" s="195" t="s">
        <v>143</v>
      </c>
      <c r="L134" s="61"/>
      <c r="M134" s="200" t="s">
        <v>21</v>
      </c>
      <c r="N134" s="201" t="s">
        <v>44</v>
      </c>
      <c r="O134" s="42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AR134" s="23" t="s">
        <v>144</v>
      </c>
      <c r="AT134" s="23" t="s">
        <v>139</v>
      </c>
      <c r="AU134" s="23" t="s">
        <v>84</v>
      </c>
      <c r="AY134" s="23" t="s">
        <v>137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3" t="s">
        <v>81</v>
      </c>
      <c r="BK134" s="204">
        <f>ROUND(I134*H134,2)</f>
        <v>0</v>
      </c>
      <c r="BL134" s="23" t="s">
        <v>144</v>
      </c>
      <c r="BM134" s="23" t="s">
        <v>532</v>
      </c>
    </row>
    <row r="135" spans="2:65" s="11" customFormat="1" ht="13.5">
      <c r="B135" s="205"/>
      <c r="C135" s="206"/>
      <c r="D135" s="207" t="s">
        <v>146</v>
      </c>
      <c r="E135" s="208" t="s">
        <v>21</v>
      </c>
      <c r="F135" s="209" t="s">
        <v>506</v>
      </c>
      <c r="G135" s="206"/>
      <c r="H135" s="208" t="s">
        <v>21</v>
      </c>
      <c r="I135" s="210"/>
      <c r="J135" s="206"/>
      <c r="K135" s="206"/>
      <c r="L135" s="211"/>
      <c r="M135" s="212"/>
      <c r="N135" s="213"/>
      <c r="O135" s="213"/>
      <c r="P135" s="213"/>
      <c r="Q135" s="213"/>
      <c r="R135" s="213"/>
      <c r="S135" s="213"/>
      <c r="T135" s="214"/>
      <c r="AT135" s="215" t="s">
        <v>146</v>
      </c>
      <c r="AU135" s="215" t="s">
        <v>84</v>
      </c>
      <c r="AV135" s="11" t="s">
        <v>81</v>
      </c>
      <c r="AW135" s="11" t="s">
        <v>37</v>
      </c>
      <c r="AX135" s="11" t="s">
        <v>73</v>
      </c>
      <c r="AY135" s="215" t="s">
        <v>137</v>
      </c>
    </row>
    <row r="136" spans="2:65" s="11" customFormat="1" ht="13.5">
      <c r="B136" s="205"/>
      <c r="C136" s="206"/>
      <c r="D136" s="207" t="s">
        <v>146</v>
      </c>
      <c r="E136" s="208" t="s">
        <v>21</v>
      </c>
      <c r="F136" s="209" t="s">
        <v>507</v>
      </c>
      <c r="G136" s="206"/>
      <c r="H136" s="208" t="s">
        <v>21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146</v>
      </c>
      <c r="AU136" s="215" t="s">
        <v>84</v>
      </c>
      <c r="AV136" s="11" t="s">
        <v>81</v>
      </c>
      <c r="AW136" s="11" t="s">
        <v>37</v>
      </c>
      <c r="AX136" s="11" t="s">
        <v>73</v>
      </c>
      <c r="AY136" s="215" t="s">
        <v>137</v>
      </c>
    </row>
    <row r="137" spans="2:65" s="12" customFormat="1" ht="13.5">
      <c r="B137" s="216"/>
      <c r="C137" s="217"/>
      <c r="D137" s="207" t="s">
        <v>146</v>
      </c>
      <c r="E137" s="218" t="s">
        <v>21</v>
      </c>
      <c r="F137" s="219" t="s">
        <v>533</v>
      </c>
      <c r="G137" s="217"/>
      <c r="H137" s="220">
        <v>15.943</v>
      </c>
      <c r="I137" s="221"/>
      <c r="J137" s="217"/>
      <c r="K137" s="217"/>
      <c r="L137" s="222"/>
      <c r="M137" s="223"/>
      <c r="N137" s="224"/>
      <c r="O137" s="224"/>
      <c r="P137" s="224"/>
      <c r="Q137" s="224"/>
      <c r="R137" s="224"/>
      <c r="S137" s="224"/>
      <c r="T137" s="225"/>
      <c r="AT137" s="226" t="s">
        <v>146</v>
      </c>
      <c r="AU137" s="226" t="s">
        <v>84</v>
      </c>
      <c r="AV137" s="12" t="s">
        <v>84</v>
      </c>
      <c r="AW137" s="12" t="s">
        <v>37</v>
      </c>
      <c r="AX137" s="12" t="s">
        <v>81</v>
      </c>
      <c r="AY137" s="226" t="s">
        <v>137</v>
      </c>
    </row>
    <row r="138" spans="2:65" s="1" customFormat="1" ht="16.5" customHeight="1">
      <c r="B138" s="41"/>
      <c r="C138" s="238" t="s">
        <v>10</v>
      </c>
      <c r="D138" s="238" t="s">
        <v>199</v>
      </c>
      <c r="E138" s="239" t="s">
        <v>534</v>
      </c>
      <c r="F138" s="240" t="s">
        <v>535</v>
      </c>
      <c r="G138" s="241" t="s">
        <v>157</v>
      </c>
      <c r="H138" s="242">
        <v>29.812999999999999</v>
      </c>
      <c r="I138" s="243"/>
      <c r="J138" s="244">
        <f>ROUND(I138*H138,2)</f>
        <v>0</v>
      </c>
      <c r="K138" s="240" t="s">
        <v>143</v>
      </c>
      <c r="L138" s="245"/>
      <c r="M138" s="246" t="s">
        <v>21</v>
      </c>
      <c r="N138" s="247" t="s">
        <v>44</v>
      </c>
      <c r="O138" s="42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AR138" s="23" t="s">
        <v>192</v>
      </c>
      <c r="AT138" s="23" t="s">
        <v>199</v>
      </c>
      <c r="AU138" s="23" t="s">
        <v>84</v>
      </c>
      <c r="AY138" s="23" t="s">
        <v>137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23" t="s">
        <v>81</v>
      </c>
      <c r="BK138" s="204">
        <f>ROUND(I138*H138,2)</f>
        <v>0</v>
      </c>
      <c r="BL138" s="23" t="s">
        <v>144</v>
      </c>
      <c r="BM138" s="23" t="s">
        <v>536</v>
      </c>
    </row>
    <row r="139" spans="2:65" s="12" customFormat="1" ht="13.5">
      <c r="B139" s="216"/>
      <c r="C139" s="217"/>
      <c r="D139" s="207" t="s">
        <v>146</v>
      </c>
      <c r="E139" s="218" t="s">
        <v>21</v>
      </c>
      <c r="F139" s="219" t="s">
        <v>537</v>
      </c>
      <c r="G139" s="217"/>
      <c r="H139" s="220">
        <v>29.812999999999999</v>
      </c>
      <c r="I139" s="221"/>
      <c r="J139" s="217"/>
      <c r="K139" s="217"/>
      <c r="L139" s="222"/>
      <c r="M139" s="223"/>
      <c r="N139" s="224"/>
      <c r="O139" s="224"/>
      <c r="P139" s="224"/>
      <c r="Q139" s="224"/>
      <c r="R139" s="224"/>
      <c r="S139" s="224"/>
      <c r="T139" s="225"/>
      <c r="AT139" s="226" t="s">
        <v>146</v>
      </c>
      <c r="AU139" s="226" t="s">
        <v>84</v>
      </c>
      <c r="AV139" s="12" t="s">
        <v>84</v>
      </c>
      <c r="AW139" s="12" t="s">
        <v>37</v>
      </c>
      <c r="AX139" s="12" t="s">
        <v>81</v>
      </c>
      <c r="AY139" s="226" t="s">
        <v>137</v>
      </c>
    </row>
    <row r="140" spans="2:65" s="1" customFormat="1" ht="16.5" customHeight="1">
      <c r="B140" s="41"/>
      <c r="C140" s="193" t="s">
        <v>248</v>
      </c>
      <c r="D140" s="193" t="s">
        <v>139</v>
      </c>
      <c r="E140" s="194" t="s">
        <v>538</v>
      </c>
      <c r="F140" s="195" t="s">
        <v>539</v>
      </c>
      <c r="G140" s="196" t="s">
        <v>142</v>
      </c>
      <c r="H140" s="197">
        <v>1.2</v>
      </c>
      <c r="I140" s="198"/>
      <c r="J140" s="199">
        <f>ROUND(I140*H140,2)</f>
        <v>0</v>
      </c>
      <c r="K140" s="195" t="s">
        <v>143</v>
      </c>
      <c r="L140" s="61"/>
      <c r="M140" s="200" t="s">
        <v>21</v>
      </c>
      <c r="N140" s="201" t="s">
        <v>44</v>
      </c>
      <c r="O140" s="42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AR140" s="23" t="s">
        <v>144</v>
      </c>
      <c r="AT140" s="23" t="s">
        <v>139</v>
      </c>
      <c r="AU140" s="23" t="s">
        <v>84</v>
      </c>
      <c r="AY140" s="23" t="s">
        <v>137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3" t="s">
        <v>81</v>
      </c>
      <c r="BK140" s="204">
        <f>ROUND(I140*H140,2)</f>
        <v>0</v>
      </c>
      <c r="BL140" s="23" t="s">
        <v>144</v>
      </c>
      <c r="BM140" s="23" t="s">
        <v>540</v>
      </c>
    </row>
    <row r="141" spans="2:65" s="11" customFormat="1" ht="13.5">
      <c r="B141" s="205"/>
      <c r="C141" s="206"/>
      <c r="D141" s="207" t="s">
        <v>146</v>
      </c>
      <c r="E141" s="208" t="s">
        <v>21</v>
      </c>
      <c r="F141" s="209" t="s">
        <v>541</v>
      </c>
      <c r="G141" s="206"/>
      <c r="H141" s="208" t="s">
        <v>21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146</v>
      </c>
      <c r="AU141" s="215" t="s">
        <v>84</v>
      </c>
      <c r="AV141" s="11" t="s">
        <v>81</v>
      </c>
      <c r="AW141" s="11" t="s">
        <v>37</v>
      </c>
      <c r="AX141" s="11" t="s">
        <v>73</v>
      </c>
      <c r="AY141" s="215" t="s">
        <v>137</v>
      </c>
    </row>
    <row r="142" spans="2:65" s="12" customFormat="1" ht="13.5">
      <c r="B142" s="216"/>
      <c r="C142" s="217"/>
      <c r="D142" s="207" t="s">
        <v>146</v>
      </c>
      <c r="E142" s="218" t="s">
        <v>21</v>
      </c>
      <c r="F142" s="219" t="s">
        <v>504</v>
      </c>
      <c r="G142" s="217"/>
      <c r="H142" s="220">
        <v>1.2</v>
      </c>
      <c r="I142" s="221"/>
      <c r="J142" s="217"/>
      <c r="K142" s="217"/>
      <c r="L142" s="222"/>
      <c r="M142" s="223"/>
      <c r="N142" s="224"/>
      <c r="O142" s="224"/>
      <c r="P142" s="224"/>
      <c r="Q142" s="224"/>
      <c r="R142" s="224"/>
      <c r="S142" s="224"/>
      <c r="T142" s="225"/>
      <c r="AT142" s="226" t="s">
        <v>146</v>
      </c>
      <c r="AU142" s="226" t="s">
        <v>84</v>
      </c>
      <c r="AV142" s="12" t="s">
        <v>84</v>
      </c>
      <c r="AW142" s="12" t="s">
        <v>37</v>
      </c>
      <c r="AX142" s="12" t="s">
        <v>81</v>
      </c>
      <c r="AY142" s="226" t="s">
        <v>137</v>
      </c>
    </row>
    <row r="143" spans="2:65" s="1" customFormat="1" ht="16.5" customHeight="1">
      <c r="B143" s="41"/>
      <c r="C143" s="238" t="s">
        <v>254</v>
      </c>
      <c r="D143" s="238" t="s">
        <v>199</v>
      </c>
      <c r="E143" s="239" t="s">
        <v>542</v>
      </c>
      <c r="F143" s="240" t="s">
        <v>543</v>
      </c>
      <c r="G143" s="241" t="s">
        <v>157</v>
      </c>
      <c r="H143" s="242">
        <v>2.2440000000000002</v>
      </c>
      <c r="I143" s="243"/>
      <c r="J143" s="244">
        <f>ROUND(I143*H143,2)</f>
        <v>0</v>
      </c>
      <c r="K143" s="240" t="s">
        <v>143</v>
      </c>
      <c r="L143" s="245"/>
      <c r="M143" s="246" t="s">
        <v>21</v>
      </c>
      <c r="N143" s="247" t="s">
        <v>44</v>
      </c>
      <c r="O143" s="42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AR143" s="23" t="s">
        <v>192</v>
      </c>
      <c r="AT143" s="23" t="s">
        <v>199</v>
      </c>
      <c r="AU143" s="23" t="s">
        <v>84</v>
      </c>
      <c r="AY143" s="23" t="s">
        <v>137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23" t="s">
        <v>81</v>
      </c>
      <c r="BK143" s="204">
        <f>ROUND(I143*H143,2)</f>
        <v>0</v>
      </c>
      <c r="BL143" s="23" t="s">
        <v>144</v>
      </c>
      <c r="BM143" s="23" t="s">
        <v>544</v>
      </c>
    </row>
    <row r="144" spans="2:65" s="12" customFormat="1" ht="13.5">
      <c r="B144" s="216"/>
      <c r="C144" s="217"/>
      <c r="D144" s="207" t="s">
        <v>146</v>
      </c>
      <c r="E144" s="218" t="s">
        <v>21</v>
      </c>
      <c r="F144" s="219" t="s">
        <v>545</v>
      </c>
      <c r="G144" s="217"/>
      <c r="H144" s="220">
        <v>2.2440000000000002</v>
      </c>
      <c r="I144" s="221"/>
      <c r="J144" s="217"/>
      <c r="K144" s="217"/>
      <c r="L144" s="222"/>
      <c r="M144" s="223"/>
      <c r="N144" s="224"/>
      <c r="O144" s="224"/>
      <c r="P144" s="224"/>
      <c r="Q144" s="224"/>
      <c r="R144" s="224"/>
      <c r="S144" s="224"/>
      <c r="T144" s="225"/>
      <c r="AT144" s="226" t="s">
        <v>146</v>
      </c>
      <c r="AU144" s="226" t="s">
        <v>84</v>
      </c>
      <c r="AV144" s="12" t="s">
        <v>84</v>
      </c>
      <c r="AW144" s="12" t="s">
        <v>37</v>
      </c>
      <c r="AX144" s="12" t="s">
        <v>81</v>
      </c>
      <c r="AY144" s="226" t="s">
        <v>137</v>
      </c>
    </row>
    <row r="145" spans="2:65" s="1" customFormat="1" ht="25.5" customHeight="1">
      <c r="B145" s="41"/>
      <c r="C145" s="193" t="s">
        <v>258</v>
      </c>
      <c r="D145" s="193" t="s">
        <v>139</v>
      </c>
      <c r="E145" s="194" t="s">
        <v>546</v>
      </c>
      <c r="F145" s="195" t="s">
        <v>547</v>
      </c>
      <c r="G145" s="196" t="s">
        <v>170</v>
      </c>
      <c r="H145" s="197">
        <v>76.304000000000002</v>
      </c>
      <c r="I145" s="198"/>
      <c r="J145" s="199">
        <f>ROUND(I145*H145,2)</f>
        <v>0</v>
      </c>
      <c r="K145" s="195" t="s">
        <v>143</v>
      </c>
      <c r="L145" s="61"/>
      <c r="M145" s="200" t="s">
        <v>21</v>
      </c>
      <c r="N145" s="201" t="s">
        <v>44</v>
      </c>
      <c r="O145" s="42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AR145" s="23" t="s">
        <v>144</v>
      </c>
      <c r="AT145" s="23" t="s">
        <v>139</v>
      </c>
      <c r="AU145" s="23" t="s">
        <v>84</v>
      </c>
      <c r="AY145" s="23" t="s">
        <v>137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3" t="s">
        <v>81</v>
      </c>
      <c r="BK145" s="204">
        <f>ROUND(I145*H145,2)</f>
        <v>0</v>
      </c>
      <c r="BL145" s="23" t="s">
        <v>144</v>
      </c>
      <c r="BM145" s="23" t="s">
        <v>548</v>
      </c>
    </row>
    <row r="146" spans="2:65" s="11" customFormat="1" ht="13.5">
      <c r="B146" s="205"/>
      <c r="C146" s="206"/>
      <c r="D146" s="207" t="s">
        <v>146</v>
      </c>
      <c r="E146" s="208" t="s">
        <v>21</v>
      </c>
      <c r="F146" s="209" t="s">
        <v>549</v>
      </c>
      <c r="G146" s="206"/>
      <c r="H146" s="208" t="s">
        <v>21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146</v>
      </c>
      <c r="AU146" s="215" t="s">
        <v>84</v>
      </c>
      <c r="AV146" s="11" t="s">
        <v>81</v>
      </c>
      <c r="AW146" s="11" t="s">
        <v>37</v>
      </c>
      <c r="AX146" s="11" t="s">
        <v>73</v>
      </c>
      <c r="AY146" s="215" t="s">
        <v>137</v>
      </c>
    </row>
    <row r="147" spans="2:65" s="11" customFormat="1" ht="13.5">
      <c r="B147" s="205"/>
      <c r="C147" s="206"/>
      <c r="D147" s="207" t="s">
        <v>146</v>
      </c>
      <c r="E147" s="208" t="s">
        <v>21</v>
      </c>
      <c r="F147" s="209" t="s">
        <v>479</v>
      </c>
      <c r="G147" s="206"/>
      <c r="H147" s="208" t="s">
        <v>21</v>
      </c>
      <c r="I147" s="210"/>
      <c r="J147" s="206"/>
      <c r="K147" s="206"/>
      <c r="L147" s="211"/>
      <c r="M147" s="212"/>
      <c r="N147" s="213"/>
      <c r="O147" s="213"/>
      <c r="P147" s="213"/>
      <c r="Q147" s="213"/>
      <c r="R147" s="213"/>
      <c r="S147" s="213"/>
      <c r="T147" s="214"/>
      <c r="AT147" s="215" t="s">
        <v>146</v>
      </c>
      <c r="AU147" s="215" t="s">
        <v>84</v>
      </c>
      <c r="AV147" s="11" t="s">
        <v>81</v>
      </c>
      <c r="AW147" s="11" t="s">
        <v>37</v>
      </c>
      <c r="AX147" s="11" t="s">
        <v>73</v>
      </c>
      <c r="AY147" s="215" t="s">
        <v>137</v>
      </c>
    </row>
    <row r="148" spans="2:65" s="12" customFormat="1" ht="13.5">
      <c r="B148" s="216"/>
      <c r="C148" s="217"/>
      <c r="D148" s="207" t="s">
        <v>146</v>
      </c>
      <c r="E148" s="218" t="s">
        <v>21</v>
      </c>
      <c r="F148" s="219" t="s">
        <v>550</v>
      </c>
      <c r="G148" s="217"/>
      <c r="H148" s="220">
        <v>307.91300000000001</v>
      </c>
      <c r="I148" s="221"/>
      <c r="J148" s="217"/>
      <c r="K148" s="217"/>
      <c r="L148" s="222"/>
      <c r="M148" s="223"/>
      <c r="N148" s="224"/>
      <c r="O148" s="224"/>
      <c r="P148" s="224"/>
      <c r="Q148" s="224"/>
      <c r="R148" s="224"/>
      <c r="S148" s="224"/>
      <c r="T148" s="225"/>
      <c r="AT148" s="226" t="s">
        <v>146</v>
      </c>
      <c r="AU148" s="226" t="s">
        <v>84</v>
      </c>
      <c r="AV148" s="12" t="s">
        <v>84</v>
      </c>
      <c r="AW148" s="12" t="s">
        <v>37</v>
      </c>
      <c r="AX148" s="12" t="s">
        <v>73</v>
      </c>
      <c r="AY148" s="226" t="s">
        <v>137</v>
      </c>
    </row>
    <row r="149" spans="2:65" s="11" customFormat="1" ht="13.5">
      <c r="B149" s="205"/>
      <c r="C149" s="206"/>
      <c r="D149" s="207" t="s">
        <v>146</v>
      </c>
      <c r="E149" s="208" t="s">
        <v>21</v>
      </c>
      <c r="F149" s="209" t="s">
        <v>551</v>
      </c>
      <c r="G149" s="206"/>
      <c r="H149" s="208" t="s">
        <v>21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146</v>
      </c>
      <c r="AU149" s="215" t="s">
        <v>84</v>
      </c>
      <c r="AV149" s="11" t="s">
        <v>81</v>
      </c>
      <c r="AW149" s="11" t="s">
        <v>37</v>
      </c>
      <c r="AX149" s="11" t="s">
        <v>73</v>
      </c>
      <c r="AY149" s="215" t="s">
        <v>137</v>
      </c>
    </row>
    <row r="150" spans="2:65" s="12" customFormat="1" ht="13.5">
      <c r="B150" s="216"/>
      <c r="C150" s="217"/>
      <c r="D150" s="207" t="s">
        <v>146</v>
      </c>
      <c r="E150" s="218" t="s">
        <v>21</v>
      </c>
      <c r="F150" s="219" t="s">
        <v>552</v>
      </c>
      <c r="G150" s="217"/>
      <c r="H150" s="220">
        <v>-231.60900000000001</v>
      </c>
      <c r="I150" s="221"/>
      <c r="J150" s="217"/>
      <c r="K150" s="217"/>
      <c r="L150" s="222"/>
      <c r="M150" s="223"/>
      <c r="N150" s="224"/>
      <c r="O150" s="224"/>
      <c r="P150" s="224"/>
      <c r="Q150" s="224"/>
      <c r="R150" s="224"/>
      <c r="S150" s="224"/>
      <c r="T150" s="225"/>
      <c r="AT150" s="226" t="s">
        <v>146</v>
      </c>
      <c r="AU150" s="226" t="s">
        <v>84</v>
      </c>
      <c r="AV150" s="12" t="s">
        <v>84</v>
      </c>
      <c r="AW150" s="12" t="s">
        <v>37</v>
      </c>
      <c r="AX150" s="12" t="s">
        <v>73</v>
      </c>
      <c r="AY150" s="226" t="s">
        <v>137</v>
      </c>
    </row>
    <row r="151" spans="2:65" s="13" customFormat="1" ht="13.5">
      <c r="B151" s="227"/>
      <c r="C151" s="228"/>
      <c r="D151" s="207" t="s">
        <v>146</v>
      </c>
      <c r="E151" s="229" t="s">
        <v>21</v>
      </c>
      <c r="F151" s="230" t="s">
        <v>150</v>
      </c>
      <c r="G151" s="228"/>
      <c r="H151" s="231">
        <v>76.304000000000002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AT151" s="237" t="s">
        <v>146</v>
      </c>
      <c r="AU151" s="237" t="s">
        <v>84</v>
      </c>
      <c r="AV151" s="13" t="s">
        <v>144</v>
      </c>
      <c r="AW151" s="13" t="s">
        <v>37</v>
      </c>
      <c r="AX151" s="13" t="s">
        <v>81</v>
      </c>
      <c r="AY151" s="237" t="s">
        <v>137</v>
      </c>
    </row>
    <row r="152" spans="2:65" s="1" customFormat="1" ht="25.5" customHeight="1">
      <c r="B152" s="41"/>
      <c r="C152" s="193" t="s">
        <v>264</v>
      </c>
      <c r="D152" s="193" t="s">
        <v>139</v>
      </c>
      <c r="E152" s="194" t="s">
        <v>553</v>
      </c>
      <c r="F152" s="195" t="s">
        <v>554</v>
      </c>
      <c r="G152" s="196" t="s">
        <v>170</v>
      </c>
      <c r="H152" s="197">
        <v>76.304000000000002</v>
      </c>
      <c r="I152" s="198"/>
      <c r="J152" s="199">
        <f>ROUND(I152*H152,2)</f>
        <v>0</v>
      </c>
      <c r="K152" s="195" t="s">
        <v>143</v>
      </c>
      <c r="L152" s="61"/>
      <c r="M152" s="200" t="s">
        <v>21</v>
      </c>
      <c r="N152" s="201" t="s">
        <v>44</v>
      </c>
      <c r="O152" s="42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AR152" s="23" t="s">
        <v>144</v>
      </c>
      <c r="AT152" s="23" t="s">
        <v>139</v>
      </c>
      <c r="AU152" s="23" t="s">
        <v>84</v>
      </c>
      <c r="AY152" s="23" t="s">
        <v>137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3" t="s">
        <v>81</v>
      </c>
      <c r="BK152" s="204">
        <f>ROUND(I152*H152,2)</f>
        <v>0</v>
      </c>
      <c r="BL152" s="23" t="s">
        <v>144</v>
      </c>
      <c r="BM152" s="23" t="s">
        <v>555</v>
      </c>
    </row>
    <row r="153" spans="2:65" s="11" customFormat="1" ht="13.5">
      <c r="B153" s="205"/>
      <c r="C153" s="206"/>
      <c r="D153" s="207" t="s">
        <v>146</v>
      </c>
      <c r="E153" s="208" t="s">
        <v>21</v>
      </c>
      <c r="F153" s="209" t="s">
        <v>549</v>
      </c>
      <c r="G153" s="206"/>
      <c r="H153" s="208" t="s">
        <v>21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146</v>
      </c>
      <c r="AU153" s="215" t="s">
        <v>84</v>
      </c>
      <c r="AV153" s="11" t="s">
        <v>81</v>
      </c>
      <c r="AW153" s="11" t="s">
        <v>37</v>
      </c>
      <c r="AX153" s="11" t="s">
        <v>73</v>
      </c>
      <c r="AY153" s="215" t="s">
        <v>137</v>
      </c>
    </row>
    <row r="154" spans="2:65" s="11" customFormat="1" ht="13.5">
      <c r="B154" s="205"/>
      <c r="C154" s="206"/>
      <c r="D154" s="207" t="s">
        <v>146</v>
      </c>
      <c r="E154" s="208" t="s">
        <v>21</v>
      </c>
      <c r="F154" s="209" t="s">
        <v>479</v>
      </c>
      <c r="G154" s="206"/>
      <c r="H154" s="208" t="s">
        <v>21</v>
      </c>
      <c r="I154" s="210"/>
      <c r="J154" s="206"/>
      <c r="K154" s="206"/>
      <c r="L154" s="211"/>
      <c r="M154" s="212"/>
      <c r="N154" s="213"/>
      <c r="O154" s="213"/>
      <c r="P154" s="213"/>
      <c r="Q154" s="213"/>
      <c r="R154" s="213"/>
      <c r="S154" s="213"/>
      <c r="T154" s="214"/>
      <c r="AT154" s="215" t="s">
        <v>146</v>
      </c>
      <c r="AU154" s="215" t="s">
        <v>84</v>
      </c>
      <c r="AV154" s="11" t="s">
        <v>81</v>
      </c>
      <c r="AW154" s="11" t="s">
        <v>37</v>
      </c>
      <c r="AX154" s="11" t="s">
        <v>73</v>
      </c>
      <c r="AY154" s="215" t="s">
        <v>137</v>
      </c>
    </row>
    <row r="155" spans="2:65" s="12" customFormat="1" ht="13.5">
      <c r="B155" s="216"/>
      <c r="C155" s="217"/>
      <c r="D155" s="207" t="s">
        <v>146</v>
      </c>
      <c r="E155" s="218" t="s">
        <v>21</v>
      </c>
      <c r="F155" s="219" t="s">
        <v>550</v>
      </c>
      <c r="G155" s="217"/>
      <c r="H155" s="220">
        <v>307.91300000000001</v>
      </c>
      <c r="I155" s="221"/>
      <c r="J155" s="217"/>
      <c r="K155" s="217"/>
      <c r="L155" s="222"/>
      <c r="M155" s="223"/>
      <c r="N155" s="224"/>
      <c r="O155" s="224"/>
      <c r="P155" s="224"/>
      <c r="Q155" s="224"/>
      <c r="R155" s="224"/>
      <c r="S155" s="224"/>
      <c r="T155" s="225"/>
      <c r="AT155" s="226" t="s">
        <v>146</v>
      </c>
      <c r="AU155" s="226" t="s">
        <v>84</v>
      </c>
      <c r="AV155" s="12" t="s">
        <v>84</v>
      </c>
      <c r="AW155" s="12" t="s">
        <v>37</v>
      </c>
      <c r="AX155" s="12" t="s">
        <v>73</v>
      </c>
      <c r="AY155" s="226" t="s">
        <v>137</v>
      </c>
    </row>
    <row r="156" spans="2:65" s="11" customFormat="1" ht="13.5">
      <c r="B156" s="205"/>
      <c r="C156" s="206"/>
      <c r="D156" s="207" t="s">
        <v>146</v>
      </c>
      <c r="E156" s="208" t="s">
        <v>21</v>
      </c>
      <c r="F156" s="209" t="s">
        <v>551</v>
      </c>
      <c r="G156" s="206"/>
      <c r="H156" s="208" t="s">
        <v>21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146</v>
      </c>
      <c r="AU156" s="215" t="s">
        <v>84</v>
      </c>
      <c r="AV156" s="11" t="s">
        <v>81</v>
      </c>
      <c r="AW156" s="11" t="s">
        <v>37</v>
      </c>
      <c r="AX156" s="11" t="s">
        <v>73</v>
      </c>
      <c r="AY156" s="215" t="s">
        <v>137</v>
      </c>
    </row>
    <row r="157" spans="2:65" s="12" customFormat="1" ht="13.5">
      <c r="B157" s="216"/>
      <c r="C157" s="217"/>
      <c r="D157" s="207" t="s">
        <v>146</v>
      </c>
      <c r="E157" s="218" t="s">
        <v>21</v>
      </c>
      <c r="F157" s="219" t="s">
        <v>552</v>
      </c>
      <c r="G157" s="217"/>
      <c r="H157" s="220">
        <v>-231.60900000000001</v>
      </c>
      <c r="I157" s="221"/>
      <c r="J157" s="217"/>
      <c r="K157" s="217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146</v>
      </c>
      <c r="AU157" s="226" t="s">
        <v>84</v>
      </c>
      <c r="AV157" s="12" t="s">
        <v>84</v>
      </c>
      <c r="AW157" s="12" t="s">
        <v>37</v>
      </c>
      <c r="AX157" s="12" t="s">
        <v>73</v>
      </c>
      <c r="AY157" s="226" t="s">
        <v>137</v>
      </c>
    </row>
    <row r="158" spans="2:65" s="13" customFormat="1" ht="13.5">
      <c r="B158" s="227"/>
      <c r="C158" s="228"/>
      <c r="D158" s="207" t="s">
        <v>146</v>
      </c>
      <c r="E158" s="229" t="s">
        <v>21</v>
      </c>
      <c r="F158" s="230" t="s">
        <v>150</v>
      </c>
      <c r="G158" s="228"/>
      <c r="H158" s="231">
        <v>76.304000000000002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AT158" s="237" t="s">
        <v>146</v>
      </c>
      <c r="AU158" s="237" t="s">
        <v>84</v>
      </c>
      <c r="AV158" s="13" t="s">
        <v>144</v>
      </c>
      <c r="AW158" s="13" t="s">
        <v>37</v>
      </c>
      <c r="AX158" s="13" t="s">
        <v>81</v>
      </c>
      <c r="AY158" s="237" t="s">
        <v>137</v>
      </c>
    </row>
    <row r="159" spans="2:65" s="1" customFormat="1" ht="16.5" customHeight="1">
      <c r="B159" s="41"/>
      <c r="C159" s="238" t="s">
        <v>273</v>
      </c>
      <c r="D159" s="238" t="s">
        <v>199</v>
      </c>
      <c r="E159" s="239" t="s">
        <v>556</v>
      </c>
      <c r="F159" s="240" t="s">
        <v>557</v>
      </c>
      <c r="G159" s="241" t="s">
        <v>558</v>
      </c>
      <c r="H159" s="242">
        <v>2.2890000000000001</v>
      </c>
      <c r="I159" s="243"/>
      <c r="J159" s="244">
        <f>ROUND(I159*H159,2)</f>
        <v>0</v>
      </c>
      <c r="K159" s="240" t="s">
        <v>143</v>
      </c>
      <c r="L159" s="245"/>
      <c r="M159" s="246" t="s">
        <v>21</v>
      </c>
      <c r="N159" s="247" t="s">
        <v>44</v>
      </c>
      <c r="O159" s="42"/>
      <c r="P159" s="202">
        <f>O159*H159</f>
        <v>0</v>
      </c>
      <c r="Q159" s="202">
        <v>1E-3</v>
      </c>
      <c r="R159" s="202">
        <f>Q159*H159</f>
        <v>2.2890000000000002E-3</v>
      </c>
      <c r="S159" s="202">
        <v>0</v>
      </c>
      <c r="T159" s="203">
        <f>S159*H159</f>
        <v>0</v>
      </c>
      <c r="AR159" s="23" t="s">
        <v>192</v>
      </c>
      <c r="AT159" s="23" t="s">
        <v>199</v>
      </c>
      <c r="AU159" s="23" t="s">
        <v>84</v>
      </c>
      <c r="AY159" s="23" t="s">
        <v>137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23" t="s">
        <v>81</v>
      </c>
      <c r="BK159" s="204">
        <f>ROUND(I159*H159,2)</f>
        <v>0</v>
      </c>
      <c r="BL159" s="23" t="s">
        <v>144</v>
      </c>
      <c r="BM159" s="23" t="s">
        <v>559</v>
      </c>
    </row>
    <row r="160" spans="2:65" s="12" customFormat="1" ht="13.5">
      <c r="B160" s="216"/>
      <c r="C160" s="217"/>
      <c r="D160" s="207" t="s">
        <v>146</v>
      </c>
      <c r="E160" s="218" t="s">
        <v>21</v>
      </c>
      <c r="F160" s="219" t="s">
        <v>560</v>
      </c>
      <c r="G160" s="217"/>
      <c r="H160" s="220">
        <v>2.2890000000000001</v>
      </c>
      <c r="I160" s="221"/>
      <c r="J160" s="217"/>
      <c r="K160" s="217"/>
      <c r="L160" s="222"/>
      <c r="M160" s="223"/>
      <c r="N160" s="224"/>
      <c r="O160" s="224"/>
      <c r="P160" s="224"/>
      <c r="Q160" s="224"/>
      <c r="R160" s="224"/>
      <c r="S160" s="224"/>
      <c r="T160" s="225"/>
      <c r="AT160" s="226" t="s">
        <v>146</v>
      </c>
      <c r="AU160" s="226" t="s">
        <v>84</v>
      </c>
      <c r="AV160" s="12" t="s">
        <v>84</v>
      </c>
      <c r="AW160" s="12" t="s">
        <v>37</v>
      </c>
      <c r="AX160" s="12" t="s">
        <v>81</v>
      </c>
      <c r="AY160" s="226" t="s">
        <v>137</v>
      </c>
    </row>
    <row r="161" spans="2:65" s="1" customFormat="1" ht="16.5" customHeight="1">
      <c r="B161" s="41"/>
      <c r="C161" s="193" t="s">
        <v>9</v>
      </c>
      <c r="D161" s="193" t="s">
        <v>139</v>
      </c>
      <c r="E161" s="194" t="s">
        <v>561</v>
      </c>
      <c r="F161" s="195" t="s">
        <v>562</v>
      </c>
      <c r="G161" s="196" t="s">
        <v>170</v>
      </c>
      <c r="H161" s="197">
        <v>76.3</v>
      </c>
      <c r="I161" s="198"/>
      <c r="J161" s="199">
        <f>ROUND(I161*H161,2)</f>
        <v>0</v>
      </c>
      <c r="K161" s="195" t="s">
        <v>143</v>
      </c>
      <c r="L161" s="61"/>
      <c r="M161" s="200" t="s">
        <v>21</v>
      </c>
      <c r="N161" s="201" t="s">
        <v>44</v>
      </c>
      <c r="O161" s="42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AR161" s="23" t="s">
        <v>144</v>
      </c>
      <c r="AT161" s="23" t="s">
        <v>139</v>
      </c>
      <c r="AU161" s="23" t="s">
        <v>84</v>
      </c>
      <c r="AY161" s="23" t="s">
        <v>137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23" t="s">
        <v>81</v>
      </c>
      <c r="BK161" s="204">
        <f>ROUND(I161*H161,2)</f>
        <v>0</v>
      </c>
      <c r="BL161" s="23" t="s">
        <v>144</v>
      </c>
      <c r="BM161" s="23" t="s">
        <v>563</v>
      </c>
    </row>
    <row r="162" spans="2:65" s="11" customFormat="1" ht="13.5">
      <c r="B162" s="205"/>
      <c r="C162" s="206"/>
      <c r="D162" s="207" t="s">
        <v>146</v>
      </c>
      <c r="E162" s="208" t="s">
        <v>21</v>
      </c>
      <c r="F162" s="209" t="s">
        <v>564</v>
      </c>
      <c r="G162" s="206"/>
      <c r="H162" s="208" t="s">
        <v>21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146</v>
      </c>
      <c r="AU162" s="215" t="s">
        <v>84</v>
      </c>
      <c r="AV162" s="11" t="s">
        <v>81</v>
      </c>
      <c r="AW162" s="11" t="s">
        <v>37</v>
      </c>
      <c r="AX162" s="11" t="s">
        <v>73</v>
      </c>
      <c r="AY162" s="215" t="s">
        <v>137</v>
      </c>
    </row>
    <row r="163" spans="2:65" s="12" customFormat="1" ht="13.5">
      <c r="B163" s="216"/>
      <c r="C163" s="217"/>
      <c r="D163" s="207" t="s">
        <v>146</v>
      </c>
      <c r="E163" s="218" t="s">
        <v>21</v>
      </c>
      <c r="F163" s="219" t="s">
        <v>565</v>
      </c>
      <c r="G163" s="217"/>
      <c r="H163" s="220">
        <v>76.3</v>
      </c>
      <c r="I163" s="221"/>
      <c r="J163" s="217"/>
      <c r="K163" s="217"/>
      <c r="L163" s="222"/>
      <c r="M163" s="223"/>
      <c r="N163" s="224"/>
      <c r="O163" s="224"/>
      <c r="P163" s="224"/>
      <c r="Q163" s="224"/>
      <c r="R163" s="224"/>
      <c r="S163" s="224"/>
      <c r="T163" s="225"/>
      <c r="AT163" s="226" t="s">
        <v>146</v>
      </c>
      <c r="AU163" s="226" t="s">
        <v>84</v>
      </c>
      <c r="AV163" s="12" t="s">
        <v>84</v>
      </c>
      <c r="AW163" s="12" t="s">
        <v>37</v>
      </c>
      <c r="AX163" s="12" t="s">
        <v>81</v>
      </c>
      <c r="AY163" s="226" t="s">
        <v>137</v>
      </c>
    </row>
    <row r="164" spans="2:65" s="1" customFormat="1" ht="16.5" customHeight="1">
      <c r="B164" s="41"/>
      <c r="C164" s="193" t="s">
        <v>286</v>
      </c>
      <c r="D164" s="193" t="s">
        <v>139</v>
      </c>
      <c r="E164" s="194" t="s">
        <v>566</v>
      </c>
      <c r="F164" s="195" t="s">
        <v>567</v>
      </c>
      <c r="G164" s="196" t="s">
        <v>170</v>
      </c>
      <c r="H164" s="197">
        <v>238</v>
      </c>
      <c r="I164" s="198"/>
      <c r="J164" s="199">
        <f>ROUND(I164*H164,2)</f>
        <v>0</v>
      </c>
      <c r="K164" s="195" t="s">
        <v>143</v>
      </c>
      <c r="L164" s="61"/>
      <c r="M164" s="200" t="s">
        <v>21</v>
      </c>
      <c r="N164" s="201" t="s">
        <v>44</v>
      </c>
      <c r="O164" s="42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AR164" s="23" t="s">
        <v>144</v>
      </c>
      <c r="AT164" s="23" t="s">
        <v>139</v>
      </c>
      <c r="AU164" s="23" t="s">
        <v>84</v>
      </c>
      <c r="AY164" s="23" t="s">
        <v>137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23" t="s">
        <v>81</v>
      </c>
      <c r="BK164" s="204">
        <f>ROUND(I164*H164,2)</f>
        <v>0</v>
      </c>
      <c r="BL164" s="23" t="s">
        <v>144</v>
      </c>
      <c r="BM164" s="23" t="s">
        <v>568</v>
      </c>
    </row>
    <row r="165" spans="2:65" s="11" customFormat="1" ht="13.5">
      <c r="B165" s="205"/>
      <c r="C165" s="206"/>
      <c r="D165" s="207" t="s">
        <v>146</v>
      </c>
      <c r="E165" s="208" t="s">
        <v>21</v>
      </c>
      <c r="F165" s="209" t="s">
        <v>569</v>
      </c>
      <c r="G165" s="206"/>
      <c r="H165" s="208" t="s">
        <v>21</v>
      </c>
      <c r="I165" s="210"/>
      <c r="J165" s="206"/>
      <c r="K165" s="206"/>
      <c r="L165" s="211"/>
      <c r="M165" s="212"/>
      <c r="N165" s="213"/>
      <c r="O165" s="213"/>
      <c r="P165" s="213"/>
      <c r="Q165" s="213"/>
      <c r="R165" s="213"/>
      <c r="S165" s="213"/>
      <c r="T165" s="214"/>
      <c r="AT165" s="215" t="s">
        <v>146</v>
      </c>
      <c r="AU165" s="215" t="s">
        <v>84</v>
      </c>
      <c r="AV165" s="11" t="s">
        <v>81</v>
      </c>
      <c r="AW165" s="11" t="s">
        <v>37</v>
      </c>
      <c r="AX165" s="11" t="s">
        <v>73</v>
      </c>
      <c r="AY165" s="215" t="s">
        <v>137</v>
      </c>
    </row>
    <row r="166" spans="2:65" s="11" customFormat="1" ht="13.5">
      <c r="B166" s="205"/>
      <c r="C166" s="206"/>
      <c r="D166" s="207" t="s">
        <v>146</v>
      </c>
      <c r="E166" s="208" t="s">
        <v>21</v>
      </c>
      <c r="F166" s="209" t="s">
        <v>570</v>
      </c>
      <c r="G166" s="206"/>
      <c r="H166" s="208" t="s">
        <v>21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146</v>
      </c>
      <c r="AU166" s="215" t="s">
        <v>84</v>
      </c>
      <c r="AV166" s="11" t="s">
        <v>81</v>
      </c>
      <c r="AW166" s="11" t="s">
        <v>37</v>
      </c>
      <c r="AX166" s="11" t="s">
        <v>73</v>
      </c>
      <c r="AY166" s="215" t="s">
        <v>137</v>
      </c>
    </row>
    <row r="167" spans="2:65" s="12" customFormat="1" ht="13.5">
      <c r="B167" s="216"/>
      <c r="C167" s="217"/>
      <c r="D167" s="207" t="s">
        <v>146</v>
      </c>
      <c r="E167" s="218" t="s">
        <v>21</v>
      </c>
      <c r="F167" s="219" t="s">
        <v>571</v>
      </c>
      <c r="G167" s="217"/>
      <c r="H167" s="220">
        <v>238</v>
      </c>
      <c r="I167" s="221"/>
      <c r="J167" s="217"/>
      <c r="K167" s="217"/>
      <c r="L167" s="222"/>
      <c r="M167" s="223"/>
      <c r="N167" s="224"/>
      <c r="O167" s="224"/>
      <c r="P167" s="224"/>
      <c r="Q167" s="224"/>
      <c r="R167" s="224"/>
      <c r="S167" s="224"/>
      <c r="T167" s="225"/>
      <c r="AT167" s="226" t="s">
        <v>146</v>
      </c>
      <c r="AU167" s="226" t="s">
        <v>84</v>
      </c>
      <c r="AV167" s="12" t="s">
        <v>84</v>
      </c>
      <c r="AW167" s="12" t="s">
        <v>37</v>
      </c>
      <c r="AX167" s="12" t="s">
        <v>81</v>
      </c>
      <c r="AY167" s="226" t="s">
        <v>137</v>
      </c>
    </row>
    <row r="168" spans="2:65" s="10" customFormat="1" ht="29.85" customHeight="1">
      <c r="B168" s="177"/>
      <c r="C168" s="178"/>
      <c r="D168" s="179" t="s">
        <v>72</v>
      </c>
      <c r="E168" s="191" t="s">
        <v>84</v>
      </c>
      <c r="F168" s="191" t="s">
        <v>160</v>
      </c>
      <c r="G168" s="178"/>
      <c r="H168" s="178"/>
      <c r="I168" s="181"/>
      <c r="J168" s="192">
        <f>BK168</f>
        <v>0</v>
      </c>
      <c r="K168" s="178"/>
      <c r="L168" s="183"/>
      <c r="M168" s="184"/>
      <c r="N168" s="185"/>
      <c r="O168" s="185"/>
      <c r="P168" s="186">
        <f>SUM(P169:P180)</f>
        <v>0</v>
      </c>
      <c r="Q168" s="185"/>
      <c r="R168" s="186">
        <f>SUM(R169:R180)</f>
        <v>0.42169093000000002</v>
      </c>
      <c r="S168" s="185"/>
      <c r="T168" s="187">
        <f>SUM(T169:T180)</f>
        <v>0</v>
      </c>
      <c r="AR168" s="188" t="s">
        <v>81</v>
      </c>
      <c r="AT168" s="189" t="s">
        <v>72</v>
      </c>
      <c r="AU168" s="189" t="s">
        <v>81</v>
      </c>
      <c r="AY168" s="188" t="s">
        <v>137</v>
      </c>
      <c r="BK168" s="190">
        <f>SUM(BK169:BK180)</f>
        <v>0</v>
      </c>
    </row>
    <row r="169" spans="2:65" s="1" customFormat="1" ht="25.5" customHeight="1">
      <c r="B169" s="41"/>
      <c r="C169" s="193" t="s">
        <v>299</v>
      </c>
      <c r="D169" s="193" t="s">
        <v>139</v>
      </c>
      <c r="E169" s="194" t="s">
        <v>572</v>
      </c>
      <c r="F169" s="195" t="s">
        <v>573</v>
      </c>
      <c r="G169" s="196" t="s">
        <v>170</v>
      </c>
      <c r="H169" s="197">
        <v>113.875</v>
      </c>
      <c r="I169" s="198"/>
      <c r="J169" s="199">
        <f>ROUND(I169*H169,2)</f>
        <v>0</v>
      </c>
      <c r="K169" s="195" t="s">
        <v>143</v>
      </c>
      <c r="L169" s="61"/>
      <c r="M169" s="200" t="s">
        <v>21</v>
      </c>
      <c r="N169" s="201" t="s">
        <v>44</v>
      </c>
      <c r="O169" s="42"/>
      <c r="P169" s="202">
        <f>O169*H169</f>
        <v>0</v>
      </c>
      <c r="Q169" s="202">
        <v>3.1E-4</v>
      </c>
      <c r="R169" s="202">
        <f>Q169*H169</f>
        <v>3.5301249999999999E-2</v>
      </c>
      <c r="S169" s="202">
        <v>0</v>
      </c>
      <c r="T169" s="203">
        <f>S169*H169</f>
        <v>0</v>
      </c>
      <c r="AR169" s="23" t="s">
        <v>144</v>
      </c>
      <c r="AT169" s="23" t="s">
        <v>139</v>
      </c>
      <c r="AU169" s="23" t="s">
        <v>84</v>
      </c>
      <c r="AY169" s="23" t="s">
        <v>137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23" t="s">
        <v>81</v>
      </c>
      <c r="BK169" s="204">
        <f>ROUND(I169*H169,2)</f>
        <v>0</v>
      </c>
      <c r="BL169" s="23" t="s">
        <v>144</v>
      </c>
      <c r="BM169" s="23" t="s">
        <v>574</v>
      </c>
    </row>
    <row r="170" spans="2:65" s="11" customFormat="1" ht="13.5">
      <c r="B170" s="205"/>
      <c r="C170" s="206"/>
      <c r="D170" s="207" t="s">
        <v>146</v>
      </c>
      <c r="E170" s="208" t="s">
        <v>21</v>
      </c>
      <c r="F170" s="209" t="s">
        <v>506</v>
      </c>
      <c r="G170" s="206"/>
      <c r="H170" s="208" t="s">
        <v>21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146</v>
      </c>
      <c r="AU170" s="215" t="s">
        <v>84</v>
      </c>
      <c r="AV170" s="11" t="s">
        <v>81</v>
      </c>
      <c r="AW170" s="11" t="s">
        <v>37</v>
      </c>
      <c r="AX170" s="11" t="s">
        <v>73</v>
      </c>
      <c r="AY170" s="215" t="s">
        <v>137</v>
      </c>
    </row>
    <row r="171" spans="2:65" s="11" customFormat="1" ht="13.5">
      <c r="B171" s="205"/>
      <c r="C171" s="206"/>
      <c r="D171" s="207" t="s">
        <v>146</v>
      </c>
      <c r="E171" s="208" t="s">
        <v>21</v>
      </c>
      <c r="F171" s="209" t="s">
        <v>507</v>
      </c>
      <c r="G171" s="206"/>
      <c r="H171" s="208" t="s">
        <v>21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146</v>
      </c>
      <c r="AU171" s="215" t="s">
        <v>84</v>
      </c>
      <c r="AV171" s="11" t="s">
        <v>81</v>
      </c>
      <c r="AW171" s="11" t="s">
        <v>37</v>
      </c>
      <c r="AX171" s="11" t="s">
        <v>73</v>
      </c>
      <c r="AY171" s="215" t="s">
        <v>137</v>
      </c>
    </row>
    <row r="172" spans="2:65" s="12" customFormat="1" ht="13.5">
      <c r="B172" s="216"/>
      <c r="C172" s="217"/>
      <c r="D172" s="207" t="s">
        <v>146</v>
      </c>
      <c r="E172" s="218" t="s">
        <v>21</v>
      </c>
      <c r="F172" s="219" t="s">
        <v>575</v>
      </c>
      <c r="G172" s="217"/>
      <c r="H172" s="220">
        <v>113.875</v>
      </c>
      <c r="I172" s="221"/>
      <c r="J172" s="217"/>
      <c r="K172" s="217"/>
      <c r="L172" s="222"/>
      <c r="M172" s="223"/>
      <c r="N172" s="224"/>
      <c r="O172" s="224"/>
      <c r="P172" s="224"/>
      <c r="Q172" s="224"/>
      <c r="R172" s="224"/>
      <c r="S172" s="224"/>
      <c r="T172" s="225"/>
      <c r="AT172" s="226" t="s">
        <v>146</v>
      </c>
      <c r="AU172" s="226" t="s">
        <v>84</v>
      </c>
      <c r="AV172" s="12" t="s">
        <v>84</v>
      </c>
      <c r="AW172" s="12" t="s">
        <v>37</v>
      </c>
      <c r="AX172" s="12" t="s">
        <v>81</v>
      </c>
      <c r="AY172" s="226" t="s">
        <v>137</v>
      </c>
    </row>
    <row r="173" spans="2:65" s="1" customFormat="1" ht="16.5" customHeight="1">
      <c r="B173" s="41"/>
      <c r="C173" s="238" t="s">
        <v>303</v>
      </c>
      <c r="D173" s="238" t="s">
        <v>199</v>
      </c>
      <c r="E173" s="239" t="s">
        <v>403</v>
      </c>
      <c r="F173" s="240" t="s">
        <v>404</v>
      </c>
      <c r="G173" s="241" t="s">
        <v>170</v>
      </c>
      <c r="H173" s="242">
        <v>136.65</v>
      </c>
      <c r="I173" s="243"/>
      <c r="J173" s="244">
        <f>ROUND(I173*H173,2)</f>
        <v>0</v>
      </c>
      <c r="K173" s="240" t="s">
        <v>143</v>
      </c>
      <c r="L173" s="245"/>
      <c r="M173" s="246" t="s">
        <v>21</v>
      </c>
      <c r="N173" s="247" t="s">
        <v>44</v>
      </c>
      <c r="O173" s="42"/>
      <c r="P173" s="202">
        <f>O173*H173</f>
        <v>0</v>
      </c>
      <c r="Q173" s="202">
        <v>5.0000000000000001E-4</v>
      </c>
      <c r="R173" s="202">
        <f>Q173*H173</f>
        <v>6.8325000000000011E-2</v>
      </c>
      <c r="S173" s="202">
        <v>0</v>
      </c>
      <c r="T173" s="203">
        <f>S173*H173</f>
        <v>0</v>
      </c>
      <c r="AR173" s="23" t="s">
        <v>192</v>
      </c>
      <c r="AT173" s="23" t="s">
        <v>199</v>
      </c>
      <c r="AU173" s="23" t="s">
        <v>84</v>
      </c>
      <c r="AY173" s="23" t="s">
        <v>137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23" t="s">
        <v>81</v>
      </c>
      <c r="BK173" s="204">
        <f>ROUND(I173*H173,2)</f>
        <v>0</v>
      </c>
      <c r="BL173" s="23" t="s">
        <v>144</v>
      </c>
      <c r="BM173" s="23" t="s">
        <v>576</v>
      </c>
    </row>
    <row r="174" spans="2:65" s="12" customFormat="1" ht="13.5">
      <c r="B174" s="216"/>
      <c r="C174" s="217"/>
      <c r="D174" s="207" t="s">
        <v>146</v>
      </c>
      <c r="E174" s="218" t="s">
        <v>21</v>
      </c>
      <c r="F174" s="219" t="s">
        <v>577</v>
      </c>
      <c r="G174" s="217"/>
      <c r="H174" s="220">
        <v>136.65</v>
      </c>
      <c r="I174" s="221"/>
      <c r="J174" s="217"/>
      <c r="K174" s="217"/>
      <c r="L174" s="222"/>
      <c r="M174" s="223"/>
      <c r="N174" s="224"/>
      <c r="O174" s="224"/>
      <c r="P174" s="224"/>
      <c r="Q174" s="224"/>
      <c r="R174" s="224"/>
      <c r="S174" s="224"/>
      <c r="T174" s="225"/>
      <c r="AT174" s="226" t="s">
        <v>146</v>
      </c>
      <c r="AU174" s="226" t="s">
        <v>84</v>
      </c>
      <c r="AV174" s="12" t="s">
        <v>84</v>
      </c>
      <c r="AW174" s="12" t="s">
        <v>37</v>
      </c>
      <c r="AX174" s="12" t="s">
        <v>81</v>
      </c>
      <c r="AY174" s="226" t="s">
        <v>137</v>
      </c>
    </row>
    <row r="175" spans="2:65" s="1" customFormat="1" ht="16.5" customHeight="1">
      <c r="B175" s="41"/>
      <c r="C175" s="193" t="s">
        <v>310</v>
      </c>
      <c r="D175" s="193" t="s">
        <v>139</v>
      </c>
      <c r="E175" s="194" t="s">
        <v>578</v>
      </c>
      <c r="F175" s="195" t="s">
        <v>579</v>
      </c>
      <c r="G175" s="196" t="s">
        <v>142</v>
      </c>
      <c r="H175" s="197">
        <v>0.13800000000000001</v>
      </c>
      <c r="I175" s="198"/>
      <c r="J175" s="199">
        <f>ROUND(I175*H175,2)</f>
        <v>0</v>
      </c>
      <c r="K175" s="195" t="s">
        <v>143</v>
      </c>
      <c r="L175" s="61"/>
      <c r="M175" s="200" t="s">
        <v>21</v>
      </c>
      <c r="N175" s="201" t="s">
        <v>44</v>
      </c>
      <c r="O175" s="42"/>
      <c r="P175" s="202">
        <f>O175*H175</f>
        <v>0</v>
      </c>
      <c r="Q175" s="202">
        <v>2.2563399999999998</v>
      </c>
      <c r="R175" s="202">
        <f>Q175*H175</f>
        <v>0.31137492</v>
      </c>
      <c r="S175" s="202">
        <v>0</v>
      </c>
      <c r="T175" s="203">
        <f>S175*H175</f>
        <v>0</v>
      </c>
      <c r="AR175" s="23" t="s">
        <v>144</v>
      </c>
      <c r="AT175" s="23" t="s">
        <v>139</v>
      </c>
      <c r="AU175" s="23" t="s">
        <v>84</v>
      </c>
      <c r="AY175" s="23" t="s">
        <v>137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23" t="s">
        <v>81</v>
      </c>
      <c r="BK175" s="204">
        <f>ROUND(I175*H175,2)</f>
        <v>0</v>
      </c>
      <c r="BL175" s="23" t="s">
        <v>144</v>
      </c>
      <c r="BM175" s="23" t="s">
        <v>580</v>
      </c>
    </row>
    <row r="176" spans="2:65" s="11" customFormat="1" ht="13.5">
      <c r="B176" s="205"/>
      <c r="C176" s="206"/>
      <c r="D176" s="207" t="s">
        <v>146</v>
      </c>
      <c r="E176" s="208" t="s">
        <v>21</v>
      </c>
      <c r="F176" s="209" t="s">
        <v>581</v>
      </c>
      <c r="G176" s="206"/>
      <c r="H176" s="208" t="s">
        <v>21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146</v>
      </c>
      <c r="AU176" s="215" t="s">
        <v>84</v>
      </c>
      <c r="AV176" s="11" t="s">
        <v>81</v>
      </c>
      <c r="AW176" s="11" t="s">
        <v>37</v>
      </c>
      <c r="AX176" s="11" t="s">
        <v>73</v>
      </c>
      <c r="AY176" s="215" t="s">
        <v>137</v>
      </c>
    </row>
    <row r="177" spans="2:65" s="12" customFormat="1" ht="13.5">
      <c r="B177" s="216"/>
      <c r="C177" s="217"/>
      <c r="D177" s="207" t="s">
        <v>146</v>
      </c>
      <c r="E177" s="218" t="s">
        <v>21</v>
      </c>
      <c r="F177" s="219" t="s">
        <v>582</v>
      </c>
      <c r="G177" s="217"/>
      <c r="H177" s="220">
        <v>0.13800000000000001</v>
      </c>
      <c r="I177" s="221"/>
      <c r="J177" s="217"/>
      <c r="K177" s="217"/>
      <c r="L177" s="222"/>
      <c r="M177" s="223"/>
      <c r="N177" s="224"/>
      <c r="O177" s="224"/>
      <c r="P177" s="224"/>
      <c r="Q177" s="224"/>
      <c r="R177" s="224"/>
      <c r="S177" s="224"/>
      <c r="T177" s="225"/>
      <c r="AT177" s="226" t="s">
        <v>146</v>
      </c>
      <c r="AU177" s="226" t="s">
        <v>84</v>
      </c>
      <c r="AV177" s="12" t="s">
        <v>84</v>
      </c>
      <c r="AW177" s="12" t="s">
        <v>37</v>
      </c>
      <c r="AX177" s="12" t="s">
        <v>81</v>
      </c>
      <c r="AY177" s="226" t="s">
        <v>137</v>
      </c>
    </row>
    <row r="178" spans="2:65" s="1" customFormat="1" ht="16.5" customHeight="1">
      <c r="B178" s="41"/>
      <c r="C178" s="193" t="s">
        <v>315</v>
      </c>
      <c r="D178" s="193" t="s">
        <v>139</v>
      </c>
      <c r="E178" s="194" t="s">
        <v>583</v>
      </c>
      <c r="F178" s="195" t="s">
        <v>584</v>
      </c>
      <c r="G178" s="196" t="s">
        <v>170</v>
      </c>
      <c r="H178" s="197">
        <v>2.5339999999999998</v>
      </c>
      <c r="I178" s="198"/>
      <c r="J178" s="199">
        <f>ROUND(I178*H178,2)</f>
        <v>0</v>
      </c>
      <c r="K178" s="195" t="s">
        <v>143</v>
      </c>
      <c r="L178" s="61"/>
      <c r="M178" s="200" t="s">
        <v>21</v>
      </c>
      <c r="N178" s="201" t="s">
        <v>44</v>
      </c>
      <c r="O178" s="42"/>
      <c r="P178" s="202">
        <f>O178*H178</f>
        <v>0</v>
      </c>
      <c r="Q178" s="202">
        <v>2.64E-3</v>
      </c>
      <c r="R178" s="202">
        <f>Q178*H178</f>
        <v>6.6897599999999995E-3</v>
      </c>
      <c r="S178" s="202">
        <v>0</v>
      </c>
      <c r="T178" s="203">
        <f>S178*H178</f>
        <v>0</v>
      </c>
      <c r="AR178" s="23" t="s">
        <v>144</v>
      </c>
      <c r="AT178" s="23" t="s">
        <v>139</v>
      </c>
      <c r="AU178" s="23" t="s">
        <v>84</v>
      </c>
      <c r="AY178" s="23" t="s">
        <v>137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23" t="s">
        <v>81</v>
      </c>
      <c r="BK178" s="204">
        <f>ROUND(I178*H178,2)</f>
        <v>0</v>
      </c>
      <c r="BL178" s="23" t="s">
        <v>144</v>
      </c>
      <c r="BM178" s="23" t="s">
        <v>585</v>
      </c>
    </row>
    <row r="179" spans="2:65" s="12" customFormat="1" ht="13.5">
      <c r="B179" s="216"/>
      <c r="C179" s="217"/>
      <c r="D179" s="207" t="s">
        <v>146</v>
      </c>
      <c r="E179" s="218" t="s">
        <v>21</v>
      </c>
      <c r="F179" s="219" t="s">
        <v>586</v>
      </c>
      <c r="G179" s="217"/>
      <c r="H179" s="220">
        <v>2.5339999999999998</v>
      </c>
      <c r="I179" s="221"/>
      <c r="J179" s="217"/>
      <c r="K179" s="217"/>
      <c r="L179" s="222"/>
      <c r="M179" s="223"/>
      <c r="N179" s="224"/>
      <c r="O179" s="224"/>
      <c r="P179" s="224"/>
      <c r="Q179" s="224"/>
      <c r="R179" s="224"/>
      <c r="S179" s="224"/>
      <c r="T179" s="225"/>
      <c r="AT179" s="226" t="s">
        <v>146</v>
      </c>
      <c r="AU179" s="226" t="s">
        <v>84</v>
      </c>
      <c r="AV179" s="12" t="s">
        <v>84</v>
      </c>
      <c r="AW179" s="12" t="s">
        <v>37</v>
      </c>
      <c r="AX179" s="12" t="s">
        <v>81</v>
      </c>
      <c r="AY179" s="226" t="s">
        <v>137</v>
      </c>
    </row>
    <row r="180" spans="2:65" s="1" customFormat="1" ht="16.5" customHeight="1">
      <c r="B180" s="41"/>
      <c r="C180" s="193" t="s">
        <v>323</v>
      </c>
      <c r="D180" s="193" t="s">
        <v>139</v>
      </c>
      <c r="E180" s="194" t="s">
        <v>587</v>
      </c>
      <c r="F180" s="195" t="s">
        <v>588</v>
      </c>
      <c r="G180" s="196" t="s">
        <v>170</v>
      </c>
      <c r="H180" s="197">
        <v>2.5339999999999998</v>
      </c>
      <c r="I180" s="198"/>
      <c r="J180" s="199">
        <f>ROUND(I180*H180,2)</f>
        <v>0</v>
      </c>
      <c r="K180" s="195" t="s">
        <v>143</v>
      </c>
      <c r="L180" s="61"/>
      <c r="M180" s="200" t="s">
        <v>21</v>
      </c>
      <c r="N180" s="201" t="s">
        <v>44</v>
      </c>
      <c r="O180" s="42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AR180" s="23" t="s">
        <v>144</v>
      </c>
      <c r="AT180" s="23" t="s">
        <v>139</v>
      </c>
      <c r="AU180" s="23" t="s">
        <v>84</v>
      </c>
      <c r="AY180" s="23" t="s">
        <v>137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23" t="s">
        <v>81</v>
      </c>
      <c r="BK180" s="204">
        <f>ROUND(I180*H180,2)</f>
        <v>0</v>
      </c>
      <c r="BL180" s="23" t="s">
        <v>144</v>
      </c>
      <c r="BM180" s="23" t="s">
        <v>589</v>
      </c>
    </row>
    <row r="181" spans="2:65" s="10" customFormat="1" ht="29.85" customHeight="1">
      <c r="B181" s="177"/>
      <c r="C181" s="178"/>
      <c r="D181" s="179" t="s">
        <v>72</v>
      </c>
      <c r="E181" s="191" t="s">
        <v>167</v>
      </c>
      <c r="F181" s="191" t="s">
        <v>590</v>
      </c>
      <c r="G181" s="178"/>
      <c r="H181" s="178"/>
      <c r="I181" s="181"/>
      <c r="J181" s="192">
        <f>BK181</f>
        <v>0</v>
      </c>
      <c r="K181" s="178"/>
      <c r="L181" s="183"/>
      <c r="M181" s="184"/>
      <c r="N181" s="185"/>
      <c r="O181" s="185"/>
      <c r="P181" s="186">
        <f>SUM(P182:P224)</f>
        <v>0</v>
      </c>
      <c r="Q181" s="185"/>
      <c r="R181" s="186">
        <f>SUM(R182:R224)</f>
        <v>56.171588700000001</v>
      </c>
      <c r="S181" s="185"/>
      <c r="T181" s="187">
        <f>SUM(T182:T224)</f>
        <v>0</v>
      </c>
      <c r="AR181" s="188" t="s">
        <v>81</v>
      </c>
      <c r="AT181" s="189" t="s">
        <v>72</v>
      </c>
      <c r="AU181" s="189" t="s">
        <v>81</v>
      </c>
      <c r="AY181" s="188" t="s">
        <v>137</v>
      </c>
      <c r="BK181" s="190">
        <f>SUM(BK182:BK224)</f>
        <v>0</v>
      </c>
    </row>
    <row r="182" spans="2:65" s="1" customFormat="1" ht="16.5" customHeight="1">
      <c r="B182" s="41"/>
      <c r="C182" s="193" t="s">
        <v>331</v>
      </c>
      <c r="D182" s="193" t="s">
        <v>139</v>
      </c>
      <c r="E182" s="194" t="s">
        <v>591</v>
      </c>
      <c r="F182" s="195" t="s">
        <v>592</v>
      </c>
      <c r="G182" s="196" t="s">
        <v>170</v>
      </c>
      <c r="H182" s="197">
        <v>91.210999999999999</v>
      </c>
      <c r="I182" s="198"/>
      <c r="J182" s="199">
        <f>ROUND(I182*H182,2)</f>
        <v>0</v>
      </c>
      <c r="K182" s="195" t="s">
        <v>143</v>
      </c>
      <c r="L182" s="61"/>
      <c r="M182" s="200" t="s">
        <v>21</v>
      </c>
      <c r="N182" s="201" t="s">
        <v>44</v>
      </c>
      <c r="O182" s="42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AR182" s="23" t="s">
        <v>144</v>
      </c>
      <c r="AT182" s="23" t="s">
        <v>139</v>
      </c>
      <c r="AU182" s="23" t="s">
        <v>84</v>
      </c>
      <c r="AY182" s="23" t="s">
        <v>137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23" t="s">
        <v>81</v>
      </c>
      <c r="BK182" s="204">
        <f>ROUND(I182*H182,2)</f>
        <v>0</v>
      </c>
      <c r="BL182" s="23" t="s">
        <v>144</v>
      </c>
      <c r="BM182" s="23" t="s">
        <v>593</v>
      </c>
    </row>
    <row r="183" spans="2:65" s="11" customFormat="1" ht="13.5">
      <c r="B183" s="205"/>
      <c r="C183" s="206"/>
      <c r="D183" s="207" t="s">
        <v>146</v>
      </c>
      <c r="E183" s="208" t="s">
        <v>21</v>
      </c>
      <c r="F183" s="209" t="s">
        <v>594</v>
      </c>
      <c r="G183" s="206"/>
      <c r="H183" s="208" t="s">
        <v>21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146</v>
      </c>
      <c r="AU183" s="215" t="s">
        <v>84</v>
      </c>
      <c r="AV183" s="11" t="s">
        <v>81</v>
      </c>
      <c r="AW183" s="11" t="s">
        <v>37</v>
      </c>
      <c r="AX183" s="11" t="s">
        <v>73</v>
      </c>
      <c r="AY183" s="215" t="s">
        <v>137</v>
      </c>
    </row>
    <row r="184" spans="2:65" s="12" customFormat="1" ht="13.5">
      <c r="B184" s="216"/>
      <c r="C184" s="217"/>
      <c r="D184" s="207" t="s">
        <v>146</v>
      </c>
      <c r="E184" s="218" t="s">
        <v>21</v>
      </c>
      <c r="F184" s="219" t="s">
        <v>595</v>
      </c>
      <c r="G184" s="217"/>
      <c r="H184" s="220">
        <v>102.822</v>
      </c>
      <c r="I184" s="221"/>
      <c r="J184" s="217"/>
      <c r="K184" s="217"/>
      <c r="L184" s="222"/>
      <c r="M184" s="223"/>
      <c r="N184" s="224"/>
      <c r="O184" s="224"/>
      <c r="P184" s="224"/>
      <c r="Q184" s="224"/>
      <c r="R184" s="224"/>
      <c r="S184" s="224"/>
      <c r="T184" s="225"/>
      <c r="AT184" s="226" t="s">
        <v>146</v>
      </c>
      <c r="AU184" s="226" t="s">
        <v>84</v>
      </c>
      <c r="AV184" s="12" t="s">
        <v>84</v>
      </c>
      <c r="AW184" s="12" t="s">
        <v>37</v>
      </c>
      <c r="AX184" s="12" t="s">
        <v>73</v>
      </c>
      <c r="AY184" s="226" t="s">
        <v>137</v>
      </c>
    </row>
    <row r="185" spans="2:65" s="11" customFormat="1" ht="13.5">
      <c r="B185" s="205"/>
      <c r="C185" s="206"/>
      <c r="D185" s="207" t="s">
        <v>146</v>
      </c>
      <c r="E185" s="208" t="s">
        <v>21</v>
      </c>
      <c r="F185" s="209" t="s">
        <v>596</v>
      </c>
      <c r="G185" s="206"/>
      <c r="H185" s="208" t="s">
        <v>21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146</v>
      </c>
      <c r="AU185" s="215" t="s">
        <v>84</v>
      </c>
      <c r="AV185" s="11" t="s">
        <v>81</v>
      </c>
      <c r="AW185" s="11" t="s">
        <v>37</v>
      </c>
      <c r="AX185" s="11" t="s">
        <v>73</v>
      </c>
      <c r="AY185" s="215" t="s">
        <v>137</v>
      </c>
    </row>
    <row r="186" spans="2:65" s="12" customFormat="1" ht="13.5">
      <c r="B186" s="216"/>
      <c r="C186" s="217"/>
      <c r="D186" s="207" t="s">
        <v>146</v>
      </c>
      <c r="E186" s="218" t="s">
        <v>21</v>
      </c>
      <c r="F186" s="219" t="s">
        <v>597</v>
      </c>
      <c r="G186" s="217"/>
      <c r="H186" s="220">
        <v>-3.835</v>
      </c>
      <c r="I186" s="221"/>
      <c r="J186" s="217"/>
      <c r="K186" s="217"/>
      <c r="L186" s="222"/>
      <c r="M186" s="223"/>
      <c r="N186" s="224"/>
      <c r="O186" s="224"/>
      <c r="P186" s="224"/>
      <c r="Q186" s="224"/>
      <c r="R186" s="224"/>
      <c r="S186" s="224"/>
      <c r="T186" s="225"/>
      <c r="AT186" s="226" t="s">
        <v>146</v>
      </c>
      <c r="AU186" s="226" t="s">
        <v>84</v>
      </c>
      <c r="AV186" s="12" t="s">
        <v>84</v>
      </c>
      <c r="AW186" s="12" t="s">
        <v>37</v>
      </c>
      <c r="AX186" s="12" t="s">
        <v>73</v>
      </c>
      <c r="AY186" s="226" t="s">
        <v>137</v>
      </c>
    </row>
    <row r="187" spans="2:65" s="12" customFormat="1" ht="13.5">
      <c r="B187" s="216"/>
      <c r="C187" s="217"/>
      <c r="D187" s="207" t="s">
        <v>146</v>
      </c>
      <c r="E187" s="218" t="s">
        <v>21</v>
      </c>
      <c r="F187" s="219" t="s">
        <v>598</v>
      </c>
      <c r="G187" s="217"/>
      <c r="H187" s="220">
        <v>-7.7759999999999998</v>
      </c>
      <c r="I187" s="221"/>
      <c r="J187" s="217"/>
      <c r="K187" s="217"/>
      <c r="L187" s="222"/>
      <c r="M187" s="223"/>
      <c r="N187" s="224"/>
      <c r="O187" s="224"/>
      <c r="P187" s="224"/>
      <c r="Q187" s="224"/>
      <c r="R187" s="224"/>
      <c r="S187" s="224"/>
      <c r="T187" s="225"/>
      <c r="AT187" s="226" t="s">
        <v>146</v>
      </c>
      <c r="AU187" s="226" t="s">
        <v>84</v>
      </c>
      <c r="AV187" s="12" t="s">
        <v>84</v>
      </c>
      <c r="AW187" s="12" t="s">
        <v>37</v>
      </c>
      <c r="AX187" s="12" t="s">
        <v>73</v>
      </c>
      <c r="AY187" s="226" t="s">
        <v>137</v>
      </c>
    </row>
    <row r="188" spans="2:65" s="13" customFormat="1" ht="13.5">
      <c r="B188" s="227"/>
      <c r="C188" s="228"/>
      <c r="D188" s="207" t="s">
        <v>146</v>
      </c>
      <c r="E188" s="229" t="s">
        <v>21</v>
      </c>
      <c r="F188" s="230" t="s">
        <v>150</v>
      </c>
      <c r="G188" s="228"/>
      <c r="H188" s="231">
        <v>91.210999999999999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AT188" s="237" t="s">
        <v>146</v>
      </c>
      <c r="AU188" s="237" t="s">
        <v>84</v>
      </c>
      <c r="AV188" s="13" t="s">
        <v>144</v>
      </c>
      <c r="AW188" s="13" t="s">
        <v>37</v>
      </c>
      <c r="AX188" s="13" t="s">
        <v>81</v>
      </c>
      <c r="AY188" s="237" t="s">
        <v>137</v>
      </c>
    </row>
    <row r="189" spans="2:65" s="1" customFormat="1" ht="16.5" customHeight="1">
      <c r="B189" s="41"/>
      <c r="C189" s="193" t="s">
        <v>337</v>
      </c>
      <c r="D189" s="193" t="s">
        <v>139</v>
      </c>
      <c r="E189" s="194" t="s">
        <v>599</v>
      </c>
      <c r="F189" s="195" t="s">
        <v>600</v>
      </c>
      <c r="G189" s="196" t="s">
        <v>170</v>
      </c>
      <c r="H189" s="197">
        <v>252.59299999999999</v>
      </c>
      <c r="I189" s="198"/>
      <c r="J189" s="199">
        <f>ROUND(I189*H189,2)</f>
        <v>0</v>
      </c>
      <c r="K189" s="195" t="s">
        <v>143</v>
      </c>
      <c r="L189" s="61"/>
      <c r="M189" s="200" t="s">
        <v>21</v>
      </c>
      <c r="N189" s="201" t="s">
        <v>44</v>
      </c>
      <c r="O189" s="42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AR189" s="23" t="s">
        <v>144</v>
      </c>
      <c r="AT189" s="23" t="s">
        <v>139</v>
      </c>
      <c r="AU189" s="23" t="s">
        <v>84</v>
      </c>
      <c r="AY189" s="23" t="s">
        <v>137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23" t="s">
        <v>81</v>
      </c>
      <c r="BK189" s="204">
        <f>ROUND(I189*H189,2)</f>
        <v>0</v>
      </c>
      <c r="BL189" s="23" t="s">
        <v>144</v>
      </c>
      <c r="BM189" s="23" t="s">
        <v>601</v>
      </c>
    </row>
    <row r="190" spans="2:65" s="11" customFormat="1" ht="13.5">
      <c r="B190" s="205"/>
      <c r="C190" s="206"/>
      <c r="D190" s="207" t="s">
        <v>146</v>
      </c>
      <c r="E190" s="208" t="s">
        <v>21</v>
      </c>
      <c r="F190" s="209" t="s">
        <v>602</v>
      </c>
      <c r="G190" s="206"/>
      <c r="H190" s="208" t="s">
        <v>21</v>
      </c>
      <c r="I190" s="210"/>
      <c r="J190" s="206"/>
      <c r="K190" s="206"/>
      <c r="L190" s="211"/>
      <c r="M190" s="212"/>
      <c r="N190" s="213"/>
      <c r="O190" s="213"/>
      <c r="P190" s="213"/>
      <c r="Q190" s="213"/>
      <c r="R190" s="213"/>
      <c r="S190" s="213"/>
      <c r="T190" s="214"/>
      <c r="AT190" s="215" t="s">
        <v>146</v>
      </c>
      <c r="AU190" s="215" t="s">
        <v>84</v>
      </c>
      <c r="AV190" s="11" t="s">
        <v>81</v>
      </c>
      <c r="AW190" s="11" t="s">
        <v>37</v>
      </c>
      <c r="AX190" s="11" t="s">
        <v>73</v>
      </c>
      <c r="AY190" s="215" t="s">
        <v>137</v>
      </c>
    </row>
    <row r="191" spans="2:65" s="12" customFormat="1" ht="13.5">
      <c r="B191" s="216"/>
      <c r="C191" s="217"/>
      <c r="D191" s="207" t="s">
        <v>146</v>
      </c>
      <c r="E191" s="218" t="s">
        <v>21</v>
      </c>
      <c r="F191" s="219" t="s">
        <v>603</v>
      </c>
      <c r="G191" s="217"/>
      <c r="H191" s="220">
        <v>212.6</v>
      </c>
      <c r="I191" s="221"/>
      <c r="J191" s="217"/>
      <c r="K191" s="217"/>
      <c r="L191" s="222"/>
      <c r="M191" s="223"/>
      <c r="N191" s="224"/>
      <c r="O191" s="224"/>
      <c r="P191" s="224"/>
      <c r="Q191" s="224"/>
      <c r="R191" s="224"/>
      <c r="S191" s="224"/>
      <c r="T191" s="225"/>
      <c r="AT191" s="226" t="s">
        <v>146</v>
      </c>
      <c r="AU191" s="226" t="s">
        <v>84</v>
      </c>
      <c r="AV191" s="12" t="s">
        <v>84</v>
      </c>
      <c r="AW191" s="12" t="s">
        <v>37</v>
      </c>
      <c r="AX191" s="12" t="s">
        <v>73</v>
      </c>
      <c r="AY191" s="226" t="s">
        <v>137</v>
      </c>
    </row>
    <row r="192" spans="2:65" s="11" customFormat="1" ht="13.5">
      <c r="B192" s="205"/>
      <c r="C192" s="206"/>
      <c r="D192" s="207" t="s">
        <v>146</v>
      </c>
      <c r="E192" s="208" t="s">
        <v>21</v>
      </c>
      <c r="F192" s="209" t="s">
        <v>604</v>
      </c>
      <c r="G192" s="206"/>
      <c r="H192" s="208" t="s">
        <v>21</v>
      </c>
      <c r="I192" s="210"/>
      <c r="J192" s="206"/>
      <c r="K192" s="206"/>
      <c r="L192" s="211"/>
      <c r="M192" s="212"/>
      <c r="N192" s="213"/>
      <c r="O192" s="213"/>
      <c r="P192" s="213"/>
      <c r="Q192" s="213"/>
      <c r="R192" s="213"/>
      <c r="S192" s="213"/>
      <c r="T192" s="214"/>
      <c r="AT192" s="215" t="s">
        <v>146</v>
      </c>
      <c r="AU192" s="215" t="s">
        <v>84</v>
      </c>
      <c r="AV192" s="11" t="s">
        <v>81</v>
      </c>
      <c r="AW192" s="11" t="s">
        <v>37</v>
      </c>
      <c r="AX192" s="11" t="s">
        <v>73</v>
      </c>
      <c r="AY192" s="215" t="s">
        <v>137</v>
      </c>
    </row>
    <row r="193" spans="2:65" s="12" customFormat="1" ht="13.5">
      <c r="B193" s="216"/>
      <c r="C193" s="217"/>
      <c r="D193" s="207" t="s">
        <v>146</v>
      </c>
      <c r="E193" s="218" t="s">
        <v>21</v>
      </c>
      <c r="F193" s="219" t="s">
        <v>605</v>
      </c>
      <c r="G193" s="217"/>
      <c r="H193" s="220">
        <v>38.08</v>
      </c>
      <c r="I193" s="221"/>
      <c r="J193" s="217"/>
      <c r="K193" s="217"/>
      <c r="L193" s="222"/>
      <c r="M193" s="223"/>
      <c r="N193" s="224"/>
      <c r="O193" s="224"/>
      <c r="P193" s="224"/>
      <c r="Q193" s="224"/>
      <c r="R193" s="224"/>
      <c r="S193" s="224"/>
      <c r="T193" s="225"/>
      <c r="AT193" s="226" t="s">
        <v>146</v>
      </c>
      <c r="AU193" s="226" t="s">
        <v>84</v>
      </c>
      <c r="AV193" s="12" t="s">
        <v>84</v>
      </c>
      <c r="AW193" s="12" t="s">
        <v>37</v>
      </c>
      <c r="AX193" s="12" t="s">
        <v>73</v>
      </c>
      <c r="AY193" s="226" t="s">
        <v>137</v>
      </c>
    </row>
    <row r="194" spans="2:65" s="11" customFormat="1" ht="13.5">
      <c r="B194" s="205"/>
      <c r="C194" s="206"/>
      <c r="D194" s="207" t="s">
        <v>146</v>
      </c>
      <c r="E194" s="208" t="s">
        <v>21</v>
      </c>
      <c r="F194" s="209" t="s">
        <v>606</v>
      </c>
      <c r="G194" s="206"/>
      <c r="H194" s="208" t="s">
        <v>21</v>
      </c>
      <c r="I194" s="210"/>
      <c r="J194" s="206"/>
      <c r="K194" s="206"/>
      <c r="L194" s="211"/>
      <c r="M194" s="212"/>
      <c r="N194" s="213"/>
      <c r="O194" s="213"/>
      <c r="P194" s="213"/>
      <c r="Q194" s="213"/>
      <c r="R194" s="213"/>
      <c r="S194" s="213"/>
      <c r="T194" s="214"/>
      <c r="AT194" s="215" t="s">
        <v>146</v>
      </c>
      <c r="AU194" s="215" t="s">
        <v>84</v>
      </c>
      <c r="AV194" s="11" t="s">
        <v>81</v>
      </c>
      <c r="AW194" s="11" t="s">
        <v>37</v>
      </c>
      <c r="AX194" s="11" t="s">
        <v>73</v>
      </c>
      <c r="AY194" s="215" t="s">
        <v>137</v>
      </c>
    </row>
    <row r="195" spans="2:65" s="12" customFormat="1" ht="13.5">
      <c r="B195" s="216"/>
      <c r="C195" s="217"/>
      <c r="D195" s="207" t="s">
        <v>146</v>
      </c>
      <c r="E195" s="218" t="s">
        <v>21</v>
      </c>
      <c r="F195" s="219" t="s">
        <v>607</v>
      </c>
      <c r="G195" s="217"/>
      <c r="H195" s="220">
        <v>1.913</v>
      </c>
      <c r="I195" s="221"/>
      <c r="J195" s="217"/>
      <c r="K195" s="217"/>
      <c r="L195" s="222"/>
      <c r="M195" s="223"/>
      <c r="N195" s="224"/>
      <c r="O195" s="224"/>
      <c r="P195" s="224"/>
      <c r="Q195" s="224"/>
      <c r="R195" s="224"/>
      <c r="S195" s="224"/>
      <c r="T195" s="225"/>
      <c r="AT195" s="226" t="s">
        <v>146</v>
      </c>
      <c r="AU195" s="226" t="s">
        <v>84</v>
      </c>
      <c r="AV195" s="12" t="s">
        <v>84</v>
      </c>
      <c r="AW195" s="12" t="s">
        <v>37</v>
      </c>
      <c r="AX195" s="12" t="s">
        <v>73</v>
      </c>
      <c r="AY195" s="226" t="s">
        <v>137</v>
      </c>
    </row>
    <row r="196" spans="2:65" s="13" customFormat="1" ht="13.5">
      <c r="B196" s="227"/>
      <c r="C196" s="228"/>
      <c r="D196" s="207" t="s">
        <v>146</v>
      </c>
      <c r="E196" s="229" t="s">
        <v>21</v>
      </c>
      <c r="F196" s="230" t="s">
        <v>150</v>
      </c>
      <c r="G196" s="228"/>
      <c r="H196" s="231">
        <v>252.59299999999999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AT196" s="237" t="s">
        <v>146</v>
      </c>
      <c r="AU196" s="237" t="s">
        <v>84</v>
      </c>
      <c r="AV196" s="13" t="s">
        <v>144</v>
      </c>
      <c r="AW196" s="13" t="s">
        <v>37</v>
      </c>
      <c r="AX196" s="13" t="s">
        <v>81</v>
      </c>
      <c r="AY196" s="237" t="s">
        <v>137</v>
      </c>
    </row>
    <row r="197" spans="2:65" s="1" customFormat="1" ht="16.5" customHeight="1">
      <c r="B197" s="41"/>
      <c r="C197" s="193" t="s">
        <v>347</v>
      </c>
      <c r="D197" s="193" t="s">
        <v>139</v>
      </c>
      <c r="E197" s="194" t="s">
        <v>608</v>
      </c>
      <c r="F197" s="195" t="s">
        <v>609</v>
      </c>
      <c r="G197" s="196" t="s">
        <v>170</v>
      </c>
      <c r="H197" s="197">
        <v>1.05</v>
      </c>
      <c r="I197" s="198"/>
      <c r="J197" s="199">
        <f>ROUND(I197*H197,2)</f>
        <v>0</v>
      </c>
      <c r="K197" s="195" t="s">
        <v>143</v>
      </c>
      <c r="L197" s="61"/>
      <c r="M197" s="200" t="s">
        <v>21</v>
      </c>
      <c r="N197" s="201" t="s">
        <v>44</v>
      </c>
      <c r="O197" s="42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AR197" s="23" t="s">
        <v>144</v>
      </c>
      <c r="AT197" s="23" t="s">
        <v>139</v>
      </c>
      <c r="AU197" s="23" t="s">
        <v>84</v>
      </c>
      <c r="AY197" s="23" t="s">
        <v>137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23" t="s">
        <v>81</v>
      </c>
      <c r="BK197" s="204">
        <f>ROUND(I197*H197,2)</f>
        <v>0</v>
      </c>
      <c r="BL197" s="23" t="s">
        <v>144</v>
      </c>
      <c r="BM197" s="23" t="s">
        <v>610</v>
      </c>
    </row>
    <row r="198" spans="2:65" s="11" customFormat="1" ht="13.5">
      <c r="B198" s="205"/>
      <c r="C198" s="206"/>
      <c r="D198" s="207" t="s">
        <v>146</v>
      </c>
      <c r="E198" s="208" t="s">
        <v>21</v>
      </c>
      <c r="F198" s="209" t="s">
        <v>611</v>
      </c>
      <c r="G198" s="206"/>
      <c r="H198" s="208" t="s">
        <v>21</v>
      </c>
      <c r="I198" s="210"/>
      <c r="J198" s="206"/>
      <c r="K198" s="206"/>
      <c r="L198" s="211"/>
      <c r="M198" s="212"/>
      <c r="N198" s="213"/>
      <c r="O198" s="213"/>
      <c r="P198" s="213"/>
      <c r="Q198" s="213"/>
      <c r="R198" s="213"/>
      <c r="S198" s="213"/>
      <c r="T198" s="214"/>
      <c r="AT198" s="215" t="s">
        <v>146</v>
      </c>
      <c r="AU198" s="215" t="s">
        <v>84</v>
      </c>
      <c r="AV198" s="11" t="s">
        <v>81</v>
      </c>
      <c r="AW198" s="11" t="s">
        <v>37</v>
      </c>
      <c r="AX198" s="11" t="s">
        <v>73</v>
      </c>
      <c r="AY198" s="215" t="s">
        <v>137</v>
      </c>
    </row>
    <row r="199" spans="2:65" s="12" customFormat="1" ht="13.5">
      <c r="B199" s="216"/>
      <c r="C199" s="217"/>
      <c r="D199" s="207" t="s">
        <v>146</v>
      </c>
      <c r="E199" s="218" t="s">
        <v>21</v>
      </c>
      <c r="F199" s="219" t="s">
        <v>612</v>
      </c>
      <c r="G199" s="217"/>
      <c r="H199" s="220">
        <v>1.05</v>
      </c>
      <c r="I199" s="221"/>
      <c r="J199" s="217"/>
      <c r="K199" s="217"/>
      <c r="L199" s="222"/>
      <c r="M199" s="223"/>
      <c r="N199" s="224"/>
      <c r="O199" s="224"/>
      <c r="P199" s="224"/>
      <c r="Q199" s="224"/>
      <c r="R199" s="224"/>
      <c r="S199" s="224"/>
      <c r="T199" s="225"/>
      <c r="AT199" s="226" t="s">
        <v>146</v>
      </c>
      <c r="AU199" s="226" t="s">
        <v>84</v>
      </c>
      <c r="AV199" s="12" t="s">
        <v>84</v>
      </c>
      <c r="AW199" s="12" t="s">
        <v>37</v>
      </c>
      <c r="AX199" s="12" t="s">
        <v>81</v>
      </c>
      <c r="AY199" s="226" t="s">
        <v>137</v>
      </c>
    </row>
    <row r="200" spans="2:65" s="1" customFormat="1" ht="16.5" customHeight="1">
      <c r="B200" s="41"/>
      <c r="C200" s="193" t="s">
        <v>356</v>
      </c>
      <c r="D200" s="193" t="s">
        <v>139</v>
      </c>
      <c r="E200" s="194" t="s">
        <v>613</v>
      </c>
      <c r="F200" s="195" t="s">
        <v>614</v>
      </c>
      <c r="G200" s="196" t="s">
        <v>170</v>
      </c>
      <c r="H200" s="197">
        <v>106.3</v>
      </c>
      <c r="I200" s="198"/>
      <c r="J200" s="199">
        <f>ROUND(I200*H200,2)</f>
        <v>0</v>
      </c>
      <c r="K200" s="195" t="s">
        <v>143</v>
      </c>
      <c r="L200" s="61"/>
      <c r="M200" s="200" t="s">
        <v>21</v>
      </c>
      <c r="N200" s="201" t="s">
        <v>44</v>
      </c>
      <c r="O200" s="42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AR200" s="23" t="s">
        <v>144</v>
      </c>
      <c r="AT200" s="23" t="s">
        <v>139</v>
      </c>
      <c r="AU200" s="23" t="s">
        <v>84</v>
      </c>
      <c r="AY200" s="23" t="s">
        <v>137</v>
      </c>
      <c r="BE200" s="204">
        <f>IF(N200="základní",J200,0)</f>
        <v>0</v>
      </c>
      <c r="BF200" s="204">
        <f>IF(N200="snížená",J200,0)</f>
        <v>0</v>
      </c>
      <c r="BG200" s="204">
        <f>IF(N200="zákl. přenesená",J200,0)</f>
        <v>0</v>
      </c>
      <c r="BH200" s="204">
        <f>IF(N200="sníž. přenesená",J200,0)</f>
        <v>0</v>
      </c>
      <c r="BI200" s="204">
        <f>IF(N200="nulová",J200,0)</f>
        <v>0</v>
      </c>
      <c r="BJ200" s="23" t="s">
        <v>81</v>
      </c>
      <c r="BK200" s="204">
        <f>ROUND(I200*H200,2)</f>
        <v>0</v>
      </c>
      <c r="BL200" s="23" t="s">
        <v>144</v>
      </c>
      <c r="BM200" s="23" t="s">
        <v>615</v>
      </c>
    </row>
    <row r="201" spans="2:65" s="11" customFormat="1" ht="13.5">
      <c r="B201" s="205"/>
      <c r="C201" s="206"/>
      <c r="D201" s="207" t="s">
        <v>146</v>
      </c>
      <c r="E201" s="208" t="s">
        <v>21</v>
      </c>
      <c r="F201" s="209" t="s">
        <v>616</v>
      </c>
      <c r="G201" s="206"/>
      <c r="H201" s="208" t="s">
        <v>21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146</v>
      </c>
      <c r="AU201" s="215" t="s">
        <v>84</v>
      </c>
      <c r="AV201" s="11" t="s">
        <v>81</v>
      </c>
      <c r="AW201" s="11" t="s">
        <v>37</v>
      </c>
      <c r="AX201" s="11" t="s">
        <v>73</v>
      </c>
      <c r="AY201" s="215" t="s">
        <v>137</v>
      </c>
    </row>
    <row r="202" spans="2:65" s="12" customFormat="1" ht="13.5">
      <c r="B202" s="216"/>
      <c r="C202" s="217"/>
      <c r="D202" s="207" t="s">
        <v>146</v>
      </c>
      <c r="E202" s="218" t="s">
        <v>21</v>
      </c>
      <c r="F202" s="219" t="s">
        <v>617</v>
      </c>
      <c r="G202" s="217"/>
      <c r="H202" s="220">
        <v>106.3</v>
      </c>
      <c r="I202" s="221"/>
      <c r="J202" s="217"/>
      <c r="K202" s="217"/>
      <c r="L202" s="222"/>
      <c r="M202" s="223"/>
      <c r="N202" s="224"/>
      <c r="O202" s="224"/>
      <c r="P202" s="224"/>
      <c r="Q202" s="224"/>
      <c r="R202" s="224"/>
      <c r="S202" s="224"/>
      <c r="T202" s="225"/>
      <c r="AT202" s="226" t="s">
        <v>146</v>
      </c>
      <c r="AU202" s="226" t="s">
        <v>84</v>
      </c>
      <c r="AV202" s="12" t="s">
        <v>84</v>
      </c>
      <c r="AW202" s="12" t="s">
        <v>37</v>
      </c>
      <c r="AX202" s="12" t="s">
        <v>81</v>
      </c>
      <c r="AY202" s="226" t="s">
        <v>137</v>
      </c>
    </row>
    <row r="203" spans="2:65" s="1" customFormat="1" ht="16.5" customHeight="1">
      <c r="B203" s="41"/>
      <c r="C203" s="193" t="s">
        <v>340</v>
      </c>
      <c r="D203" s="193" t="s">
        <v>139</v>
      </c>
      <c r="E203" s="194" t="s">
        <v>618</v>
      </c>
      <c r="F203" s="195" t="s">
        <v>619</v>
      </c>
      <c r="G203" s="196" t="s">
        <v>170</v>
      </c>
      <c r="H203" s="197">
        <v>106.3</v>
      </c>
      <c r="I203" s="198"/>
      <c r="J203" s="199">
        <f>ROUND(I203*H203,2)</f>
        <v>0</v>
      </c>
      <c r="K203" s="195" t="s">
        <v>143</v>
      </c>
      <c r="L203" s="61"/>
      <c r="M203" s="200" t="s">
        <v>21</v>
      </c>
      <c r="N203" s="201" t="s">
        <v>44</v>
      </c>
      <c r="O203" s="42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AR203" s="23" t="s">
        <v>144</v>
      </c>
      <c r="AT203" s="23" t="s">
        <v>139</v>
      </c>
      <c r="AU203" s="23" t="s">
        <v>84</v>
      </c>
      <c r="AY203" s="23" t="s">
        <v>137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23" t="s">
        <v>81</v>
      </c>
      <c r="BK203" s="204">
        <f>ROUND(I203*H203,2)</f>
        <v>0</v>
      </c>
      <c r="BL203" s="23" t="s">
        <v>144</v>
      </c>
      <c r="BM203" s="23" t="s">
        <v>620</v>
      </c>
    </row>
    <row r="204" spans="2:65" s="11" customFormat="1" ht="13.5">
      <c r="B204" s="205"/>
      <c r="C204" s="206"/>
      <c r="D204" s="207" t="s">
        <v>146</v>
      </c>
      <c r="E204" s="208" t="s">
        <v>21</v>
      </c>
      <c r="F204" s="209" t="s">
        <v>616</v>
      </c>
      <c r="G204" s="206"/>
      <c r="H204" s="208" t="s">
        <v>21</v>
      </c>
      <c r="I204" s="210"/>
      <c r="J204" s="206"/>
      <c r="K204" s="206"/>
      <c r="L204" s="211"/>
      <c r="M204" s="212"/>
      <c r="N204" s="213"/>
      <c r="O204" s="213"/>
      <c r="P204" s="213"/>
      <c r="Q204" s="213"/>
      <c r="R204" s="213"/>
      <c r="S204" s="213"/>
      <c r="T204" s="214"/>
      <c r="AT204" s="215" t="s">
        <v>146</v>
      </c>
      <c r="AU204" s="215" t="s">
        <v>84</v>
      </c>
      <c r="AV204" s="11" t="s">
        <v>81</v>
      </c>
      <c r="AW204" s="11" t="s">
        <v>37</v>
      </c>
      <c r="AX204" s="11" t="s">
        <v>73</v>
      </c>
      <c r="AY204" s="215" t="s">
        <v>137</v>
      </c>
    </row>
    <row r="205" spans="2:65" s="12" customFormat="1" ht="13.5">
      <c r="B205" s="216"/>
      <c r="C205" s="217"/>
      <c r="D205" s="207" t="s">
        <v>146</v>
      </c>
      <c r="E205" s="218" t="s">
        <v>21</v>
      </c>
      <c r="F205" s="219" t="s">
        <v>617</v>
      </c>
      <c r="G205" s="217"/>
      <c r="H205" s="220">
        <v>106.3</v>
      </c>
      <c r="I205" s="221"/>
      <c r="J205" s="217"/>
      <c r="K205" s="217"/>
      <c r="L205" s="222"/>
      <c r="M205" s="223"/>
      <c r="N205" s="224"/>
      <c r="O205" s="224"/>
      <c r="P205" s="224"/>
      <c r="Q205" s="224"/>
      <c r="R205" s="224"/>
      <c r="S205" s="224"/>
      <c r="T205" s="225"/>
      <c r="AT205" s="226" t="s">
        <v>146</v>
      </c>
      <c r="AU205" s="226" t="s">
        <v>84</v>
      </c>
      <c r="AV205" s="12" t="s">
        <v>84</v>
      </c>
      <c r="AW205" s="12" t="s">
        <v>37</v>
      </c>
      <c r="AX205" s="12" t="s">
        <v>81</v>
      </c>
      <c r="AY205" s="226" t="s">
        <v>137</v>
      </c>
    </row>
    <row r="206" spans="2:65" s="1" customFormat="1" ht="25.5" customHeight="1">
      <c r="B206" s="41"/>
      <c r="C206" s="193" t="s">
        <v>366</v>
      </c>
      <c r="D206" s="193" t="s">
        <v>139</v>
      </c>
      <c r="E206" s="194" t="s">
        <v>621</v>
      </c>
      <c r="F206" s="195" t="s">
        <v>622</v>
      </c>
      <c r="G206" s="196" t="s">
        <v>170</v>
      </c>
      <c r="H206" s="197">
        <v>106.3</v>
      </c>
      <c r="I206" s="198"/>
      <c r="J206" s="199">
        <f>ROUND(I206*H206,2)</f>
        <v>0</v>
      </c>
      <c r="K206" s="195" t="s">
        <v>143</v>
      </c>
      <c r="L206" s="61"/>
      <c r="M206" s="200" t="s">
        <v>21</v>
      </c>
      <c r="N206" s="201" t="s">
        <v>44</v>
      </c>
      <c r="O206" s="42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AR206" s="23" t="s">
        <v>144</v>
      </c>
      <c r="AT206" s="23" t="s">
        <v>139</v>
      </c>
      <c r="AU206" s="23" t="s">
        <v>84</v>
      </c>
      <c r="AY206" s="23" t="s">
        <v>137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23" t="s">
        <v>81</v>
      </c>
      <c r="BK206" s="204">
        <f>ROUND(I206*H206,2)</f>
        <v>0</v>
      </c>
      <c r="BL206" s="23" t="s">
        <v>144</v>
      </c>
      <c r="BM206" s="23" t="s">
        <v>623</v>
      </c>
    </row>
    <row r="207" spans="2:65" s="11" customFormat="1" ht="13.5">
      <c r="B207" s="205"/>
      <c r="C207" s="206"/>
      <c r="D207" s="207" t="s">
        <v>146</v>
      </c>
      <c r="E207" s="208" t="s">
        <v>21</v>
      </c>
      <c r="F207" s="209" t="s">
        <v>616</v>
      </c>
      <c r="G207" s="206"/>
      <c r="H207" s="208" t="s">
        <v>21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146</v>
      </c>
      <c r="AU207" s="215" t="s">
        <v>84</v>
      </c>
      <c r="AV207" s="11" t="s">
        <v>81</v>
      </c>
      <c r="AW207" s="11" t="s">
        <v>37</v>
      </c>
      <c r="AX207" s="11" t="s">
        <v>73</v>
      </c>
      <c r="AY207" s="215" t="s">
        <v>137</v>
      </c>
    </row>
    <row r="208" spans="2:65" s="12" customFormat="1" ht="13.5">
      <c r="B208" s="216"/>
      <c r="C208" s="217"/>
      <c r="D208" s="207" t="s">
        <v>146</v>
      </c>
      <c r="E208" s="218" t="s">
        <v>21</v>
      </c>
      <c r="F208" s="219" t="s">
        <v>617</v>
      </c>
      <c r="G208" s="217"/>
      <c r="H208" s="220">
        <v>106.3</v>
      </c>
      <c r="I208" s="221"/>
      <c r="J208" s="217"/>
      <c r="K208" s="217"/>
      <c r="L208" s="222"/>
      <c r="M208" s="223"/>
      <c r="N208" s="224"/>
      <c r="O208" s="224"/>
      <c r="P208" s="224"/>
      <c r="Q208" s="224"/>
      <c r="R208" s="224"/>
      <c r="S208" s="224"/>
      <c r="T208" s="225"/>
      <c r="AT208" s="226" t="s">
        <v>146</v>
      </c>
      <c r="AU208" s="226" t="s">
        <v>84</v>
      </c>
      <c r="AV208" s="12" t="s">
        <v>84</v>
      </c>
      <c r="AW208" s="12" t="s">
        <v>37</v>
      </c>
      <c r="AX208" s="12" t="s">
        <v>81</v>
      </c>
      <c r="AY208" s="226" t="s">
        <v>137</v>
      </c>
    </row>
    <row r="209" spans="2:65" s="1" customFormat="1" ht="25.5" customHeight="1">
      <c r="B209" s="41"/>
      <c r="C209" s="193" t="s">
        <v>370</v>
      </c>
      <c r="D209" s="193" t="s">
        <v>139</v>
      </c>
      <c r="E209" s="194" t="s">
        <v>624</v>
      </c>
      <c r="F209" s="195" t="s">
        <v>625</v>
      </c>
      <c r="G209" s="196" t="s">
        <v>170</v>
      </c>
      <c r="H209" s="197">
        <v>106.3</v>
      </c>
      <c r="I209" s="198"/>
      <c r="J209" s="199">
        <f>ROUND(I209*H209,2)</f>
        <v>0</v>
      </c>
      <c r="K209" s="195" t="s">
        <v>143</v>
      </c>
      <c r="L209" s="61"/>
      <c r="M209" s="200" t="s">
        <v>21</v>
      </c>
      <c r="N209" s="201" t="s">
        <v>44</v>
      </c>
      <c r="O209" s="42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AR209" s="23" t="s">
        <v>144</v>
      </c>
      <c r="AT209" s="23" t="s">
        <v>139</v>
      </c>
      <c r="AU209" s="23" t="s">
        <v>84</v>
      </c>
      <c r="AY209" s="23" t="s">
        <v>137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23" t="s">
        <v>81</v>
      </c>
      <c r="BK209" s="204">
        <f>ROUND(I209*H209,2)</f>
        <v>0</v>
      </c>
      <c r="BL209" s="23" t="s">
        <v>144</v>
      </c>
      <c r="BM209" s="23" t="s">
        <v>626</v>
      </c>
    </row>
    <row r="210" spans="2:65" s="11" customFormat="1" ht="13.5">
      <c r="B210" s="205"/>
      <c r="C210" s="206"/>
      <c r="D210" s="207" t="s">
        <v>146</v>
      </c>
      <c r="E210" s="208" t="s">
        <v>21</v>
      </c>
      <c r="F210" s="209" t="s">
        <v>616</v>
      </c>
      <c r="G210" s="206"/>
      <c r="H210" s="208" t="s">
        <v>21</v>
      </c>
      <c r="I210" s="210"/>
      <c r="J210" s="206"/>
      <c r="K210" s="206"/>
      <c r="L210" s="211"/>
      <c r="M210" s="212"/>
      <c r="N210" s="213"/>
      <c r="O210" s="213"/>
      <c r="P210" s="213"/>
      <c r="Q210" s="213"/>
      <c r="R210" s="213"/>
      <c r="S210" s="213"/>
      <c r="T210" s="214"/>
      <c r="AT210" s="215" t="s">
        <v>146</v>
      </c>
      <c r="AU210" s="215" t="s">
        <v>84</v>
      </c>
      <c r="AV210" s="11" t="s">
        <v>81</v>
      </c>
      <c r="AW210" s="11" t="s">
        <v>37</v>
      </c>
      <c r="AX210" s="11" t="s">
        <v>73</v>
      </c>
      <c r="AY210" s="215" t="s">
        <v>137</v>
      </c>
    </row>
    <row r="211" spans="2:65" s="12" customFormat="1" ht="13.5">
      <c r="B211" s="216"/>
      <c r="C211" s="217"/>
      <c r="D211" s="207" t="s">
        <v>146</v>
      </c>
      <c r="E211" s="218" t="s">
        <v>21</v>
      </c>
      <c r="F211" s="219" t="s">
        <v>617</v>
      </c>
      <c r="G211" s="217"/>
      <c r="H211" s="220">
        <v>106.3</v>
      </c>
      <c r="I211" s="221"/>
      <c r="J211" s="217"/>
      <c r="K211" s="217"/>
      <c r="L211" s="222"/>
      <c r="M211" s="223"/>
      <c r="N211" s="224"/>
      <c r="O211" s="224"/>
      <c r="P211" s="224"/>
      <c r="Q211" s="224"/>
      <c r="R211" s="224"/>
      <c r="S211" s="224"/>
      <c r="T211" s="225"/>
      <c r="AT211" s="226" t="s">
        <v>146</v>
      </c>
      <c r="AU211" s="226" t="s">
        <v>84</v>
      </c>
      <c r="AV211" s="12" t="s">
        <v>84</v>
      </c>
      <c r="AW211" s="12" t="s">
        <v>37</v>
      </c>
      <c r="AX211" s="12" t="s">
        <v>81</v>
      </c>
      <c r="AY211" s="226" t="s">
        <v>137</v>
      </c>
    </row>
    <row r="212" spans="2:65" s="1" customFormat="1" ht="25.5" customHeight="1">
      <c r="B212" s="41"/>
      <c r="C212" s="193" t="s">
        <v>374</v>
      </c>
      <c r="D212" s="193" t="s">
        <v>139</v>
      </c>
      <c r="E212" s="194" t="s">
        <v>627</v>
      </c>
      <c r="F212" s="195" t="s">
        <v>628</v>
      </c>
      <c r="G212" s="196" t="s">
        <v>170</v>
      </c>
      <c r="H212" s="197">
        <v>91.210999999999999</v>
      </c>
      <c r="I212" s="198"/>
      <c r="J212" s="199">
        <f>ROUND(I212*H212,2)</f>
        <v>0</v>
      </c>
      <c r="K212" s="195" t="s">
        <v>143</v>
      </c>
      <c r="L212" s="61"/>
      <c r="M212" s="200" t="s">
        <v>21</v>
      </c>
      <c r="N212" s="201" t="s">
        <v>44</v>
      </c>
      <c r="O212" s="42"/>
      <c r="P212" s="202">
        <f>O212*H212</f>
        <v>0</v>
      </c>
      <c r="Q212" s="202">
        <v>0.1837</v>
      </c>
      <c r="R212" s="202">
        <f>Q212*H212</f>
        <v>16.7554607</v>
      </c>
      <c r="S212" s="202">
        <v>0</v>
      </c>
      <c r="T212" s="203">
        <f>S212*H212</f>
        <v>0</v>
      </c>
      <c r="AR212" s="23" t="s">
        <v>144</v>
      </c>
      <c r="AT212" s="23" t="s">
        <v>139</v>
      </c>
      <c r="AU212" s="23" t="s">
        <v>84</v>
      </c>
      <c r="AY212" s="23" t="s">
        <v>137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23" t="s">
        <v>81</v>
      </c>
      <c r="BK212" s="204">
        <f>ROUND(I212*H212,2)</f>
        <v>0</v>
      </c>
      <c r="BL212" s="23" t="s">
        <v>144</v>
      </c>
      <c r="BM212" s="23" t="s">
        <v>629</v>
      </c>
    </row>
    <row r="213" spans="2:65" s="11" customFormat="1" ht="13.5">
      <c r="B213" s="205"/>
      <c r="C213" s="206"/>
      <c r="D213" s="207" t="s">
        <v>146</v>
      </c>
      <c r="E213" s="208" t="s">
        <v>21</v>
      </c>
      <c r="F213" s="209" t="s">
        <v>594</v>
      </c>
      <c r="G213" s="206"/>
      <c r="H213" s="208" t="s">
        <v>21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146</v>
      </c>
      <c r="AU213" s="215" t="s">
        <v>84</v>
      </c>
      <c r="AV213" s="11" t="s">
        <v>81</v>
      </c>
      <c r="AW213" s="11" t="s">
        <v>37</v>
      </c>
      <c r="AX213" s="11" t="s">
        <v>73</v>
      </c>
      <c r="AY213" s="215" t="s">
        <v>137</v>
      </c>
    </row>
    <row r="214" spans="2:65" s="12" customFormat="1" ht="13.5">
      <c r="B214" s="216"/>
      <c r="C214" s="217"/>
      <c r="D214" s="207" t="s">
        <v>146</v>
      </c>
      <c r="E214" s="218" t="s">
        <v>21</v>
      </c>
      <c r="F214" s="219" t="s">
        <v>595</v>
      </c>
      <c r="G214" s="217"/>
      <c r="H214" s="220">
        <v>102.822</v>
      </c>
      <c r="I214" s="221"/>
      <c r="J214" s="217"/>
      <c r="K214" s="217"/>
      <c r="L214" s="222"/>
      <c r="M214" s="223"/>
      <c r="N214" s="224"/>
      <c r="O214" s="224"/>
      <c r="P214" s="224"/>
      <c r="Q214" s="224"/>
      <c r="R214" s="224"/>
      <c r="S214" s="224"/>
      <c r="T214" s="225"/>
      <c r="AT214" s="226" t="s">
        <v>146</v>
      </c>
      <c r="AU214" s="226" t="s">
        <v>84</v>
      </c>
      <c r="AV214" s="12" t="s">
        <v>84</v>
      </c>
      <c r="AW214" s="12" t="s">
        <v>37</v>
      </c>
      <c r="AX214" s="12" t="s">
        <v>73</v>
      </c>
      <c r="AY214" s="226" t="s">
        <v>137</v>
      </c>
    </row>
    <row r="215" spans="2:65" s="11" customFormat="1" ht="13.5">
      <c r="B215" s="205"/>
      <c r="C215" s="206"/>
      <c r="D215" s="207" t="s">
        <v>146</v>
      </c>
      <c r="E215" s="208" t="s">
        <v>21</v>
      </c>
      <c r="F215" s="209" t="s">
        <v>596</v>
      </c>
      <c r="G215" s="206"/>
      <c r="H215" s="208" t="s">
        <v>21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146</v>
      </c>
      <c r="AU215" s="215" t="s">
        <v>84</v>
      </c>
      <c r="AV215" s="11" t="s">
        <v>81</v>
      </c>
      <c r="AW215" s="11" t="s">
        <v>37</v>
      </c>
      <c r="AX215" s="11" t="s">
        <v>73</v>
      </c>
      <c r="AY215" s="215" t="s">
        <v>137</v>
      </c>
    </row>
    <row r="216" spans="2:65" s="12" customFormat="1" ht="13.5">
      <c r="B216" s="216"/>
      <c r="C216" s="217"/>
      <c r="D216" s="207" t="s">
        <v>146</v>
      </c>
      <c r="E216" s="218" t="s">
        <v>21</v>
      </c>
      <c r="F216" s="219" t="s">
        <v>597</v>
      </c>
      <c r="G216" s="217"/>
      <c r="H216" s="220">
        <v>-3.835</v>
      </c>
      <c r="I216" s="221"/>
      <c r="J216" s="217"/>
      <c r="K216" s="217"/>
      <c r="L216" s="222"/>
      <c r="M216" s="223"/>
      <c r="N216" s="224"/>
      <c r="O216" s="224"/>
      <c r="P216" s="224"/>
      <c r="Q216" s="224"/>
      <c r="R216" s="224"/>
      <c r="S216" s="224"/>
      <c r="T216" s="225"/>
      <c r="AT216" s="226" t="s">
        <v>146</v>
      </c>
      <c r="AU216" s="226" t="s">
        <v>84</v>
      </c>
      <c r="AV216" s="12" t="s">
        <v>84</v>
      </c>
      <c r="AW216" s="12" t="s">
        <v>37</v>
      </c>
      <c r="AX216" s="12" t="s">
        <v>73</v>
      </c>
      <c r="AY216" s="226" t="s">
        <v>137</v>
      </c>
    </row>
    <row r="217" spans="2:65" s="12" customFormat="1" ht="13.5">
      <c r="B217" s="216"/>
      <c r="C217" s="217"/>
      <c r="D217" s="207" t="s">
        <v>146</v>
      </c>
      <c r="E217" s="218" t="s">
        <v>21</v>
      </c>
      <c r="F217" s="219" t="s">
        <v>598</v>
      </c>
      <c r="G217" s="217"/>
      <c r="H217" s="220">
        <v>-7.7759999999999998</v>
      </c>
      <c r="I217" s="221"/>
      <c r="J217" s="217"/>
      <c r="K217" s="217"/>
      <c r="L217" s="222"/>
      <c r="M217" s="223"/>
      <c r="N217" s="224"/>
      <c r="O217" s="224"/>
      <c r="P217" s="224"/>
      <c r="Q217" s="224"/>
      <c r="R217" s="224"/>
      <c r="S217" s="224"/>
      <c r="T217" s="225"/>
      <c r="AT217" s="226" t="s">
        <v>146</v>
      </c>
      <c r="AU217" s="226" t="s">
        <v>84</v>
      </c>
      <c r="AV217" s="12" t="s">
        <v>84</v>
      </c>
      <c r="AW217" s="12" t="s">
        <v>37</v>
      </c>
      <c r="AX217" s="12" t="s">
        <v>73</v>
      </c>
      <c r="AY217" s="226" t="s">
        <v>137</v>
      </c>
    </row>
    <row r="218" spans="2:65" s="13" customFormat="1" ht="13.5">
      <c r="B218" s="227"/>
      <c r="C218" s="228"/>
      <c r="D218" s="207" t="s">
        <v>146</v>
      </c>
      <c r="E218" s="229" t="s">
        <v>21</v>
      </c>
      <c r="F218" s="230" t="s">
        <v>150</v>
      </c>
      <c r="G218" s="228"/>
      <c r="H218" s="231">
        <v>91.210999999999999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AT218" s="237" t="s">
        <v>146</v>
      </c>
      <c r="AU218" s="237" t="s">
        <v>84</v>
      </c>
      <c r="AV218" s="13" t="s">
        <v>144</v>
      </c>
      <c r="AW218" s="13" t="s">
        <v>37</v>
      </c>
      <c r="AX218" s="13" t="s">
        <v>81</v>
      </c>
      <c r="AY218" s="237" t="s">
        <v>137</v>
      </c>
    </row>
    <row r="219" spans="2:65" s="1" customFormat="1" ht="16.5" customHeight="1">
      <c r="B219" s="41"/>
      <c r="C219" s="193" t="s">
        <v>380</v>
      </c>
      <c r="D219" s="193" t="s">
        <v>139</v>
      </c>
      <c r="E219" s="194" t="s">
        <v>630</v>
      </c>
      <c r="F219" s="195" t="s">
        <v>631</v>
      </c>
      <c r="G219" s="196" t="s">
        <v>170</v>
      </c>
      <c r="H219" s="197">
        <v>1.05</v>
      </c>
      <c r="I219" s="198"/>
      <c r="J219" s="199">
        <f>ROUND(I219*H219,2)</f>
        <v>0</v>
      </c>
      <c r="K219" s="195" t="s">
        <v>143</v>
      </c>
      <c r="L219" s="61"/>
      <c r="M219" s="200" t="s">
        <v>21</v>
      </c>
      <c r="N219" s="201" t="s">
        <v>44</v>
      </c>
      <c r="O219" s="42"/>
      <c r="P219" s="202">
        <f>O219*H219</f>
        <v>0</v>
      </c>
      <c r="Q219" s="202">
        <v>0.19536000000000001</v>
      </c>
      <c r="R219" s="202">
        <f>Q219*H219</f>
        <v>0.205128</v>
      </c>
      <c r="S219" s="202">
        <v>0</v>
      </c>
      <c r="T219" s="203">
        <f>S219*H219</f>
        <v>0</v>
      </c>
      <c r="AR219" s="23" t="s">
        <v>144</v>
      </c>
      <c r="AT219" s="23" t="s">
        <v>139</v>
      </c>
      <c r="AU219" s="23" t="s">
        <v>84</v>
      </c>
      <c r="AY219" s="23" t="s">
        <v>137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23" t="s">
        <v>81</v>
      </c>
      <c r="BK219" s="204">
        <f>ROUND(I219*H219,2)</f>
        <v>0</v>
      </c>
      <c r="BL219" s="23" t="s">
        <v>144</v>
      </c>
      <c r="BM219" s="23" t="s">
        <v>632</v>
      </c>
    </row>
    <row r="220" spans="2:65" s="11" customFormat="1" ht="13.5">
      <c r="B220" s="205"/>
      <c r="C220" s="206"/>
      <c r="D220" s="207" t="s">
        <v>146</v>
      </c>
      <c r="E220" s="208" t="s">
        <v>21</v>
      </c>
      <c r="F220" s="209" t="s">
        <v>611</v>
      </c>
      <c r="G220" s="206"/>
      <c r="H220" s="208" t="s">
        <v>21</v>
      </c>
      <c r="I220" s="210"/>
      <c r="J220" s="206"/>
      <c r="K220" s="206"/>
      <c r="L220" s="211"/>
      <c r="M220" s="212"/>
      <c r="N220" s="213"/>
      <c r="O220" s="213"/>
      <c r="P220" s="213"/>
      <c r="Q220" s="213"/>
      <c r="R220" s="213"/>
      <c r="S220" s="213"/>
      <c r="T220" s="214"/>
      <c r="AT220" s="215" t="s">
        <v>146</v>
      </c>
      <c r="AU220" s="215" t="s">
        <v>84</v>
      </c>
      <c r="AV220" s="11" t="s">
        <v>81</v>
      </c>
      <c r="AW220" s="11" t="s">
        <v>37</v>
      </c>
      <c r="AX220" s="11" t="s">
        <v>73</v>
      </c>
      <c r="AY220" s="215" t="s">
        <v>137</v>
      </c>
    </row>
    <row r="221" spans="2:65" s="12" customFormat="1" ht="13.5">
      <c r="B221" s="216"/>
      <c r="C221" s="217"/>
      <c r="D221" s="207" t="s">
        <v>146</v>
      </c>
      <c r="E221" s="218" t="s">
        <v>21</v>
      </c>
      <c r="F221" s="219" t="s">
        <v>612</v>
      </c>
      <c r="G221" s="217"/>
      <c r="H221" s="220">
        <v>1.05</v>
      </c>
      <c r="I221" s="221"/>
      <c r="J221" s="217"/>
      <c r="K221" s="217"/>
      <c r="L221" s="222"/>
      <c r="M221" s="223"/>
      <c r="N221" s="224"/>
      <c r="O221" s="224"/>
      <c r="P221" s="224"/>
      <c r="Q221" s="224"/>
      <c r="R221" s="224"/>
      <c r="S221" s="224"/>
      <c r="T221" s="225"/>
      <c r="AT221" s="226" t="s">
        <v>146</v>
      </c>
      <c r="AU221" s="226" t="s">
        <v>84</v>
      </c>
      <c r="AV221" s="12" t="s">
        <v>84</v>
      </c>
      <c r="AW221" s="12" t="s">
        <v>37</v>
      </c>
      <c r="AX221" s="12" t="s">
        <v>81</v>
      </c>
      <c r="AY221" s="226" t="s">
        <v>137</v>
      </c>
    </row>
    <row r="222" spans="2:65" s="1" customFormat="1" ht="16.5" customHeight="1">
      <c r="B222" s="41"/>
      <c r="C222" s="238" t="s">
        <v>386</v>
      </c>
      <c r="D222" s="238" t="s">
        <v>199</v>
      </c>
      <c r="E222" s="239" t="s">
        <v>633</v>
      </c>
      <c r="F222" s="240" t="s">
        <v>634</v>
      </c>
      <c r="G222" s="241" t="s">
        <v>157</v>
      </c>
      <c r="H222" s="242">
        <v>39.210999999999999</v>
      </c>
      <c r="I222" s="243"/>
      <c r="J222" s="244">
        <f>ROUND(I222*H222,2)</f>
        <v>0</v>
      </c>
      <c r="K222" s="240" t="s">
        <v>143</v>
      </c>
      <c r="L222" s="245"/>
      <c r="M222" s="246" t="s">
        <v>21</v>
      </c>
      <c r="N222" s="247" t="s">
        <v>44</v>
      </c>
      <c r="O222" s="42"/>
      <c r="P222" s="202">
        <f>O222*H222</f>
        <v>0</v>
      </c>
      <c r="Q222" s="202">
        <v>1</v>
      </c>
      <c r="R222" s="202">
        <f>Q222*H222</f>
        <v>39.210999999999999</v>
      </c>
      <c r="S222" s="202">
        <v>0</v>
      </c>
      <c r="T222" s="203">
        <f>S222*H222</f>
        <v>0</v>
      </c>
      <c r="AR222" s="23" t="s">
        <v>192</v>
      </c>
      <c r="AT222" s="23" t="s">
        <v>199</v>
      </c>
      <c r="AU222" s="23" t="s">
        <v>84</v>
      </c>
      <c r="AY222" s="23" t="s">
        <v>137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23" t="s">
        <v>81</v>
      </c>
      <c r="BK222" s="204">
        <f>ROUND(I222*H222,2)</f>
        <v>0</v>
      </c>
      <c r="BL222" s="23" t="s">
        <v>144</v>
      </c>
      <c r="BM222" s="23" t="s">
        <v>635</v>
      </c>
    </row>
    <row r="223" spans="2:65" s="12" customFormat="1" ht="13.5">
      <c r="B223" s="216"/>
      <c r="C223" s="217"/>
      <c r="D223" s="207" t="s">
        <v>146</v>
      </c>
      <c r="E223" s="218" t="s">
        <v>21</v>
      </c>
      <c r="F223" s="219" t="s">
        <v>636</v>
      </c>
      <c r="G223" s="217"/>
      <c r="H223" s="220">
        <v>39.210999999999999</v>
      </c>
      <c r="I223" s="221"/>
      <c r="J223" s="217"/>
      <c r="K223" s="217"/>
      <c r="L223" s="222"/>
      <c r="M223" s="223"/>
      <c r="N223" s="224"/>
      <c r="O223" s="224"/>
      <c r="P223" s="224"/>
      <c r="Q223" s="224"/>
      <c r="R223" s="224"/>
      <c r="S223" s="224"/>
      <c r="T223" s="225"/>
      <c r="AT223" s="226" t="s">
        <v>146</v>
      </c>
      <c r="AU223" s="226" t="s">
        <v>84</v>
      </c>
      <c r="AV223" s="12" t="s">
        <v>84</v>
      </c>
      <c r="AW223" s="12" t="s">
        <v>37</v>
      </c>
      <c r="AX223" s="12" t="s">
        <v>73</v>
      </c>
      <c r="AY223" s="226" t="s">
        <v>137</v>
      </c>
    </row>
    <row r="224" spans="2:65" s="13" customFormat="1" ht="13.5">
      <c r="B224" s="227"/>
      <c r="C224" s="228"/>
      <c r="D224" s="207" t="s">
        <v>146</v>
      </c>
      <c r="E224" s="229" t="s">
        <v>21</v>
      </c>
      <c r="F224" s="230" t="s">
        <v>150</v>
      </c>
      <c r="G224" s="228"/>
      <c r="H224" s="231">
        <v>39.210999999999999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AT224" s="237" t="s">
        <v>146</v>
      </c>
      <c r="AU224" s="237" t="s">
        <v>84</v>
      </c>
      <c r="AV224" s="13" t="s">
        <v>144</v>
      </c>
      <c r="AW224" s="13" t="s">
        <v>37</v>
      </c>
      <c r="AX224" s="13" t="s">
        <v>81</v>
      </c>
      <c r="AY224" s="237" t="s">
        <v>137</v>
      </c>
    </row>
    <row r="225" spans="2:65" s="10" customFormat="1" ht="29.85" customHeight="1">
      <c r="B225" s="177"/>
      <c r="C225" s="178"/>
      <c r="D225" s="179" t="s">
        <v>72</v>
      </c>
      <c r="E225" s="191" t="s">
        <v>192</v>
      </c>
      <c r="F225" s="191" t="s">
        <v>637</v>
      </c>
      <c r="G225" s="178"/>
      <c r="H225" s="178"/>
      <c r="I225" s="181"/>
      <c r="J225" s="192">
        <f>BK225</f>
        <v>0</v>
      </c>
      <c r="K225" s="178"/>
      <c r="L225" s="183"/>
      <c r="M225" s="184"/>
      <c r="N225" s="185"/>
      <c r="O225" s="185"/>
      <c r="P225" s="186">
        <f>SUM(P226:P230)</f>
        <v>0</v>
      </c>
      <c r="Q225" s="185"/>
      <c r="R225" s="186">
        <f>SUM(R226:R230)</f>
        <v>2.7999999999999998E-4</v>
      </c>
      <c r="S225" s="185"/>
      <c r="T225" s="187">
        <f>SUM(T226:T230)</f>
        <v>0</v>
      </c>
      <c r="AR225" s="188" t="s">
        <v>81</v>
      </c>
      <c r="AT225" s="189" t="s">
        <v>72</v>
      </c>
      <c r="AU225" s="189" t="s">
        <v>81</v>
      </c>
      <c r="AY225" s="188" t="s">
        <v>137</v>
      </c>
      <c r="BK225" s="190">
        <f>SUM(BK226:BK230)</f>
        <v>0</v>
      </c>
    </row>
    <row r="226" spans="2:65" s="1" customFormat="1" ht="16.5" customHeight="1">
      <c r="B226" s="41"/>
      <c r="C226" s="193" t="s">
        <v>393</v>
      </c>
      <c r="D226" s="193" t="s">
        <v>139</v>
      </c>
      <c r="E226" s="194" t="s">
        <v>638</v>
      </c>
      <c r="F226" s="195" t="s">
        <v>639</v>
      </c>
      <c r="G226" s="196" t="s">
        <v>276</v>
      </c>
      <c r="H226" s="197">
        <v>4</v>
      </c>
      <c r="I226" s="198"/>
      <c r="J226" s="199">
        <f>ROUND(I226*H226,2)</f>
        <v>0</v>
      </c>
      <c r="K226" s="195" t="s">
        <v>21</v>
      </c>
      <c r="L226" s="61"/>
      <c r="M226" s="200" t="s">
        <v>21</v>
      </c>
      <c r="N226" s="201" t="s">
        <v>44</v>
      </c>
      <c r="O226" s="42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AR226" s="23" t="s">
        <v>144</v>
      </c>
      <c r="AT226" s="23" t="s">
        <v>139</v>
      </c>
      <c r="AU226" s="23" t="s">
        <v>84</v>
      </c>
      <c r="AY226" s="23" t="s">
        <v>137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23" t="s">
        <v>81</v>
      </c>
      <c r="BK226" s="204">
        <f>ROUND(I226*H226,2)</f>
        <v>0</v>
      </c>
      <c r="BL226" s="23" t="s">
        <v>144</v>
      </c>
      <c r="BM226" s="23" t="s">
        <v>640</v>
      </c>
    </row>
    <row r="227" spans="2:65" s="1" customFormat="1" ht="16.5" customHeight="1">
      <c r="B227" s="41"/>
      <c r="C227" s="238" t="s">
        <v>398</v>
      </c>
      <c r="D227" s="238" t="s">
        <v>199</v>
      </c>
      <c r="E227" s="239" t="s">
        <v>641</v>
      </c>
      <c r="F227" s="240" t="s">
        <v>642</v>
      </c>
      <c r="G227" s="241" t="s">
        <v>276</v>
      </c>
      <c r="H227" s="242">
        <v>4</v>
      </c>
      <c r="I227" s="243"/>
      <c r="J227" s="244">
        <f>ROUND(I227*H227,2)</f>
        <v>0</v>
      </c>
      <c r="K227" s="240" t="s">
        <v>21</v>
      </c>
      <c r="L227" s="245"/>
      <c r="M227" s="246" t="s">
        <v>21</v>
      </c>
      <c r="N227" s="247" t="s">
        <v>44</v>
      </c>
      <c r="O227" s="42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AR227" s="23" t="s">
        <v>192</v>
      </c>
      <c r="AT227" s="23" t="s">
        <v>199</v>
      </c>
      <c r="AU227" s="23" t="s">
        <v>84</v>
      </c>
      <c r="AY227" s="23" t="s">
        <v>137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23" t="s">
        <v>81</v>
      </c>
      <c r="BK227" s="204">
        <f>ROUND(I227*H227,2)</f>
        <v>0</v>
      </c>
      <c r="BL227" s="23" t="s">
        <v>144</v>
      </c>
      <c r="BM227" s="23" t="s">
        <v>643</v>
      </c>
    </row>
    <row r="228" spans="2:65" s="1" customFormat="1" ht="16.5" customHeight="1">
      <c r="B228" s="41"/>
      <c r="C228" s="193" t="s">
        <v>402</v>
      </c>
      <c r="D228" s="193" t="s">
        <v>139</v>
      </c>
      <c r="E228" s="194" t="s">
        <v>644</v>
      </c>
      <c r="F228" s="195" t="s">
        <v>645</v>
      </c>
      <c r="G228" s="196" t="s">
        <v>276</v>
      </c>
      <c r="H228" s="197">
        <v>4</v>
      </c>
      <c r="I228" s="198"/>
      <c r="J228" s="199">
        <f>ROUND(I228*H228,2)</f>
        <v>0</v>
      </c>
      <c r="K228" s="195" t="s">
        <v>143</v>
      </c>
      <c r="L228" s="61"/>
      <c r="M228" s="200" t="s">
        <v>21</v>
      </c>
      <c r="N228" s="201" t="s">
        <v>44</v>
      </c>
      <c r="O228" s="42"/>
      <c r="P228" s="202">
        <f>O228*H228</f>
        <v>0</v>
      </c>
      <c r="Q228" s="202">
        <v>6.9999999999999994E-5</v>
      </c>
      <c r="R228" s="202">
        <f>Q228*H228</f>
        <v>2.7999999999999998E-4</v>
      </c>
      <c r="S228" s="202">
        <v>0</v>
      </c>
      <c r="T228" s="203">
        <f>S228*H228</f>
        <v>0</v>
      </c>
      <c r="AR228" s="23" t="s">
        <v>144</v>
      </c>
      <c r="AT228" s="23" t="s">
        <v>139</v>
      </c>
      <c r="AU228" s="23" t="s">
        <v>84</v>
      </c>
      <c r="AY228" s="23" t="s">
        <v>137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23" t="s">
        <v>81</v>
      </c>
      <c r="BK228" s="204">
        <f>ROUND(I228*H228,2)</f>
        <v>0</v>
      </c>
      <c r="BL228" s="23" t="s">
        <v>144</v>
      </c>
      <c r="BM228" s="23" t="s">
        <v>646</v>
      </c>
    </row>
    <row r="229" spans="2:65" s="11" customFormat="1" ht="13.5">
      <c r="B229" s="205"/>
      <c r="C229" s="206"/>
      <c r="D229" s="207" t="s">
        <v>146</v>
      </c>
      <c r="E229" s="208" t="s">
        <v>21</v>
      </c>
      <c r="F229" s="209" t="s">
        <v>647</v>
      </c>
      <c r="G229" s="206"/>
      <c r="H229" s="208" t="s">
        <v>21</v>
      </c>
      <c r="I229" s="210"/>
      <c r="J229" s="206"/>
      <c r="K229" s="206"/>
      <c r="L229" s="211"/>
      <c r="M229" s="212"/>
      <c r="N229" s="213"/>
      <c r="O229" s="213"/>
      <c r="P229" s="213"/>
      <c r="Q229" s="213"/>
      <c r="R229" s="213"/>
      <c r="S229" s="213"/>
      <c r="T229" s="214"/>
      <c r="AT229" s="215" t="s">
        <v>146</v>
      </c>
      <c r="AU229" s="215" t="s">
        <v>84</v>
      </c>
      <c r="AV229" s="11" t="s">
        <v>81</v>
      </c>
      <c r="AW229" s="11" t="s">
        <v>37</v>
      </c>
      <c r="AX229" s="11" t="s">
        <v>73</v>
      </c>
      <c r="AY229" s="215" t="s">
        <v>137</v>
      </c>
    </row>
    <row r="230" spans="2:65" s="12" customFormat="1" ht="13.5">
      <c r="B230" s="216"/>
      <c r="C230" s="217"/>
      <c r="D230" s="207" t="s">
        <v>146</v>
      </c>
      <c r="E230" s="218" t="s">
        <v>21</v>
      </c>
      <c r="F230" s="219" t="s">
        <v>144</v>
      </c>
      <c r="G230" s="217"/>
      <c r="H230" s="220">
        <v>4</v>
      </c>
      <c r="I230" s="221"/>
      <c r="J230" s="217"/>
      <c r="K230" s="217"/>
      <c r="L230" s="222"/>
      <c r="M230" s="223"/>
      <c r="N230" s="224"/>
      <c r="O230" s="224"/>
      <c r="P230" s="224"/>
      <c r="Q230" s="224"/>
      <c r="R230" s="224"/>
      <c r="S230" s="224"/>
      <c r="T230" s="225"/>
      <c r="AT230" s="226" t="s">
        <v>146</v>
      </c>
      <c r="AU230" s="226" t="s">
        <v>84</v>
      </c>
      <c r="AV230" s="12" t="s">
        <v>84</v>
      </c>
      <c r="AW230" s="12" t="s">
        <v>37</v>
      </c>
      <c r="AX230" s="12" t="s">
        <v>81</v>
      </c>
      <c r="AY230" s="226" t="s">
        <v>137</v>
      </c>
    </row>
    <row r="231" spans="2:65" s="10" customFormat="1" ht="29.85" customHeight="1">
      <c r="B231" s="177"/>
      <c r="C231" s="178"/>
      <c r="D231" s="179" t="s">
        <v>72</v>
      </c>
      <c r="E231" s="191" t="s">
        <v>198</v>
      </c>
      <c r="F231" s="191" t="s">
        <v>314</v>
      </c>
      <c r="G231" s="178"/>
      <c r="H231" s="178"/>
      <c r="I231" s="181"/>
      <c r="J231" s="192">
        <f>BK231</f>
        <v>0</v>
      </c>
      <c r="K231" s="178"/>
      <c r="L231" s="183"/>
      <c r="M231" s="184"/>
      <c r="N231" s="185"/>
      <c r="O231" s="185"/>
      <c r="P231" s="186">
        <f>SUM(P232:P250)</f>
        <v>0</v>
      </c>
      <c r="Q231" s="185"/>
      <c r="R231" s="186">
        <f>SUM(R232:R250)</f>
        <v>43.490279399999991</v>
      </c>
      <c r="S231" s="185"/>
      <c r="T231" s="187">
        <f>SUM(T232:T250)</f>
        <v>0</v>
      </c>
      <c r="AR231" s="188" t="s">
        <v>81</v>
      </c>
      <c r="AT231" s="189" t="s">
        <v>72</v>
      </c>
      <c r="AU231" s="189" t="s">
        <v>81</v>
      </c>
      <c r="AY231" s="188" t="s">
        <v>137</v>
      </c>
      <c r="BK231" s="190">
        <f>SUM(BK232:BK250)</f>
        <v>0</v>
      </c>
    </row>
    <row r="232" spans="2:65" s="1" customFormat="1" ht="25.5" customHeight="1">
      <c r="B232" s="41"/>
      <c r="C232" s="193" t="s">
        <v>407</v>
      </c>
      <c r="D232" s="193" t="s">
        <v>139</v>
      </c>
      <c r="E232" s="194" t="s">
        <v>648</v>
      </c>
      <c r="F232" s="195" t="s">
        <v>649</v>
      </c>
      <c r="G232" s="196" t="s">
        <v>276</v>
      </c>
      <c r="H232" s="197">
        <v>15.3</v>
      </c>
      <c r="I232" s="198"/>
      <c r="J232" s="199">
        <f>ROUND(I232*H232,2)</f>
        <v>0</v>
      </c>
      <c r="K232" s="195" t="s">
        <v>143</v>
      </c>
      <c r="L232" s="61"/>
      <c r="M232" s="200" t="s">
        <v>21</v>
      </c>
      <c r="N232" s="201" t="s">
        <v>44</v>
      </c>
      <c r="O232" s="42"/>
      <c r="P232" s="202">
        <f>O232*H232</f>
        <v>0</v>
      </c>
      <c r="Q232" s="202">
        <v>7.1900000000000006E-2</v>
      </c>
      <c r="R232" s="202">
        <f>Q232*H232</f>
        <v>1.1000700000000001</v>
      </c>
      <c r="S232" s="202">
        <v>0</v>
      </c>
      <c r="T232" s="203">
        <f>S232*H232</f>
        <v>0</v>
      </c>
      <c r="AR232" s="23" t="s">
        <v>144</v>
      </c>
      <c r="AT232" s="23" t="s">
        <v>139</v>
      </c>
      <c r="AU232" s="23" t="s">
        <v>84</v>
      </c>
      <c r="AY232" s="23" t="s">
        <v>137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23" t="s">
        <v>81</v>
      </c>
      <c r="BK232" s="204">
        <f>ROUND(I232*H232,2)</f>
        <v>0</v>
      </c>
      <c r="BL232" s="23" t="s">
        <v>144</v>
      </c>
      <c r="BM232" s="23" t="s">
        <v>650</v>
      </c>
    </row>
    <row r="233" spans="2:65" s="11" customFormat="1" ht="13.5">
      <c r="B233" s="205"/>
      <c r="C233" s="206"/>
      <c r="D233" s="207" t="s">
        <v>146</v>
      </c>
      <c r="E233" s="208" t="s">
        <v>21</v>
      </c>
      <c r="F233" s="209" t="s">
        <v>651</v>
      </c>
      <c r="G233" s="206"/>
      <c r="H233" s="208" t="s">
        <v>21</v>
      </c>
      <c r="I233" s="210"/>
      <c r="J233" s="206"/>
      <c r="K233" s="206"/>
      <c r="L233" s="211"/>
      <c r="M233" s="212"/>
      <c r="N233" s="213"/>
      <c r="O233" s="213"/>
      <c r="P233" s="213"/>
      <c r="Q233" s="213"/>
      <c r="R233" s="213"/>
      <c r="S233" s="213"/>
      <c r="T233" s="214"/>
      <c r="AT233" s="215" t="s">
        <v>146</v>
      </c>
      <c r="AU233" s="215" t="s">
        <v>84</v>
      </c>
      <c r="AV233" s="11" t="s">
        <v>81</v>
      </c>
      <c r="AW233" s="11" t="s">
        <v>37</v>
      </c>
      <c r="AX233" s="11" t="s">
        <v>73</v>
      </c>
      <c r="AY233" s="215" t="s">
        <v>137</v>
      </c>
    </row>
    <row r="234" spans="2:65" s="12" customFormat="1" ht="13.5">
      <c r="B234" s="216"/>
      <c r="C234" s="217"/>
      <c r="D234" s="207" t="s">
        <v>146</v>
      </c>
      <c r="E234" s="218" t="s">
        <v>21</v>
      </c>
      <c r="F234" s="219" t="s">
        <v>652</v>
      </c>
      <c r="G234" s="217"/>
      <c r="H234" s="220">
        <v>15.3</v>
      </c>
      <c r="I234" s="221"/>
      <c r="J234" s="217"/>
      <c r="K234" s="217"/>
      <c r="L234" s="222"/>
      <c r="M234" s="223"/>
      <c r="N234" s="224"/>
      <c r="O234" s="224"/>
      <c r="P234" s="224"/>
      <c r="Q234" s="224"/>
      <c r="R234" s="224"/>
      <c r="S234" s="224"/>
      <c r="T234" s="225"/>
      <c r="AT234" s="226" t="s">
        <v>146</v>
      </c>
      <c r="AU234" s="226" t="s">
        <v>84</v>
      </c>
      <c r="AV234" s="12" t="s">
        <v>84</v>
      </c>
      <c r="AW234" s="12" t="s">
        <v>37</v>
      </c>
      <c r="AX234" s="12" t="s">
        <v>81</v>
      </c>
      <c r="AY234" s="226" t="s">
        <v>137</v>
      </c>
    </row>
    <row r="235" spans="2:65" s="1" customFormat="1" ht="25.5" customHeight="1">
      <c r="B235" s="41"/>
      <c r="C235" s="193" t="s">
        <v>415</v>
      </c>
      <c r="D235" s="193" t="s">
        <v>139</v>
      </c>
      <c r="E235" s="194" t="s">
        <v>653</v>
      </c>
      <c r="F235" s="195" t="s">
        <v>654</v>
      </c>
      <c r="G235" s="196" t="s">
        <v>276</v>
      </c>
      <c r="H235" s="197">
        <v>274.77999999999997</v>
      </c>
      <c r="I235" s="198"/>
      <c r="J235" s="199">
        <f>ROUND(I235*H235,2)</f>
        <v>0</v>
      </c>
      <c r="K235" s="195" t="s">
        <v>143</v>
      </c>
      <c r="L235" s="61"/>
      <c r="M235" s="200" t="s">
        <v>21</v>
      </c>
      <c r="N235" s="201" t="s">
        <v>44</v>
      </c>
      <c r="O235" s="42"/>
      <c r="P235" s="202">
        <f>O235*H235</f>
        <v>0</v>
      </c>
      <c r="Q235" s="202">
        <v>8.9779999999999999E-2</v>
      </c>
      <c r="R235" s="202">
        <f>Q235*H235</f>
        <v>24.669748399999996</v>
      </c>
      <c r="S235" s="202">
        <v>0</v>
      </c>
      <c r="T235" s="203">
        <f>S235*H235</f>
        <v>0</v>
      </c>
      <c r="AR235" s="23" t="s">
        <v>144</v>
      </c>
      <c r="AT235" s="23" t="s">
        <v>139</v>
      </c>
      <c r="AU235" s="23" t="s">
        <v>84</v>
      </c>
      <c r="AY235" s="23" t="s">
        <v>137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23" t="s">
        <v>81</v>
      </c>
      <c r="BK235" s="204">
        <f>ROUND(I235*H235,2)</f>
        <v>0</v>
      </c>
      <c r="BL235" s="23" t="s">
        <v>144</v>
      </c>
      <c r="BM235" s="23" t="s">
        <v>655</v>
      </c>
    </row>
    <row r="236" spans="2:65" s="11" customFormat="1" ht="13.5">
      <c r="B236" s="205"/>
      <c r="C236" s="206"/>
      <c r="D236" s="207" t="s">
        <v>146</v>
      </c>
      <c r="E236" s="208" t="s">
        <v>21</v>
      </c>
      <c r="F236" s="209" t="s">
        <v>656</v>
      </c>
      <c r="G236" s="206"/>
      <c r="H236" s="208" t="s">
        <v>21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146</v>
      </c>
      <c r="AU236" s="215" t="s">
        <v>84</v>
      </c>
      <c r="AV236" s="11" t="s">
        <v>81</v>
      </c>
      <c r="AW236" s="11" t="s">
        <v>37</v>
      </c>
      <c r="AX236" s="11" t="s">
        <v>73</v>
      </c>
      <c r="AY236" s="215" t="s">
        <v>137</v>
      </c>
    </row>
    <row r="237" spans="2:65" s="11" customFormat="1" ht="13.5">
      <c r="B237" s="205"/>
      <c r="C237" s="206"/>
      <c r="D237" s="207" t="s">
        <v>146</v>
      </c>
      <c r="E237" s="208" t="s">
        <v>21</v>
      </c>
      <c r="F237" s="209" t="s">
        <v>657</v>
      </c>
      <c r="G237" s="206"/>
      <c r="H237" s="208" t="s">
        <v>21</v>
      </c>
      <c r="I237" s="210"/>
      <c r="J237" s="206"/>
      <c r="K237" s="206"/>
      <c r="L237" s="211"/>
      <c r="M237" s="212"/>
      <c r="N237" s="213"/>
      <c r="O237" s="213"/>
      <c r="P237" s="213"/>
      <c r="Q237" s="213"/>
      <c r="R237" s="213"/>
      <c r="S237" s="213"/>
      <c r="T237" s="214"/>
      <c r="AT237" s="215" t="s">
        <v>146</v>
      </c>
      <c r="AU237" s="215" t="s">
        <v>84</v>
      </c>
      <c r="AV237" s="11" t="s">
        <v>81</v>
      </c>
      <c r="AW237" s="11" t="s">
        <v>37</v>
      </c>
      <c r="AX237" s="11" t="s">
        <v>73</v>
      </c>
      <c r="AY237" s="215" t="s">
        <v>137</v>
      </c>
    </row>
    <row r="238" spans="2:65" s="12" customFormat="1" ht="13.5">
      <c r="B238" s="216"/>
      <c r="C238" s="217"/>
      <c r="D238" s="207" t="s">
        <v>146</v>
      </c>
      <c r="E238" s="218" t="s">
        <v>21</v>
      </c>
      <c r="F238" s="219" t="s">
        <v>658</v>
      </c>
      <c r="G238" s="217"/>
      <c r="H238" s="220">
        <v>232.5</v>
      </c>
      <c r="I238" s="221"/>
      <c r="J238" s="217"/>
      <c r="K238" s="217"/>
      <c r="L238" s="222"/>
      <c r="M238" s="223"/>
      <c r="N238" s="224"/>
      <c r="O238" s="224"/>
      <c r="P238" s="224"/>
      <c r="Q238" s="224"/>
      <c r="R238" s="224"/>
      <c r="S238" s="224"/>
      <c r="T238" s="225"/>
      <c r="AT238" s="226" t="s">
        <v>146</v>
      </c>
      <c r="AU238" s="226" t="s">
        <v>84</v>
      </c>
      <c r="AV238" s="12" t="s">
        <v>84</v>
      </c>
      <c r="AW238" s="12" t="s">
        <v>37</v>
      </c>
      <c r="AX238" s="12" t="s">
        <v>73</v>
      </c>
      <c r="AY238" s="226" t="s">
        <v>137</v>
      </c>
    </row>
    <row r="239" spans="2:65" s="11" customFormat="1" ht="13.5">
      <c r="B239" s="205"/>
      <c r="C239" s="206"/>
      <c r="D239" s="207" t="s">
        <v>146</v>
      </c>
      <c r="E239" s="208" t="s">
        <v>21</v>
      </c>
      <c r="F239" s="209" t="s">
        <v>659</v>
      </c>
      <c r="G239" s="206"/>
      <c r="H239" s="208" t="s">
        <v>21</v>
      </c>
      <c r="I239" s="210"/>
      <c r="J239" s="206"/>
      <c r="K239" s="206"/>
      <c r="L239" s="211"/>
      <c r="M239" s="212"/>
      <c r="N239" s="213"/>
      <c r="O239" s="213"/>
      <c r="P239" s="213"/>
      <c r="Q239" s="213"/>
      <c r="R239" s="213"/>
      <c r="S239" s="213"/>
      <c r="T239" s="214"/>
      <c r="AT239" s="215" t="s">
        <v>146</v>
      </c>
      <c r="AU239" s="215" t="s">
        <v>84</v>
      </c>
      <c r="AV239" s="11" t="s">
        <v>81</v>
      </c>
      <c r="AW239" s="11" t="s">
        <v>37</v>
      </c>
      <c r="AX239" s="11" t="s">
        <v>73</v>
      </c>
      <c r="AY239" s="215" t="s">
        <v>137</v>
      </c>
    </row>
    <row r="240" spans="2:65" s="12" customFormat="1" ht="13.5">
      <c r="B240" s="216"/>
      <c r="C240" s="217"/>
      <c r="D240" s="207" t="s">
        <v>146</v>
      </c>
      <c r="E240" s="218" t="s">
        <v>21</v>
      </c>
      <c r="F240" s="219" t="s">
        <v>660</v>
      </c>
      <c r="G240" s="217"/>
      <c r="H240" s="220">
        <v>42.28</v>
      </c>
      <c r="I240" s="221"/>
      <c r="J240" s="217"/>
      <c r="K240" s="217"/>
      <c r="L240" s="222"/>
      <c r="M240" s="223"/>
      <c r="N240" s="224"/>
      <c r="O240" s="224"/>
      <c r="P240" s="224"/>
      <c r="Q240" s="224"/>
      <c r="R240" s="224"/>
      <c r="S240" s="224"/>
      <c r="T240" s="225"/>
      <c r="AT240" s="226" t="s">
        <v>146</v>
      </c>
      <c r="AU240" s="226" t="s">
        <v>84</v>
      </c>
      <c r="AV240" s="12" t="s">
        <v>84</v>
      </c>
      <c r="AW240" s="12" t="s">
        <v>37</v>
      </c>
      <c r="AX240" s="12" t="s">
        <v>73</v>
      </c>
      <c r="AY240" s="226" t="s">
        <v>137</v>
      </c>
    </row>
    <row r="241" spans="2:65" s="13" customFormat="1" ht="13.5">
      <c r="B241" s="227"/>
      <c r="C241" s="228"/>
      <c r="D241" s="207" t="s">
        <v>146</v>
      </c>
      <c r="E241" s="229" t="s">
        <v>21</v>
      </c>
      <c r="F241" s="230" t="s">
        <v>150</v>
      </c>
      <c r="G241" s="228"/>
      <c r="H241" s="231">
        <v>274.77999999999997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AT241" s="237" t="s">
        <v>146</v>
      </c>
      <c r="AU241" s="237" t="s">
        <v>84</v>
      </c>
      <c r="AV241" s="13" t="s">
        <v>144</v>
      </c>
      <c r="AW241" s="13" t="s">
        <v>37</v>
      </c>
      <c r="AX241" s="13" t="s">
        <v>81</v>
      </c>
      <c r="AY241" s="237" t="s">
        <v>137</v>
      </c>
    </row>
    <row r="242" spans="2:65" s="1" customFormat="1" ht="16.5" customHeight="1">
      <c r="B242" s="41"/>
      <c r="C242" s="238" t="s">
        <v>420</v>
      </c>
      <c r="D242" s="238" t="s">
        <v>199</v>
      </c>
      <c r="E242" s="239" t="s">
        <v>633</v>
      </c>
      <c r="F242" s="240" t="s">
        <v>634</v>
      </c>
      <c r="G242" s="241" t="s">
        <v>157</v>
      </c>
      <c r="H242" s="242">
        <v>7.0990000000000002</v>
      </c>
      <c r="I242" s="243"/>
      <c r="J242" s="244">
        <f>ROUND(I242*H242,2)</f>
        <v>0</v>
      </c>
      <c r="K242" s="240" t="s">
        <v>143</v>
      </c>
      <c r="L242" s="245"/>
      <c r="M242" s="246" t="s">
        <v>21</v>
      </c>
      <c r="N242" s="247" t="s">
        <v>44</v>
      </c>
      <c r="O242" s="42"/>
      <c r="P242" s="202">
        <f>O242*H242</f>
        <v>0</v>
      </c>
      <c r="Q242" s="202">
        <v>1</v>
      </c>
      <c r="R242" s="202">
        <f>Q242*H242</f>
        <v>7.0990000000000002</v>
      </c>
      <c r="S242" s="202">
        <v>0</v>
      </c>
      <c r="T242" s="203">
        <f>S242*H242</f>
        <v>0</v>
      </c>
      <c r="AR242" s="23" t="s">
        <v>192</v>
      </c>
      <c r="AT242" s="23" t="s">
        <v>199</v>
      </c>
      <c r="AU242" s="23" t="s">
        <v>84</v>
      </c>
      <c r="AY242" s="23" t="s">
        <v>137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23" t="s">
        <v>81</v>
      </c>
      <c r="BK242" s="204">
        <f>ROUND(I242*H242,2)</f>
        <v>0</v>
      </c>
      <c r="BL242" s="23" t="s">
        <v>144</v>
      </c>
      <c r="BM242" s="23" t="s">
        <v>661</v>
      </c>
    </row>
    <row r="243" spans="2:65" s="12" customFormat="1" ht="13.5">
      <c r="B243" s="216"/>
      <c r="C243" s="217"/>
      <c r="D243" s="207" t="s">
        <v>146</v>
      </c>
      <c r="E243" s="218" t="s">
        <v>21</v>
      </c>
      <c r="F243" s="219" t="s">
        <v>662</v>
      </c>
      <c r="G243" s="217"/>
      <c r="H243" s="220">
        <v>7.0990000000000002</v>
      </c>
      <c r="I243" s="221"/>
      <c r="J243" s="217"/>
      <c r="K243" s="217"/>
      <c r="L243" s="222"/>
      <c r="M243" s="223"/>
      <c r="N243" s="224"/>
      <c r="O243" s="224"/>
      <c r="P243" s="224"/>
      <c r="Q243" s="224"/>
      <c r="R243" s="224"/>
      <c r="S243" s="224"/>
      <c r="T243" s="225"/>
      <c r="AT243" s="226" t="s">
        <v>146</v>
      </c>
      <c r="AU243" s="226" t="s">
        <v>84</v>
      </c>
      <c r="AV243" s="12" t="s">
        <v>84</v>
      </c>
      <c r="AW243" s="12" t="s">
        <v>37</v>
      </c>
      <c r="AX243" s="12" t="s">
        <v>81</v>
      </c>
      <c r="AY243" s="226" t="s">
        <v>137</v>
      </c>
    </row>
    <row r="244" spans="2:65" s="1" customFormat="1" ht="25.5" customHeight="1">
      <c r="B244" s="41"/>
      <c r="C244" s="193" t="s">
        <v>426</v>
      </c>
      <c r="D244" s="193" t="s">
        <v>139</v>
      </c>
      <c r="E244" s="194" t="s">
        <v>663</v>
      </c>
      <c r="F244" s="195" t="s">
        <v>664</v>
      </c>
      <c r="G244" s="196" t="s">
        <v>142</v>
      </c>
      <c r="H244" s="197">
        <v>4.6500000000000004</v>
      </c>
      <c r="I244" s="198"/>
      <c r="J244" s="199">
        <f>ROUND(I244*H244,2)</f>
        <v>0</v>
      </c>
      <c r="K244" s="195" t="s">
        <v>143</v>
      </c>
      <c r="L244" s="61"/>
      <c r="M244" s="200" t="s">
        <v>21</v>
      </c>
      <c r="N244" s="201" t="s">
        <v>44</v>
      </c>
      <c r="O244" s="42"/>
      <c r="P244" s="202">
        <f>O244*H244</f>
        <v>0</v>
      </c>
      <c r="Q244" s="202">
        <v>2.2563399999999998</v>
      </c>
      <c r="R244" s="202">
        <f>Q244*H244</f>
        <v>10.491980999999999</v>
      </c>
      <c r="S244" s="202">
        <v>0</v>
      </c>
      <c r="T244" s="203">
        <f>S244*H244</f>
        <v>0</v>
      </c>
      <c r="AR244" s="23" t="s">
        <v>144</v>
      </c>
      <c r="AT244" s="23" t="s">
        <v>139</v>
      </c>
      <c r="AU244" s="23" t="s">
        <v>84</v>
      </c>
      <c r="AY244" s="23" t="s">
        <v>137</v>
      </c>
      <c r="BE244" s="204">
        <f>IF(N244="základní",J244,0)</f>
        <v>0</v>
      </c>
      <c r="BF244" s="204">
        <f>IF(N244="snížená",J244,0)</f>
        <v>0</v>
      </c>
      <c r="BG244" s="204">
        <f>IF(N244="zákl. přenesená",J244,0)</f>
        <v>0</v>
      </c>
      <c r="BH244" s="204">
        <f>IF(N244="sníž. přenesená",J244,0)</f>
        <v>0</v>
      </c>
      <c r="BI244" s="204">
        <f>IF(N244="nulová",J244,0)</f>
        <v>0</v>
      </c>
      <c r="BJ244" s="23" t="s">
        <v>81</v>
      </c>
      <c r="BK244" s="204">
        <f>ROUND(I244*H244,2)</f>
        <v>0</v>
      </c>
      <c r="BL244" s="23" t="s">
        <v>144</v>
      </c>
      <c r="BM244" s="23" t="s">
        <v>665</v>
      </c>
    </row>
    <row r="245" spans="2:65" s="11" customFormat="1" ht="13.5">
      <c r="B245" s="205"/>
      <c r="C245" s="206"/>
      <c r="D245" s="207" t="s">
        <v>146</v>
      </c>
      <c r="E245" s="208" t="s">
        <v>21</v>
      </c>
      <c r="F245" s="209" t="s">
        <v>656</v>
      </c>
      <c r="G245" s="206"/>
      <c r="H245" s="208" t="s">
        <v>21</v>
      </c>
      <c r="I245" s="210"/>
      <c r="J245" s="206"/>
      <c r="K245" s="206"/>
      <c r="L245" s="211"/>
      <c r="M245" s="212"/>
      <c r="N245" s="213"/>
      <c r="O245" s="213"/>
      <c r="P245" s="213"/>
      <c r="Q245" s="213"/>
      <c r="R245" s="213"/>
      <c r="S245" s="213"/>
      <c r="T245" s="214"/>
      <c r="AT245" s="215" t="s">
        <v>146</v>
      </c>
      <c r="AU245" s="215" t="s">
        <v>84</v>
      </c>
      <c r="AV245" s="11" t="s">
        <v>81</v>
      </c>
      <c r="AW245" s="11" t="s">
        <v>37</v>
      </c>
      <c r="AX245" s="11" t="s">
        <v>73</v>
      </c>
      <c r="AY245" s="215" t="s">
        <v>137</v>
      </c>
    </row>
    <row r="246" spans="2:65" s="11" customFormat="1" ht="13.5">
      <c r="B246" s="205"/>
      <c r="C246" s="206"/>
      <c r="D246" s="207" t="s">
        <v>146</v>
      </c>
      <c r="E246" s="208" t="s">
        <v>21</v>
      </c>
      <c r="F246" s="209" t="s">
        <v>657</v>
      </c>
      <c r="G246" s="206"/>
      <c r="H246" s="208" t="s">
        <v>21</v>
      </c>
      <c r="I246" s="210"/>
      <c r="J246" s="206"/>
      <c r="K246" s="206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146</v>
      </c>
      <c r="AU246" s="215" t="s">
        <v>84</v>
      </c>
      <c r="AV246" s="11" t="s">
        <v>81</v>
      </c>
      <c r="AW246" s="11" t="s">
        <v>37</v>
      </c>
      <c r="AX246" s="11" t="s">
        <v>73</v>
      </c>
      <c r="AY246" s="215" t="s">
        <v>137</v>
      </c>
    </row>
    <row r="247" spans="2:65" s="12" customFormat="1" ht="13.5">
      <c r="B247" s="216"/>
      <c r="C247" s="217"/>
      <c r="D247" s="207" t="s">
        <v>146</v>
      </c>
      <c r="E247" s="218" t="s">
        <v>21</v>
      </c>
      <c r="F247" s="219" t="s">
        <v>666</v>
      </c>
      <c r="G247" s="217"/>
      <c r="H247" s="220">
        <v>4.6500000000000004</v>
      </c>
      <c r="I247" s="221"/>
      <c r="J247" s="217"/>
      <c r="K247" s="217"/>
      <c r="L247" s="222"/>
      <c r="M247" s="223"/>
      <c r="N247" s="224"/>
      <c r="O247" s="224"/>
      <c r="P247" s="224"/>
      <c r="Q247" s="224"/>
      <c r="R247" s="224"/>
      <c r="S247" s="224"/>
      <c r="T247" s="225"/>
      <c r="AT247" s="226" t="s">
        <v>146</v>
      </c>
      <c r="AU247" s="226" t="s">
        <v>84</v>
      </c>
      <c r="AV247" s="12" t="s">
        <v>84</v>
      </c>
      <c r="AW247" s="12" t="s">
        <v>37</v>
      </c>
      <c r="AX247" s="12" t="s">
        <v>73</v>
      </c>
      <c r="AY247" s="226" t="s">
        <v>137</v>
      </c>
    </row>
    <row r="248" spans="2:65" s="13" customFormat="1" ht="13.5">
      <c r="B248" s="227"/>
      <c r="C248" s="228"/>
      <c r="D248" s="207" t="s">
        <v>146</v>
      </c>
      <c r="E248" s="229" t="s">
        <v>21</v>
      </c>
      <c r="F248" s="230" t="s">
        <v>150</v>
      </c>
      <c r="G248" s="228"/>
      <c r="H248" s="231">
        <v>4.6500000000000004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AT248" s="237" t="s">
        <v>146</v>
      </c>
      <c r="AU248" s="237" t="s">
        <v>84</v>
      </c>
      <c r="AV248" s="13" t="s">
        <v>144</v>
      </c>
      <c r="AW248" s="13" t="s">
        <v>37</v>
      </c>
      <c r="AX248" s="13" t="s">
        <v>81</v>
      </c>
      <c r="AY248" s="237" t="s">
        <v>137</v>
      </c>
    </row>
    <row r="249" spans="2:65" s="1" customFormat="1" ht="16.5" customHeight="1">
      <c r="B249" s="41"/>
      <c r="C249" s="193" t="s">
        <v>431</v>
      </c>
      <c r="D249" s="193" t="s">
        <v>139</v>
      </c>
      <c r="E249" s="194" t="s">
        <v>667</v>
      </c>
      <c r="F249" s="195" t="s">
        <v>668</v>
      </c>
      <c r="G249" s="196" t="s">
        <v>195</v>
      </c>
      <c r="H249" s="197">
        <v>3</v>
      </c>
      <c r="I249" s="198"/>
      <c r="J249" s="199">
        <f>ROUND(I249*H249,2)</f>
        <v>0</v>
      </c>
      <c r="K249" s="195" t="s">
        <v>143</v>
      </c>
      <c r="L249" s="61"/>
      <c r="M249" s="200" t="s">
        <v>21</v>
      </c>
      <c r="N249" s="201" t="s">
        <v>44</v>
      </c>
      <c r="O249" s="42"/>
      <c r="P249" s="202">
        <f>O249*H249</f>
        <v>0</v>
      </c>
      <c r="Q249" s="202">
        <v>1.16E-3</v>
      </c>
      <c r="R249" s="202">
        <f>Q249*H249</f>
        <v>3.48E-3</v>
      </c>
      <c r="S249" s="202">
        <v>0</v>
      </c>
      <c r="T249" s="203">
        <f>S249*H249</f>
        <v>0</v>
      </c>
      <c r="AR249" s="23" t="s">
        <v>144</v>
      </c>
      <c r="AT249" s="23" t="s">
        <v>139</v>
      </c>
      <c r="AU249" s="23" t="s">
        <v>84</v>
      </c>
      <c r="AY249" s="23" t="s">
        <v>137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23" t="s">
        <v>81</v>
      </c>
      <c r="BK249" s="204">
        <f>ROUND(I249*H249,2)</f>
        <v>0</v>
      </c>
      <c r="BL249" s="23" t="s">
        <v>144</v>
      </c>
      <c r="BM249" s="23" t="s">
        <v>669</v>
      </c>
    </row>
    <row r="250" spans="2:65" s="1" customFormat="1" ht="25.5" customHeight="1">
      <c r="B250" s="41"/>
      <c r="C250" s="238" t="s">
        <v>437</v>
      </c>
      <c r="D250" s="238" t="s">
        <v>199</v>
      </c>
      <c r="E250" s="239" t="s">
        <v>670</v>
      </c>
      <c r="F250" s="240" t="s">
        <v>671</v>
      </c>
      <c r="G250" s="241" t="s">
        <v>202</v>
      </c>
      <c r="H250" s="242">
        <v>3</v>
      </c>
      <c r="I250" s="243"/>
      <c r="J250" s="244">
        <f>ROUND(I250*H250,2)</f>
        <v>0</v>
      </c>
      <c r="K250" s="240" t="s">
        <v>21</v>
      </c>
      <c r="L250" s="245"/>
      <c r="M250" s="246" t="s">
        <v>21</v>
      </c>
      <c r="N250" s="247" t="s">
        <v>44</v>
      </c>
      <c r="O250" s="42"/>
      <c r="P250" s="202">
        <f>O250*H250</f>
        <v>0</v>
      </c>
      <c r="Q250" s="202">
        <v>4.2000000000000003E-2</v>
      </c>
      <c r="R250" s="202">
        <f>Q250*H250</f>
        <v>0.126</v>
      </c>
      <c r="S250" s="202">
        <v>0</v>
      </c>
      <c r="T250" s="203">
        <f>S250*H250</f>
        <v>0</v>
      </c>
      <c r="AR250" s="23" t="s">
        <v>192</v>
      </c>
      <c r="AT250" s="23" t="s">
        <v>199</v>
      </c>
      <c r="AU250" s="23" t="s">
        <v>84</v>
      </c>
      <c r="AY250" s="23" t="s">
        <v>137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23" t="s">
        <v>81</v>
      </c>
      <c r="BK250" s="204">
        <f>ROUND(I250*H250,2)</f>
        <v>0</v>
      </c>
      <c r="BL250" s="23" t="s">
        <v>144</v>
      </c>
      <c r="BM250" s="23" t="s">
        <v>672</v>
      </c>
    </row>
    <row r="251" spans="2:65" s="10" customFormat="1" ht="29.85" customHeight="1">
      <c r="B251" s="177"/>
      <c r="C251" s="178"/>
      <c r="D251" s="179" t="s">
        <v>72</v>
      </c>
      <c r="E251" s="191" t="s">
        <v>673</v>
      </c>
      <c r="F251" s="191" t="s">
        <v>674</v>
      </c>
      <c r="G251" s="178"/>
      <c r="H251" s="178"/>
      <c r="I251" s="181"/>
      <c r="J251" s="192">
        <f>BK251</f>
        <v>0</v>
      </c>
      <c r="K251" s="178"/>
      <c r="L251" s="183"/>
      <c r="M251" s="184"/>
      <c r="N251" s="185"/>
      <c r="O251" s="185"/>
      <c r="P251" s="186">
        <f>SUM(P252:P264)</f>
        <v>0</v>
      </c>
      <c r="Q251" s="185"/>
      <c r="R251" s="186">
        <f>SUM(R252:R264)</f>
        <v>0</v>
      </c>
      <c r="S251" s="185"/>
      <c r="T251" s="187">
        <f>SUM(T252:T264)</f>
        <v>0</v>
      </c>
      <c r="AR251" s="188" t="s">
        <v>81</v>
      </c>
      <c r="AT251" s="189" t="s">
        <v>72</v>
      </c>
      <c r="AU251" s="189" t="s">
        <v>81</v>
      </c>
      <c r="AY251" s="188" t="s">
        <v>137</v>
      </c>
      <c r="BK251" s="190">
        <f>SUM(BK252:BK264)</f>
        <v>0</v>
      </c>
    </row>
    <row r="252" spans="2:65" s="1" customFormat="1" ht="16.5" customHeight="1">
      <c r="B252" s="41"/>
      <c r="C252" s="193" t="s">
        <v>441</v>
      </c>
      <c r="D252" s="193" t="s">
        <v>139</v>
      </c>
      <c r="E252" s="194" t="s">
        <v>675</v>
      </c>
      <c r="F252" s="195" t="s">
        <v>676</v>
      </c>
      <c r="G252" s="196" t="s">
        <v>157</v>
      </c>
      <c r="H252" s="197">
        <v>120.828</v>
      </c>
      <c r="I252" s="198"/>
      <c r="J252" s="199">
        <f>ROUND(I252*H252,2)</f>
        <v>0</v>
      </c>
      <c r="K252" s="195" t="s">
        <v>143</v>
      </c>
      <c r="L252" s="61"/>
      <c r="M252" s="200" t="s">
        <v>21</v>
      </c>
      <c r="N252" s="201" t="s">
        <v>44</v>
      </c>
      <c r="O252" s="42"/>
      <c r="P252" s="202">
        <f>O252*H252</f>
        <v>0</v>
      </c>
      <c r="Q252" s="202">
        <v>0</v>
      </c>
      <c r="R252" s="202">
        <f>Q252*H252</f>
        <v>0</v>
      </c>
      <c r="S252" s="202">
        <v>0</v>
      </c>
      <c r="T252" s="203">
        <f>S252*H252</f>
        <v>0</v>
      </c>
      <c r="AR252" s="23" t="s">
        <v>144</v>
      </c>
      <c r="AT252" s="23" t="s">
        <v>139</v>
      </c>
      <c r="AU252" s="23" t="s">
        <v>84</v>
      </c>
      <c r="AY252" s="23" t="s">
        <v>137</v>
      </c>
      <c r="BE252" s="204">
        <f>IF(N252="základní",J252,0)</f>
        <v>0</v>
      </c>
      <c r="BF252" s="204">
        <f>IF(N252="snížená",J252,0)</f>
        <v>0</v>
      </c>
      <c r="BG252" s="204">
        <f>IF(N252="zákl. přenesená",J252,0)</f>
        <v>0</v>
      </c>
      <c r="BH252" s="204">
        <f>IF(N252="sníž. přenesená",J252,0)</f>
        <v>0</v>
      </c>
      <c r="BI252" s="204">
        <f>IF(N252="nulová",J252,0)</f>
        <v>0</v>
      </c>
      <c r="BJ252" s="23" t="s">
        <v>81</v>
      </c>
      <c r="BK252" s="204">
        <f>ROUND(I252*H252,2)</f>
        <v>0</v>
      </c>
      <c r="BL252" s="23" t="s">
        <v>144</v>
      </c>
      <c r="BM252" s="23" t="s">
        <v>677</v>
      </c>
    </row>
    <row r="253" spans="2:65" s="1" customFormat="1" ht="16.5" customHeight="1">
      <c r="B253" s="41"/>
      <c r="C253" s="193" t="s">
        <v>447</v>
      </c>
      <c r="D253" s="193" t="s">
        <v>139</v>
      </c>
      <c r="E253" s="194" t="s">
        <v>678</v>
      </c>
      <c r="F253" s="195" t="s">
        <v>679</v>
      </c>
      <c r="G253" s="196" t="s">
        <v>157</v>
      </c>
      <c r="H253" s="197">
        <v>1691.5920000000001</v>
      </c>
      <c r="I253" s="198"/>
      <c r="J253" s="199">
        <f>ROUND(I253*H253,2)</f>
        <v>0</v>
      </c>
      <c r="K253" s="195" t="s">
        <v>143</v>
      </c>
      <c r="L253" s="61"/>
      <c r="M253" s="200" t="s">
        <v>21</v>
      </c>
      <c r="N253" s="201" t="s">
        <v>44</v>
      </c>
      <c r="O253" s="42"/>
      <c r="P253" s="202">
        <f>O253*H253</f>
        <v>0</v>
      </c>
      <c r="Q253" s="202">
        <v>0</v>
      </c>
      <c r="R253" s="202">
        <f>Q253*H253</f>
        <v>0</v>
      </c>
      <c r="S253" s="202">
        <v>0</v>
      </c>
      <c r="T253" s="203">
        <f>S253*H253</f>
        <v>0</v>
      </c>
      <c r="AR253" s="23" t="s">
        <v>144</v>
      </c>
      <c r="AT253" s="23" t="s">
        <v>139</v>
      </c>
      <c r="AU253" s="23" t="s">
        <v>84</v>
      </c>
      <c r="AY253" s="23" t="s">
        <v>137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23" t="s">
        <v>81</v>
      </c>
      <c r="BK253" s="204">
        <f>ROUND(I253*H253,2)</f>
        <v>0</v>
      </c>
      <c r="BL253" s="23" t="s">
        <v>144</v>
      </c>
      <c r="BM253" s="23" t="s">
        <v>680</v>
      </c>
    </row>
    <row r="254" spans="2:65" s="11" customFormat="1" ht="13.5">
      <c r="B254" s="205"/>
      <c r="C254" s="206"/>
      <c r="D254" s="207" t="s">
        <v>146</v>
      </c>
      <c r="E254" s="208" t="s">
        <v>21</v>
      </c>
      <c r="F254" s="209" t="s">
        <v>681</v>
      </c>
      <c r="G254" s="206"/>
      <c r="H254" s="208" t="s">
        <v>21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146</v>
      </c>
      <c r="AU254" s="215" t="s">
        <v>84</v>
      </c>
      <c r="AV254" s="11" t="s">
        <v>81</v>
      </c>
      <c r="AW254" s="11" t="s">
        <v>37</v>
      </c>
      <c r="AX254" s="11" t="s">
        <v>73</v>
      </c>
      <c r="AY254" s="215" t="s">
        <v>137</v>
      </c>
    </row>
    <row r="255" spans="2:65" s="12" customFormat="1" ht="13.5">
      <c r="B255" s="216"/>
      <c r="C255" s="217"/>
      <c r="D255" s="207" t="s">
        <v>146</v>
      </c>
      <c r="E255" s="218" t="s">
        <v>21</v>
      </c>
      <c r="F255" s="219" t="s">
        <v>682</v>
      </c>
      <c r="G255" s="217"/>
      <c r="H255" s="220">
        <v>1691.5920000000001</v>
      </c>
      <c r="I255" s="221"/>
      <c r="J255" s="217"/>
      <c r="K255" s="217"/>
      <c r="L255" s="222"/>
      <c r="M255" s="223"/>
      <c r="N255" s="224"/>
      <c r="O255" s="224"/>
      <c r="P255" s="224"/>
      <c r="Q255" s="224"/>
      <c r="R255" s="224"/>
      <c r="S255" s="224"/>
      <c r="T255" s="225"/>
      <c r="AT255" s="226" t="s">
        <v>146</v>
      </c>
      <c r="AU255" s="226" t="s">
        <v>84</v>
      </c>
      <c r="AV255" s="12" t="s">
        <v>84</v>
      </c>
      <c r="AW255" s="12" t="s">
        <v>37</v>
      </c>
      <c r="AX255" s="12" t="s">
        <v>81</v>
      </c>
      <c r="AY255" s="226" t="s">
        <v>137</v>
      </c>
    </row>
    <row r="256" spans="2:65" s="1" customFormat="1" ht="25.5" customHeight="1">
      <c r="B256" s="41"/>
      <c r="C256" s="193" t="s">
        <v>453</v>
      </c>
      <c r="D256" s="193" t="s">
        <v>139</v>
      </c>
      <c r="E256" s="194" t="s">
        <v>683</v>
      </c>
      <c r="F256" s="195" t="s">
        <v>684</v>
      </c>
      <c r="G256" s="196" t="s">
        <v>157</v>
      </c>
      <c r="H256" s="197">
        <v>11.268000000000001</v>
      </c>
      <c r="I256" s="198"/>
      <c r="J256" s="199">
        <f>ROUND(I256*H256,2)</f>
        <v>0</v>
      </c>
      <c r="K256" s="195" t="s">
        <v>143</v>
      </c>
      <c r="L256" s="61"/>
      <c r="M256" s="200" t="s">
        <v>21</v>
      </c>
      <c r="N256" s="201" t="s">
        <v>44</v>
      </c>
      <c r="O256" s="42"/>
      <c r="P256" s="202">
        <f>O256*H256</f>
        <v>0</v>
      </c>
      <c r="Q256" s="202">
        <v>0</v>
      </c>
      <c r="R256" s="202">
        <f>Q256*H256</f>
        <v>0</v>
      </c>
      <c r="S256" s="202">
        <v>0</v>
      </c>
      <c r="T256" s="203">
        <f>S256*H256</f>
        <v>0</v>
      </c>
      <c r="AR256" s="23" t="s">
        <v>144</v>
      </c>
      <c r="AT256" s="23" t="s">
        <v>139</v>
      </c>
      <c r="AU256" s="23" t="s">
        <v>84</v>
      </c>
      <c r="AY256" s="23" t="s">
        <v>137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23" t="s">
        <v>81</v>
      </c>
      <c r="BK256" s="204">
        <f>ROUND(I256*H256,2)</f>
        <v>0</v>
      </c>
      <c r="BL256" s="23" t="s">
        <v>144</v>
      </c>
      <c r="BM256" s="23" t="s">
        <v>685</v>
      </c>
    </row>
    <row r="257" spans="2:65" s="11" customFormat="1" ht="13.5">
      <c r="B257" s="205"/>
      <c r="C257" s="206"/>
      <c r="D257" s="207" t="s">
        <v>146</v>
      </c>
      <c r="E257" s="208" t="s">
        <v>21</v>
      </c>
      <c r="F257" s="209" t="s">
        <v>686</v>
      </c>
      <c r="G257" s="206"/>
      <c r="H257" s="208" t="s">
        <v>21</v>
      </c>
      <c r="I257" s="210"/>
      <c r="J257" s="206"/>
      <c r="K257" s="206"/>
      <c r="L257" s="211"/>
      <c r="M257" s="212"/>
      <c r="N257" s="213"/>
      <c r="O257" s="213"/>
      <c r="P257" s="213"/>
      <c r="Q257" s="213"/>
      <c r="R257" s="213"/>
      <c r="S257" s="213"/>
      <c r="T257" s="214"/>
      <c r="AT257" s="215" t="s">
        <v>146</v>
      </c>
      <c r="AU257" s="215" t="s">
        <v>84</v>
      </c>
      <c r="AV257" s="11" t="s">
        <v>81</v>
      </c>
      <c r="AW257" s="11" t="s">
        <v>37</v>
      </c>
      <c r="AX257" s="11" t="s">
        <v>73</v>
      </c>
      <c r="AY257" s="215" t="s">
        <v>137</v>
      </c>
    </row>
    <row r="258" spans="2:65" s="12" customFormat="1" ht="13.5">
      <c r="B258" s="216"/>
      <c r="C258" s="217"/>
      <c r="D258" s="207" t="s">
        <v>146</v>
      </c>
      <c r="E258" s="218" t="s">
        <v>21</v>
      </c>
      <c r="F258" s="219" t="s">
        <v>687</v>
      </c>
      <c r="G258" s="217"/>
      <c r="H258" s="220">
        <v>11.268000000000001</v>
      </c>
      <c r="I258" s="221"/>
      <c r="J258" s="217"/>
      <c r="K258" s="217"/>
      <c r="L258" s="222"/>
      <c r="M258" s="223"/>
      <c r="N258" s="224"/>
      <c r="O258" s="224"/>
      <c r="P258" s="224"/>
      <c r="Q258" s="224"/>
      <c r="R258" s="224"/>
      <c r="S258" s="224"/>
      <c r="T258" s="225"/>
      <c r="AT258" s="226" t="s">
        <v>146</v>
      </c>
      <c r="AU258" s="226" t="s">
        <v>84</v>
      </c>
      <c r="AV258" s="12" t="s">
        <v>84</v>
      </c>
      <c r="AW258" s="12" t="s">
        <v>37</v>
      </c>
      <c r="AX258" s="12" t="s">
        <v>81</v>
      </c>
      <c r="AY258" s="226" t="s">
        <v>137</v>
      </c>
    </row>
    <row r="259" spans="2:65" s="1" customFormat="1" ht="25.5" customHeight="1">
      <c r="B259" s="41"/>
      <c r="C259" s="193" t="s">
        <v>458</v>
      </c>
      <c r="D259" s="193" t="s">
        <v>139</v>
      </c>
      <c r="E259" s="194" t="s">
        <v>688</v>
      </c>
      <c r="F259" s="195" t="s">
        <v>689</v>
      </c>
      <c r="G259" s="196" t="s">
        <v>157</v>
      </c>
      <c r="H259" s="197">
        <v>36.520000000000003</v>
      </c>
      <c r="I259" s="198"/>
      <c r="J259" s="199">
        <f>ROUND(I259*H259,2)</f>
        <v>0</v>
      </c>
      <c r="K259" s="195" t="s">
        <v>143</v>
      </c>
      <c r="L259" s="61"/>
      <c r="M259" s="200" t="s">
        <v>21</v>
      </c>
      <c r="N259" s="201" t="s">
        <v>44</v>
      </c>
      <c r="O259" s="42"/>
      <c r="P259" s="202">
        <f>O259*H259</f>
        <v>0</v>
      </c>
      <c r="Q259" s="202">
        <v>0</v>
      </c>
      <c r="R259" s="202">
        <f>Q259*H259</f>
        <v>0</v>
      </c>
      <c r="S259" s="202">
        <v>0</v>
      </c>
      <c r="T259" s="203">
        <f>S259*H259</f>
        <v>0</v>
      </c>
      <c r="AR259" s="23" t="s">
        <v>144</v>
      </c>
      <c r="AT259" s="23" t="s">
        <v>139</v>
      </c>
      <c r="AU259" s="23" t="s">
        <v>84</v>
      </c>
      <c r="AY259" s="23" t="s">
        <v>137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23" t="s">
        <v>81</v>
      </c>
      <c r="BK259" s="204">
        <f>ROUND(I259*H259,2)</f>
        <v>0</v>
      </c>
      <c r="BL259" s="23" t="s">
        <v>144</v>
      </c>
      <c r="BM259" s="23" t="s">
        <v>690</v>
      </c>
    </row>
    <row r="260" spans="2:65" s="11" customFormat="1" ht="13.5">
      <c r="B260" s="205"/>
      <c r="C260" s="206"/>
      <c r="D260" s="207" t="s">
        <v>146</v>
      </c>
      <c r="E260" s="208" t="s">
        <v>21</v>
      </c>
      <c r="F260" s="209" t="s">
        <v>691</v>
      </c>
      <c r="G260" s="206"/>
      <c r="H260" s="208" t="s">
        <v>21</v>
      </c>
      <c r="I260" s="210"/>
      <c r="J260" s="206"/>
      <c r="K260" s="206"/>
      <c r="L260" s="211"/>
      <c r="M260" s="212"/>
      <c r="N260" s="213"/>
      <c r="O260" s="213"/>
      <c r="P260" s="213"/>
      <c r="Q260" s="213"/>
      <c r="R260" s="213"/>
      <c r="S260" s="213"/>
      <c r="T260" s="214"/>
      <c r="AT260" s="215" t="s">
        <v>146</v>
      </c>
      <c r="AU260" s="215" t="s">
        <v>84</v>
      </c>
      <c r="AV260" s="11" t="s">
        <v>81</v>
      </c>
      <c r="AW260" s="11" t="s">
        <v>37</v>
      </c>
      <c r="AX260" s="11" t="s">
        <v>73</v>
      </c>
      <c r="AY260" s="215" t="s">
        <v>137</v>
      </c>
    </row>
    <row r="261" spans="2:65" s="12" customFormat="1" ht="13.5">
      <c r="B261" s="216"/>
      <c r="C261" s="217"/>
      <c r="D261" s="207" t="s">
        <v>146</v>
      </c>
      <c r="E261" s="218" t="s">
        <v>21</v>
      </c>
      <c r="F261" s="219" t="s">
        <v>692</v>
      </c>
      <c r="G261" s="217"/>
      <c r="H261" s="220">
        <v>36.520000000000003</v>
      </c>
      <c r="I261" s="221"/>
      <c r="J261" s="217"/>
      <c r="K261" s="217"/>
      <c r="L261" s="222"/>
      <c r="M261" s="223"/>
      <c r="N261" s="224"/>
      <c r="O261" s="224"/>
      <c r="P261" s="224"/>
      <c r="Q261" s="224"/>
      <c r="R261" s="224"/>
      <c r="S261" s="224"/>
      <c r="T261" s="225"/>
      <c r="AT261" s="226" t="s">
        <v>146</v>
      </c>
      <c r="AU261" s="226" t="s">
        <v>84</v>
      </c>
      <c r="AV261" s="12" t="s">
        <v>84</v>
      </c>
      <c r="AW261" s="12" t="s">
        <v>37</v>
      </c>
      <c r="AX261" s="12" t="s">
        <v>81</v>
      </c>
      <c r="AY261" s="226" t="s">
        <v>137</v>
      </c>
    </row>
    <row r="262" spans="2:65" s="1" customFormat="1" ht="25.5" customHeight="1">
      <c r="B262" s="41"/>
      <c r="C262" s="193" t="s">
        <v>464</v>
      </c>
      <c r="D262" s="193" t="s">
        <v>139</v>
      </c>
      <c r="E262" s="194" t="s">
        <v>693</v>
      </c>
      <c r="F262" s="195" t="s">
        <v>694</v>
      </c>
      <c r="G262" s="196" t="s">
        <v>157</v>
      </c>
      <c r="H262" s="197">
        <v>73.040000000000006</v>
      </c>
      <c r="I262" s="198"/>
      <c r="J262" s="199">
        <f>ROUND(I262*H262,2)</f>
        <v>0</v>
      </c>
      <c r="K262" s="195" t="s">
        <v>143</v>
      </c>
      <c r="L262" s="61"/>
      <c r="M262" s="200" t="s">
        <v>21</v>
      </c>
      <c r="N262" s="201" t="s">
        <v>44</v>
      </c>
      <c r="O262" s="42"/>
      <c r="P262" s="202">
        <f>O262*H262</f>
        <v>0</v>
      </c>
      <c r="Q262" s="202">
        <v>0</v>
      </c>
      <c r="R262" s="202">
        <f>Q262*H262</f>
        <v>0</v>
      </c>
      <c r="S262" s="202">
        <v>0</v>
      </c>
      <c r="T262" s="203">
        <f>S262*H262</f>
        <v>0</v>
      </c>
      <c r="AR262" s="23" t="s">
        <v>144</v>
      </c>
      <c r="AT262" s="23" t="s">
        <v>139</v>
      </c>
      <c r="AU262" s="23" t="s">
        <v>84</v>
      </c>
      <c r="AY262" s="23" t="s">
        <v>137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23" t="s">
        <v>81</v>
      </c>
      <c r="BK262" s="204">
        <f>ROUND(I262*H262,2)</f>
        <v>0</v>
      </c>
      <c r="BL262" s="23" t="s">
        <v>144</v>
      </c>
      <c r="BM262" s="23" t="s">
        <v>695</v>
      </c>
    </row>
    <row r="263" spans="2:65" s="11" customFormat="1" ht="13.5">
      <c r="B263" s="205"/>
      <c r="C263" s="206"/>
      <c r="D263" s="207" t="s">
        <v>146</v>
      </c>
      <c r="E263" s="208" t="s">
        <v>21</v>
      </c>
      <c r="F263" s="209" t="s">
        <v>696</v>
      </c>
      <c r="G263" s="206"/>
      <c r="H263" s="208" t="s">
        <v>21</v>
      </c>
      <c r="I263" s="210"/>
      <c r="J263" s="206"/>
      <c r="K263" s="206"/>
      <c r="L263" s="211"/>
      <c r="M263" s="212"/>
      <c r="N263" s="213"/>
      <c r="O263" s="213"/>
      <c r="P263" s="213"/>
      <c r="Q263" s="213"/>
      <c r="R263" s="213"/>
      <c r="S263" s="213"/>
      <c r="T263" s="214"/>
      <c r="AT263" s="215" t="s">
        <v>146</v>
      </c>
      <c r="AU263" s="215" t="s">
        <v>84</v>
      </c>
      <c r="AV263" s="11" t="s">
        <v>81</v>
      </c>
      <c r="AW263" s="11" t="s">
        <v>37</v>
      </c>
      <c r="AX263" s="11" t="s">
        <v>73</v>
      </c>
      <c r="AY263" s="215" t="s">
        <v>137</v>
      </c>
    </row>
    <row r="264" spans="2:65" s="12" customFormat="1" ht="13.5">
      <c r="B264" s="216"/>
      <c r="C264" s="217"/>
      <c r="D264" s="207" t="s">
        <v>146</v>
      </c>
      <c r="E264" s="218" t="s">
        <v>21</v>
      </c>
      <c r="F264" s="219" t="s">
        <v>697</v>
      </c>
      <c r="G264" s="217"/>
      <c r="H264" s="220">
        <v>73.040000000000006</v>
      </c>
      <c r="I264" s="221"/>
      <c r="J264" s="217"/>
      <c r="K264" s="217"/>
      <c r="L264" s="222"/>
      <c r="M264" s="223"/>
      <c r="N264" s="224"/>
      <c r="O264" s="224"/>
      <c r="P264" s="224"/>
      <c r="Q264" s="224"/>
      <c r="R264" s="224"/>
      <c r="S264" s="224"/>
      <c r="T264" s="225"/>
      <c r="AT264" s="226" t="s">
        <v>146</v>
      </c>
      <c r="AU264" s="226" t="s">
        <v>84</v>
      </c>
      <c r="AV264" s="12" t="s">
        <v>84</v>
      </c>
      <c r="AW264" s="12" t="s">
        <v>37</v>
      </c>
      <c r="AX264" s="12" t="s">
        <v>81</v>
      </c>
      <c r="AY264" s="226" t="s">
        <v>137</v>
      </c>
    </row>
    <row r="265" spans="2:65" s="10" customFormat="1" ht="29.85" customHeight="1">
      <c r="B265" s="177"/>
      <c r="C265" s="178"/>
      <c r="D265" s="179" t="s">
        <v>72</v>
      </c>
      <c r="E265" s="191" t="s">
        <v>321</v>
      </c>
      <c r="F265" s="191" t="s">
        <v>322</v>
      </c>
      <c r="G265" s="178"/>
      <c r="H265" s="178"/>
      <c r="I265" s="181"/>
      <c r="J265" s="192">
        <f>BK265</f>
        <v>0</v>
      </c>
      <c r="K265" s="178"/>
      <c r="L265" s="183"/>
      <c r="M265" s="184"/>
      <c r="N265" s="185"/>
      <c r="O265" s="185"/>
      <c r="P265" s="186">
        <f>P266</f>
        <v>0</v>
      </c>
      <c r="Q265" s="185"/>
      <c r="R265" s="186">
        <f>R266</f>
        <v>0</v>
      </c>
      <c r="S265" s="185"/>
      <c r="T265" s="187">
        <f>T266</f>
        <v>0</v>
      </c>
      <c r="AR265" s="188" t="s">
        <v>81</v>
      </c>
      <c r="AT265" s="189" t="s">
        <v>72</v>
      </c>
      <c r="AU265" s="189" t="s">
        <v>81</v>
      </c>
      <c r="AY265" s="188" t="s">
        <v>137</v>
      </c>
      <c r="BK265" s="190">
        <f>BK266</f>
        <v>0</v>
      </c>
    </row>
    <row r="266" spans="2:65" s="1" customFormat="1" ht="25.5" customHeight="1">
      <c r="B266" s="41"/>
      <c r="C266" s="193" t="s">
        <v>698</v>
      </c>
      <c r="D266" s="193" t="s">
        <v>139</v>
      </c>
      <c r="E266" s="194" t="s">
        <v>699</v>
      </c>
      <c r="F266" s="195" t="s">
        <v>700</v>
      </c>
      <c r="G266" s="196" t="s">
        <v>157</v>
      </c>
      <c r="H266" s="197">
        <v>100.086</v>
      </c>
      <c r="I266" s="198"/>
      <c r="J266" s="199">
        <f>ROUND(I266*H266,2)</f>
        <v>0</v>
      </c>
      <c r="K266" s="195" t="s">
        <v>143</v>
      </c>
      <c r="L266" s="61"/>
      <c r="M266" s="200" t="s">
        <v>21</v>
      </c>
      <c r="N266" s="251" t="s">
        <v>44</v>
      </c>
      <c r="O266" s="252"/>
      <c r="P266" s="253">
        <f>O266*H266</f>
        <v>0</v>
      </c>
      <c r="Q266" s="253">
        <v>0</v>
      </c>
      <c r="R266" s="253">
        <f>Q266*H266</f>
        <v>0</v>
      </c>
      <c r="S266" s="253">
        <v>0</v>
      </c>
      <c r="T266" s="254">
        <f>S266*H266</f>
        <v>0</v>
      </c>
      <c r="AR266" s="23" t="s">
        <v>144</v>
      </c>
      <c r="AT266" s="23" t="s">
        <v>139</v>
      </c>
      <c r="AU266" s="23" t="s">
        <v>84</v>
      </c>
      <c r="AY266" s="23" t="s">
        <v>137</v>
      </c>
      <c r="BE266" s="204">
        <f>IF(N266="základní",J266,0)</f>
        <v>0</v>
      </c>
      <c r="BF266" s="204">
        <f>IF(N266="snížená",J266,0)</f>
        <v>0</v>
      </c>
      <c r="BG266" s="204">
        <f>IF(N266="zákl. přenesená",J266,0)</f>
        <v>0</v>
      </c>
      <c r="BH266" s="204">
        <f>IF(N266="sníž. přenesená",J266,0)</f>
        <v>0</v>
      </c>
      <c r="BI266" s="204">
        <f>IF(N266="nulová",J266,0)</f>
        <v>0</v>
      </c>
      <c r="BJ266" s="23" t="s">
        <v>81</v>
      </c>
      <c r="BK266" s="204">
        <f>ROUND(I266*H266,2)</f>
        <v>0</v>
      </c>
      <c r="BL266" s="23" t="s">
        <v>144</v>
      </c>
      <c r="BM266" s="23" t="s">
        <v>701</v>
      </c>
    </row>
    <row r="267" spans="2:65" s="1" customFormat="1" ht="6.95" customHeight="1">
      <c r="B267" s="56"/>
      <c r="C267" s="57"/>
      <c r="D267" s="57"/>
      <c r="E267" s="57"/>
      <c r="F267" s="57"/>
      <c r="G267" s="57"/>
      <c r="H267" s="57"/>
      <c r="I267" s="140"/>
      <c r="J267" s="57"/>
      <c r="K267" s="57"/>
      <c r="L267" s="61"/>
    </row>
  </sheetData>
  <sheetProtection algorithmName="SHA-512" hashValue="zwcZmuO+h//7hHTTzQdTWUjyUMqcN6hrpk8TFxof5/mJ3dN1irXofC/rvLDJHSgwN4f+TZP/BvLSP9v+1Nuclg==" saltValue="0pmT3EMDPdSTI8sI/HuytsyUwuGdaytxzT/M3WG47pwEe1rHuwSVBMfh+VYqC+EP0Gb1FySPtW393sEJ5Ff3jw==" spinCount="100000" sheet="1" objects="1" scenarios="1" formatColumns="0" formatRows="0" autoFilter="0"/>
  <autoFilter ref="C83:K266" xr:uid="{00000000-0009-0000-0000-000002000000}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3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R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2"/>
      <c r="C1" s="112"/>
      <c r="D1" s="113" t="s">
        <v>1</v>
      </c>
      <c r="E1" s="112"/>
      <c r="F1" s="114" t="s">
        <v>91</v>
      </c>
      <c r="G1" s="379" t="s">
        <v>92</v>
      </c>
      <c r="H1" s="379"/>
      <c r="I1" s="115"/>
      <c r="J1" s="114" t="s">
        <v>93</v>
      </c>
      <c r="K1" s="113" t="s">
        <v>94</v>
      </c>
      <c r="L1" s="114" t="s">
        <v>95</v>
      </c>
      <c r="M1" s="114"/>
      <c r="N1" s="114"/>
      <c r="O1" s="114"/>
      <c r="P1" s="114"/>
      <c r="Q1" s="114"/>
      <c r="R1" s="114"/>
      <c r="S1" s="114"/>
      <c r="T1" s="11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90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6"/>
      <c r="J3" s="25"/>
      <c r="K3" s="26"/>
      <c r="AT3" s="23" t="s">
        <v>84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7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7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7"/>
      <c r="J6" s="28"/>
      <c r="K6" s="30"/>
    </row>
    <row r="7" spans="1:70" ht="16.5" customHeight="1">
      <c r="B7" s="27"/>
      <c r="C7" s="28"/>
      <c r="D7" s="28"/>
      <c r="E7" s="371" t="str">
        <f>'Rekapitulace stavby'!K6</f>
        <v>Kolumbarium Šternberk</v>
      </c>
      <c r="F7" s="372"/>
      <c r="G7" s="372"/>
      <c r="H7" s="372"/>
      <c r="I7" s="117"/>
      <c r="J7" s="28"/>
      <c r="K7" s="30"/>
    </row>
    <row r="8" spans="1:70" s="1" customFormat="1">
      <c r="B8" s="41"/>
      <c r="C8" s="42"/>
      <c r="D8" s="36" t="s">
        <v>97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73" t="s">
        <v>702</v>
      </c>
      <c r="F9" s="374"/>
      <c r="G9" s="374"/>
      <c r="H9" s="374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6" t="s">
        <v>20</v>
      </c>
      <c r="E11" s="42"/>
      <c r="F11" s="34" t="s">
        <v>83</v>
      </c>
      <c r="G11" s="42"/>
      <c r="H11" s="42"/>
      <c r="I11" s="119" t="s">
        <v>22</v>
      </c>
      <c r="J11" s="34" t="s">
        <v>21</v>
      </c>
      <c r="K11" s="45"/>
    </row>
    <row r="12" spans="1:70" s="1" customFormat="1" ht="14.45" customHeight="1">
      <c r="B12" s="41"/>
      <c r="C12" s="42"/>
      <c r="D12" s="36" t="s">
        <v>23</v>
      </c>
      <c r="E12" s="42"/>
      <c r="F12" s="34" t="s">
        <v>24</v>
      </c>
      <c r="G12" s="42"/>
      <c r="H12" s="42"/>
      <c r="I12" s="119" t="s">
        <v>25</v>
      </c>
      <c r="J12" s="120" t="str">
        <f>'Rekapitulace stavby'!AN8</f>
        <v>30. 5. 2018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6" t="s">
        <v>29</v>
      </c>
      <c r="E14" s="42"/>
      <c r="F14" s="42"/>
      <c r="G14" s="42"/>
      <c r="H14" s="42"/>
      <c r="I14" s="119" t="s">
        <v>30</v>
      </c>
      <c r="J14" s="34" t="s">
        <v>21</v>
      </c>
      <c r="K14" s="45"/>
    </row>
    <row r="15" spans="1:70" s="1" customFormat="1" ht="18" customHeight="1">
      <c r="B15" s="41"/>
      <c r="C15" s="42"/>
      <c r="D15" s="42"/>
      <c r="E15" s="34" t="s">
        <v>31</v>
      </c>
      <c r="F15" s="42"/>
      <c r="G15" s="42"/>
      <c r="H15" s="42"/>
      <c r="I15" s="119" t="s">
        <v>32</v>
      </c>
      <c r="J15" s="34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6" t="s">
        <v>33</v>
      </c>
      <c r="E17" s="42"/>
      <c r="F17" s="42"/>
      <c r="G17" s="42"/>
      <c r="H17" s="42"/>
      <c r="I17" s="119" t="s">
        <v>30</v>
      </c>
      <c r="J17" s="34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4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32</v>
      </c>
      <c r="J18" s="34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6" t="s">
        <v>35</v>
      </c>
      <c r="E20" s="42"/>
      <c r="F20" s="42"/>
      <c r="G20" s="42"/>
      <c r="H20" s="42"/>
      <c r="I20" s="119" t="s">
        <v>30</v>
      </c>
      <c r="J20" s="34" t="s">
        <v>21</v>
      </c>
      <c r="K20" s="45"/>
    </row>
    <row r="21" spans="2:11" s="1" customFormat="1" ht="18" customHeight="1">
      <c r="B21" s="41"/>
      <c r="C21" s="42"/>
      <c r="D21" s="42"/>
      <c r="E21" s="34" t="s">
        <v>36</v>
      </c>
      <c r="F21" s="42"/>
      <c r="G21" s="42"/>
      <c r="H21" s="42"/>
      <c r="I21" s="119" t="s">
        <v>32</v>
      </c>
      <c r="J21" s="34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6" t="s">
        <v>38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2"/>
      <c r="C24" s="123"/>
      <c r="D24" s="123"/>
      <c r="E24" s="340" t="s">
        <v>21</v>
      </c>
      <c r="F24" s="340"/>
      <c r="G24" s="340"/>
      <c r="H24" s="340"/>
      <c r="I24" s="124"/>
      <c r="J24" s="123"/>
      <c r="K24" s="125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6"/>
      <c r="J26" s="85"/>
      <c r="K26" s="127"/>
    </row>
    <row r="27" spans="2:11" s="1" customFormat="1" ht="25.35" customHeight="1">
      <c r="B27" s="41"/>
      <c r="C27" s="42"/>
      <c r="D27" s="128" t="s">
        <v>39</v>
      </c>
      <c r="E27" s="42"/>
      <c r="F27" s="42"/>
      <c r="G27" s="42"/>
      <c r="H27" s="42"/>
      <c r="I27" s="118"/>
      <c r="J27" s="129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6"/>
      <c r="J28" s="85"/>
      <c r="K28" s="127"/>
    </row>
    <row r="29" spans="2:11" s="1" customFormat="1" ht="14.45" customHeight="1">
      <c r="B29" s="41"/>
      <c r="C29" s="42"/>
      <c r="D29" s="42"/>
      <c r="E29" s="42"/>
      <c r="F29" s="46" t="s">
        <v>41</v>
      </c>
      <c r="G29" s="42"/>
      <c r="H29" s="42"/>
      <c r="I29" s="130" t="s">
        <v>40</v>
      </c>
      <c r="J29" s="46" t="s">
        <v>42</v>
      </c>
      <c r="K29" s="45"/>
    </row>
    <row r="30" spans="2:11" s="1" customFormat="1" ht="14.45" customHeight="1">
      <c r="B30" s="41"/>
      <c r="C30" s="42"/>
      <c r="D30" s="49" t="s">
        <v>43</v>
      </c>
      <c r="E30" s="49" t="s">
        <v>44</v>
      </c>
      <c r="F30" s="131">
        <f>ROUND(SUM(BE77:BE79), 2)</f>
        <v>0</v>
      </c>
      <c r="G30" s="42"/>
      <c r="H30" s="42"/>
      <c r="I30" s="132">
        <v>0.21</v>
      </c>
      <c r="J30" s="131">
        <f>ROUND(ROUND((SUM(BE77:BE79)),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45</v>
      </c>
      <c r="F31" s="131">
        <f>ROUND(SUM(BF77:BF79), 2)</f>
        <v>0</v>
      </c>
      <c r="G31" s="42"/>
      <c r="H31" s="42"/>
      <c r="I31" s="132">
        <v>0.15</v>
      </c>
      <c r="J31" s="131">
        <f>ROUND(ROUND((SUM(BF77:BF79)),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46</v>
      </c>
      <c r="F32" s="131">
        <f>ROUND(SUM(BG77:BG79), 2)</f>
        <v>0</v>
      </c>
      <c r="G32" s="42"/>
      <c r="H32" s="42"/>
      <c r="I32" s="132">
        <v>0.21</v>
      </c>
      <c r="J32" s="131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47</v>
      </c>
      <c r="F33" s="131">
        <f>ROUND(SUM(BH77:BH79), 2)</f>
        <v>0</v>
      </c>
      <c r="G33" s="42"/>
      <c r="H33" s="42"/>
      <c r="I33" s="132">
        <v>0.15</v>
      </c>
      <c r="J33" s="131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48</v>
      </c>
      <c r="F34" s="131">
        <f>ROUND(SUM(BI77:BI79), 2)</f>
        <v>0</v>
      </c>
      <c r="G34" s="42"/>
      <c r="H34" s="42"/>
      <c r="I34" s="132">
        <v>0</v>
      </c>
      <c r="J34" s="131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3"/>
      <c r="D36" s="134" t="s">
        <v>49</v>
      </c>
      <c r="E36" s="79"/>
      <c r="F36" s="79"/>
      <c r="G36" s="135" t="s">
        <v>50</v>
      </c>
      <c r="H36" s="136" t="s">
        <v>51</v>
      </c>
      <c r="I36" s="137"/>
      <c r="J36" s="138">
        <f>SUM(J27:J34)</f>
        <v>0</v>
      </c>
      <c r="K36" s="139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40"/>
      <c r="J37" s="57"/>
      <c r="K37" s="58"/>
    </row>
    <row r="41" spans="2:11" s="1" customFormat="1" ht="6.95" customHeight="1">
      <c r="B41" s="141"/>
      <c r="C41" s="142"/>
      <c r="D41" s="142"/>
      <c r="E41" s="142"/>
      <c r="F41" s="142"/>
      <c r="G41" s="142"/>
      <c r="H41" s="142"/>
      <c r="I41" s="143"/>
      <c r="J41" s="142"/>
      <c r="K41" s="144"/>
    </row>
    <row r="42" spans="2:11" s="1" customFormat="1" ht="36.950000000000003" customHeight="1">
      <c r="B42" s="41"/>
      <c r="C42" s="29" t="s">
        <v>102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6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71" t="str">
        <f>E7</f>
        <v>Kolumbarium Šternberk</v>
      </c>
      <c r="F45" s="372"/>
      <c r="G45" s="372"/>
      <c r="H45" s="372"/>
      <c r="I45" s="118"/>
      <c r="J45" s="42"/>
      <c r="K45" s="45"/>
    </row>
    <row r="46" spans="2:11" s="1" customFormat="1" ht="14.45" customHeight="1">
      <c r="B46" s="41"/>
      <c r="C46" s="36" t="s">
        <v>97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73" t="str">
        <f>E9</f>
        <v>ROU0043 - Ostatní a vedlejší náklady</v>
      </c>
      <c r="F47" s="374"/>
      <c r="G47" s="374"/>
      <c r="H47" s="374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6" t="s">
        <v>23</v>
      </c>
      <c r="D49" s="42"/>
      <c r="E49" s="42"/>
      <c r="F49" s="34" t="str">
        <f>F12</f>
        <v>Šternberk</v>
      </c>
      <c r="G49" s="42"/>
      <c r="H49" s="42"/>
      <c r="I49" s="119" t="s">
        <v>25</v>
      </c>
      <c r="J49" s="120" t="str">
        <f>IF(J12="","",J12)</f>
        <v>30. 5. 2018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6" t="s">
        <v>29</v>
      </c>
      <c r="D51" s="42"/>
      <c r="E51" s="42"/>
      <c r="F51" s="34" t="str">
        <f>E15</f>
        <v>Město Šternberk</v>
      </c>
      <c r="G51" s="42"/>
      <c r="H51" s="42"/>
      <c r="I51" s="119" t="s">
        <v>35</v>
      </c>
      <c r="J51" s="340" t="str">
        <f>E21</f>
        <v>Studio Zlamal</v>
      </c>
      <c r="K51" s="45"/>
    </row>
    <row r="52" spans="2:47" s="1" customFormat="1" ht="14.45" customHeight="1">
      <c r="B52" s="41"/>
      <c r="C52" s="36" t="s">
        <v>33</v>
      </c>
      <c r="D52" s="42"/>
      <c r="E52" s="42"/>
      <c r="F52" s="34" t="str">
        <f>IF(E18="","",E18)</f>
        <v/>
      </c>
      <c r="G52" s="42"/>
      <c r="H52" s="42"/>
      <c r="I52" s="118"/>
      <c r="J52" s="375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5" t="s">
        <v>103</v>
      </c>
      <c r="D54" s="133"/>
      <c r="E54" s="133"/>
      <c r="F54" s="133"/>
      <c r="G54" s="133"/>
      <c r="H54" s="133"/>
      <c r="I54" s="146"/>
      <c r="J54" s="147" t="s">
        <v>104</v>
      </c>
      <c r="K54" s="148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9" t="s">
        <v>105</v>
      </c>
      <c r="D56" s="42"/>
      <c r="E56" s="42"/>
      <c r="F56" s="42"/>
      <c r="G56" s="42"/>
      <c r="H56" s="42"/>
      <c r="I56" s="118"/>
      <c r="J56" s="129">
        <f>J77</f>
        <v>0</v>
      </c>
      <c r="K56" s="45"/>
      <c r="AU56" s="23" t="s">
        <v>106</v>
      </c>
    </row>
    <row r="57" spans="2:47" s="7" customFormat="1" ht="24.95" customHeight="1">
      <c r="B57" s="150"/>
      <c r="C57" s="151"/>
      <c r="D57" s="152" t="s">
        <v>703</v>
      </c>
      <c r="E57" s="153"/>
      <c r="F57" s="153"/>
      <c r="G57" s="153"/>
      <c r="H57" s="153"/>
      <c r="I57" s="154"/>
      <c r="J57" s="155">
        <f>J78</f>
        <v>0</v>
      </c>
      <c r="K57" s="156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18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40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43"/>
      <c r="J63" s="60"/>
      <c r="K63" s="60"/>
      <c r="L63" s="61"/>
    </row>
    <row r="64" spans="2:47" s="1" customFormat="1" ht="36.950000000000003" customHeight="1">
      <c r="B64" s="41"/>
      <c r="C64" s="62" t="s">
        <v>121</v>
      </c>
      <c r="D64" s="63"/>
      <c r="E64" s="63"/>
      <c r="F64" s="63"/>
      <c r="G64" s="63"/>
      <c r="H64" s="63"/>
      <c r="I64" s="164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64"/>
      <c r="J65" s="63"/>
      <c r="K65" s="63"/>
      <c r="L65" s="61"/>
    </row>
    <row r="66" spans="2:65" s="1" customFormat="1" ht="14.45" customHeight="1">
      <c r="B66" s="41"/>
      <c r="C66" s="65" t="s">
        <v>18</v>
      </c>
      <c r="D66" s="63"/>
      <c r="E66" s="63"/>
      <c r="F66" s="63"/>
      <c r="G66" s="63"/>
      <c r="H66" s="63"/>
      <c r="I66" s="164"/>
      <c r="J66" s="63"/>
      <c r="K66" s="63"/>
      <c r="L66" s="61"/>
    </row>
    <row r="67" spans="2:65" s="1" customFormat="1" ht="16.5" customHeight="1">
      <c r="B67" s="41"/>
      <c r="C67" s="63"/>
      <c r="D67" s="63"/>
      <c r="E67" s="376" t="str">
        <f>E7</f>
        <v>Kolumbarium Šternberk</v>
      </c>
      <c r="F67" s="377"/>
      <c r="G67" s="377"/>
      <c r="H67" s="377"/>
      <c r="I67" s="164"/>
      <c r="J67" s="63"/>
      <c r="K67" s="63"/>
      <c r="L67" s="61"/>
    </row>
    <row r="68" spans="2:65" s="1" customFormat="1" ht="14.45" customHeight="1">
      <c r="B68" s="41"/>
      <c r="C68" s="65" t="s">
        <v>97</v>
      </c>
      <c r="D68" s="63"/>
      <c r="E68" s="63"/>
      <c r="F68" s="63"/>
      <c r="G68" s="63"/>
      <c r="H68" s="63"/>
      <c r="I68" s="164"/>
      <c r="J68" s="63"/>
      <c r="K68" s="63"/>
      <c r="L68" s="61"/>
    </row>
    <row r="69" spans="2:65" s="1" customFormat="1" ht="17.25" customHeight="1">
      <c r="B69" s="41"/>
      <c r="C69" s="63"/>
      <c r="D69" s="63"/>
      <c r="E69" s="351" t="str">
        <f>E9</f>
        <v>ROU0043 - Ostatní a vedlejší náklady</v>
      </c>
      <c r="F69" s="378"/>
      <c r="G69" s="378"/>
      <c r="H69" s="378"/>
      <c r="I69" s="164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64"/>
      <c r="J70" s="63"/>
      <c r="K70" s="63"/>
      <c r="L70" s="61"/>
    </row>
    <row r="71" spans="2:65" s="1" customFormat="1" ht="18" customHeight="1">
      <c r="B71" s="41"/>
      <c r="C71" s="65" t="s">
        <v>23</v>
      </c>
      <c r="D71" s="63"/>
      <c r="E71" s="63"/>
      <c r="F71" s="165" t="str">
        <f>F12</f>
        <v>Šternberk</v>
      </c>
      <c r="G71" s="63"/>
      <c r="H71" s="63"/>
      <c r="I71" s="166" t="s">
        <v>25</v>
      </c>
      <c r="J71" s="73" t="str">
        <f>IF(J12="","",J12)</f>
        <v>30. 5. 2018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64"/>
      <c r="J72" s="63"/>
      <c r="K72" s="63"/>
      <c r="L72" s="61"/>
    </row>
    <row r="73" spans="2:65" s="1" customFormat="1">
      <c r="B73" s="41"/>
      <c r="C73" s="65" t="s">
        <v>29</v>
      </c>
      <c r="D73" s="63"/>
      <c r="E73" s="63"/>
      <c r="F73" s="165" t="str">
        <f>E15</f>
        <v>Město Šternberk</v>
      </c>
      <c r="G73" s="63"/>
      <c r="H73" s="63"/>
      <c r="I73" s="166" t="s">
        <v>35</v>
      </c>
      <c r="J73" s="165" t="str">
        <f>E21</f>
        <v>Studio Zlamal</v>
      </c>
      <c r="K73" s="63"/>
      <c r="L73" s="61"/>
    </row>
    <row r="74" spans="2:65" s="1" customFormat="1" ht="14.45" customHeight="1">
      <c r="B74" s="41"/>
      <c r="C74" s="65" t="s">
        <v>33</v>
      </c>
      <c r="D74" s="63"/>
      <c r="E74" s="63"/>
      <c r="F74" s="165" t="str">
        <f>IF(E18="","",E18)</f>
        <v/>
      </c>
      <c r="G74" s="63"/>
      <c r="H74" s="63"/>
      <c r="I74" s="164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64"/>
      <c r="J75" s="63"/>
      <c r="K75" s="63"/>
      <c r="L75" s="61"/>
    </row>
    <row r="76" spans="2:65" s="9" customFormat="1" ht="29.25" customHeight="1">
      <c r="B76" s="167"/>
      <c r="C76" s="168" t="s">
        <v>122</v>
      </c>
      <c r="D76" s="169" t="s">
        <v>58</v>
      </c>
      <c r="E76" s="169" t="s">
        <v>54</v>
      </c>
      <c r="F76" s="169" t="s">
        <v>123</v>
      </c>
      <c r="G76" s="169" t="s">
        <v>124</v>
      </c>
      <c r="H76" s="169" t="s">
        <v>125</v>
      </c>
      <c r="I76" s="170" t="s">
        <v>126</v>
      </c>
      <c r="J76" s="169" t="s">
        <v>104</v>
      </c>
      <c r="K76" s="171" t="s">
        <v>127</v>
      </c>
      <c r="L76" s="172"/>
      <c r="M76" s="81" t="s">
        <v>128</v>
      </c>
      <c r="N76" s="82" t="s">
        <v>43</v>
      </c>
      <c r="O76" s="82" t="s">
        <v>129</v>
      </c>
      <c r="P76" s="82" t="s">
        <v>130</v>
      </c>
      <c r="Q76" s="82" t="s">
        <v>131</v>
      </c>
      <c r="R76" s="82" t="s">
        <v>132</v>
      </c>
      <c r="S76" s="82" t="s">
        <v>133</v>
      </c>
      <c r="T76" s="83" t="s">
        <v>134</v>
      </c>
    </row>
    <row r="77" spans="2:65" s="1" customFormat="1" ht="29.25" customHeight="1">
      <c r="B77" s="41"/>
      <c r="C77" s="87" t="s">
        <v>105</v>
      </c>
      <c r="D77" s="63"/>
      <c r="E77" s="63"/>
      <c r="F77" s="63"/>
      <c r="G77" s="63"/>
      <c r="H77" s="63"/>
      <c r="I77" s="164"/>
      <c r="J77" s="173">
        <f>BK77</f>
        <v>0</v>
      </c>
      <c r="K77" s="63"/>
      <c r="L77" s="61"/>
      <c r="M77" s="84"/>
      <c r="N77" s="85"/>
      <c r="O77" s="85"/>
      <c r="P77" s="174">
        <f>P78</f>
        <v>0</v>
      </c>
      <c r="Q77" s="85"/>
      <c r="R77" s="174">
        <f>R78</f>
        <v>0</v>
      </c>
      <c r="S77" s="85"/>
      <c r="T77" s="175">
        <f>T78</f>
        <v>0</v>
      </c>
      <c r="AT77" s="23" t="s">
        <v>72</v>
      </c>
      <c r="AU77" s="23" t="s">
        <v>106</v>
      </c>
      <c r="BK77" s="176">
        <f>BK78</f>
        <v>0</v>
      </c>
    </row>
    <row r="78" spans="2:65" s="10" customFormat="1" ht="37.35" customHeight="1">
      <c r="B78" s="177"/>
      <c r="C78" s="178"/>
      <c r="D78" s="179" t="s">
        <v>72</v>
      </c>
      <c r="E78" s="180" t="s">
        <v>704</v>
      </c>
      <c r="F78" s="180" t="s">
        <v>705</v>
      </c>
      <c r="G78" s="178"/>
      <c r="H78" s="178"/>
      <c r="I78" s="181"/>
      <c r="J78" s="182">
        <f>BK78</f>
        <v>0</v>
      </c>
      <c r="K78" s="178"/>
      <c r="L78" s="183"/>
      <c r="M78" s="184"/>
      <c r="N78" s="185"/>
      <c r="O78" s="185"/>
      <c r="P78" s="186">
        <f>P79</f>
        <v>0</v>
      </c>
      <c r="Q78" s="185"/>
      <c r="R78" s="186">
        <f>R79</f>
        <v>0</v>
      </c>
      <c r="S78" s="185"/>
      <c r="T78" s="187">
        <f>T79</f>
        <v>0</v>
      </c>
      <c r="AR78" s="188" t="s">
        <v>167</v>
      </c>
      <c r="AT78" s="189" t="s">
        <v>72</v>
      </c>
      <c r="AU78" s="189" t="s">
        <v>73</v>
      </c>
      <c r="AY78" s="188" t="s">
        <v>137</v>
      </c>
      <c r="BK78" s="190">
        <f>BK79</f>
        <v>0</v>
      </c>
    </row>
    <row r="79" spans="2:65" s="1" customFormat="1" ht="16.5" customHeight="1">
      <c r="B79" s="41"/>
      <c r="C79" s="193" t="s">
        <v>81</v>
      </c>
      <c r="D79" s="193" t="s">
        <v>139</v>
      </c>
      <c r="E79" s="194" t="s">
        <v>706</v>
      </c>
      <c r="F79" s="195" t="s">
        <v>707</v>
      </c>
      <c r="G79" s="196" t="s">
        <v>708</v>
      </c>
      <c r="H79" s="197">
        <v>1</v>
      </c>
      <c r="I79" s="198"/>
      <c r="J79" s="199">
        <f>ROUND(I79*H79,2)</f>
        <v>0</v>
      </c>
      <c r="K79" s="195" t="s">
        <v>21</v>
      </c>
      <c r="L79" s="61"/>
      <c r="M79" s="200" t="s">
        <v>21</v>
      </c>
      <c r="N79" s="251" t="s">
        <v>44</v>
      </c>
      <c r="O79" s="252"/>
      <c r="P79" s="253">
        <f>O79*H79</f>
        <v>0</v>
      </c>
      <c r="Q79" s="253">
        <v>0</v>
      </c>
      <c r="R79" s="253">
        <f>Q79*H79</f>
        <v>0</v>
      </c>
      <c r="S79" s="253">
        <v>0</v>
      </c>
      <c r="T79" s="254">
        <f>S79*H79</f>
        <v>0</v>
      </c>
      <c r="AR79" s="23" t="s">
        <v>144</v>
      </c>
      <c r="AT79" s="23" t="s">
        <v>139</v>
      </c>
      <c r="AU79" s="23" t="s">
        <v>81</v>
      </c>
      <c r="AY79" s="23" t="s">
        <v>137</v>
      </c>
      <c r="BE79" s="204">
        <f>IF(N79="základní",J79,0)</f>
        <v>0</v>
      </c>
      <c r="BF79" s="204">
        <f>IF(N79="snížená",J79,0)</f>
        <v>0</v>
      </c>
      <c r="BG79" s="204">
        <f>IF(N79="zákl. přenesená",J79,0)</f>
        <v>0</v>
      </c>
      <c r="BH79" s="204">
        <f>IF(N79="sníž. přenesená",J79,0)</f>
        <v>0</v>
      </c>
      <c r="BI79" s="204">
        <f>IF(N79="nulová",J79,0)</f>
        <v>0</v>
      </c>
      <c r="BJ79" s="23" t="s">
        <v>81</v>
      </c>
      <c r="BK79" s="204">
        <f>ROUND(I79*H79,2)</f>
        <v>0</v>
      </c>
      <c r="BL79" s="23" t="s">
        <v>144</v>
      </c>
      <c r="BM79" s="23" t="s">
        <v>709</v>
      </c>
    </row>
    <row r="80" spans="2:65" s="1" customFormat="1" ht="6.95" customHeight="1">
      <c r="B80" s="56"/>
      <c r="C80" s="57"/>
      <c r="D80" s="57"/>
      <c r="E80" s="57"/>
      <c r="F80" s="57"/>
      <c r="G80" s="57"/>
      <c r="H80" s="57"/>
      <c r="I80" s="140"/>
      <c r="J80" s="57"/>
      <c r="K80" s="57"/>
      <c r="L80" s="61"/>
    </row>
  </sheetData>
  <sheetProtection algorithmName="SHA-512" hashValue="7gkc+22QximiU223w94H7Iqqz+A/nYo+Ztqjjx1bSq2+OE1LUAIvX0Rg7vVsP4aE0bAO/l6ztLyRDl/BaaJywQ==" saltValue="F9n/8ozieX94QmSSAleG3h43iqNNNoMKfEDwbBr//KTmo/4rJUdCkVaMYiwOVRMV+kv6HOPlw9BawkXh67WPIA==" spinCount="100000" sheet="1" objects="1" scenarios="1" formatColumns="0" formatRows="0" autoFilter="0"/>
  <autoFilter ref="C76:K79" xr:uid="{00000000-0009-0000-0000-000003000000}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300-000000000000}"/>
    <hyperlink ref="G1:H1" location="C54" display="2) Rekapitulace" xr:uid="{00000000-0004-0000-0300-000001000000}"/>
    <hyperlink ref="J1" location="C76" display="3) Soupis prací" xr:uid="{00000000-0004-0000-0300-000002000000}"/>
    <hyperlink ref="L1:V1" location="'Rekapitulace stavby'!C2" display="Rekapitulace stavby" xr:uid="{00000000-0004-0000-03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83" t="s">
        <v>710</v>
      </c>
      <c r="D3" s="383"/>
      <c r="E3" s="383"/>
      <c r="F3" s="383"/>
      <c r="G3" s="383"/>
      <c r="H3" s="383"/>
      <c r="I3" s="383"/>
      <c r="J3" s="383"/>
      <c r="K3" s="260"/>
    </row>
    <row r="4" spans="2:11" ht="25.5" customHeight="1">
      <c r="B4" s="261"/>
      <c r="C4" s="387" t="s">
        <v>711</v>
      </c>
      <c r="D4" s="387"/>
      <c r="E4" s="387"/>
      <c r="F4" s="387"/>
      <c r="G4" s="387"/>
      <c r="H4" s="387"/>
      <c r="I4" s="387"/>
      <c r="J4" s="387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6" t="s">
        <v>712</v>
      </c>
      <c r="D6" s="386"/>
      <c r="E6" s="386"/>
      <c r="F6" s="386"/>
      <c r="G6" s="386"/>
      <c r="H6" s="386"/>
      <c r="I6" s="386"/>
      <c r="J6" s="386"/>
      <c r="K6" s="262"/>
    </row>
    <row r="7" spans="2:11" ht="15" customHeight="1">
      <c r="B7" s="265"/>
      <c r="C7" s="386" t="s">
        <v>713</v>
      </c>
      <c r="D7" s="386"/>
      <c r="E7" s="386"/>
      <c r="F7" s="386"/>
      <c r="G7" s="386"/>
      <c r="H7" s="386"/>
      <c r="I7" s="386"/>
      <c r="J7" s="386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6" t="s">
        <v>714</v>
      </c>
      <c r="D9" s="386"/>
      <c r="E9" s="386"/>
      <c r="F9" s="386"/>
      <c r="G9" s="386"/>
      <c r="H9" s="386"/>
      <c r="I9" s="386"/>
      <c r="J9" s="386"/>
      <c r="K9" s="262"/>
    </row>
    <row r="10" spans="2:11" ht="15" customHeight="1">
      <c r="B10" s="265"/>
      <c r="C10" s="264"/>
      <c r="D10" s="386" t="s">
        <v>715</v>
      </c>
      <c r="E10" s="386"/>
      <c r="F10" s="386"/>
      <c r="G10" s="386"/>
      <c r="H10" s="386"/>
      <c r="I10" s="386"/>
      <c r="J10" s="386"/>
      <c r="K10" s="262"/>
    </row>
    <row r="11" spans="2:11" ht="15" customHeight="1">
      <c r="B11" s="265"/>
      <c r="C11" s="266"/>
      <c r="D11" s="386" t="s">
        <v>716</v>
      </c>
      <c r="E11" s="386"/>
      <c r="F11" s="386"/>
      <c r="G11" s="386"/>
      <c r="H11" s="386"/>
      <c r="I11" s="386"/>
      <c r="J11" s="386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86" t="s">
        <v>717</v>
      </c>
      <c r="E13" s="386"/>
      <c r="F13" s="386"/>
      <c r="G13" s="386"/>
      <c r="H13" s="386"/>
      <c r="I13" s="386"/>
      <c r="J13" s="386"/>
      <c r="K13" s="262"/>
    </row>
    <row r="14" spans="2:11" ht="15" customHeight="1">
      <c r="B14" s="265"/>
      <c r="C14" s="266"/>
      <c r="D14" s="386" t="s">
        <v>718</v>
      </c>
      <c r="E14" s="386"/>
      <c r="F14" s="386"/>
      <c r="G14" s="386"/>
      <c r="H14" s="386"/>
      <c r="I14" s="386"/>
      <c r="J14" s="386"/>
      <c r="K14" s="262"/>
    </row>
    <row r="15" spans="2:11" ht="15" customHeight="1">
      <c r="B15" s="265"/>
      <c r="C15" s="266"/>
      <c r="D15" s="386" t="s">
        <v>719</v>
      </c>
      <c r="E15" s="386"/>
      <c r="F15" s="386"/>
      <c r="G15" s="386"/>
      <c r="H15" s="386"/>
      <c r="I15" s="386"/>
      <c r="J15" s="386"/>
      <c r="K15" s="262"/>
    </row>
    <row r="16" spans="2:11" ht="15" customHeight="1">
      <c r="B16" s="265"/>
      <c r="C16" s="266"/>
      <c r="D16" s="266"/>
      <c r="E16" s="267" t="s">
        <v>80</v>
      </c>
      <c r="F16" s="386" t="s">
        <v>720</v>
      </c>
      <c r="G16" s="386"/>
      <c r="H16" s="386"/>
      <c r="I16" s="386"/>
      <c r="J16" s="386"/>
      <c r="K16" s="262"/>
    </row>
    <row r="17" spans="2:11" ht="15" customHeight="1">
      <c r="B17" s="265"/>
      <c r="C17" s="266"/>
      <c r="D17" s="266"/>
      <c r="E17" s="267" t="s">
        <v>721</v>
      </c>
      <c r="F17" s="386" t="s">
        <v>722</v>
      </c>
      <c r="G17" s="386"/>
      <c r="H17" s="386"/>
      <c r="I17" s="386"/>
      <c r="J17" s="386"/>
      <c r="K17" s="262"/>
    </row>
    <row r="18" spans="2:11" ht="15" customHeight="1">
      <c r="B18" s="265"/>
      <c r="C18" s="266"/>
      <c r="D18" s="266"/>
      <c r="E18" s="267" t="s">
        <v>723</v>
      </c>
      <c r="F18" s="386" t="s">
        <v>724</v>
      </c>
      <c r="G18" s="386"/>
      <c r="H18" s="386"/>
      <c r="I18" s="386"/>
      <c r="J18" s="386"/>
      <c r="K18" s="262"/>
    </row>
    <row r="19" spans="2:11" ht="15" customHeight="1">
      <c r="B19" s="265"/>
      <c r="C19" s="266"/>
      <c r="D19" s="266"/>
      <c r="E19" s="267" t="s">
        <v>725</v>
      </c>
      <c r="F19" s="386" t="s">
        <v>726</v>
      </c>
      <c r="G19" s="386"/>
      <c r="H19" s="386"/>
      <c r="I19" s="386"/>
      <c r="J19" s="386"/>
      <c r="K19" s="262"/>
    </row>
    <row r="20" spans="2:11" ht="15" customHeight="1">
      <c r="B20" s="265"/>
      <c r="C20" s="266"/>
      <c r="D20" s="266"/>
      <c r="E20" s="267" t="s">
        <v>727</v>
      </c>
      <c r="F20" s="386" t="s">
        <v>728</v>
      </c>
      <c r="G20" s="386"/>
      <c r="H20" s="386"/>
      <c r="I20" s="386"/>
      <c r="J20" s="386"/>
      <c r="K20" s="262"/>
    </row>
    <row r="21" spans="2:11" ht="15" customHeight="1">
      <c r="B21" s="265"/>
      <c r="C21" s="266"/>
      <c r="D21" s="266"/>
      <c r="E21" s="267" t="s">
        <v>729</v>
      </c>
      <c r="F21" s="386" t="s">
        <v>730</v>
      </c>
      <c r="G21" s="386"/>
      <c r="H21" s="386"/>
      <c r="I21" s="386"/>
      <c r="J21" s="386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86" t="s">
        <v>731</v>
      </c>
      <c r="D23" s="386"/>
      <c r="E23" s="386"/>
      <c r="F23" s="386"/>
      <c r="G23" s="386"/>
      <c r="H23" s="386"/>
      <c r="I23" s="386"/>
      <c r="J23" s="386"/>
      <c r="K23" s="262"/>
    </row>
    <row r="24" spans="2:11" ht="15" customHeight="1">
      <c r="B24" s="265"/>
      <c r="C24" s="386" t="s">
        <v>732</v>
      </c>
      <c r="D24" s="386"/>
      <c r="E24" s="386"/>
      <c r="F24" s="386"/>
      <c r="G24" s="386"/>
      <c r="H24" s="386"/>
      <c r="I24" s="386"/>
      <c r="J24" s="386"/>
      <c r="K24" s="262"/>
    </row>
    <row r="25" spans="2:11" ht="15" customHeight="1">
      <c r="B25" s="265"/>
      <c r="C25" s="264"/>
      <c r="D25" s="386" t="s">
        <v>733</v>
      </c>
      <c r="E25" s="386"/>
      <c r="F25" s="386"/>
      <c r="G25" s="386"/>
      <c r="H25" s="386"/>
      <c r="I25" s="386"/>
      <c r="J25" s="386"/>
      <c r="K25" s="262"/>
    </row>
    <row r="26" spans="2:11" ht="15" customHeight="1">
      <c r="B26" s="265"/>
      <c r="C26" s="266"/>
      <c r="D26" s="386" t="s">
        <v>734</v>
      </c>
      <c r="E26" s="386"/>
      <c r="F26" s="386"/>
      <c r="G26" s="386"/>
      <c r="H26" s="386"/>
      <c r="I26" s="386"/>
      <c r="J26" s="386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86" t="s">
        <v>735</v>
      </c>
      <c r="E28" s="386"/>
      <c r="F28" s="386"/>
      <c r="G28" s="386"/>
      <c r="H28" s="386"/>
      <c r="I28" s="386"/>
      <c r="J28" s="386"/>
      <c r="K28" s="262"/>
    </row>
    <row r="29" spans="2:11" ht="15" customHeight="1">
      <c r="B29" s="265"/>
      <c r="C29" s="266"/>
      <c r="D29" s="386" t="s">
        <v>736</v>
      </c>
      <c r="E29" s="386"/>
      <c r="F29" s="386"/>
      <c r="G29" s="386"/>
      <c r="H29" s="386"/>
      <c r="I29" s="386"/>
      <c r="J29" s="386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86" t="s">
        <v>737</v>
      </c>
      <c r="E31" s="386"/>
      <c r="F31" s="386"/>
      <c r="G31" s="386"/>
      <c r="H31" s="386"/>
      <c r="I31" s="386"/>
      <c r="J31" s="386"/>
      <c r="K31" s="262"/>
    </row>
    <row r="32" spans="2:11" ht="15" customHeight="1">
      <c r="B32" s="265"/>
      <c r="C32" s="266"/>
      <c r="D32" s="386" t="s">
        <v>738</v>
      </c>
      <c r="E32" s="386"/>
      <c r="F32" s="386"/>
      <c r="G32" s="386"/>
      <c r="H32" s="386"/>
      <c r="I32" s="386"/>
      <c r="J32" s="386"/>
      <c r="K32" s="262"/>
    </row>
    <row r="33" spans="2:11" ht="15" customHeight="1">
      <c r="B33" s="265"/>
      <c r="C33" s="266"/>
      <c r="D33" s="386" t="s">
        <v>739</v>
      </c>
      <c r="E33" s="386"/>
      <c r="F33" s="386"/>
      <c r="G33" s="386"/>
      <c r="H33" s="386"/>
      <c r="I33" s="386"/>
      <c r="J33" s="386"/>
      <c r="K33" s="262"/>
    </row>
    <row r="34" spans="2:11" ht="15" customHeight="1">
      <c r="B34" s="265"/>
      <c r="C34" s="266"/>
      <c r="D34" s="264"/>
      <c r="E34" s="268" t="s">
        <v>122</v>
      </c>
      <c r="F34" s="264"/>
      <c r="G34" s="386" t="s">
        <v>740</v>
      </c>
      <c r="H34" s="386"/>
      <c r="I34" s="386"/>
      <c r="J34" s="386"/>
      <c r="K34" s="262"/>
    </row>
    <row r="35" spans="2:11" ht="30.75" customHeight="1">
      <c r="B35" s="265"/>
      <c r="C35" s="266"/>
      <c r="D35" s="264"/>
      <c r="E35" s="268" t="s">
        <v>741</v>
      </c>
      <c r="F35" s="264"/>
      <c r="G35" s="386" t="s">
        <v>742</v>
      </c>
      <c r="H35" s="386"/>
      <c r="I35" s="386"/>
      <c r="J35" s="386"/>
      <c r="K35" s="262"/>
    </row>
    <row r="36" spans="2:11" ht="15" customHeight="1">
      <c r="B36" s="265"/>
      <c r="C36" s="266"/>
      <c r="D36" s="264"/>
      <c r="E36" s="268" t="s">
        <v>54</v>
      </c>
      <c r="F36" s="264"/>
      <c r="G36" s="386" t="s">
        <v>743</v>
      </c>
      <c r="H36" s="386"/>
      <c r="I36" s="386"/>
      <c r="J36" s="386"/>
      <c r="K36" s="262"/>
    </row>
    <row r="37" spans="2:11" ht="15" customHeight="1">
      <c r="B37" s="265"/>
      <c r="C37" s="266"/>
      <c r="D37" s="264"/>
      <c r="E37" s="268" t="s">
        <v>123</v>
      </c>
      <c r="F37" s="264"/>
      <c r="G37" s="386" t="s">
        <v>744</v>
      </c>
      <c r="H37" s="386"/>
      <c r="I37" s="386"/>
      <c r="J37" s="386"/>
      <c r="K37" s="262"/>
    </row>
    <row r="38" spans="2:11" ht="15" customHeight="1">
      <c r="B38" s="265"/>
      <c r="C38" s="266"/>
      <c r="D38" s="264"/>
      <c r="E38" s="268" t="s">
        <v>124</v>
      </c>
      <c r="F38" s="264"/>
      <c r="G38" s="386" t="s">
        <v>745</v>
      </c>
      <c r="H38" s="386"/>
      <c r="I38" s="386"/>
      <c r="J38" s="386"/>
      <c r="K38" s="262"/>
    </row>
    <row r="39" spans="2:11" ht="15" customHeight="1">
      <c r="B39" s="265"/>
      <c r="C39" s="266"/>
      <c r="D39" s="264"/>
      <c r="E39" s="268" t="s">
        <v>125</v>
      </c>
      <c r="F39" s="264"/>
      <c r="G39" s="386" t="s">
        <v>746</v>
      </c>
      <c r="H39" s="386"/>
      <c r="I39" s="386"/>
      <c r="J39" s="386"/>
      <c r="K39" s="262"/>
    </row>
    <row r="40" spans="2:11" ht="15" customHeight="1">
      <c r="B40" s="265"/>
      <c r="C40" s="266"/>
      <c r="D40" s="264"/>
      <c r="E40" s="268" t="s">
        <v>747</v>
      </c>
      <c r="F40" s="264"/>
      <c r="G40" s="386" t="s">
        <v>748</v>
      </c>
      <c r="H40" s="386"/>
      <c r="I40" s="386"/>
      <c r="J40" s="386"/>
      <c r="K40" s="262"/>
    </row>
    <row r="41" spans="2:11" ht="15" customHeight="1">
      <c r="B41" s="265"/>
      <c r="C41" s="266"/>
      <c r="D41" s="264"/>
      <c r="E41" s="268"/>
      <c r="F41" s="264"/>
      <c r="G41" s="386" t="s">
        <v>749</v>
      </c>
      <c r="H41" s="386"/>
      <c r="I41" s="386"/>
      <c r="J41" s="386"/>
      <c r="K41" s="262"/>
    </row>
    <row r="42" spans="2:11" ht="15" customHeight="1">
      <c r="B42" s="265"/>
      <c r="C42" s="266"/>
      <c r="D42" s="264"/>
      <c r="E42" s="268" t="s">
        <v>750</v>
      </c>
      <c r="F42" s="264"/>
      <c r="G42" s="386" t="s">
        <v>751</v>
      </c>
      <c r="H42" s="386"/>
      <c r="I42" s="386"/>
      <c r="J42" s="386"/>
      <c r="K42" s="262"/>
    </row>
    <row r="43" spans="2:11" ht="15" customHeight="1">
      <c r="B43" s="265"/>
      <c r="C43" s="266"/>
      <c r="D43" s="264"/>
      <c r="E43" s="268" t="s">
        <v>127</v>
      </c>
      <c r="F43" s="264"/>
      <c r="G43" s="386" t="s">
        <v>752</v>
      </c>
      <c r="H43" s="386"/>
      <c r="I43" s="386"/>
      <c r="J43" s="386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86" t="s">
        <v>753</v>
      </c>
      <c r="E45" s="386"/>
      <c r="F45" s="386"/>
      <c r="G45" s="386"/>
      <c r="H45" s="386"/>
      <c r="I45" s="386"/>
      <c r="J45" s="386"/>
      <c r="K45" s="262"/>
    </row>
    <row r="46" spans="2:11" ht="15" customHeight="1">
      <c r="B46" s="265"/>
      <c r="C46" s="266"/>
      <c r="D46" s="266"/>
      <c r="E46" s="386" t="s">
        <v>754</v>
      </c>
      <c r="F46" s="386"/>
      <c r="G46" s="386"/>
      <c r="H46" s="386"/>
      <c r="I46" s="386"/>
      <c r="J46" s="386"/>
      <c r="K46" s="262"/>
    </row>
    <row r="47" spans="2:11" ht="15" customHeight="1">
      <c r="B47" s="265"/>
      <c r="C47" s="266"/>
      <c r="D47" s="266"/>
      <c r="E47" s="386" t="s">
        <v>755</v>
      </c>
      <c r="F47" s="386"/>
      <c r="G47" s="386"/>
      <c r="H47" s="386"/>
      <c r="I47" s="386"/>
      <c r="J47" s="386"/>
      <c r="K47" s="262"/>
    </row>
    <row r="48" spans="2:11" ht="15" customHeight="1">
      <c r="B48" s="265"/>
      <c r="C48" s="266"/>
      <c r="D48" s="266"/>
      <c r="E48" s="386" t="s">
        <v>756</v>
      </c>
      <c r="F48" s="386"/>
      <c r="G48" s="386"/>
      <c r="H48" s="386"/>
      <c r="I48" s="386"/>
      <c r="J48" s="386"/>
      <c r="K48" s="262"/>
    </row>
    <row r="49" spans="2:11" ht="15" customHeight="1">
      <c r="B49" s="265"/>
      <c r="C49" s="266"/>
      <c r="D49" s="386" t="s">
        <v>757</v>
      </c>
      <c r="E49" s="386"/>
      <c r="F49" s="386"/>
      <c r="G49" s="386"/>
      <c r="H49" s="386"/>
      <c r="I49" s="386"/>
      <c r="J49" s="386"/>
      <c r="K49" s="262"/>
    </row>
    <row r="50" spans="2:11" ht="25.5" customHeight="1">
      <c r="B50" s="261"/>
      <c r="C50" s="387" t="s">
        <v>758</v>
      </c>
      <c r="D50" s="387"/>
      <c r="E50" s="387"/>
      <c r="F50" s="387"/>
      <c r="G50" s="387"/>
      <c r="H50" s="387"/>
      <c r="I50" s="387"/>
      <c r="J50" s="387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86" t="s">
        <v>759</v>
      </c>
      <c r="D52" s="386"/>
      <c r="E52" s="386"/>
      <c r="F52" s="386"/>
      <c r="G52" s="386"/>
      <c r="H52" s="386"/>
      <c r="I52" s="386"/>
      <c r="J52" s="386"/>
      <c r="K52" s="262"/>
    </row>
    <row r="53" spans="2:11" ht="15" customHeight="1">
      <c r="B53" s="261"/>
      <c r="C53" s="386" t="s">
        <v>760</v>
      </c>
      <c r="D53" s="386"/>
      <c r="E53" s="386"/>
      <c r="F53" s="386"/>
      <c r="G53" s="386"/>
      <c r="H53" s="386"/>
      <c r="I53" s="386"/>
      <c r="J53" s="386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86" t="s">
        <v>761</v>
      </c>
      <c r="D55" s="386"/>
      <c r="E55" s="386"/>
      <c r="F55" s="386"/>
      <c r="G55" s="386"/>
      <c r="H55" s="386"/>
      <c r="I55" s="386"/>
      <c r="J55" s="386"/>
      <c r="K55" s="262"/>
    </row>
    <row r="56" spans="2:11" ht="15" customHeight="1">
      <c r="B56" s="261"/>
      <c r="C56" s="266"/>
      <c r="D56" s="386" t="s">
        <v>762</v>
      </c>
      <c r="E56" s="386"/>
      <c r="F56" s="386"/>
      <c r="G56" s="386"/>
      <c r="H56" s="386"/>
      <c r="I56" s="386"/>
      <c r="J56" s="386"/>
      <c r="K56" s="262"/>
    </row>
    <row r="57" spans="2:11" ht="15" customHeight="1">
      <c r="B57" s="261"/>
      <c r="C57" s="266"/>
      <c r="D57" s="386" t="s">
        <v>763</v>
      </c>
      <c r="E57" s="386"/>
      <c r="F57" s="386"/>
      <c r="G57" s="386"/>
      <c r="H57" s="386"/>
      <c r="I57" s="386"/>
      <c r="J57" s="386"/>
      <c r="K57" s="262"/>
    </row>
    <row r="58" spans="2:11" ht="15" customHeight="1">
      <c r="B58" s="261"/>
      <c r="C58" s="266"/>
      <c r="D58" s="386" t="s">
        <v>764</v>
      </c>
      <c r="E58" s="386"/>
      <c r="F58" s="386"/>
      <c r="G58" s="386"/>
      <c r="H58" s="386"/>
      <c r="I58" s="386"/>
      <c r="J58" s="386"/>
      <c r="K58" s="262"/>
    </row>
    <row r="59" spans="2:11" ht="15" customHeight="1">
      <c r="B59" s="261"/>
      <c r="C59" s="266"/>
      <c r="D59" s="386" t="s">
        <v>765</v>
      </c>
      <c r="E59" s="386"/>
      <c r="F59" s="386"/>
      <c r="G59" s="386"/>
      <c r="H59" s="386"/>
      <c r="I59" s="386"/>
      <c r="J59" s="386"/>
      <c r="K59" s="262"/>
    </row>
    <row r="60" spans="2:11" ht="15" customHeight="1">
      <c r="B60" s="261"/>
      <c r="C60" s="266"/>
      <c r="D60" s="385" t="s">
        <v>766</v>
      </c>
      <c r="E60" s="385"/>
      <c r="F60" s="385"/>
      <c r="G60" s="385"/>
      <c r="H60" s="385"/>
      <c r="I60" s="385"/>
      <c r="J60" s="385"/>
      <c r="K60" s="262"/>
    </row>
    <row r="61" spans="2:11" ht="15" customHeight="1">
      <c r="B61" s="261"/>
      <c r="C61" s="266"/>
      <c r="D61" s="386" t="s">
        <v>767</v>
      </c>
      <c r="E61" s="386"/>
      <c r="F61" s="386"/>
      <c r="G61" s="386"/>
      <c r="H61" s="386"/>
      <c r="I61" s="386"/>
      <c r="J61" s="386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86" t="s">
        <v>768</v>
      </c>
      <c r="E63" s="386"/>
      <c r="F63" s="386"/>
      <c r="G63" s="386"/>
      <c r="H63" s="386"/>
      <c r="I63" s="386"/>
      <c r="J63" s="386"/>
      <c r="K63" s="262"/>
    </row>
    <row r="64" spans="2:11" ht="15" customHeight="1">
      <c r="B64" s="261"/>
      <c r="C64" s="266"/>
      <c r="D64" s="385" t="s">
        <v>769</v>
      </c>
      <c r="E64" s="385"/>
      <c r="F64" s="385"/>
      <c r="G64" s="385"/>
      <c r="H64" s="385"/>
      <c r="I64" s="385"/>
      <c r="J64" s="385"/>
      <c r="K64" s="262"/>
    </row>
    <row r="65" spans="2:11" ht="15" customHeight="1">
      <c r="B65" s="261"/>
      <c r="C65" s="266"/>
      <c r="D65" s="386" t="s">
        <v>770</v>
      </c>
      <c r="E65" s="386"/>
      <c r="F65" s="386"/>
      <c r="G65" s="386"/>
      <c r="H65" s="386"/>
      <c r="I65" s="386"/>
      <c r="J65" s="386"/>
      <c r="K65" s="262"/>
    </row>
    <row r="66" spans="2:11" ht="15" customHeight="1">
      <c r="B66" s="261"/>
      <c r="C66" s="266"/>
      <c r="D66" s="386" t="s">
        <v>771</v>
      </c>
      <c r="E66" s="386"/>
      <c r="F66" s="386"/>
      <c r="G66" s="386"/>
      <c r="H66" s="386"/>
      <c r="I66" s="386"/>
      <c r="J66" s="386"/>
      <c r="K66" s="262"/>
    </row>
    <row r="67" spans="2:11" ht="15" customHeight="1">
      <c r="B67" s="261"/>
      <c r="C67" s="266"/>
      <c r="D67" s="386" t="s">
        <v>772</v>
      </c>
      <c r="E67" s="386"/>
      <c r="F67" s="386"/>
      <c r="G67" s="386"/>
      <c r="H67" s="386"/>
      <c r="I67" s="386"/>
      <c r="J67" s="386"/>
      <c r="K67" s="262"/>
    </row>
    <row r="68" spans="2:11" ht="15" customHeight="1">
      <c r="B68" s="261"/>
      <c r="C68" s="266"/>
      <c r="D68" s="386" t="s">
        <v>773</v>
      </c>
      <c r="E68" s="386"/>
      <c r="F68" s="386"/>
      <c r="G68" s="386"/>
      <c r="H68" s="386"/>
      <c r="I68" s="386"/>
      <c r="J68" s="386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84" t="s">
        <v>95</v>
      </c>
      <c r="D73" s="384"/>
      <c r="E73" s="384"/>
      <c r="F73" s="384"/>
      <c r="G73" s="384"/>
      <c r="H73" s="384"/>
      <c r="I73" s="384"/>
      <c r="J73" s="384"/>
      <c r="K73" s="279"/>
    </row>
    <row r="74" spans="2:11" ht="17.25" customHeight="1">
      <c r="B74" s="278"/>
      <c r="C74" s="280" t="s">
        <v>774</v>
      </c>
      <c r="D74" s="280"/>
      <c r="E74" s="280"/>
      <c r="F74" s="280" t="s">
        <v>775</v>
      </c>
      <c r="G74" s="281"/>
      <c r="H74" s="280" t="s">
        <v>123</v>
      </c>
      <c r="I74" s="280" t="s">
        <v>58</v>
      </c>
      <c r="J74" s="280" t="s">
        <v>776</v>
      </c>
      <c r="K74" s="279"/>
    </row>
    <row r="75" spans="2:11" ht="17.25" customHeight="1">
      <c r="B75" s="278"/>
      <c r="C75" s="282" t="s">
        <v>777</v>
      </c>
      <c r="D75" s="282"/>
      <c r="E75" s="282"/>
      <c r="F75" s="283" t="s">
        <v>778</v>
      </c>
      <c r="G75" s="284"/>
      <c r="H75" s="282"/>
      <c r="I75" s="282"/>
      <c r="J75" s="282" t="s">
        <v>779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54</v>
      </c>
      <c r="D77" s="285"/>
      <c r="E77" s="285"/>
      <c r="F77" s="287" t="s">
        <v>780</v>
      </c>
      <c r="G77" s="286"/>
      <c r="H77" s="268" t="s">
        <v>781</v>
      </c>
      <c r="I77" s="268" t="s">
        <v>782</v>
      </c>
      <c r="J77" s="268">
        <v>20</v>
      </c>
      <c r="K77" s="279"/>
    </row>
    <row r="78" spans="2:11" ht="15" customHeight="1">
      <c r="B78" s="278"/>
      <c r="C78" s="268" t="s">
        <v>783</v>
      </c>
      <c r="D78" s="268"/>
      <c r="E78" s="268"/>
      <c r="F78" s="287" t="s">
        <v>780</v>
      </c>
      <c r="G78" s="286"/>
      <c r="H78" s="268" t="s">
        <v>784</v>
      </c>
      <c r="I78" s="268" t="s">
        <v>782</v>
      </c>
      <c r="J78" s="268">
        <v>120</v>
      </c>
      <c r="K78" s="279"/>
    </row>
    <row r="79" spans="2:11" ht="15" customHeight="1">
      <c r="B79" s="288"/>
      <c r="C79" s="268" t="s">
        <v>785</v>
      </c>
      <c r="D79" s="268"/>
      <c r="E79" s="268"/>
      <c r="F79" s="287" t="s">
        <v>786</v>
      </c>
      <c r="G79" s="286"/>
      <c r="H79" s="268" t="s">
        <v>787</v>
      </c>
      <c r="I79" s="268" t="s">
        <v>782</v>
      </c>
      <c r="J79" s="268">
        <v>50</v>
      </c>
      <c r="K79" s="279"/>
    </row>
    <row r="80" spans="2:11" ht="15" customHeight="1">
      <c r="B80" s="288"/>
      <c r="C80" s="268" t="s">
        <v>788</v>
      </c>
      <c r="D80" s="268"/>
      <c r="E80" s="268"/>
      <c r="F80" s="287" t="s">
        <v>780</v>
      </c>
      <c r="G80" s="286"/>
      <c r="H80" s="268" t="s">
        <v>789</v>
      </c>
      <c r="I80" s="268" t="s">
        <v>790</v>
      </c>
      <c r="J80" s="268"/>
      <c r="K80" s="279"/>
    </row>
    <row r="81" spans="2:11" ht="15" customHeight="1">
      <c r="B81" s="288"/>
      <c r="C81" s="289" t="s">
        <v>791</v>
      </c>
      <c r="D81" s="289"/>
      <c r="E81" s="289"/>
      <c r="F81" s="290" t="s">
        <v>786</v>
      </c>
      <c r="G81" s="289"/>
      <c r="H81" s="289" t="s">
        <v>792</v>
      </c>
      <c r="I81" s="289" t="s">
        <v>782</v>
      </c>
      <c r="J81" s="289">
        <v>15</v>
      </c>
      <c r="K81" s="279"/>
    </row>
    <row r="82" spans="2:11" ht="15" customHeight="1">
      <c r="B82" s="288"/>
      <c r="C82" s="289" t="s">
        <v>793</v>
      </c>
      <c r="D82" s="289"/>
      <c r="E82" s="289"/>
      <c r="F82" s="290" t="s">
        <v>786</v>
      </c>
      <c r="G82" s="289"/>
      <c r="H82" s="289" t="s">
        <v>794</v>
      </c>
      <c r="I82" s="289" t="s">
        <v>782</v>
      </c>
      <c r="J82" s="289">
        <v>15</v>
      </c>
      <c r="K82" s="279"/>
    </row>
    <row r="83" spans="2:11" ht="15" customHeight="1">
      <c r="B83" s="288"/>
      <c r="C83" s="289" t="s">
        <v>795</v>
      </c>
      <c r="D83" s="289"/>
      <c r="E83" s="289"/>
      <c r="F83" s="290" t="s">
        <v>786</v>
      </c>
      <c r="G83" s="289"/>
      <c r="H83" s="289" t="s">
        <v>796</v>
      </c>
      <c r="I83" s="289" t="s">
        <v>782</v>
      </c>
      <c r="J83" s="289">
        <v>20</v>
      </c>
      <c r="K83" s="279"/>
    </row>
    <row r="84" spans="2:11" ht="15" customHeight="1">
      <c r="B84" s="288"/>
      <c r="C84" s="289" t="s">
        <v>797</v>
      </c>
      <c r="D84" s="289"/>
      <c r="E84" s="289"/>
      <c r="F84" s="290" t="s">
        <v>786</v>
      </c>
      <c r="G84" s="289"/>
      <c r="H84" s="289" t="s">
        <v>798</v>
      </c>
      <c r="I84" s="289" t="s">
        <v>782</v>
      </c>
      <c r="J84" s="289">
        <v>20</v>
      </c>
      <c r="K84" s="279"/>
    </row>
    <row r="85" spans="2:11" ht="15" customHeight="1">
      <c r="B85" s="288"/>
      <c r="C85" s="268" t="s">
        <v>799</v>
      </c>
      <c r="D85" s="268"/>
      <c r="E85" s="268"/>
      <c r="F85" s="287" t="s">
        <v>786</v>
      </c>
      <c r="G85" s="286"/>
      <c r="H85" s="268" t="s">
        <v>800</v>
      </c>
      <c r="I85" s="268" t="s">
        <v>782</v>
      </c>
      <c r="J85" s="268">
        <v>50</v>
      </c>
      <c r="K85" s="279"/>
    </row>
    <row r="86" spans="2:11" ht="15" customHeight="1">
      <c r="B86" s="288"/>
      <c r="C86" s="268" t="s">
        <v>801</v>
      </c>
      <c r="D86" s="268"/>
      <c r="E86" s="268"/>
      <c r="F86" s="287" t="s">
        <v>786</v>
      </c>
      <c r="G86" s="286"/>
      <c r="H86" s="268" t="s">
        <v>802</v>
      </c>
      <c r="I86" s="268" t="s">
        <v>782</v>
      </c>
      <c r="J86" s="268">
        <v>20</v>
      </c>
      <c r="K86" s="279"/>
    </row>
    <row r="87" spans="2:11" ht="15" customHeight="1">
      <c r="B87" s="288"/>
      <c r="C87" s="268" t="s">
        <v>803</v>
      </c>
      <c r="D87" s="268"/>
      <c r="E87" s="268"/>
      <c r="F87" s="287" t="s">
        <v>786</v>
      </c>
      <c r="G87" s="286"/>
      <c r="H87" s="268" t="s">
        <v>804</v>
      </c>
      <c r="I87" s="268" t="s">
        <v>782</v>
      </c>
      <c r="J87" s="268">
        <v>20</v>
      </c>
      <c r="K87" s="279"/>
    </row>
    <row r="88" spans="2:11" ht="15" customHeight="1">
      <c r="B88" s="288"/>
      <c r="C88" s="268" t="s">
        <v>805</v>
      </c>
      <c r="D88" s="268"/>
      <c r="E88" s="268"/>
      <c r="F88" s="287" t="s">
        <v>786</v>
      </c>
      <c r="G88" s="286"/>
      <c r="H88" s="268" t="s">
        <v>806</v>
      </c>
      <c r="I88" s="268" t="s">
        <v>782</v>
      </c>
      <c r="J88" s="268">
        <v>50</v>
      </c>
      <c r="K88" s="279"/>
    </row>
    <row r="89" spans="2:11" ht="15" customHeight="1">
      <c r="B89" s="288"/>
      <c r="C89" s="268" t="s">
        <v>807</v>
      </c>
      <c r="D89" s="268"/>
      <c r="E89" s="268"/>
      <c r="F89" s="287" t="s">
        <v>786</v>
      </c>
      <c r="G89" s="286"/>
      <c r="H89" s="268" t="s">
        <v>807</v>
      </c>
      <c r="I89" s="268" t="s">
        <v>782</v>
      </c>
      <c r="J89" s="268">
        <v>50</v>
      </c>
      <c r="K89" s="279"/>
    </row>
    <row r="90" spans="2:11" ht="15" customHeight="1">
      <c r="B90" s="288"/>
      <c r="C90" s="268" t="s">
        <v>128</v>
      </c>
      <c r="D90" s="268"/>
      <c r="E90" s="268"/>
      <c r="F90" s="287" t="s">
        <v>786</v>
      </c>
      <c r="G90" s="286"/>
      <c r="H90" s="268" t="s">
        <v>808</v>
      </c>
      <c r="I90" s="268" t="s">
        <v>782</v>
      </c>
      <c r="J90" s="268">
        <v>255</v>
      </c>
      <c r="K90" s="279"/>
    </row>
    <row r="91" spans="2:11" ht="15" customHeight="1">
      <c r="B91" s="288"/>
      <c r="C91" s="268" t="s">
        <v>809</v>
      </c>
      <c r="D91" s="268"/>
      <c r="E91" s="268"/>
      <c r="F91" s="287" t="s">
        <v>780</v>
      </c>
      <c r="G91" s="286"/>
      <c r="H91" s="268" t="s">
        <v>810</v>
      </c>
      <c r="I91" s="268" t="s">
        <v>811</v>
      </c>
      <c r="J91" s="268"/>
      <c r="K91" s="279"/>
    </row>
    <row r="92" spans="2:11" ht="15" customHeight="1">
      <c r="B92" s="288"/>
      <c r="C92" s="268" t="s">
        <v>812</v>
      </c>
      <c r="D92" s="268"/>
      <c r="E92" s="268"/>
      <c r="F92" s="287" t="s">
        <v>780</v>
      </c>
      <c r="G92" s="286"/>
      <c r="H92" s="268" t="s">
        <v>813</v>
      </c>
      <c r="I92" s="268" t="s">
        <v>814</v>
      </c>
      <c r="J92" s="268"/>
      <c r="K92" s="279"/>
    </row>
    <row r="93" spans="2:11" ht="15" customHeight="1">
      <c r="B93" s="288"/>
      <c r="C93" s="268" t="s">
        <v>815</v>
      </c>
      <c r="D93" s="268"/>
      <c r="E93" s="268"/>
      <c r="F93" s="287" t="s">
        <v>780</v>
      </c>
      <c r="G93" s="286"/>
      <c r="H93" s="268" t="s">
        <v>815</v>
      </c>
      <c r="I93" s="268" t="s">
        <v>814</v>
      </c>
      <c r="J93" s="268"/>
      <c r="K93" s="279"/>
    </row>
    <row r="94" spans="2:11" ht="15" customHeight="1">
      <c r="B94" s="288"/>
      <c r="C94" s="268" t="s">
        <v>39</v>
      </c>
      <c r="D94" s="268"/>
      <c r="E94" s="268"/>
      <c r="F94" s="287" t="s">
        <v>780</v>
      </c>
      <c r="G94" s="286"/>
      <c r="H94" s="268" t="s">
        <v>816</v>
      </c>
      <c r="I94" s="268" t="s">
        <v>814</v>
      </c>
      <c r="J94" s="268"/>
      <c r="K94" s="279"/>
    </row>
    <row r="95" spans="2:11" ht="15" customHeight="1">
      <c r="B95" s="288"/>
      <c r="C95" s="268" t="s">
        <v>49</v>
      </c>
      <c r="D95" s="268"/>
      <c r="E95" s="268"/>
      <c r="F95" s="287" t="s">
        <v>780</v>
      </c>
      <c r="G95" s="286"/>
      <c r="H95" s="268" t="s">
        <v>817</v>
      </c>
      <c r="I95" s="268" t="s">
        <v>814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84" t="s">
        <v>818</v>
      </c>
      <c r="D100" s="384"/>
      <c r="E100" s="384"/>
      <c r="F100" s="384"/>
      <c r="G100" s="384"/>
      <c r="H100" s="384"/>
      <c r="I100" s="384"/>
      <c r="J100" s="384"/>
      <c r="K100" s="279"/>
    </row>
    <row r="101" spans="2:11" ht="17.25" customHeight="1">
      <c r="B101" s="278"/>
      <c r="C101" s="280" t="s">
        <v>774</v>
      </c>
      <c r="D101" s="280"/>
      <c r="E101" s="280"/>
      <c r="F101" s="280" t="s">
        <v>775</v>
      </c>
      <c r="G101" s="281"/>
      <c r="H101" s="280" t="s">
        <v>123</v>
      </c>
      <c r="I101" s="280" t="s">
        <v>58</v>
      </c>
      <c r="J101" s="280" t="s">
        <v>776</v>
      </c>
      <c r="K101" s="279"/>
    </row>
    <row r="102" spans="2:11" ht="17.25" customHeight="1">
      <c r="B102" s="278"/>
      <c r="C102" s="282" t="s">
        <v>777</v>
      </c>
      <c r="D102" s="282"/>
      <c r="E102" s="282"/>
      <c r="F102" s="283" t="s">
        <v>778</v>
      </c>
      <c r="G102" s="284"/>
      <c r="H102" s="282"/>
      <c r="I102" s="282"/>
      <c r="J102" s="282" t="s">
        <v>779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54</v>
      </c>
      <c r="D104" s="285"/>
      <c r="E104" s="285"/>
      <c r="F104" s="287" t="s">
        <v>780</v>
      </c>
      <c r="G104" s="296"/>
      <c r="H104" s="268" t="s">
        <v>819</v>
      </c>
      <c r="I104" s="268" t="s">
        <v>782</v>
      </c>
      <c r="J104" s="268">
        <v>20</v>
      </c>
      <c r="K104" s="279"/>
    </row>
    <row r="105" spans="2:11" ht="15" customHeight="1">
      <c r="B105" s="278"/>
      <c r="C105" s="268" t="s">
        <v>783</v>
      </c>
      <c r="D105" s="268"/>
      <c r="E105" s="268"/>
      <c r="F105" s="287" t="s">
        <v>780</v>
      </c>
      <c r="G105" s="268"/>
      <c r="H105" s="268" t="s">
        <v>819</v>
      </c>
      <c r="I105" s="268" t="s">
        <v>782</v>
      </c>
      <c r="J105" s="268">
        <v>120</v>
      </c>
      <c r="K105" s="279"/>
    </row>
    <row r="106" spans="2:11" ht="15" customHeight="1">
      <c r="B106" s="288"/>
      <c r="C106" s="268" t="s">
        <v>785</v>
      </c>
      <c r="D106" s="268"/>
      <c r="E106" s="268"/>
      <c r="F106" s="287" t="s">
        <v>786</v>
      </c>
      <c r="G106" s="268"/>
      <c r="H106" s="268" t="s">
        <v>819</v>
      </c>
      <c r="I106" s="268" t="s">
        <v>782</v>
      </c>
      <c r="J106" s="268">
        <v>50</v>
      </c>
      <c r="K106" s="279"/>
    </row>
    <row r="107" spans="2:11" ht="15" customHeight="1">
      <c r="B107" s="288"/>
      <c r="C107" s="268" t="s">
        <v>788</v>
      </c>
      <c r="D107" s="268"/>
      <c r="E107" s="268"/>
      <c r="F107" s="287" t="s">
        <v>780</v>
      </c>
      <c r="G107" s="268"/>
      <c r="H107" s="268" t="s">
        <v>819</v>
      </c>
      <c r="I107" s="268" t="s">
        <v>790</v>
      </c>
      <c r="J107" s="268"/>
      <c r="K107" s="279"/>
    </row>
    <row r="108" spans="2:11" ht="15" customHeight="1">
      <c r="B108" s="288"/>
      <c r="C108" s="268" t="s">
        <v>799</v>
      </c>
      <c r="D108" s="268"/>
      <c r="E108" s="268"/>
      <c r="F108" s="287" t="s">
        <v>786</v>
      </c>
      <c r="G108" s="268"/>
      <c r="H108" s="268" t="s">
        <v>819</v>
      </c>
      <c r="I108" s="268" t="s">
        <v>782</v>
      </c>
      <c r="J108" s="268">
        <v>50</v>
      </c>
      <c r="K108" s="279"/>
    </row>
    <row r="109" spans="2:11" ht="15" customHeight="1">
      <c r="B109" s="288"/>
      <c r="C109" s="268" t="s">
        <v>807</v>
      </c>
      <c r="D109" s="268"/>
      <c r="E109" s="268"/>
      <c r="F109" s="287" t="s">
        <v>786</v>
      </c>
      <c r="G109" s="268"/>
      <c r="H109" s="268" t="s">
        <v>819</v>
      </c>
      <c r="I109" s="268" t="s">
        <v>782</v>
      </c>
      <c r="J109" s="268">
        <v>50</v>
      </c>
      <c r="K109" s="279"/>
    </row>
    <row r="110" spans="2:11" ht="15" customHeight="1">
      <c r="B110" s="288"/>
      <c r="C110" s="268" t="s">
        <v>805</v>
      </c>
      <c r="D110" s="268"/>
      <c r="E110" s="268"/>
      <c r="F110" s="287" t="s">
        <v>786</v>
      </c>
      <c r="G110" s="268"/>
      <c r="H110" s="268" t="s">
        <v>819</v>
      </c>
      <c r="I110" s="268" t="s">
        <v>782</v>
      </c>
      <c r="J110" s="268">
        <v>50</v>
      </c>
      <c r="K110" s="279"/>
    </row>
    <row r="111" spans="2:11" ht="15" customHeight="1">
      <c r="B111" s="288"/>
      <c r="C111" s="268" t="s">
        <v>54</v>
      </c>
      <c r="D111" s="268"/>
      <c r="E111" s="268"/>
      <c r="F111" s="287" t="s">
        <v>780</v>
      </c>
      <c r="G111" s="268"/>
      <c r="H111" s="268" t="s">
        <v>820</v>
      </c>
      <c r="I111" s="268" t="s">
        <v>782</v>
      </c>
      <c r="J111" s="268">
        <v>20</v>
      </c>
      <c r="K111" s="279"/>
    </row>
    <row r="112" spans="2:11" ht="15" customHeight="1">
      <c r="B112" s="288"/>
      <c r="C112" s="268" t="s">
        <v>821</v>
      </c>
      <c r="D112" s="268"/>
      <c r="E112" s="268"/>
      <c r="F112" s="287" t="s">
        <v>780</v>
      </c>
      <c r="G112" s="268"/>
      <c r="H112" s="268" t="s">
        <v>822</v>
      </c>
      <c r="I112" s="268" t="s">
        <v>782</v>
      </c>
      <c r="J112" s="268">
        <v>120</v>
      </c>
      <c r="K112" s="279"/>
    </row>
    <row r="113" spans="2:11" ht="15" customHeight="1">
      <c r="B113" s="288"/>
      <c r="C113" s="268" t="s">
        <v>39</v>
      </c>
      <c r="D113" s="268"/>
      <c r="E113" s="268"/>
      <c r="F113" s="287" t="s">
        <v>780</v>
      </c>
      <c r="G113" s="268"/>
      <c r="H113" s="268" t="s">
        <v>823</v>
      </c>
      <c r="I113" s="268" t="s">
        <v>814</v>
      </c>
      <c r="J113" s="268"/>
      <c r="K113" s="279"/>
    </row>
    <row r="114" spans="2:11" ht="15" customHeight="1">
      <c r="B114" s="288"/>
      <c r="C114" s="268" t="s">
        <v>49</v>
      </c>
      <c r="D114" s="268"/>
      <c r="E114" s="268"/>
      <c r="F114" s="287" t="s">
        <v>780</v>
      </c>
      <c r="G114" s="268"/>
      <c r="H114" s="268" t="s">
        <v>824</v>
      </c>
      <c r="I114" s="268" t="s">
        <v>814</v>
      </c>
      <c r="J114" s="268"/>
      <c r="K114" s="279"/>
    </row>
    <row r="115" spans="2:11" ht="15" customHeight="1">
      <c r="B115" s="288"/>
      <c r="C115" s="268" t="s">
        <v>58</v>
      </c>
      <c r="D115" s="268"/>
      <c r="E115" s="268"/>
      <c r="F115" s="287" t="s">
        <v>780</v>
      </c>
      <c r="G115" s="268"/>
      <c r="H115" s="268" t="s">
        <v>825</v>
      </c>
      <c r="I115" s="268" t="s">
        <v>826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83" t="s">
        <v>827</v>
      </c>
      <c r="D120" s="383"/>
      <c r="E120" s="383"/>
      <c r="F120" s="383"/>
      <c r="G120" s="383"/>
      <c r="H120" s="383"/>
      <c r="I120" s="383"/>
      <c r="J120" s="383"/>
      <c r="K120" s="304"/>
    </row>
    <row r="121" spans="2:11" ht="17.25" customHeight="1">
      <c r="B121" s="305"/>
      <c r="C121" s="280" t="s">
        <v>774</v>
      </c>
      <c r="D121" s="280"/>
      <c r="E121" s="280"/>
      <c r="F121" s="280" t="s">
        <v>775</v>
      </c>
      <c r="G121" s="281"/>
      <c r="H121" s="280" t="s">
        <v>123</v>
      </c>
      <c r="I121" s="280" t="s">
        <v>58</v>
      </c>
      <c r="J121" s="280" t="s">
        <v>776</v>
      </c>
      <c r="K121" s="306"/>
    </row>
    <row r="122" spans="2:11" ht="17.25" customHeight="1">
      <c r="B122" s="305"/>
      <c r="C122" s="282" t="s">
        <v>777</v>
      </c>
      <c r="D122" s="282"/>
      <c r="E122" s="282"/>
      <c r="F122" s="283" t="s">
        <v>778</v>
      </c>
      <c r="G122" s="284"/>
      <c r="H122" s="282"/>
      <c r="I122" s="282"/>
      <c r="J122" s="282" t="s">
        <v>779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783</v>
      </c>
      <c r="D124" s="285"/>
      <c r="E124" s="285"/>
      <c r="F124" s="287" t="s">
        <v>780</v>
      </c>
      <c r="G124" s="268"/>
      <c r="H124" s="268" t="s">
        <v>819</v>
      </c>
      <c r="I124" s="268" t="s">
        <v>782</v>
      </c>
      <c r="J124" s="268">
        <v>120</v>
      </c>
      <c r="K124" s="309"/>
    </row>
    <row r="125" spans="2:11" ht="15" customHeight="1">
      <c r="B125" s="307"/>
      <c r="C125" s="268" t="s">
        <v>828</v>
      </c>
      <c r="D125" s="268"/>
      <c r="E125" s="268"/>
      <c r="F125" s="287" t="s">
        <v>780</v>
      </c>
      <c r="G125" s="268"/>
      <c r="H125" s="268" t="s">
        <v>829</v>
      </c>
      <c r="I125" s="268" t="s">
        <v>782</v>
      </c>
      <c r="J125" s="268" t="s">
        <v>830</v>
      </c>
      <c r="K125" s="309"/>
    </row>
    <row r="126" spans="2:11" ht="15" customHeight="1">
      <c r="B126" s="307"/>
      <c r="C126" s="268" t="s">
        <v>729</v>
      </c>
      <c r="D126" s="268"/>
      <c r="E126" s="268"/>
      <c r="F126" s="287" t="s">
        <v>780</v>
      </c>
      <c r="G126" s="268"/>
      <c r="H126" s="268" t="s">
        <v>831</v>
      </c>
      <c r="I126" s="268" t="s">
        <v>782</v>
      </c>
      <c r="J126" s="268" t="s">
        <v>830</v>
      </c>
      <c r="K126" s="309"/>
    </row>
    <row r="127" spans="2:11" ht="15" customHeight="1">
      <c r="B127" s="307"/>
      <c r="C127" s="268" t="s">
        <v>791</v>
      </c>
      <c r="D127" s="268"/>
      <c r="E127" s="268"/>
      <c r="F127" s="287" t="s">
        <v>786</v>
      </c>
      <c r="G127" s="268"/>
      <c r="H127" s="268" t="s">
        <v>792</v>
      </c>
      <c r="I127" s="268" t="s">
        <v>782</v>
      </c>
      <c r="J127" s="268">
        <v>15</v>
      </c>
      <c r="K127" s="309"/>
    </row>
    <row r="128" spans="2:11" ht="15" customHeight="1">
      <c r="B128" s="307"/>
      <c r="C128" s="289" t="s">
        <v>793</v>
      </c>
      <c r="D128" s="289"/>
      <c r="E128" s="289"/>
      <c r="F128" s="290" t="s">
        <v>786</v>
      </c>
      <c r="G128" s="289"/>
      <c r="H128" s="289" t="s">
        <v>794</v>
      </c>
      <c r="I128" s="289" t="s">
        <v>782</v>
      </c>
      <c r="J128" s="289">
        <v>15</v>
      </c>
      <c r="K128" s="309"/>
    </row>
    <row r="129" spans="2:11" ht="15" customHeight="1">
      <c r="B129" s="307"/>
      <c r="C129" s="289" t="s">
        <v>795</v>
      </c>
      <c r="D129" s="289"/>
      <c r="E129" s="289"/>
      <c r="F129" s="290" t="s">
        <v>786</v>
      </c>
      <c r="G129" s="289"/>
      <c r="H129" s="289" t="s">
        <v>796</v>
      </c>
      <c r="I129" s="289" t="s">
        <v>782</v>
      </c>
      <c r="J129" s="289">
        <v>20</v>
      </c>
      <c r="K129" s="309"/>
    </row>
    <row r="130" spans="2:11" ht="15" customHeight="1">
      <c r="B130" s="307"/>
      <c r="C130" s="289" t="s">
        <v>797</v>
      </c>
      <c r="D130" s="289"/>
      <c r="E130" s="289"/>
      <c r="F130" s="290" t="s">
        <v>786</v>
      </c>
      <c r="G130" s="289"/>
      <c r="H130" s="289" t="s">
        <v>798</v>
      </c>
      <c r="I130" s="289" t="s">
        <v>782</v>
      </c>
      <c r="J130" s="289">
        <v>20</v>
      </c>
      <c r="K130" s="309"/>
    </row>
    <row r="131" spans="2:11" ht="15" customHeight="1">
      <c r="B131" s="307"/>
      <c r="C131" s="268" t="s">
        <v>785</v>
      </c>
      <c r="D131" s="268"/>
      <c r="E131" s="268"/>
      <c r="F131" s="287" t="s">
        <v>786</v>
      </c>
      <c r="G131" s="268"/>
      <c r="H131" s="268" t="s">
        <v>819</v>
      </c>
      <c r="I131" s="268" t="s">
        <v>782</v>
      </c>
      <c r="J131" s="268">
        <v>50</v>
      </c>
      <c r="K131" s="309"/>
    </row>
    <row r="132" spans="2:11" ht="15" customHeight="1">
      <c r="B132" s="307"/>
      <c r="C132" s="268" t="s">
        <v>799</v>
      </c>
      <c r="D132" s="268"/>
      <c r="E132" s="268"/>
      <c r="F132" s="287" t="s">
        <v>786</v>
      </c>
      <c r="G132" s="268"/>
      <c r="H132" s="268" t="s">
        <v>819</v>
      </c>
      <c r="I132" s="268" t="s">
        <v>782</v>
      </c>
      <c r="J132" s="268">
        <v>50</v>
      </c>
      <c r="K132" s="309"/>
    </row>
    <row r="133" spans="2:11" ht="15" customHeight="1">
      <c r="B133" s="307"/>
      <c r="C133" s="268" t="s">
        <v>805</v>
      </c>
      <c r="D133" s="268"/>
      <c r="E133" s="268"/>
      <c r="F133" s="287" t="s">
        <v>786</v>
      </c>
      <c r="G133" s="268"/>
      <c r="H133" s="268" t="s">
        <v>819</v>
      </c>
      <c r="I133" s="268" t="s">
        <v>782</v>
      </c>
      <c r="J133" s="268">
        <v>50</v>
      </c>
      <c r="K133" s="309"/>
    </row>
    <row r="134" spans="2:11" ht="15" customHeight="1">
      <c r="B134" s="307"/>
      <c r="C134" s="268" t="s">
        <v>807</v>
      </c>
      <c r="D134" s="268"/>
      <c r="E134" s="268"/>
      <c r="F134" s="287" t="s">
        <v>786</v>
      </c>
      <c r="G134" s="268"/>
      <c r="H134" s="268" t="s">
        <v>819</v>
      </c>
      <c r="I134" s="268" t="s">
        <v>782</v>
      </c>
      <c r="J134" s="268">
        <v>50</v>
      </c>
      <c r="K134" s="309"/>
    </row>
    <row r="135" spans="2:11" ht="15" customHeight="1">
      <c r="B135" s="307"/>
      <c r="C135" s="268" t="s">
        <v>128</v>
      </c>
      <c r="D135" s="268"/>
      <c r="E135" s="268"/>
      <c r="F135" s="287" t="s">
        <v>786</v>
      </c>
      <c r="G135" s="268"/>
      <c r="H135" s="268" t="s">
        <v>832</v>
      </c>
      <c r="I135" s="268" t="s">
        <v>782</v>
      </c>
      <c r="J135" s="268">
        <v>255</v>
      </c>
      <c r="K135" s="309"/>
    </row>
    <row r="136" spans="2:11" ht="15" customHeight="1">
      <c r="B136" s="307"/>
      <c r="C136" s="268" t="s">
        <v>809</v>
      </c>
      <c r="D136" s="268"/>
      <c r="E136" s="268"/>
      <c r="F136" s="287" t="s">
        <v>780</v>
      </c>
      <c r="G136" s="268"/>
      <c r="H136" s="268" t="s">
        <v>833</v>
      </c>
      <c r="I136" s="268" t="s">
        <v>811</v>
      </c>
      <c r="J136" s="268"/>
      <c r="K136" s="309"/>
    </row>
    <row r="137" spans="2:11" ht="15" customHeight="1">
      <c r="B137" s="307"/>
      <c r="C137" s="268" t="s">
        <v>812</v>
      </c>
      <c r="D137" s="268"/>
      <c r="E137" s="268"/>
      <c r="F137" s="287" t="s">
        <v>780</v>
      </c>
      <c r="G137" s="268"/>
      <c r="H137" s="268" t="s">
        <v>834</v>
      </c>
      <c r="I137" s="268" t="s">
        <v>814</v>
      </c>
      <c r="J137" s="268"/>
      <c r="K137" s="309"/>
    </row>
    <row r="138" spans="2:11" ht="15" customHeight="1">
      <c r="B138" s="307"/>
      <c r="C138" s="268" t="s">
        <v>815</v>
      </c>
      <c r="D138" s="268"/>
      <c r="E138" s="268"/>
      <c r="F138" s="287" t="s">
        <v>780</v>
      </c>
      <c r="G138" s="268"/>
      <c r="H138" s="268" t="s">
        <v>815</v>
      </c>
      <c r="I138" s="268" t="s">
        <v>814</v>
      </c>
      <c r="J138" s="268"/>
      <c r="K138" s="309"/>
    </row>
    <row r="139" spans="2:11" ht="15" customHeight="1">
      <c r="B139" s="307"/>
      <c r="C139" s="268" t="s">
        <v>39</v>
      </c>
      <c r="D139" s="268"/>
      <c r="E139" s="268"/>
      <c r="F139" s="287" t="s">
        <v>780</v>
      </c>
      <c r="G139" s="268"/>
      <c r="H139" s="268" t="s">
        <v>835</v>
      </c>
      <c r="I139" s="268" t="s">
        <v>814</v>
      </c>
      <c r="J139" s="268"/>
      <c r="K139" s="309"/>
    </row>
    <row r="140" spans="2:11" ht="15" customHeight="1">
      <c r="B140" s="307"/>
      <c r="C140" s="268" t="s">
        <v>836</v>
      </c>
      <c r="D140" s="268"/>
      <c r="E140" s="268"/>
      <c r="F140" s="287" t="s">
        <v>780</v>
      </c>
      <c r="G140" s="268"/>
      <c r="H140" s="268" t="s">
        <v>837</v>
      </c>
      <c r="I140" s="268" t="s">
        <v>814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84" t="s">
        <v>838</v>
      </c>
      <c r="D145" s="384"/>
      <c r="E145" s="384"/>
      <c r="F145" s="384"/>
      <c r="G145" s="384"/>
      <c r="H145" s="384"/>
      <c r="I145" s="384"/>
      <c r="J145" s="384"/>
      <c r="K145" s="279"/>
    </row>
    <row r="146" spans="2:11" ht="17.25" customHeight="1">
      <c r="B146" s="278"/>
      <c r="C146" s="280" t="s">
        <v>774</v>
      </c>
      <c r="D146" s="280"/>
      <c r="E146" s="280"/>
      <c r="F146" s="280" t="s">
        <v>775</v>
      </c>
      <c r="G146" s="281"/>
      <c r="H146" s="280" t="s">
        <v>123</v>
      </c>
      <c r="I146" s="280" t="s">
        <v>58</v>
      </c>
      <c r="J146" s="280" t="s">
        <v>776</v>
      </c>
      <c r="K146" s="279"/>
    </row>
    <row r="147" spans="2:11" ht="17.25" customHeight="1">
      <c r="B147" s="278"/>
      <c r="C147" s="282" t="s">
        <v>777</v>
      </c>
      <c r="D147" s="282"/>
      <c r="E147" s="282"/>
      <c r="F147" s="283" t="s">
        <v>778</v>
      </c>
      <c r="G147" s="284"/>
      <c r="H147" s="282"/>
      <c r="I147" s="282"/>
      <c r="J147" s="282" t="s">
        <v>779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783</v>
      </c>
      <c r="D149" s="268"/>
      <c r="E149" s="268"/>
      <c r="F149" s="314" t="s">
        <v>780</v>
      </c>
      <c r="G149" s="268"/>
      <c r="H149" s="313" t="s">
        <v>819</v>
      </c>
      <c r="I149" s="313" t="s">
        <v>782</v>
      </c>
      <c r="J149" s="313">
        <v>120</v>
      </c>
      <c r="K149" s="309"/>
    </row>
    <row r="150" spans="2:11" ht="15" customHeight="1">
      <c r="B150" s="288"/>
      <c r="C150" s="313" t="s">
        <v>828</v>
      </c>
      <c r="D150" s="268"/>
      <c r="E150" s="268"/>
      <c r="F150" s="314" t="s">
        <v>780</v>
      </c>
      <c r="G150" s="268"/>
      <c r="H150" s="313" t="s">
        <v>839</v>
      </c>
      <c r="I150" s="313" t="s">
        <v>782</v>
      </c>
      <c r="J150" s="313" t="s">
        <v>830</v>
      </c>
      <c r="K150" s="309"/>
    </row>
    <row r="151" spans="2:11" ht="15" customHeight="1">
      <c r="B151" s="288"/>
      <c r="C151" s="313" t="s">
        <v>729</v>
      </c>
      <c r="D151" s="268"/>
      <c r="E151" s="268"/>
      <c r="F151" s="314" t="s">
        <v>780</v>
      </c>
      <c r="G151" s="268"/>
      <c r="H151" s="313" t="s">
        <v>840</v>
      </c>
      <c r="I151" s="313" t="s">
        <v>782</v>
      </c>
      <c r="J151" s="313" t="s">
        <v>830</v>
      </c>
      <c r="K151" s="309"/>
    </row>
    <row r="152" spans="2:11" ht="15" customHeight="1">
      <c r="B152" s="288"/>
      <c r="C152" s="313" t="s">
        <v>785</v>
      </c>
      <c r="D152" s="268"/>
      <c r="E152" s="268"/>
      <c r="F152" s="314" t="s">
        <v>786</v>
      </c>
      <c r="G152" s="268"/>
      <c r="H152" s="313" t="s">
        <v>819</v>
      </c>
      <c r="I152" s="313" t="s">
        <v>782</v>
      </c>
      <c r="J152" s="313">
        <v>50</v>
      </c>
      <c r="K152" s="309"/>
    </row>
    <row r="153" spans="2:11" ht="15" customHeight="1">
      <c r="B153" s="288"/>
      <c r="C153" s="313" t="s">
        <v>788</v>
      </c>
      <c r="D153" s="268"/>
      <c r="E153" s="268"/>
      <c r="F153" s="314" t="s">
        <v>780</v>
      </c>
      <c r="G153" s="268"/>
      <c r="H153" s="313" t="s">
        <v>819</v>
      </c>
      <c r="I153" s="313" t="s">
        <v>790</v>
      </c>
      <c r="J153" s="313"/>
      <c r="K153" s="309"/>
    </row>
    <row r="154" spans="2:11" ht="15" customHeight="1">
      <c r="B154" s="288"/>
      <c r="C154" s="313" t="s">
        <v>799</v>
      </c>
      <c r="D154" s="268"/>
      <c r="E154" s="268"/>
      <c r="F154" s="314" t="s">
        <v>786</v>
      </c>
      <c r="G154" s="268"/>
      <c r="H154" s="313" t="s">
        <v>819</v>
      </c>
      <c r="I154" s="313" t="s">
        <v>782</v>
      </c>
      <c r="J154" s="313">
        <v>50</v>
      </c>
      <c r="K154" s="309"/>
    </row>
    <row r="155" spans="2:11" ht="15" customHeight="1">
      <c r="B155" s="288"/>
      <c r="C155" s="313" t="s">
        <v>807</v>
      </c>
      <c r="D155" s="268"/>
      <c r="E155" s="268"/>
      <c r="F155" s="314" t="s">
        <v>786</v>
      </c>
      <c r="G155" s="268"/>
      <c r="H155" s="313" t="s">
        <v>819</v>
      </c>
      <c r="I155" s="313" t="s">
        <v>782</v>
      </c>
      <c r="J155" s="313">
        <v>50</v>
      </c>
      <c r="K155" s="309"/>
    </row>
    <row r="156" spans="2:11" ht="15" customHeight="1">
      <c r="B156" s="288"/>
      <c r="C156" s="313" t="s">
        <v>805</v>
      </c>
      <c r="D156" s="268"/>
      <c r="E156" s="268"/>
      <c r="F156" s="314" t="s">
        <v>786</v>
      </c>
      <c r="G156" s="268"/>
      <c r="H156" s="313" t="s">
        <v>819</v>
      </c>
      <c r="I156" s="313" t="s">
        <v>782</v>
      </c>
      <c r="J156" s="313">
        <v>50</v>
      </c>
      <c r="K156" s="309"/>
    </row>
    <row r="157" spans="2:11" ht="15" customHeight="1">
      <c r="B157" s="288"/>
      <c r="C157" s="313" t="s">
        <v>103</v>
      </c>
      <c r="D157" s="268"/>
      <c r="E157" s="268"/>
      <c r="F157" s="314" t="s">
        <v>780</v>
      </c>
      <c r="G157" s="268"/>
      <c r="H157" s="313" t="s">
        <v>841</v>
      </c>
      <c r="I157" s="313" t="s">
        <v>782</v>
      </c>
      <c r="J157" s="313" t="s">
        <v>842</v>
      </c>
      <c r="K157" s="309"/>
    </row>
    <row r="158" spans="2:11" ht="15" customHeight="1">
      <c r="B158" s="288"/>
      <c r="C158" s="313" t="s">
        <v>843</v>
      </c>
      <c r="D158" s="268"/>
      <c r="E158" s="268"/>
      <c r="F158" s="314" t="s">
        <v>780</v>
      </c>
      <c r="G158" s="268"/>
      <c r="H158" s="313" t="s">
        <v>844</v>
      </c>
      <c r="I158" s="313" t="s">
        <v>814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83" t="s">
        <v>845</v>
      </c>
      <c r="D163" s="383"/>
      <c r="E163" s="383"/>
      <c r="F163" s="383"/>
      <c r="G163" s="383"/>
      <c r="H163" s="383"/>
      <c r="I163" s="383"/>
      <c r="J163" s="383"/>
      <c r="K163" s="260"/>
    </row>
    <row r="164" spans="2:11" ht="17.25" customHeight="1">
      <c r="B164" s="259"/>
      <c r="C164" s="280" t="s">
        <v>774</v>
      </c>
      <c r="D164" s="280"/>
      <c r="E164" s="280"/>
      <c r="F164" s="280" t="s">
        <v>775</v>
      </c>
      <c r="G164" s="317"/>
      <c r="H164" s="318" t="s">
        <v>123</v>
      </c>
      <c r="I164" s="318" t="s">
        <v>58</v>
      </c>
      <c r="J164" s="280" t="s">
        <v>776</v>
      </c>
      <c r="K164" s="260"/>
    </row>
    <row r="165" spans="2:11" ht="17.25" customHeight="1">
      <c r="B165" s="261"/>
      <c r="C165" s="282" t="s">
        <v>777</v>
      </c>
      <c r="D165" s="282"/>
      <c r="E165" s="282"/>
      <c r="F165" s="283" t="s">
        <v>778</v>
      </c>
      <c r="G165" s="319"/>
      <c r="H165" s="320"/>
      <c r="I165" s="320"/>
      <c r="J165" s="282" t="s">
        <v>779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783</v>
      </c>
      <c r="D167" s="268"/>
      <c r="E167" s="268"/>
      <c r="F167" s="287" t="s">
        <v>780</v>
      </c>
      <c r="G167" s="268"/>
      <c r="H167" s="268" t="s">
        <v>819</v>
      </c>
      <c r="I167" s="268" t="s">
        <v>782</v>
      </c>
      <c r="J167" s="268">
        <v>120</v>
      </c>
      <c r="K167" s="309"/>
    </row>
    <row r="168" spans="2:11" ht="15" customHeight="1">
      <c r="B168" s="288"/>
      <c r="C168" s="268" t="s">
        <v>828</v>
      </c>
      <c r="D168" s="268"/>
      <c r="E168" s="268"/>
      <c r="F168" s="287" t="s">
        <v>780</v>
      </c>
      <c r="G168" s="268"/>
      <c r="H168" s="268" t="s">
        <v>829</v>
      </c>
      <c r="I168" s="268" t="s">
        <v>782</v>
      </c>
      <c r="J168" s="268" t="s">
        <v>830</v>
      </c>
      <c r="K168" s="309"/>
    </row>
    <row r="169" spans="2:11" ht="15" customHeight="1">
      <c r="B169" s="288"/>
      <c r="C169" s="268" t="s">
        <v>729</v>
      </c>
      <c r="D169" s="268"/>
      <c r="E169" s="268"/>
      <c r="F169" s="287" t="s">
        <v>780</v>
      </c>
      <c r="G169" s="268"/>
      <c r="H169" s="268" t="s">
        <v>846</v>
      </c>
      <c r="I169" s="268" t="s">
        <v>782</v>
      </c>
      <c r="J169" s="268" t="s">
        <v>830</v>
      </c>
      <c r="K169" s="309"/>
    </row>
    <row r="170" spans="2:11" ht="15" customHeight="1">
      <c r="B170" s="288"/>
      <c r="C170" s="268" t="s">
        <v>785</v>
      </c>
      <c r="D170" s="268"/>
      <c r="E170" s="268"/>
      <c r="F170" s="287" t="s">
        <v>786</v>
      </c>
      <c r="G170" s="268"/>
      <c r="H170" s="268" t="s">
        <v>846</v>
      </c>
      <c r="I170" s="268" t="s">
        <v>782</v>
      </c>
      <c r="J170" s="268">
        <v>50</v>
      </c>
      <c r="K170" s="309"/>
    </row>
    <row r="171" spans="2:11" ht="15" customHeight="1">
      <c r="B171" s="288"/>
      <c r="C171" s="268" t="s">
        <v>788</v>
      </c>
      <c r="D171" s="268"/>
      <c r="E171" s="268"/>
      <c r="F171" s="287" t="s">
        <v>780</v>
      </c>
      <c r="G171" s="268"/>
      <c r="H171" s="268" t="s">
        <v>846</v>
      </c>
      <c r="I171" s="268" t="s">
        <v>790</v>
      </c>
      <c r="J171" s="268"/>
      <c r="K171" s="309"/>
    </row>
    <row r="172" spans="2:11" ht="15" customHeight="1">
      <c r="B172" s="288"/>
      <c r="C172" s="268" t="s">
        <v>799</v>
      </c>
      <c r="D172" s="268"/>
      <c r="E172" s="268"/>
      <c r="F172" s="287" t="s">
        <v>786</v>
      </c>
      <c r="G172" s="268"/>
      <c r="H172" s="268" t="s">
        <v>846</v>
      </c>
      <c r="I172" s="268" t="s">
        <v>782</v>
      </c>
      <c r="J172" s="268">
        <v>50</v>
      </c>
      <c r="K172" s="309"/>
    </row>
    <row r="173" spans="2:11" ht="15" customHeight="1">
      <c r="B173" s="288"/>
      <c r="C173" s="268" t="s">
        <v>807</v>
      </c>
      <c r="D173" s="268"/>
      <c r="E173" s="268"/>
      <c r="F173" s="287" t="s">
        <v>786</v>
      </c>
      <c r="G173" s="268"/>
      <c r="H173" s="268" t="s">
        <v>846</v>
      </c>
      <c r="I173" s="268" t="s">
        <v>782</v>
      </c>
      <c r="J173" s="268">
        <v>50</v>
      </c>
      <c r="K173" s="309"/>
    </row>
    <row r="174" spans="2:11" ht="15" customHeight="1">
      <c r="B174" s="288"/>
      <c r="C174" s="268" t="s">
        <v>805</v>
      </c>
      <c r="D174" s="268"/>
      <c r="E174" s="268"/>
      <c r="F174" s="287" t="s">
        <v>786</v>
      </c>
      <c r="G174" s="268"/>
      <c r="H174" s="268" t="s">
        <v>846</v>
      </c>
      <c r="I174" s="268" t="s">
        <v>782</v>
      </c>
      <c r="J174" s="268">
        <v>50</v>
      </c>
      <c r="K174" s="309"/>
    </row>
    <row r="175" spans="2:11" ht="15" customHeight="1">
      <c r="B175" s="288"/>
      <c r="C175" s="268" t="s">
        <v>122</v>
      </c>
      <c r="D175" s="268"/>
      <c r="E175" s="268"/>
      <c r="F175" s="287" t="s">
        <v>780</v>
      </c>
      <c r="G175" s="268"/>
      <c r="H175" s="268" t="s">
        <v>847</v>
      </c>
      <c r="I175" s="268" t="s">
        <v>848</v>
      </c>
      <c r="J175" s="268"/>
      <c r="K175" s="309"/>
    </row>
    <row r="176" spans="2:11" ht="15" customHeight="1">
      <c r="B176" s="288"/>
      <c r="C176" s="268" t="s">
        <v>58</v>
      </c>
      <c r="D176" s="268"/>
      <c r="E176" s="268"/>
      <c r="F176" s="287" t="s">
        <v>780</v>
      </c>
      <c r="G176" s="268"/>
      <c r="H176" s="268" t="s">
        <v>849</v>
      </c>
      <c r="I176" s="268" t="s">
        <v>850</v>
      </c>
      <c r="J176" s="268">
        <v>1</v>
      </c>
      <c r="K176" s="309"/>
    </row>
    <row r="177" spans="2:11" ht="15" customHeight="1">
      <c r="B177" s="288"/>
      <c r="C177" s="268" t="s">
        <v>54</v>
      </c>
      <c r="D177" s="268"/>
      <c r="E177" s="268"/>
      <c r="F177" s="287" t="s">
        <v>780</v>
      </c>
      <c r="G177" s="268"/>
      <c r="H177" s="268" t="s">
        <v>851</v>
      </c>
      <c r="I177" s="268" t="s">
        <v>782</v>
      </c>
      <c r="J177" s="268">
        <v>20</v>
      </c>
      <c r="K177" s="309"/>
    </row>
    <row r="178" spans="2:11" ht="15" customHeight="1">
      <c r="B178" s="288"/>
      <c r="C178" s="268" t="s">
        <v>123</v>
      </c>
      <c r="D178" s="268"/>
      <c r="E178" s="268"/>
      <c r="F178" s="287" t="s">
        <v>780</v>
      </c>
      <c r="G178" s="268"/>
      <c r="H178" s="268" t="s">
        <v>852</v>
      </c>
      <c r="I178" s="268" t="s">
        <v>782</v>
      </c>
      <c r="J178" s="268">
        <v>255</v>
      </c>
      <c r="K178" s="309"/>
    </row>
    <row r="179" spans="2:11" ht="15" customHeight="1">
      <c r="B179" s="288"/>
      <c r="C179" s="268" t="s">
        <v>124</v>
      </c>
      <c r="D179" s="268"/>
      <c r="E179" s="268"/>
      <c r="F179" s="287" t="s">
        <v>780</v>
      </c>
      <c r="G179" s="268"/>
      <c r="H179" s="268" t="s">
        <v>745</v>
      </c>
      <c r="I179" s="268" t="s">
        <v>782</v>
      </c>
      <c r="J179" s="268">
        <v>10</v>
      </c>
      <c r="K179" s="309"/>
    </row>
    <row r="180" spans="2:11" ht="15" customHeight="1">
      <c r="B180" s="288"/>
      <c r="C180" s="268" t="s">
        <v>125</v>
      </c>
      <c r="D180" s="268"/>
      <c r="E180" s="268"/>
      <c r="F180" s="287" t="s">
        <v>780</v>
      </c>
      <c r="G180" s="268"/>
      <c r="H180" s="268" t="s">
        <v>853</v>
      </c>
      <c r="I180" s="268" t="s">
        <v>814</v>
      </c>
      <c r="J180" s="268"/>
      <c r="K180" s="309"/>
    </row>
    <row r="181" spans="2:11" ht="15" customHeight="1">
      <c r="B181" s="288"/>
      <c r="C181" s="268" t="s">
        <v>854</v>
      </c>
      <c r="D181" s="268"/>
      <c r="E181" s="268"/>
      <c r="F181" s="287" t="s">
        <v>780</v>
      </c>
      <c r="G181" s="268"/>
      <c r="H181" s="268" t="s">
        <v>855</v>
      </c>
      <c r="I181" s="268" t="s">
        <v>814</v>
      </c>
      <c r="J181" s="268"/>
      <c r="K181" s="309"/>
    </row>
    <row r="182" spans="2:11" ht="15" customHeight="1">
      <c r="B182" s="288"/>
      <c r="C182" s="268" t="s">
        <v>843</v>
      </c>
      <c r="D182" s="268"/>
      <c r="E182" s="268"/>
      <c r="F182" s="287" t="s">
        <v>780</v>
      </c>
      <c r="G182" s="268"/>
      <c r="H182" s="268" t="s">
        <v>856</v>
      </c>
      <c r="I182" s="268" t="s">
        <v>814</v>
      </c>
      <c r="J182" s="268"/>
      <c r="K182" s="309"/>
    </row>
    <row r="183" spans="2:11" ht="15" customHeight="1">
      <c r="B183" s="288"/>
      <c r="C183" s="268" t="s">
        <v>127</v>
      </c>
      <c r="D183" s="268"/>
      <c r="E183" s="268"/>
      <c r="F183" s="287" t="s">
        <v>786</v>
      </c>
      <c r="G183" s="268"/>
      <c r="H183" s="268" t="s">
        <v>857</v>
      </c>
      <c r="I183" s="268" t="s">
        <v>782</v>
      </c>
      <c r="J183" s="268">
        <v>50</v>
      </c>
      <c r="K183" s="309"/>
    </row>
    <row r="184" spans="2:11" ht="15" customHeight="1">
      <c r="B184" s="288"/>
      <c r="C184" s="268" t="s">
        <v>858</v>
      </c>
      <c r="D184" s="268"/>
      <c r="E184" s="268"/>
      <c r="F184" s="287" t="s">
        <v>786</v>
      </c>
      <c r="G184" s="268"/>
      <c r="H184" s="268" t="s">
        <v>859</v>
      </c>
      <c r="I184" s="268" t="s">
        <v>860</v>
      </c>
      <c r="J184" s="268"/>
      <c r="K184" s="309"/>
    </row>
    <row r="185" spans="2:11" ht="15" customHeight="1">
      <c r="B185" s="288"/>
      <c r="C185" s="268" t="s">
        <v>861</v>
      </c>
      <c r="D185" s="268"/>
      <c r="E185" s="268"/>
      <c r="F185" s="287" t="s">
        <v>786</v>
      </c>
      <c r="G185" s="268"/>
      <c r="H185" s="268" t="s">
        <v>862</v>
      </c>
      <c r="I185" s="268" t="s">
        <v>860</v>
      </c>
      <c r="J185" s="268"/>
      <c r="K185" s="309"/>
    </row>
    <row r="186" spans="2:11" ht="15" customHeight="1">
      <c r="B186" s="288"/>
      <c r="C186" s="268" t="s">
        <v>863</v>
      </c>
      <c r="D186" s="268"/>
      <c r="E186" s="268"/>
      <c r="F186" s="287" t="s">
        <v>786</v>
      </c>
      <c r="G186" s="268"/>
      <c r="H186" s="268" t="s">
        <v>864</v>
      </c>
      <c r="I186" s="268" t="s">
        <v>860</v>
      </c>
      <c r="J186" s="268"/>
      <c r="K186" s="309"/>
    </row>
    <row r="187" spans="2:11" ht="15" customHeight="1">
      <c r="B187" s="288"/>
      <c r="C187" s="321" t="s">
        <v>865</v>
      </c>
      <c r="D187" s="268"/>
      <c r="E187" s="268"/>
      <c r="F187" s="287" t="s">
        <v>786</v>
      </c>
      <c r="G187" s="268"/>
      <c r="H187" s="268" t="s">
        <v>866</v>
      </c>
      <c r="I187" s="268" t="s">
        <v>867</v>
      </c>
      <c r="J187" s="322" t="s">
        <v>868</v>
      </c>
      <c r="K187" s="309"/>
    </row>
    <row r="188" spans="2:11" ht="15" customHeight="1">
      <c r="B188" s="288"/>
      <c r="C188" s="273" t="s">
        <v>43</v>
      </c>
      <c r="D188" s="268"/>
      <c r="E188" s="268"/>
      <c r="F188" s="287" t="s">
        <v>780</v>
      </c>
      <c r="G188" s="268"/>
      <c r="H188" s="264" t="s">
        <v>869</v>
      </c>
      <c r="I188" s="268" t="s">
        <v>870</v>
      </c>
      <c r="J188" s="268"/>
      <c r="K188" s="309"/>
    </row>
    <row r="189" spans="2:11" ht="15" customHeight="1">
      <c r="B189" s="288"/>
      <c r="C189" s="273" t="s">
        <v>871</v>
      </c>
      <c r="D189" s="268"/>
      <c r="E189" s="268"/>
      <c r="F189" s="287" t="s">
        <v>780</v>
      </c>
      <c r="G189" s="268"/>
      <c r="H189" s="268" t="s">
        <v>872</v>
      </c>
      <c r="I189" s="268" t="s">
        <v>814</v>
      </c>
      <c r="J189" s="268"/>
      <c r="K189" s="309"/>
    </row>
    <row r="190" spans="2:11" ht="15" customHeight="1">
      <c r="B190" s="288"/>
      <c r="C190" s="273" t="s">
        <v>873</v>
      </c>
      <c r="D190" s="268"/>
      <c r="E190" s="268"/>
      <c r="F190" s="287" t="s">
        <v>780</v>
      </c>
      <c r="G190" s="268"/>
      <c r="H190" s="268" t="s">
        <v>874</v>
      </c>
      <c r="I190" s="268" t="s">
        <v>814</v>
      </c>
      <c r="J190" s="268"/>
      <c r="K190" s="309"/>
    </row>
    <row r="191" spans="2:11" ht="15" customHeight="1">
      <c r="B191" s="288"/>
      <c r="C191" s="273" t="s">
        <v>875</v>
      </c>
      <c r="D191" s="268"/>
      <c r="E191" s="268"/>
      <c r="F191" s="287" t="s">
        <v>786</v>
      </c>
      <c r="G191" s="268"/>
      <c r="H191" s="268" t="s">
        <v>876</v>
      </c>
      <c r="I191" s="268" t="s">
        <v>814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83" t="s">
        <v>877</v>
      </c>
      <c r="D197" s="383"/>
      <c r="E197" s="383"/>
      <c r="F197" s="383"/>
      <c r="G197" s="383"/>
      <c r="H197" s="383"/>
      <c r="I197" s="383"/>
      <c r="J197" s="383"/>
      <c r="K197" s="260"/>
    </row>
    <row r="198" spans="2:11" ht="25.5" customHeight="1">
      <c r="B198" s="259"/>
      <c r="C198" s="324" t="s">
        <v>878</v>
      </c>
      <c r="D198" s="324"/>
      <c r="E198" s="324"/>
      <c r="F198" s="324" t="s">
        <v>879</v>
      </c>
      <c r="G198" s="325"/>
      <c r="H198" s="382" t="s">
        <v>880</v>
      </c>
      <c r="I198" s="382"/>
      <c r="J198" s="382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870</v>
      </c>
      <c r="D200" s="268"/>
      <c r="E200" s="268"/>
      <c r="F200" s="287" t="s">
        <v>44</v>
      </c>
      <c r="G200" s="268"/>
      <c r="H200" s="380" t="s">
        <v>881</v>
      </c>
      <c r="I200" s="380"/>
      <c r="J200" s="380"/>
      <c r="K200" s="309"/>
    </row>
    <row r="201" spans="2:11" ht="15" customHeight="1">
      <c r="B201" s="288"/>
      <c r="C201" s="294"/>
      <c r="D201" s="268"/>
      <c r="E201" s="268"/>
      <c r="F201" s="287" t="s">
        <v>45</v>
      </c>
      <c r="G201" s="268"/>
      <c r="H201" s="380" t="s">
        <v>882</v>
      </c>
      <c r="I201" s="380"/>
      <c r="J201" s="380"/>
      <c r="K201" s="309"/>
    </row>
    <row r="202" spans="2:11" ht="15" customHeight="1">
      <c r="B202" s="288"/>
      <c r="C202" s="294"/>
      <c r="D202" s="268"/>
      <c r="E202" s="268"/>
      <c r="F202" s="287" t="s">
        <v>48</v>
      </c>
      <c r="G202" s="268"/>
      <c r="H202" s="380" t="s">
        <v>883</v>
      </c>
      <c r="I202" s="380"/>
      <c r="J202" s="380"/>
      <c r="K202" s="309"/>
    </row>
    <row r="203" spans="2:11" ht="15" customHeight="1">
      <c r="B203" s="288"/>
      <c r="C203" s="268"/>
      <c r="D203" s="268"/>
      <c r="E203" s="268"/>
      <c r="F203" s="287" t="s">
        <v>46</v>
      </c>
      <c r="G203" s="268"/>
      <c r="H203" s="380" t="s">
        <v>884</v>
      </c>
      <c r="I203" s="380"/>
      <c r="J203" s="380"/>
      <c r="K203" s="309"/>
    </row>
    <row r="204" spans="2:11" ht="15" customHeight="1">
      <c r="B204" s="288"/>
      <c r="C204" s="268"/>
      <c r="D204" s="268"/>
      <c r="E204" s="268"/>
      <c r="F204" s="287" t="s">
        <v>47</v>
      </c>
      <c r="G204" s="268"/>
      <c r="H204" s="380" t="s">
        <v>885</v>
      </c>
      <c r="I204" s="380"/>
      <c r="J204" s="380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826</v>
      </c>
      <c r="D206" s="268"/>
      <c r="E206" s="268"/>
      <c r="F206" s="287" t="s">
        <v>80</v>
      </c>
      <c r="G206" s="268"/>
      <c r="H206" s="380" t="s">
        <v>886</v>
      </c>
      <c r="I206" s="380"/>
      <c r="J206" s="380"/>
      <c r="K206" s="309"/>
    </row>
    <row r="207" spans="2:11" ht="15" customHeight="1">
      <c r="B207" s="288"/>
      <c r="C207" s="294"/>
      <c r="D207" s="268"/>
      <c r="E207" s="268"/>
      <c r="F207" s="287" t="s">
        <v>723</v>
      </c>
      <c r="G207" s="268"/>
      <c r="H207" s="380" t="s">
        <v>724</v>
      </c>
      <c r="I207" s="380"/>
      <c r="J207" s="380"/>
      <c r="K207" s="309"/>
    </row>
    <row r="208" spans="2:11" ht="15" customHeight="1">
      <c r="B208" s="288"/>
      <c r="C208" s="268"/>
      <c r="D208" s="268"/>
      <c r="E208" s="268"/>
      <c r="F208" s="287" t="s">
        <v>721</v>
      </c>
      <c r="G208" s="268"/>
      <c r="H208" s="380" t="s">
        <v>887</v>
      </c>
      <c r="I208" s="380"/>
      <c r="J208" s="380"/>
      <c r="K208" s="309"/>
    </row>
    <row r="209" spans="2:11" ht="15" customHeight="1">
      <c r="B209" s="326"/>
      <c r="C209" s="294"/>
      <c r="D209" s="294"/>
      <c r="E209" s="294"/>
      <c r="F209" s="287" t="s">
        <v>725</v>
      </c>
      <c r="G209" s="273"/>
      <c r="H209" s="381" t="s">
        <v>726</v>
      </c>
      <c r="I209" s="381"/>
      <c r="J209" s="381"/>
      <c r="K209" s="327"/>
    </row>
    <row r="210" spans="2:11" ht="15" customHeight="1">
      <c r="B210" s="326"/>
      <c r="C210" s="294"/>
      <c r="D210" s="294"/>
      <c r="E210" s="294"/>
      <c r="F210" s="287" t="s">
        <v>727</v>
      </c>
      <c r="G210" s="273"/>
      <c r="H210" s="381" t="s">
        <v>888</v>
      </c>
      <c r="I210" s="381"/>
      <c r="J210" s="381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850</v>
      </c>
      <c r="D212" s="294"/>
      <c r="E212" s="294"/>
      <c r="F212" s="287">
        <v>1</v>
      </c>
      <c r="G212" s="273"/>
      <c r="H212" s="381" t="s">
        <v>889</v>
      </c>
      <c r="I212" s="381"/>
      <c r="J212" s="381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81" t="s">
        <v>890</v>
      </c>
      <c r="I213" s="381"/>
      <c r="J213" s="381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81" t="s">
        <v>891</v>
      </c>
      <c r="I214" s="381"/>
      <c r="J214" s="381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81" t="s">
        <v>892</v>
      </c>
      <c r="I215" s="381"/>
      <c r="J215" s="381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ROU0041 - SO 01 Objekty k...</vt:lpstr>
      <vt:lpstr>ROU0042 - SO 02 Zpevněné ...</vt:lpstr>
      <vt:lpstr>ROU0043 - Ostatní a vedle...</vt:lpstr>
      <vt:lpstr>Pokyny pro vyplnění</vt:lpstr>
      <vt:lpstr>'Rekapitulace stavby'!Názvy_tisku</vt:lpstr>
      <vt:lpstr>'ROU0041 - SO 01 Objekty k...'!Názvy_tisku</vt:lpstr>
      <vt:lpstr>'ROU0042 - SO 02 Zpevněné ...'!Názvy_tisku</vt:lpstr>
      <vt:lpstr>'ROU0043 - Ostatní a vedle...'!Názvy_tisku</vt:lpstr>
      <vt:lpstr>'Pokyny pro vyplnění'!Oblast_tisku</vt:lpstr>
      <vt:lpstr>'Rekapitulace stavby'!Oblast_tisku</vt:lpstr>
      <vt:lpstr>'ROU0041 - SO 01 Objekty k...'!Oblast_tisku</vt:lpstr>
      <vt:lpstr>'ROU0042 - SO 02 Zpevněné ...'!Oblast_tisku</vt:lpstr>
      <vt:lpstr>'ROU0043 - Ostatní a vedle...'!Oblast_tisku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pc\počítač</dc:creator>
  <cp:lastModifiedBy>work</cp:lastModifiedBy>
  <cp:lastPrinted>2018-06-07T08:43:29Z</cp:lastPrinted>
  <dcterms:created xsi:type="dcterms:W3CDTF">2018-06-06T13:50:43Z</dcterms:created>
  <dcterms:modified xsi:type="dcterms:W3CDTF">2018-06-07T08:44:43Z</dcterms:modified>
</cp:coreProperties>
</file>