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3"/>
  </bookViews>
  <sheets>
    <sheet name="Prehlad" sheetId="1" r:id="rId1"/>
    <sheet name="Figury" sheetId="2" r:id="rId2"/>
    <sheet name="Rekapitulacia" sheetId="3" r:id="rId3"/>
    <sheet name="Kryci list" sheetId="4" r:id="rId4"/>
  </sheets>
  <definedNames>
    <definedName name="Excel_BuiltIn__FilterDatabase">#REF!</definedName>
    <definedName name="Excel_BuiltIn_Print_Area" localSheetId="1">'Figury'!$A:$D</definedName>
    <definedName name="Excel_BuiltIn_Print_Area" localSheetId="3">'Kryci list'!$A:$J</definedName>
    <definedName name="Excel_BuiltIn_Print_Area" localSheetId="0">'Prehlad'!$A:$O</definedName>
    <definedName name="Excel_BuiltIn_Print_Area" localSheetId="2">'Rekapitulacia'!$A:$G</definedName>
    <definedName name="fakt1R">#REF!</definedName>
    <definedName name="_xlnm.Print_Titles" localSheetId="1">'Figury'!$8:$10</definedName>
    <definedName name="_xlnm.Print_Titles" localSheetId="0">'Prehlad'!$8:$10</definedName>
    <definedName name="_xlnm.Print_Titles" localSheetId="2">'Rekapitulacia'!$8:$10</definedName>
  </definedNames>
  <calcPr fullCalcOnLoad="1"/>
</workbook>
</file>

<file path=xl/sharedStrings.xml><?xml version="1.0" encoding="utf-8"?>
<sst xmlns="http://schemas.openxmlformats.org/spreadsheetml/2006/main" count="294" uniqueCount="171">
  <si>
    <t>Dodávateľ:</t>
  </si>
  <si>
    <t>Odberateľ:</t>
  </si>
  <si>
    <t xml:space="preserve"> </t>
  </si>
  <si>
    <t>DPH</t>
  </si>
  <si>
    <t xml:space="preserve">Odberateľ: </t>
  </si>
  <si>
    <t xml:space="preserve">Spracoval: </t>
  </si>
  <si>
    <t>V module</t>
  </si>
  <si>
    <t>Hlavička1</t>
  </si>
  <si>
    <t>Mena</t>
  </si>
  <si>
    <t>Hlavička2</t>
  </si>
  <si>
    <t>Obdobie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</si>
  <si>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</si>
  <si>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</si>
  <si>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</si>
  <si>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</si>
  <si>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</si>
  <si>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</si>
  <si>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</si>
  <si>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</si>
  <si>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</si>
  <si>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</si>
  <si>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</si>
  <si>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</si>
  <si>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</si>
  <si>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</si>
  <si>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</si>
  <si>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</si>
  <si>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</si>
  <si>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</si>
  <si>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</si>
  <si>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</si>
  <si>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</si>
  <si>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</si>
  <si>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</si>
  <si>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</si>
  <si>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</si>
  <si>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</si>
  <si>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</si>
  <si>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</si>
  <si>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</si>
  <si>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</si>
  <si>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</si>
  <si>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</si>
  <si>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</si>
  <si>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</si>
  <si>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</si>
  <si>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</si>
  <si>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</si>
  <si>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</si>
  <si>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</si>
  <si>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</si>
  <si>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</si>
  <si>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</si>
  <si>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</si>
  <si>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</si>
  <si>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</si>
  <si>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</si>
  <si>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</si>
  <si>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</si>
  <si>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</si>
  <si>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</si>
  <si>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</si>
  <si>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</si>
  <si>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</si>
  <si>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</si>
  <si>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Názov figúry</t>
  </si>
  <si>
    <t>Popis figúry</t>
  </si>
  <si>
    <t>Aritmetický výraz</t>
  </si>
  <si>
    <t>Hodnota</t>
  </si>
  <si>
    <t>Rekapitulácia rozpočtu v</t>
  </si>
  <si>
    <t>Rekapitulácia splátky v</t>
  </si>
  <si>
    <t>Rekapitulácia výrobnej kalkulácie v</t>
  </si>
  <si>
    <t>Popis položky, stavebného dielu, remesla</t>
  </si>
  <si>
    <t>Hmotnosť v t</t>
  </si>
  <si>
    <t>Miesto:</t>
  </si>
  <si>
    <t>Krycí list rozpočtu v</t>
  </si>
  <si>
    <t>Krycí list splátky v</t>
  </si>
  <si>
    <t>Krycí list výrobnej kalkulácie v</t>
  </si>
  <si>
    <t xml:space="preserve">Rozpočet: </t>
  </si>
  <si>
    <t xml:space="preserve">Zmluva č.: </t>
  </si>
  <si>
    <t>Spracoval:</t>
  </si>
  <si>
    <t>Dňa:</t>
  </si>
  <si>
    <t>IČO:</t>
  </si>
  <si>
    <t>DIČ:</t>
  </si>
  <si>
    <t>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</si>
  <si>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</si>
  <si>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</si>
  <si>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</si>
  <si>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</si>
  <si>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</si>
  <si>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</si>
  <si>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</si>
  <si>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</si>
  <si>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</si>
  <si>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</si>
  <si>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</si>
  <si>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</si>
  <si>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</si>
  <si>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</si>
  <si>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</si>
  <si>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</si>
  <si>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</si>
  <si>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</si>
  <si>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</si>
  <si>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</si>
  <si>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</si>
  <si>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</si>
  <si>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</si>
  <si>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</si>
  <si>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</si>
  <si>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</si>
  <si>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</si>
  <si>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</si>
  <si>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</si>
  <si>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</si>
  <si>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Spracoval:                                         </t>
  </si>
  <si>
    <t xml:space="preserve">Projektant: STAVOPROJEKT s.r.o. </t>
  </si>
  <si>
    <t xml:space="preserve">JKSO : </t>
  </si>
  <si>
    <t>Stavba :Spišské Hanušovce</t>
  </si>
  <si>
    <t>Objekt : Tribúna dl.5,50m</t>
  </si>
  <si>
    <t>Stavoprojekt, s.r.o., Prešov</t>
  </si>
  <si>
    <t xml:space="preserve"> Stavoprojekt, s.r.o., Prešov</t>
  </si>
  <si>
    <t>Spišské Hanušovce</t>
  </si>
  <si>
    <t>JKSO :</t>
  </si>
  <si>
    <t xml:space="preserve">STAVOPROJEKT s.r.o. </t>
  </si>
  <si>
    <t>Prešov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</si>
  <si>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</si>
  <si>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</si>
  <si>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</si>
  <si>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</si>
  <si>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</si>
  <si>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</si>
  <si>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</si>
  <si>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</si>
  <si>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</si>
  <si>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</si>
  <si>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</si>
  <si>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Zaradenie</t>
  </si>
  <si>
    <t>pre KL</t>
  </si>
  <si>
    <t>Lev0</t>
  </si>
  <si>
    <t>pozícia</t>
  </si>
  <si>
    <t>PRÁCE A DODÁVKY PSV</t>
  </si>
  <si>
    <t>767 - Konštrukcie doplnk. kovové stavebné</t>
  </si>
  <si>
    <t>767</t>
  </si>
  <si>
    <t>767-553-1</t>
  </si>
  <si>
    <t>Oceľová tribúna s prekrytím a sedadlami vč.zábradlia a kotvenia</t>
  </si>
  <si>
    <t>m</t>
  </si>
  <si>
    <t xml:space="preserve">                    </t>
  </si>
  <si>
    <t>I</t>
  </si>
  <si>
    <t>45.42.12</t>
  </si>
  <si>
    <t>IK</t>
  </si>
  <si>
    <t>S</t>
  </si>
  <si>
    <t>767996901</t>
  </si>
  <si>
    <t>Montáž tribúny s prekrytím a sedadlami vč.zábradlia a kotvenia</t>
  </si>
  <si>
    <t>76799-6805</t>
  </si>
  <si>
    <t>767999907</t>
  </si>
  <si>
    <t>Doprava</t>
  </si>
  <si>
    <t>súbor</t>
  </si>
  <si>
    <t>76799-9906</t>
  </si>
  <si>
    <t>998767201</t>
  </si>
  <si>
    <t>Presun hmôt pre kovové stav. doplnk. konštr. v objektoch výšky do 6 m</t>
  </si>
  <si>
    <t>99876-7201</t>
  </si>
  <si>
    <t xml:space="preserve">767 - Konštrukcie doplnk. kovové stavebné  spolu: </t>
  </si>
  <si>
    <t xml:space="preserve">PRÁCE A DODÁVKY PSV  spolu: </t>
  </si>
  <si>
    <t>Za rozpočet celkom</t>
  </si>
  <si>
    <t>Figura</t>
  </si>
  <si>
    <t/>
  </si>
  <si>
    <t>f</t>
  </si>
  <si>
    <t xml:space="preserve">Dátum: </t>
  </si>
  <si>
    <t>Dátum:</t>
  </si>
  <si>
    <t>Výkaz výmer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</si>
</sst>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&quot; Sk&quot;;[Red]\-#,##0&quot; Sk&quot;"/>
    <numFmt numFmtId="167" formatCode="_-* #,##0&quot; Sk&quot;_-;\-* #,##0&quot; Sk&quot;_-;_-* &quot;- Sk&quot;_-;_-@_-"/>
    <numFmt numFmtId="168" formatCode="#,##0&quot; Sk&quot;;\-#,##0&quot; Sk&quot;"/>
    <numFmt numFmtId="169" formatCode="#,##0.00&quot; Sk&quot;;\-#,##0.00&quot; Sk&quot;"/>
    <numFmt numFmtId="170" formatCode="0;0;;"/>
    <numFmt numFmtId="171" formatCode="0\ %"/>
    <numFmt numFmtId="172" formatCode="#,##0.00&quot; Sk&quot;;[Red]\-#,##0.00&quot; Sk&quot;"/>
    <numFmt numFmtId="173" formatCode="\ "/>
    <numFmt numFmtId="174" formatCode="0.00;0;0"/>
    <numFmt numFmtId="175" formatCode="0.0%"/>
    <numFmt numFmtId="176" formatCode="#,##0.000"/>
    <numFmt numFmtId="177" formatCode="#,##0.00000"/>
    <numFmt numFmtId="178" formatCode="0.000"/>
    <numFmt numFmtId="179" formatCode="#,##0.00\ "/>
    <numFmt numFmtId="180" formatCode="0.00\ %"/>
    <numFmt numFmtId="181" formatCode="#,##0\ "/>
    <numFmt numFmtId="182" formatCode="#,##0.0000"/>
  </numFmts>
  <fonts count="45">
    <font>
      <sz val="10"/>
      <name val="Arial"/>
      <family val="0"/>
    </font>
    <font>
      <b/>
      <sz val="7"/>
      <name val="Letter Gothic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b/>
      <sz val="18"/>
      <color indexed="62"/>
      <name val="Cambria"/>
      <family val="1"/>
    </font>
    <font>
      <sz val="11"/>
      <color indexed="10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10"/>
      <name val="Arial Narrow"/>
      <family val="2"/>
    </font>
    <font>
      <sz val="8"/>
      <color indexed="12"/>
      <name val="Arial Narrow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4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vertical="center"/>
      <protection/>
    </xf>
    <xf numFmtId="0" fontId="0" fillId="0" borderId="0" applyFill="0" applyBorder="0">
      <alignment vertical="center"/>
      <protection/>
    </xf>
    <xf numFmtId="166" fontId="1" fillId="0" borderId="1">
      <alignment/>
      <protection/>
    </xf>
    <xf numFmtId="0" fontId="0" fillId="0" borderId="1" applyFill="0">
      <alignment/>
      <protection/>
    </xf>
    <xf numFmtId="167" fontId="0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" fillId="0" borderId="2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5" fillId="0" borderId="0">
      <alignment/>
      <protection/>
    </xf>
    <xf numFmtId="0" fontId="29" fillId="29" borderId="0" applyNumberFormat="0" applyBorder="0" applyAlignment="0" applyProtection="0"/>
    <xf numFmtId="0" fontId="30" fillId="30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1" fillId="0" borderId="0" applyBorder="0">
      <alignment vertical="center"/>
      <protection/>
    </xf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10">
      <alignment vertical="center"/>
      <protection/>
    </xf>
    <xf numFmtId="0" fontId="38" fillId="0" borderId="0" applyNumberFormat="0" applyFill="0" applyBorder="0" applyAlignment="0" applyProtection="0"/>
    <xf numFmtId="0" fontId="39" fillId="33" borderId="11" applyNumberFormat="0" applyAlignment="0" applyProtection="0"/>
    <xf numFmtId="0" fontId="40" fillId="34" borderId="11" applyNumberFormat="0" applyAlignment="0" applyProtection="0"/>
    <xf numFmtId="0" fontId="41" fillId="34" borderId="12" applyNumberFormat="0" applyAlignment="0" applyProtection="0"/>
    <xf numFmtId="0" fontId="42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8" fillId="0" borderId="0" xfId="0" applyFont="1" applyAlignment="1" applyProtection="1">
      <alignment horizontal="right" vertical="top"/>
      <protection/>
    </xf>
    <xf numFmtId="49" fontId="8" fillId="0" borderId="0" xfId="0" applyNumberFormat="1" applyFont="1" applyAlignment="1" applyProtection="1">
      <alignment horizontal="center" vertical="top"/>
      <protection/>
    </xf>
    <xf numFmtId="49" fontId="8" fillId="0" borderId="0" xfId="0" applyNumberFormat="1" applyFont="1" applyAlignment="1" applyProtection="1">
      <alignment vertical="top"/>
      <protection/>
    </xf>
    <xf numFmtId="49" fontId="8" fillId="0" borderId="0" xfId="0" applyNumberFormat="1" applyFont="1" applyAlignment="1" applyProtection="1">
      <alignment horizontal="left" vertical="top" wrapText="1"/>
      <protection/>
    </xf>
    <xf numFmtId="176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 vertical="top"/>
      <protection/>
    </xf>
    <xf numFmtId="4" fontId="8" fillId="0" borderId="0" xfId="0" applyNumberFormat="1" applyFont="1" applyAlignment="1" applyProtection="1">
      <alignment vertical="top"/>
      <protection/>
    </xf>
    <xf numFmtId="177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 horizontal="center" vertical="top"/>
      <protection/>
    </xf>
    <xf numFmtId="178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177" fontId="8" fillId="0" borderId="0" xfId="0" applyNumberFormat="1" applyFont="1" applyAlignment="1" applyProtection="1">
      <alignment/>
      <protection/>
    </xf>
    <xf numFmtId="176" fontId="8" fillId="0" borderId="0" xfId="0" applyNumberFormat="1" applyFont="1" applyAlignment="1" applyProtection="1">
      <alignment/>
      <protection/>
    </xf>
    <xf numFmtId="0" fontId="10" fillId="0" borderId="0" xfId="70" applyFont="1">
      <alignment/>
      <protection/>
    </xf>
    <xf numFmtId="49" fontId="8" fillId="0" borderId="0" xfId="0" applyNumberFormat="1" applyFont="1" applyAlignment="1" applyProtection="1">
      <alignment/>
      <protection/>
    </xf>
    <xf numFmtId="0" fontId="11" fillId="0" borderId="0" xfId="70" applyFont="1">
      <alignment/>
      <protection/>
    </xf>
    <xf numFmtId="49" fontId="11" fillId="0" borderId="0" xfId="70" applyNumberFormat="1" applyFont="1">
      <alignment/>
      <protection/>
    </xf>
    <xf numFmtId="49" fontId="8" fillId="0" borderId="0" xfId="0" applyNumberFormat="1" applyFont="1" applyAlignment="1" applyProtection="1">
      <alignment horizontal="center"/>
      <protection/>
    </xf>
    <xf numFmtId="49" fontId="8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5" xfId="0" applyNumberFormat="1" applyFont="1" applyBorder="1" applyAlignment="1" applyProtection="1">
      <alignment horizontal="center"/>
      <protection/>
    </xf>
    <xf numFmtId="0" fontId="8" fillId="0" borderId="13" xfId="0" applyNumberFormat="1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49" fontId="8" fillId="0" borderId="13" xfId="0" applyNumberFormat="1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right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17" xfId="0" applyNumberFormat="1" applyFont="1" applyBorder="1" applyAlignment="1" applyProtection="1">
      <alignment horizontal="center"/>
      <protection/>
    </xf>
    <xf numFmtId="0" fontId="8" fillId="0" borderId="16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176" fontId="8" fillId="0" borderId="16" xfId="0" applyNumberFormat="1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49" fontId="8" fillId="0" borderId="16" xfId="0" applyNumberFormat="1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 horizontal="right"/>
      <protection/>
    </xf>
    <xf numFmtId="49" fontId="8" fillId="0" borderId="0" xfId="0" applyNumberFormat="1" applyFont="1" applyAlignment="1" applyProtection="1">
      <alignment horizontal="left"/>
      <protection locked="0"/>
    </xf>
    <xf numFmtId="176" fontId="8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/>
      <protection locked="0"/>
    </xf>
    <xf numFmtId="176" fontId="8" fillId="0" borderId="0" xfId="0" applyNumberFormat="1" applyFont="1" applyAlignment="1" applyProtection="1">
      <alignment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15" xfId="0" applyNumberFormat="1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17" xfId="0" applyNumberFormat="1" applyFont="1" applyBorder="1" applyAlignment="1" applyProtection="1">
      <alignment horizontal="center"/>
      <protection locked="0"/>
    </xf>
    <xf numFmtId="0" fontId="8" fillId="0" borderId="0" xfId="71" applyFont="1">
      <alignment/>
      <protection/>
    </xf>
    <xf numFmtId="0" fontId="8" fillId="0" borderId="0" xfId="71" applyFont="1" applyAlignment="1">
      <alignment horizontal="left" vertical="center"/>
      <protection/>
    </xf>
    <xf numFmtId="0" fontId="12" fillId="0" borderId="0" xfId="70" applyFont="1" applyAlignment="1">
      <alignment horizontal="left" vertical="center"/>
      <protection/>
    </xf>
    <xf numFmtId="0" fontId="8" fillId="0" borderId="18" xfId="71" applyFont="1" applyBorder="1" applyAlignment="1">
      <alignment horizontal="left" vertical="center"/>
      <protection/>
    </xf>
    <xf numFmtId="0" fontId="8" fillId="0" borderId="19" xfId="71" applyFont="1" applyBorder="1" applyAlignment="1">
      <alignment horizontal="left" vertical="center"/>
      <protection/>
    </xf>
    <xf numFmtId="0" fontId="8" fillId="0" borderId="19" xfId="71" applyFont="1" applyBorder="1" applyAlignment="1">
      <alignment horizontal="right" vertical="center"/>
      <protection/>
    </xf>
    <xf numFmtId="0" fontId="8" fillId="0" borderId="20" xfId="71" applyFont="1" applyBorder="1" applyAlignment="1">
      <alignment horizontal="left" vertical="center"/>
      <protection/>
    </xf>
    <xf numFmtId="0" fontId="8" fillId="0" borderId="21" xfId="71" applyFont="1" applyBorder="1" applyAlignment="1">
      <alignment horizontal="left" vertical="center"/>
      <protection/>
    </xf>
    <xf numFmtId="0" fontId="8" fillId="0" borderId="22" xfId="71" applyFont="1" applyBorder="1" applyAlignment="1">
      <alignment horizontal="left" vertical="center"/>
      <protection/>
    </xf>
    <xf numFmtId="0" fontId="8" fillId="0" borderId="22" xfId="71" applyFont="1" applyBorder="1" applyAlignment="1">
      <alignment horizontal="right" vertical="center"/>
      <protection/>
    </xf>
    <xf numFmtId="0" fontId="8" fillId="0" borderId="23" xfId="71" applyFont="1" applyBorder="1" applyAlignment="1">
      <alignment horizontal="left" vertical="center"/>
      <protection/>
    </xf>
    <xf numFmtId="0" fontId="8" fillId="0" borderId="24" xfId="71" applyFont="1" applyBorder="1" applyAlignment="1">
      <alignment horizontal="left" vertical="center"/>
      <protection/>
    </xf>
    <xf numFmtId="0" fontId="8" fillId="0" borderId="25" xfId="71" applyFont="1" applyBorder="1" applyAlignment="1">
      <alignment horizontal="left" vertical="center"/>
      <protection/>
    </xf>
    <xf numFmtId="0" fontId="8" fillId="0" borderId="25" xfId="71" applyFont="1" applyBorder="1" applyAlignment="1">
      <alignment horizontal="right" vertical="center"/>
      <protection/>
    </xf>
    <xf numFmtId="0" fontId="8" fillId="0" borderId="26" xfId="71" applyFont="1" applyBorder="1" applyAlignment="1">
      <alignment horizontal="left" vertical="center"/>
      <protection/>
    </xf>
    <xf numFmtId="0" fontId="8" fillId="0" borderId="27" xfId="71" applyFont="1" applyBorder="1" applyAlignment="1">
      <alignment horizontal="left" vertical="center"/>
      <protection/>
    </xf>
    <xf numFmtId="0" fontId="8" fillId="0" borderId="28" xfId="71" applyFont="1" applyBorder="1" applyAlignment="1">
      <alignment horizontal="left" vertical="center"/>
      <protection/>
    </xf>
    <xf numFmtId="0" fontId="8" fillId="0" borderId="28" xfId="71" applyFont="1" applyBorder="1" applyAlignment="1">
      <alignment horizontal="right" vertical="center"/>
      <protection/>
    </xf>
    <xf numFmtId="0" fontId="8" fillId="0" borderId="29" xfId="71" applyFont="1" applyBorder="1" applyAlignment="1">
      <alignment horizontal="left" vertical="center"/>
      <protection/>
    </xf>
    <xf numFmtId="0" fontId="8" fillId="0" borderId="30" xfId="71" applyFont="1" applyBorder="1" applyAlignment="1">
      <alignment horizontal="left" vertical="center"/>
      <protection/>
    </xf>
    <xf numFmtId="0" fontId="8" fillId="0" borderId="31" xfId="71" applyFont="1" applyBorder="1" applyAlignment="1">
      <alignment horizontal="right" vertical="center"/>
      <protection/>
    </xf>
    <xf numFmtId="0" fontId="8" fillId="0" borderId="31" xfId="71" applyFont="1" applyBorder="1" applyAlignment="1">
      <alignment horizontal="left" vertical="center"/>
      <protection/>
    </xf>
    <xf numFmtId="0" fontId="8" fillId="0" borderId="32" xfId="71" applyFont="1" applyBorder="1" applyAlignment="1">
      <alignment horizontal="left" vertical="center"/>
      <protection/>
    </xf>
    <xf numFmtId="0" fontId="8" fillId="0" borderId="33" xfId="71" applyFont="1" applyBorder="1" applyAlignment="1">
      <alignment horizontal="left" vertical="center"/>
      <protection/>
    </xf>
    <xf numFmtId="0" fontId="8" fillId="0" borderId="34" xfId="71" applyFont="1" applyBorder="1" applyAlignment="1">
      <alignment horizontal="left" vertical="center"/>
      <protection/>
    </xf>
    <xf numFmtId="0" fontId="8" fillId="0" borderId="35" xfId="71" applyFont="1" applyBorder="1" applyAlignment="1">
      <alignment horizontal="left" vertical="center"/>
      <protection/>
    </xf>
    <xf numFmtId="0" fontId="8" fillId="0" borderId="18" xfId="71" applyFont="1" applyBorder="1" applyAlignment="1">
      <alignment horizontal="right" vertical="center"/>
      <protection/>
    </xf>
    <xf numFmtId="3" fontId="8" fillId="0" borderId="36" xfId="71" applyNumberFormat="1" applyFont="1" applyBorder="1" applyAlignment="1">
      <alignment horizontal="right" vertical="center"/>
      <protection/>
    </xf>
    <xf numFmtId="3" fontId="8" fillId="0" borderId="20" xfId="71" applyNumberFormat="1" applyFont="1" applyBorder="1" applyAlignment="1">
      <alignment horizontal="right" vertical="center"/>
      <protection/>
    </xf>
    <xf numFmtId="0" fontId="8" fillId="0" borderId="30" xfId="71" applyFont="1" applyBorder="1" applyAlignment="1">
      <alignment horizontal="right" vertical="center"/>
      <protection/>
    </xf>
    <xf numFmtId="3" fontId="8" fillId="0" borderId="37" xfId="71" applyNumberFormat="1" applyFont="1" applyBorder="1" applyAlignment="1">
      <alignment horizontal="right" vertical="center"/>
      <protection/>
    </xf>
    <xf numFmtId="3" fontId="8" fillId="0" borderId="32" xfId="71" applyNumberFormat="1" applyFont="1" applyBorder="1" applyAlignment="1">
      <alignment horizontal="right" vertical="center"/>
      <protection/>
    </xf>
    <xf numFmtId="0" fontId="8" fillId="0" borderId="33" xfId="71" applyFont="1" applyBorder="1" applyAlignment="1">
      <alignment horizontal="right" vertical="center"/>
      <protection/>
    </xf>
    <xf numFmtId="3" fontId="8" fillId="0" borderId="38" xfId="71" applyNumberFormat="1" applyFont="1" applyBorder="1" applyAlignment="1">
      <alignment horizontal="right" vertical="center"/>
      <protection/>
    </xf>
    <xf numFmtId="0" fontId="8" fillId="0" borderId="34" xfId="71" applyFont="1" applyBorder="1" applyAlignment="1">
      <alignment horizontal="right" vertical="center"/>
      <protection/>
    </xf>
    <xf numFmtId="3" fontId="8" fillId="0" borderId="35" xfId="71" applyNumberFormat="1" applyFont="1" applyBorder="1" applyAlignment="1">
      <alignment horizontal="right" vertical="center"/>
      <protection/>
    </xf>
    <xf numFmtId="0" fontId="9" fillId="0" borderId="39" xfId="71" applyFont="1" applyBorder="1" applyAlignment="1">
      <alignment horizontal="center" vertical="center"/>
      <protection/>
    </xf>
    <xf numFmtId="0" fontId="8" fillId="0" borderId="40" xfId="71" applyFont="1" applyBorder="1" applyAlignment="1">
      <alignment horizontal="left" vertical="center"/>
      <protection/>
    </xf>
    <xf numFmtId="0" fontId="8" fillId="0" borderId="40" xfId="71" applyFont="1" applyBorder="1" applyAlignment="1">
      <alignment horizontal="center" vertical="center"/>
      <protection/>
    </xf>
    <xf numFmtId="0" fontId="8" fillId="0" borderId="41" xfId="71" applyFont="1" applyBorder="1" applyAlignment="1">
      <alignment horizontal="center" vertical="center"/>
      <protection/>
    </xf>
    <xf numFmtId="0" fontId="8" fillId="0" borderId="42" xfId="71" applyFont="1" applyBorder="1" applyAlignment="1">
      <alignment horizontal="center" vertical="center"/>
      <protection/>
    </xf>
    <xf numFmtId="0" fontId="8" fillId="0" borderId="43" xfId="71" applyFont="1" applyBorder="1" applyAlignment="1">
      <alignment horizontal="center" vertical="center"/>
      <protection/>
    </xf>
    <xf numFmtId="0" fontId="8" fillId="0" borderId="44" xfId="71" applyFont="1" applyBorder="1" applyAlignment="1">
      <alignment horizontal="center" vertical="center"/>
      <protection/>
    </xf>
    <xf numFmtId="0" fontId="8" fillId="0" borderId="45" xfId="71" applyFont="1" applyBorder="1" applyAlignment="1">
      <alignment horizontal="center" vertical="center"/>
      <protection/>
    </xf>
    <xf numFmtId="0" fontId="8" fillId="0" borderId="46" xfId="71" applyFont="1" applyBorder="1" applyAlignment="1">
      <alignment horizontal="left" vertical="center"/>
      <protection/>
    </xf>
    <xf numFmtId="0" fontId="8" fillId="0" borderId="47" xfId="71" applyFont="1" applyBorder="1" applyAlignment="1">
      <alignment horizontal="left" vertical="center"/>
      <protection/>
    </xf>
    <xf numFmtId="0" fontId="8" fillId="0" borderId="48" xfId="71" applyNumberFormat="1" applyFont="1" applyBorder="1" applyAlignment="1">
      <alignment horizontal="left" vertical="center"/>
      <protection/>
    </xf>
    <xf numFmtId="0" fontId="8" fillId="0" borderId="49" xfId="71" applyFont="1" applyBorder="1" applyAlignment="1">
      <alignment horizontal="center" vertical="center"/>
      <protection/>
    </xf>
    <xf numFmtId="0" fontId="8" fillId="0" borderId="10" xfId="71" applyFont="1" applyBorder="1" applyAlignment="1">
      <alignment horizontal="left" vertical="center"/>
      <protection/>
    </xf>
    <xf numFmtId="0" fontId="8" fillId="0" borderId="50" xfId="71" applyFont="1" applyBorder="1" applyAlignment="1">
      <alignment horizontal="left" vertical="center"/>
      <protection/>
    </xf>
    <xf numFmtId="0" fontId="8" fillId="0" borderId="51" xfId="71" applyFont="1" applyBorder="1" applyAlignment="1">
      <alignment horizontal="center" vertical="center"/>
      <protection/>
    </xf>
    <xf numFmtId="0" fontId="8" fillId="0" borderId="52" xfId="71" applyFont="1" applyBorder="1" applyAlignment="1">
      <alignment horizontal="left" vertical="center"/>
      <protection/>
    </xf>
    <xf numFmtId="0" fontId="8" fillId="0" borderId="53" xfId="71" applyFont="1" applyBorder="1" applyAlignment="1">
      <alignment horizontal="center" vertical="center"/>
      <protection/>
    </xf>
    <xf numFmtId="0" fontId="8" fillId="0" borderId="54" xfId="71" applyFont="1" applyBorder="1" applyAlignment="1">
      <alignment horizontal="right" vertical="center"/>
      <protection/>
    </xf>
    <xf numFmtId="0" fontId="8" fillId="0" borderId="42" xfId="71" applyFont="1" applyBorder="1" applyAlignment="1">
      <alignment horizontal="left" vertical="center"/>
      <protection/>
    </xf>
    <xf numFmtId="180" fontId="8" fillId="0" borderId="31" xfId="71" applyNumberFormat="1" applyFont="1" applyBorder="1" applyAlignment="1">
      <alignment horizontal="right" vertical="center"/>
      <protection/>
    </xf>
    <xf numFmtId="180" fontId="8" fillId="0" borderId="55" xfId="71" applyNumberFormat="1" applyFont="1" applyBorder="1" applyAlignment="1">
      <alignment horizontal="right" vertical="center"/>
      <protection/>
    </xf>
    <xf numFmtId="0" fontId="8" fillId="0" borderId="56" xfId="71" applyFont="1" applyBorder="1" applyAlignment="1">
      <alignment horizontal="left" vertical="center"/>
      <protection/>
    </xf>
    <xf numFmtId="180" fontId="8" fillId="0" borderId="22" xfId="71" applyNumberFormat="1" applyFont="1" applyBorder="1" applyAlignment="1">
      <alignment horizontal="right" vertical="center"/>
      <protection/>
    </xf>
    <xf numFmtId="180" fontId="8" fillId="0" borderId="56" xfId="71" applyNumberFormat="1" applyFont="1" applyBorder="1" applyAlignment="1">
      <alignment horizontal="right" vertical="center"/>
      <protection/>
    </xf>
    <xf numFmtId="0" fontId="8" fillId="0" borderId="54" xfId="71" applyFont="1" applyBorder="1" applyAlignment="1">
      <alignment horizontal="left" vertical="center"/>
      <protection/>
    </xf>
    <xf numFmtId="0" fontId="8" fillId="0" borderId="53" xfId="71" applyFont="1" applyBorder="1" applyAlignment="1">
      <alignment horizontal="right" vertical="center"/>
      <protection/>
    </xf>
    <xf numFmtId="0" fontId="8" fillId="0" borderId="57" xfId="71" applyFont="1" applyBorder="1" applyAlignment="1">
      <alignment horizontal="center" vertical="center"/>
      <protection/>
    </xf>
    <xf numFmtId="0" fontId="8" fillId="0" borderId="58" xfId="71" applyFont="1" applyBorder="1" applyAlignment="1">
      <alignment horizontal="left" vertical="center"/>
      <protection/>
    </xf>
    <xf numFmtId="0" fontId="8" fillId="0" borderId="58" xfId="71" applyFont="1" applyBorder="1" applyAlignment="1">
      <alignment horizontal="right" vertical="center"/>
      <protection/>
    </xf>
    <xf numFmtId="0" fontId="8" fillId="0" borderId="59" xfId="71" applyFont="1" applyBorder="1" applyAlignment="1">
      <alignment horizontal="right" vertical="center"/>
      <protection/>
    </xf>
    <xf numFmtId="3" fontId="8" fillId="0" borderId="0" xfId="71" applyNumberFormat="1" applyFont="1" applyBorder="1" applyAlignment="1">
      <alignment horizontal="right" vertical="center"/>
      <protection/>
    </xf>
    <xf numFmtId="0" fontId="8" fillId="0" borderId="57" xfId="71" applyFont="1" applyBorder="1" applyAlignment="1">
      <alignment horizontal="left" vertical="center"/>
      <protection/>
    </xf>
    <xf numFmtId="0" fontId="8" fillId="0" borderId="0" xfId="71" applyFont="1" applyBorder="1" applyAlignment="1">
      <alignment horizontal="right" vertical="center"/>
      <protection/>
    </xf>
    <xf numFmtId="0" fontId="8" fillId="0" borderId="0" xfId="71" applyFont="1" applyBorder="1" applyAlignment="1">
      <alignment horizontal="left" vertical="center"/>
      <protection/>
    </xf>
    <xf numFmtId="0" fontId="8" fillId="0" borderId="60" xfId="71" applyFont="1" applyBorder="1" applyAlignment="1">
      <alignment horizontal="right" vertical="center"/>
      <protection/>
    </xf>
    <xf numFmtId="0" fontId="8" fillId="0" borderId="37" xfId="71" applyFont="1" applyBorder="1" applyAlignment="1">
      <alignment horizontal="right" vertical="center"/>
      <protection/>
    </xf>
    <xf numFmtId="3" fontId="8" fillId="0" borderId="60" xfId="71" applyNumberFormat="1" applyFont="1" applyBorder="1" applyAlignment="1">
      <alignment horizontal="right" vertical="center"/>
      <protection/>
    </xf>
    <xf numFmtId="3" fontId="8" fillId="0" borderId="61" xfId="71" applyNumberFormat="1" applyFont="1" applyBorder="1" applyAlignment="1">
      <alignment horizontal="right" vertical="center"/>
      <protection/>
    </xf>
    <xf numFmtId="0" fontId="9" fillId="0" borderId="62" xfId="71" applyFont="1" applyBorder="1" applyAlignment="1">
      <alignment horizontal="center" vertical="center"/>
      <protection/>
    </xf>
    <xf numFmtId="0" fontId="8" fillId="0" borderId="63" xfId="71" applyFont="1" applyBorder="1" applyAlignment="1">
      <alignment horizontal="left" vertical="center"/>
      <protection/>
    </xf>
    <xf numFmtId="0" fontId="8" fillId="0" borderId="64" xfId="71" applyFont="1" applyBorder="1" applyAlignment="1">
      <alignment horizontal="left" vertical="center"/>
      <protection/>
    </xf>
    <xf numFmtId="181" fontId="8" fillId="0" borderId="65" xfId="71" applyNumberFormat="1" applyFont="1" applyBorder="1" applyAlignment="1">
      <alignment horizontal="right" vertical="center"/>
      <protection/>
    </xf>
    <xf numFmtId="0" fontId="8" fillId="0" borderId="66" xfId="71" applyFont="1" applyBorder="1" applyAlignment="1">
      <alignment horizontal="left" vertical="center"/>
      <protection/>
    </xf>
    <xf numFmtId="0" fontId="8" fillId="0" borderId="58" xfId="71" applyFont="1" applyBorder="1" applyAlignment="1">
      <alignment horizontal="center" vertical="center"/>
      <protection/>
    </xf>
    <xf numFmtId="0" fontId="8" fillId="0" borderId="67" xfId="71" applyFont="1" applyBorder="1" applyAlignment="1">
      <alignment horizontal="center" vertical="center"/>
      <protection/>
    </xf>
    <xf numFmtId="0" fontId="8" fillId="0" borderId="68" xfId="71" applyFont="1" applyBorder="1" applyAlignment="1">
      <alignment horizontal="left" vertical="center"/>
      <protection/>
    </xf>
    <xf numFmtId="4" fontId="8" fillId="0" borderId="46" xfId="71" applyNumberFormat="1" applyFont="1" applyBorder="1" applyAlignment="1">
      <alignment horizontal="right" vertical="center"/>
      <protection/>
    </xf>
    <xf numFmtId="4" fontId="8" fillId="0" borderId="69" xfId="71" applyNumberFormat="1" applyFont="1" applyBorder="1" applyAlignment="1">
      <alignment horizontal="right" vertical="center"/>
      <protection/>
    </xf>
    <xf numFmtId="4" fontId="8" fillId="0" borderId="10" xfId="71" applyNumberFormat="1" applyFont="1" applyBorder="1" applyAlignment="1">
      <alignment horizontal="right" vertical="center"/>
      <protection/>
    </xf>
    <xf numFmtId="4" fontId="8" fillId="0" borderId="70" xfId="71" applyNumberFormat="1" applyFont="1" applyBorder="1" applyAlignment="1">
      <alignment horizontal="right" vertical="center"/>
      <protection/>
    </xf>
    <xf numFmtId="4" fontId="8" fillId="0" borderId="71" xfId="71" applyNumberFormat="1" applyFont="1" applyBorder="1" applyAlignment="1">
      <alignment horizontal="right" vertical="center"/>
      <protection/>
    </xf>
    <xf numFmtId="4" fontId="8" fillId="0" borderId="52" xfId="71" applyNumberFormat="1" applyFont="1" applyBorder="1" applyAlignment="1">
      <alignment horizontal="right" vertical="center"/>
      <protection/>
    </xf>
    <xf numFmtId="4" fontId="8" fillId="0" borderId="54" xfId="71" applyNumberFormat="1" applyFont="1" applyBorder="1" applyAlignment="1">
      <alignment horizontal="right" vertical="center"/>
      <protection/>
    </xf>
    <xf numFmtId="4" fontId="8" fillId="0" borderId="72" xfId="71" applyNumberFormat="1" applyFont="1" applyBorder="1" applyAlignment="1">
      <alignment horizontal="right" vertical="center"/>
      <protection/>
    </xf>
    <xf numFmtId="4" fontId="8" fillId="0" borderId="56" xfId="71" applyNumberFormat="1" applyFont="1" applyBorder="1" applyAlignment="1">
      <alignment horizontal="right" vertical="center"/>
      <protection/>
    </xf>
    <xf numFmtId="49" fontId="9" fillId="0" borderId="0" xfId="0" applyNumberFormat="1" applyFont="1" applyAlignment="1" applyProtection="1">
      <alignment vertical="top"/>
      <protection/>
    </xf>
    <xf numFmtId="49" fontId="8" fillId="0" borderId="0" xfId="0" applyNumberFormat="1" applyFont="1" applyAlignment="1" applyProtection="1">
      <alignment horizontal="right" vertical="top" wrapText="1"/>
      <protection/>
    </xf>
    <xf numFmtId="4" fontId="9" fillId="0" borderId="0" xfId="0" applyNumberFormat="1" applyFont="1" applyAlignment="1" applyProtection="1">
      <alignment vertical="top"/>
      <protection/>
    </xf>
    <xf numFmtId="177" fontId="9" fillId="0" borderId="0" xfId="0" applyNumberFormat="1" applyFont="1" applyAlignment="1" applyProtection="1">
      <alignment vertical="top"/>
      <protection/>
    </xf>
    <xf numFmtId="176" fontId="9" fillId="0" borderId="0" xfId="0" applyNumberFormat="1" applyFont="1" applyAlignment="1" applyProtection="1">
      <alignment vertical="top"/>
      <protection/>
    </xf>
    <xf numFmtId="49" fontId="9" fillId="0" borderId="0" xfId="0" applyNumberFormat="1" applyFont="1" applyAlignment="1" applyProtection="1">
      <alignment horizontal="left" vertical="top" wrapText="1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73" xfId="0" applyFont="1" applyBorder="1" applyAlignment="1" applyProtection="1">
      <alignment horizontal="center"/>
      <protection/>
    </xf>
  </cellXfs>
  <cellStyles count="78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normálne_KLv" xfId="71"/>
    <cellStyle name="Percent" xfId="72"/>
    <cellStyle name="Poznámka" xfId="73"/>
    <cellStyle name="Prepojená bunka" xfId="74"/>
    <cellStyle name="Spolu" xfId="75"/>
    <cellStyle name="TEXT 1" xfId="76"/>
    <cellStyle name="Text upozornění" xfId="77"/>
    <cellStyle name="Text upozornenia" xfId="78"/>
    <cellStyle name="TEXT1" xfId="79"/>
    <cellStyle name="Titul" xfId="80"/>
    <cellStyle name="Vstup" xfId="81"/>
    <cellStyle name="Výpočet" xfId="82"/>
    <cellStyle name="Výstup" xfId="83"/>
    <cellStyle name="Vysvetľujúci text" xfId="84"/>
    <cellStyle name="Zlá" xfId="85"/>
    <cellStyle name="Zvýraznenie1" xfId="86"/>
    <cellStyle name="Zvýraznenie2" xfId="87"/>
    <cellStyle name="Zvýraznenie3" xfId="88"/>
    <cellStyle name="Zvýraznenie4" xfId="89"/>
    <cellStyle name="Zvýraznenie5" xfId="90"/>
    <cellStyle name="Zvýraznenie6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2"/>
  <sheetViews>
    <sheetView showGridLines="0" zoomScalePageLayoutView="0" workbookViewId="0" topLeftCell="A1">
      <selection activeCell="AP15" sqref="AP15"/>
    </sheetView>
  </sheetViews>
  <sheetFormatPr defaultColWidth="9.140625" defaultRowHeight="12.75"/>
  <cols>
    <col min="1" max="1" width="6.7109375" style="1" customWidth="1"/>
    <col min="2" max="2" width="3.7109375" style="2" customWidth="1"/>
    <col min="3" max="3" width="13.00390625" style="3" customWidth="1"/>
    <col min="4" max="4" width="35.7109375" style="4" customWidth="1"/>
    <col min="5" max="5" width="10.7109375" style="5" customWidth="1"/>
    <col min="6" max="6" width="5.28125" style="6" customWidth="1"/>
    <col min="7" max="7" width="8.7109375" style="7" customWidth="1"/>
    <col min="8" max="9" width="9.7109375" style="7" hidden="1" customWidth="1"/>
    <col min="10" max="10" width="9.7109375" style="7" customWidth="1"/>
    <col min="11" max="11" width="7.421875" style="8" hidden="1" customWidth="1"/>
    <col min="12" max="12" width="8.28125" style="8" hidden="1" customWidth="1"/>
    <col min="13" max="13" width="9.140625" style="5" hidden="1" customWidth="1"/>
    <col min="14" max="14" width="7.00390625" style="5" hidden="1" customWidth="1"/>
    <col min="15" max="15" width="3.57421875" style="6" customWidth="1"/>
    <col min="16" max="16" width="12.7109375" style="6" hidden="1" customWidth="1"/>
    <col min="17" max="19" width="13.28125" style="5" hidden="1" customWidth="1"/>
    <col min="20" max="20" width="10.57421875" style="9" hidden="1" customWidth="1"/>
    <col min="21" max="21" width="10.28125" style="9" hidden="1" customWidth="1"/>
    <col min="22" max="22" width="5.7109375" style="9" hidden="1" customWidth="1"/>
    <col min="23" max="23" width="9.140625" style="10" hidden="1" customWidth="1"/>
    <col min="24" max="25" width="5.7109375" style="6" hidden="1" customWidth="1"/>
    <col min="26" max="26" width="7.57421875" style="6" hidden="1" customWidth="1"/>
    <col min="27" max="27" width="24.8515625" style="6" hidden="1" customWidth="1"/>
    <col min="28" max="28" width="4.28125" style="6" hidden="1" customWidth="1"/>
    <col min="29" max="29" width="8.28125" style="6" hidden="1" customWidth="1"/>
    <col min="30" max="30" width="8.7109375" style="6" hidden="1" customWidth="1"/>
    <col min="31" max="34" width="9.140625" style="6" hidden="1" customWidth="1"/>
    <col min="35" max="35" width="9.140625" style="11" customWidth="1"/>
    <col min="36" max="37" width="0" style="11" hidden="1" customWidth="1"/>
    <col min="38" max="16384" width="9.140625" style="11" customWidth="1"/>
  </cols>
  <sheetData>
    <row r="1" spans="1:34" ht="12.75">
      <c r="A1" s="12" t="s">
        <v>4</v>
      </c>
      <c r="B1" s="11"/>
      <c r="C1" s="11"/>
      <c r="D1" s="11"/>
      <c r="E1" s="12" t="s">
        <v>115</v>
      </c>
      <c r="F1" s="11"/>
      <c r="G1" s="13"/>
      <c r="H1" s="11"/>
      <c r="I1" s="11"/>
      <c r="J1" s="13"/>
      <c r="K1" s="14"/>
      <c r="L1" s="11"/>
      <c r="M1" s="11"/>
      <c r="N1" s="11"/>
      <c r="O1" s="11"/>
      <c r="P1" s="11"/>
      <c r="Q1" s="15"/>
      <c r="R1" s="15"/>
      <c r="S1" s="15"/>
      <c r="T1" s="11"/>
      <c r="U1" s="11"/>
      <c r="V1" s="11"/>
      <c r="W1" s="11"/>
      <c r="X1" s="11"/>
      <c r="Y1" s="11"/>
      <c r="Z1" s="16" t="s">
        <v>6</v>
      </c>
      <c r="AA1" s="16" t="s">
        <v>7</v>
      </c>
      <c r="AB1" s="16" t="s">
        <v>8</v>
      </c>
      <c r="AC1" s="16" t="s">
        <v>9</v>
      </c>
      <c r="AD1" s="16" t="s">
        <v>10</v>
      </c>
      <c r="AE1" s="11"/>
      <c r="AF1" s="11"/>
      <c r="AG1" s="11"/>
      <c r="AH1" s="11"/>
    </row>
    <row r="2" spans="1:34" ht="12.75">
      <c r="A2" s="12" t="s">
        <v>116</v>
      </c>
      <c r="B2" s="11"/>
      <c r="C2" s="11"/>
      <c r="D2" s="11"/>
      <c r="E2" s="12" t="s">
        <v>117</v>
      </c>
      <c r="F2" s="11"/>
      <c r="G2" s="13"/>
      <c r="H2" s="17"/>
      <c r="I2" s="11"/>
      <c r="J2" s="13"/>
      <c r="K2" s="14"/>
      <c r="L2" s="11"/>
      <c r="M2" s="11"/>
      <c r="N2" s="11"/>
      <c r="O2" s="11"/>
      <c r="P2" s="11"/>
      <c r="Q2" s="15"/>
      <c r="R2" s="15"/>
      <c r="S2" s="15"/>
      <c r="T2" s="11"/>
      <c r="U2" s="11"/>
      <c r="V2" s="11"/>
      <c r="W2" s="11"/>
      <c r="X2" s="11"/>
      <c r="Y2" s="11"/>
      <c r="Z2" s="16" t="s">
        <v>11</v>
      </c>
      <c r="AA2" s="18" t="s">
        <v>12</v>
      </c>
      <c r="AB2" s="18" t="s">
        <v>13</v>
      </c>
      <c r="AC2" s="18"/>
      <c r="AD2" s="19"/>
      <c r="AE2" s="11"/>
      <c r="AF2" s="11"/>
      <c r="AG2" s="11"/>
      <c r="AH2" s="11"/>
    </row>
    <row r="3" spans="1:34" ht="12.75">
      <c r="A3" s="12" t="s">
        <v>14</v>
      </c>
      <c r="B3" s="11"/>
      <c r="C3" s="11"/>
      <c r="D3" s="11"/>
      <c r="E3" s="12" t="s">
        <v>169</v>
      </c>
      <c r="F3" s="11"/>
      <c r="G3" s="13"/>
      <c r="H3" s="11"/>
      <c r="I3" s="11"/>
      <c r="J3" s="13"/>
      <c r="K3" s="14"/>
      <c r="L3" s="11"/>
      <c r="M3" s="11"/>
      <c r="N3" s="11"/>
      <c r="O3" s="11"/>
      <c r="P3" s="11"/>
      <c r="Q3" s="15"/>
      <c r="R3" s="15"/>
      <c r="S3" s="15"/>
      <c r="T3" s="11"/>
      <c r="U3" s="11"/>
      <c r="V3" s="11"/>
      <c r="W3" s="11"/>
      <c r="X3" s="11"/>
      <c r="Y3" s="11"/>
      <c r="Z3" s="16" t="s">
        <v>15</v>
      </c>
      <c r="AA3" s="18" t="s">
        <v>16</v>
      </c>
      <c r="AB3" s="18" t="s">
        <v>13</v>
      </c>
      <c r="AC3" s="18" t="s">
        <v>17</v>
      </c>
      <c r="AD3" s="19" t="s">
        <v>18</v>
      </c>
      <c r="AE3" s="11"/>
      <c r="AF3" s="11"/>
      <c r="AG3" s="11"/>
      <c r="AH3" s="11"/>
    </row>
    <row r="4" spans="1:34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5"/>
      <c r="R4" s="15"/>
      <c r="S4" s="15"/>
      <c r="T4" s="11"/>
      <c r="U4" s="11"/>
      <c r="V4" s="11"/>
      <c r="W4" s="11"/>
      <c r="X4" s="11"/>
      <c r="Y4" s="11"/>
      <c r="Z4" s="16" t="s">
        <v>19</v>
      </c>
      <c r="AA4" s="18" t="s">
        <v>20</v>
      </c>
      <c r="AB4" s="18" t="s">
        <v>13</v>
      </c>
      <c r="AC4" s="18"/>
      <c r="AD4" s="19"/>
      <c r="AE4" s="11"/>
      <c r="AF4" s="11"/>
      <c r="AG4" s="11"/>
      <c r="AH4" s="11"/>
    </row>
    <row r="5" spans="1:34" ht="12.75">
      <c r="A5" s="12" t="s">
        <v>118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5"/>
      <c r="R5" s="15"/>
      <c r="S5" s="15"/>
      <c r="T5" s="11"/>
      <c r="U5" s="11"/>
      <c r="V5" s="11"/>
      <c r="W5" s="11"/>
      <c r="X5" s="11"/>
      <c r="Y5" s="11"/>
      <c r="Z5" s="16" t="s">
        <v>21</v>
      </c>
      <c r="AA5" s="18" t="s">
        <v>16</v>
      </c>
      <c r="AB5" s="18" t="s">
        <v>13</v>
      </c>
      <c r="AC5" s="18" t="s">
        <v>17</v>
      </c>
      <c r="AD5" s="19" t="s">
        <v>18</v>
      </c>
      <c r="AE5" s="11"/>
      <c r="AF5" s="11"/>
      <c r="AG5" s="11"/>
      <c r="AH5" s="11"/>
    </row>
    <row r="6" spans="1:34" ht="12.75">
      <c r="A6" s="12" t="s">
        <v>119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5"/>
      <c r="R6" s="15"/>
      <c r="S6" s="15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12.75">
      <c r="A7" s="12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5"/>
      <c r="R7" s="15"/>
      <c r="S7" s="15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13.5">
      <c r="A8" s="11" t="s">
        <v>120</v>
      </c>
      <c r="B8" s="20"/>
      <c r="C8" s="21"/>
      <c r="D8" s="22" t="s">
        <v>170</v>
      </c>
      <c r="E8" s="15"/>
      <c r="F8" s="11"/>
      <c r="G8" s="13"/>
      <c r="H8" s="13"/>
      <c r="I8" s="13"/>
      <c r="J8" s="13"/>
      <c r="K8" s="14"/>
      <c r="L8" s="14"/>
      <c r="M8" s="15"/>
      <c r="N8" s="15"/>
      <c r="O8" s="11"/>
      <c r="P8" s="11"/>
      <c r="Q8" s="15"/>
      <c r="R8" s="15"/>
      <c r="S8" s="15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7" ht="12.75">
      <c r="A9" s="23" t="s">
        <v>22</v>
      </c>
      <c r="B9" s="23" t="s">
        <v>23</v>
      </c>
      <c r="C9" s="23" t="s">
        <v>24</v>
      </c>
      <c r="D9" s="23" t="s">
        <v>25</v>
      </c>
      <c r="E9" s="23" t="s">
        <v>26</v>
      </c>
      <c r="F9" s="23" t="s">
        <v>27</v>
      </c>
      <c r="G9" s="23" t="s">
        <v>28</v>
      </c>
      <c r="H9" s="23" t="s">
        <v>29</v>
      </c>
      <c r="I9" s="23" t="s">
        <v>30</v>
      </c>
      <c r="J9" s="23" t="s">
        <v>31</v>
      </c>
      <c r="K9" s="154" t="s">
        <v>32</v>
      </c>
      <c r="L9" s="154"/>
      <c r="M9" s="155" t="s">
        <v>33</v>
      </c>
      <c r="N9" s="155"/>
      <c r="O9" s="23" t="s">
        <v>3</v>
      </c>
      <c r="P9" s="25" t="s">
        <v>34</v>
      </c>
      <c r="Q9" s="26" t="s">
        <v>26</v>
      </c>
      <c r="R9" s="26" t="s">
        <v>26</v>
      </c>
      <c r="S9" s="25" t="s">
        <v>26</v>
      </c>
      <c r="T9" s="27" t="s">
        <v>35</v>
      </c>
      <c r="U9" s="28" t="s">
        <v>36</v>
      </c>
      <c r="V9" s="29" t="s">
        <v>37</v>
      </c>
      <c r="W9" s="23" t="s">
        <v>38</v>
      </c>
      <c r="X9" s="23" t="s">
        <v>39</v>
      </c>
      <c r="Y9" s="23" t="s">
        <v>40</v>
      </c>
      <c r="Z9" s="30" t="s">
        <v>41</v>
      </c>
      <c r="AA9" s="30" t="s">
        <v>42</v>
      </c>
      <c r="AB9" s="23" t="s">
        <v>37</v>
      </c>
      <c r="AC9" s="23" t="s">
        <v>43</v>
      </c>
      <c r="AD9" s="23" t="s">
        <v>44</v>
      </c>
      <c r="AE9" s="31" t="s">
        <v>45</v>
      </c>
      <c r="AF9" s="31" t="s">
        <v>46</v>
      </c>
      <c r="AG9" s="31" t="s">
        <v>26</v>
      </c>
      <c r="AH9" s="31" t="s">
        <v>47</v>
      </c>
      <c r="AJ9" s="11" t="s">
        <v>137</v>
      </c>
      <c r="AK9" s="11" t="s">
        <v>139</v>
      </c>
    </row>
    <row r="10" spans="1:37" ht="12.75">
      <c r="A10" s="32" t="s">
        <v>48</v>
      </c>
      <c r="B10" s="32" t="s">
        <v>49</v>
      </c>
      <c r="C10" s="33"/>
      <c r="D10" s="32" t="s">
        <v>50</v>
      </c>
      <c r="E10" s="32" t="s">
        <v>51</v>
      </c>
      <c r="F10" s="32" t="s">
        <v>52</v>
      </c>
      <c r="G10" s="32" t="s">
        <v>53</v>
      </c>
      <c r="H10" s="32" t="s">
        <v>54</v>
      </c>
      <c r="I10" s="32" t="s">
        <v>55</v>
      </c>
      <c r="J10" s="32"/>
      <c r="K10" s="32" t="s">
        <v>28</v>
      </c>
      <c r="L10" s="32" t="s">
        <v>31</v>
      </c>
      <c r="M10" s="34" t="s">
        <v>28</v>
      </c>
      <c r="N10" s="32" t="s">
        <v>31</v>
      </c>
      <c r="O10" s="32" t="s">
        <v>56</v>
      </c>
      <c r="P10" s="35"/>
      <c r="Q10" s="36" t="s">
        <v>57</v>
      </c>
      <c r="R10" s="36" t="s">
        <v>58</v>
      </c>
      <c r="S10" s="35" t="s">
        <v>59</v>
      </c>
      <c r="T10" s="37" t="s">
        <v>60</v>
      </c>
      <c r="U10" s="38" t="s">
        <v>61</v>
      </c>
      <c r="V10" s="39" t="s">
        <v>62</v>
      </c>
      <c r="W10" s="40"/>
      <c r="X10" s="41"/>
      <c r="Y10" s="41"/>
      <c r="Z10" s="42" t="s">
        <v>63</v>
      </c>
      <c r="AA10" s="42" t="s">
        <v>48</v>
      </c>
      <c r="AB10" s="32" t="s">
        <v>64</v>
      </c>
      <c r="AC10" s="41"/>
      <c r="AD10" s="41"/>
      <c r="AE10" s="43"/>
      <c r="AF10" s="43"/>
      <c r="AG10" s="43"/>
      <c r="AH10" s="43"/>
      <c r="AJ10" s="11" t="s">
        <v>138</v>
      </c>
      <c r="AK10" s="11" t="s">
        <v>140</v>
      </c>
    </row>
    <row r="12" ht="12.75">
      <c r="B12" s="148" t="s">
        <v>141</v>
      </c>
    </row>
    <row r="13" ht="12.75">
      <c r="B13" s="3" t="s">
        <v>142</v>
      </c>
    </row>
    <row r="14" spans="1:37" ht="25.5">
      <c r="A14" s="1">
        <v>1</v>
      </c>
      <c r="B14" s="2" t="s">
        <v>143</v>
      </c>
      <c r="C14" s="3" t="s">
        <v>144</v>
      </c>
      <c r="D14" s="4" t="s">
        <v>145</v>
      </c>
      <c r="E14" s="5">
        <v>5.5</v>
      </c>
      <c r="F14" s="6" t="s">
        <v>146</v>
      </c>
      <c r="G14" s="7">
        <v>0</v>
      </c>
      <c r="H14" s="7">
        <f>ROUND(E14*G14,2)</f>
        <v>0</v>
      </c>
      <c r="J14" s="7">
        <f>ROUND(E14*G14,2)</f>
        <v>0</v>
      </c>
      <c r="K14" s="8">
        <v>0.00015</v>
      </c>
      <c r="L14" s="8">
        <f>E14*K14</f>
        <v>0.0008249999999999999</v>
      </c>
      <c r="N14" s="5">
        <f>E14*M14</f>
        <v>0</v>
      </c>
      <c r="O14" s="6">
        <v>20</v>
      </c>
      <c r="P14" s="6" t="s">
        <v>147</v>
      </c>
      <c r="V14" s="9" t="s">
        <v>148</v>
      </c>
      <c r="W14" s="10">
        <v>3.845</v>
      </c>
      <c r="X14" s="3" t="s">
        <v>144</v>
      </c>
      <c r="Y14" s="3" t="s">
        <v>144</v>
      </c>
      <c r="Z14" s="6" t="s">
        <v>149</v>
      </c>
      <c r="AB14" s="6">
        <v>7</v>
      </c>
      <c r="AJ14" s="11" t="s">
        <v>150</v>
      </c>
      <c r="AK14" s="11" t="s">
        <v>151</v>
      </c>
    </row>
    <row r="15" spans="1:37" ht="25.5">
      <c r="A15" s="1">
        <v>2</v>
      </c>
      <c r="B15" s="2" t="s">
        <v>143</v>
      </c>
      <c r="C15" s="3" t="s">
        <v>152</v>
      </c>
      <c r="D15" s="4" t="s">
        <v>153</v>
      </c>
      <c r="E15" s="5">
        <v>5.5</v>
      </c>
      <c r="F15" s="6" t="s">
        <v>146</v>
      </c>
      <c r="G15" s="7">
        <v>0</v>
      </c>
      <c r="H15" s="7">
        <f>ROUND(E15*G15,2)</f>
        <v>0</v>
      </c>
      <c r="J15" s="7">
        <f>ROUND(E15*G15,2)</f>
        <v>0</v>
      </c>
      <c r="K15" s="8">
        <v>5E-05</v>
      </c>
      <c r="L15" s="8">
        <f>E15*K15</f>
        <v>0.000275</v>
      </c>
      <c r="M15" s="5">
        <v>0.001</v>
      </c>
      <c r="N15" s="5">
        <f>E15*M15</f>
        <v>0.0055</v>
      </c>
      <c r="O15" s="6">
        <v>20</v>
      </c>
      <c r="P15" s="6" t="s">
        <v>147</v>
      </c>
      <c r="V15" s="9" t="s">
        <v>148</v>
      </c>
      <c r="W15" s="10">
        <v>0.143</v>
      </c>
      <c r="X15" s="3" t="s">
        <v>154</v>
      </c>
      <c r="Y15" s="3" t="s">
        <v>152</v>
      </c>
      <c r="Z15" s="6" t="s">
        <v>149</v>
      </c>
      <c r="AB15" s="6">
        <v>7</v>
      </c>
      <c r="AJ15" s="11" t="s">
        <v>150</v>
      </c>
      <c r="AK15" s="11" t="s">
        <v>151</v>
      </c>
    </row>
    <row r="16" spans="1:37" ht="12.75">
      <c r="A16" s="1">
        <v>3</v>
      </c>
      <c r="B16" s="2" t="s">
        <v>143</v>
      </c>
      <c r="C16" s="3" t="s">
        <v>155</v>
      </c>
      <c r="D16" s="4" t="s">
        <v>156</v>
      </c>
      <c r="E16" s="5">
        <v>1</v>
      </c>
      <c r="F16" s="6" t="s">
        <v>157</v>
      </c>
      <c r="G16" s="7">
        <v>0</v>
      </c>
      <c r="H16" s="7">
        <f>ROUND(E16*G16,2)</f>
        <v>0</v>
      </c>
      <c r="J16" s="7">
        <f>ROUND(E16*G16,2)</f>
        <v>0</v>
      </c>
      <c r="L16" s="8">
        <f>E16*K16</f>
        <v>0</v>
      </c>
      <c r="N16" s="5">
        <f>E16*M16</f>
        <v>0</v>
      </c>
      <c r="O16" s="6">
        <v>20</v>
      </c>
      <c r="P16" s="6" t="s">
        <v>147</v>
      </c>
      <c r="V16" s="9" t="s">
        <v>148</v>
      </c>
      <c r="W16" s="10">
        <v>1</v>
      </c>
      <c r="X16" s="3" t="s">
        <v>158</v>
      </c>
      <c r="Y16" s="3" t="s">
        <v>155</v>
      </c>
      <c r="Z16" s="6" t="s">
        <v>149</v>
      </c>
      <c r="AB16" s="6">
        <v>7</v>
      </c>
      <c r="AJ16" s="11" t="s">
        <v>150</v>
      </c>
      <c r="AK16" s="11" t="s">
        <v>151</v>
      </c>
    </row>
    <row r="17" spans="1:37" ht="25.5">
      <c r="A17" s="1">
        <v>4</v>
      </c>
      <c r="B17" s="2" t="s">
        <v>143</v>
      </c>
      <c r="C17" s="3" t="s">
        <v>159</v>
      </c>
      <c r="D17" s="4" t="s">
        <v>160</v>
      </c>
      <c r="E17" s="5">
        <v>0</v>
      </c>
      <c r="F17" s="6" t="s">
        <v>56</v>
      </c>
      <c r="G17" s="7">
        <v>0.8</v>
      </c>
      <c r="H17" s="7">
        <f>ROUND(E17*G17,2)</f>
        <v>0</v>
      </c>
      <c r="J17" s="7">
        <f>ROUND(E17*G17,2)</f>
        <v>0</v>
      </c>
      <c r="L17" s="8">
        <f>E17*K17</f>
        <v>0</v>
      </c>
      <c r="N17" s="5">
        <f>E17*M17</f>
        <v>0</v>
      </c>
      <c r="O17" s="6">
        <v>20</v>
      </c>
      <c r="P17" s="6" t="s">
        <v>147</v>
      </c>
      <c r="V17" s="9" t="s">
        <v>148</v>
      </c>
      <c r="X17" s="3" t="s">
        <v>161</v>
      </c>
      <c r="Y17" s="3" t="s">
        <v>159</v>
      </c>
      <c r="Z17" s="6" t="s">
        <v>149</v>
      </c>
      <c r="AB17" s="6">
        <v>1</v>
      </c>
      <c r="AJ17" s="11" t="s">
        <v>150</v>
      </c>
      <c r="AK17" s="11" t="s">
        <v>151</v>
      </c>
    </row>
    <row r="18" spans="4:23" ht="12.75">
      <c r="D18" s="149" t="s">
        <v>162</v>
      </c>
      <c r="E18" s="150">
        <f>J18</f>
        <v>0</v>
      </c>
      <c r="H18" s="150">
        <f>SUM(H12:H17)</f>
        <v>0</v>
      </c>
      <c r="I18" s="150">
        <f>SUM(I12:I17)</f>
        <v>0</v>
      </c>
      <c r="J18" s="150">
        <f>SUM(J12:J17)</f>
        <v>0</v>
      </c>
      <c r="L18" s="151">
        <f>SUM(L12:L17)</f>
        <v>0.0010999999999999998</v>
      </c>
      <c r="N18" s="152">
        <f>SUM(N12:N17)</f>
        <v>0.0055</v>
      </c>
      <c r="W18" s="10">
        <f>SUM(W12:W17)</f>
        <v>4.9879999999999995</v>
      </c>
    </row>
    <row r="20" spans="4:23" ht="12.75">
      <c r="D20" s="149" t="s">
        <v>163</v>
      </c>
      <c r="E20" s="150">
        <f>J20</f>
        <v>0</v>
      </c>
      <c r="H20" s="150">
        <f>+H18</f>
        <v>0</v>
      </c>
      <c r="I20" s="150">
        <f>+I18</f>
        <v>0</v>
      </c>
      <c r="J20" s="150">
        <f>+J18</f>
        <v>0</v>
      </c>
      <c r="L20" s="151">
        <f>+L18</f>
        <v>0.0010999999999999998</v>
      </c>
      <c r="N20" s="152">
        <f>+N18</f>
        <v>0.0055</v>
      </c>
      <c r="W20" s="10">
        <f>+W18</f>
        <v>4.9879999999999995</v>
      </c>
    </row>
    <row r="22" spans="4:23" ht="12.75">
      <c r="D22" s="153" t="s">
        <v>164</v>
      </c>
      <c r="E22" s="150">
        <f>J22</f>
        <v>0</v>
      </c>
      <c r="H22" s="150">
        <f>+H20</f>
        <v>0</v>
      </c>
      <c r="I22" s="150">
        <f>+I20</f>
        <v>0</v>
      </c>
      <c r="J22" s="150">
        <f>+J20</f>
        <v>0</v>
      </c>
      <c r="L22" s="151">
        <f>+L20</f>
        <v>0.0010999999999999998</v>
      </c>
      <c r="N22" s="152">
        <f>+N20</f>
        <v>0.0055</v>
      </c>
      <c r="W22" s="10">
        <f>+W20</f>
        <v>4.9879999999999995</v>
      </c>
    </row>
  </sheetData>
  <sheetProtection selectLockedCells="1" selectUnlockedCells="1"/>
  <mergeCells count="2">
    <mergeCell ref="K9:L9"/>
    <mergeCell ref="M9:N9"/>
  </mergeCells>
  <printOptions horizontalCentered="1"/>
  <pageMargins left="0.39305555555555555" right="0.3541666666666667" top="0.6291666666666667" bottom="0.5902777777777778" header="0.5118055555555555" footer="0.3541666666666667"/>
  <pageSetup horizontalDpi="300" verticalDpi="300" orientation="portrait" paperSize="9" r:id="rId1"/>
  <headerFooter alignWithMargins="0">
    <oddFooter>&amp;R&amp;"Arial Narrow,Normálne"&amp;8Strana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15.7109375" style="44" customWidth="1"/>
    <col min="2" max="3" width="45.7109375" style="44" customWidth="1"/>
    <col min="4" max="4" width="11.28125" style="45" customWidth="1"/>
    <col min="5" max="16384" width="9.140625" style="11" customWidth="1"/>
  </cols>
  <sheetData>
    <row r="1" spans="1:4" ht="12.75">
      <c r="A1" s="46" t="s">
        <v>4</v>
      </c>
      <c r="B1" s="47"/>
      <c r="C1" s="47"/>
      <c r="D1" s="48" t="s">
        <v>5</v>
      </c>
    </row>
    <row r="2" spans="1:4" ht="12.75">
      <c r="A2" s="46" t="s">
        <v>116</v>
      </c>
      <c r="B2" s="47"/>
      <c r="C2" s="47"/>
      <c r="D2" s="48" t="s">
        <v>117</v>
      </c>
    </row>
    <row r="3" spans="1:4" ht="12.75">
      <c r="A3" s="46" t="s">
        <v>14</v>
      </c>
      <c r="B3" s="47"/>
      <c r="C3" s="47"/>
      <c r="D3" s="48" t="s">
        <v>168</v>
      </c>
    </row>
    <row r="4" spans="1:4" ht="12.75">
      <c r="A4" s="47"/>
      <c r="B4" s="47"/>
      <c r="C4" s="47"/>
      <c r="D4" s="47"/>
    </row>
    <row r="5" spans="1:4" ht="12.75">
      <c r="A5" s="46" t="s">
        <v>118</v>
      </c>
      <c r="B5" s="47"/>
      <c r="C5" s="47"/>
      <c r="D5" s="47"/>
    </row>
    <row r="6" spans="1:4" ht="12.75">
      <c r="A6" s="46" t="s">
        <v>119</v>
      </c>
      <c r="B6" s="47"/>
      <c r="C6" s="47"/>
      <c r="D6" s="47"/>
    </row>
    <row r="7" spans="1:4" ht="12.75">
      <c r="A7" s="46"/>
      <c r="B7" s="47"/>
      <c r="C7" s="47"/>
      <c r="D7" s="47"/>
    </row>
    <row r="8" spans="1:4" ht="12.75">
      <c r="A8" s="11" t="s">
        <v>120</v>
      </c>
      <c r="B8" s="49"/>
      <c r="C8" s="50"/>
      <c r="D8" s="51"/>
    </row>
    <row r="9" spans="1:6" ht="12.75">
      <c r="A9" s="52" t="s">
        <v>65</v>
      </c>
      <c r="B9" s="52" t="s">
        <v>66</v>
      </c>
      <c r="C9" s="52" t="s">
        <v>67</v>
      </c>
      <c r="D9" s="53" t="s">
        <v>68</v>
      </c>
      <c r="F9" s="11" t="s">
        <v>165</v>
      </c>
    </row>
    <row r="10" spans="1:4" ht="12.75">
      <c r="A10" s="54"/>
      <c r="B10" s="54"/>
      <c r="C10" s="55"/>
      <c r="D10" s="56"/>
    </row>
    <row r="12" spans="1:6" ht="12.75">
      <c r="A12" s="44" t="s">
        <v>166</v>
      </c>
      <c r="B12" s="44" t="s">
        <v>166</v>
      </c>
      <c r="C12" s="44" t="s">
        <v>166</v>
      </c>
      <c r="F12" s="11" t="s">
        <v>167</v>
      </c>
    </row>
  </sheetData>
  <sheetProtection selectLockedCells="1" selectUnlockedCells="1"/>
  <printOptions horizontalCentered="1"/>
  <pageMargins left="0.39305555555555555" right="0.3541666666666667" top="0.6291666666666667" bottom="0.5902777777777778" header="0.5118055555555555" footer="0.3541666666666667"/>
  <pageSetup horizontalDpi="300" verticalDpi="300" orientation="landscape" paperSize="9"/>
  <headerFooter alignWithMargins="0">
    <oddFooter>&amp;R&amp;"Arial Narrow,Normálne"&amp;8Strana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6"/>
  <sheetViews>
    <sheetView showGridLines="0" zoomScalePageLayoutView="0" workbookViewId="0" topLeftCell="A1">
      <selection activeCell="A61" sqref="A61"/>
    </sheetView>
  </sheetViews>
  <sheetFormatPr defaultColWidth="9.140625" defaultRowHeight="12.75"/>
  <cols>
    <col min="1" max="1" width="42.28125" style="11" customWidth="1"/>
    <col min="2" max="4" width="9.7109375" style="13" customWidth="1"/>
    <col min="5" max="5" width="9.7109375" style="14" customWidth="1"/>
    <col min="6" max="6" width="8.7109375" style="15" customWidth="1"/>
    <col min="7" max="7" width="9.140625" style="15" customWidth="1"/>
    <col min="8" max="23" width="9.140625" style="11" customWidth="1"/>
    <col min="24" max="25" width="5.7109375" style="11" customWidth="1"/>
    <col min="26" max="26" width="6.57421875" style="11" customWidth="1"/>
    <col min="27" max="27" width="24.28125" style="11" customWidth="1"/>
    <col min="28" max="28" width="4.28125" style="11" customWidth="1"/>
    <col min="29" max="29" width="8.28125" style="11" customWidth="1"/>
    <col min="30" max="30" width="8.7109375" style="11" customWidth="1"/>
    <col min="31" max="16384" width="9.140625" style="11" customWidth="1"/>
  </cols>
  <sheetData>
    <row r="1" spans="1:30" ht="12.75">
      <c r="A1" s="12" t="s">
        <v>4</v>
      </c>
      <c r="C1" s="11"/>
      <c r="E1" s="12" t="s">
        <v>115</v>
      </c>
      <c r="F1" s="11"/>
      <c r="G1" s="11"/>
      <c r="Z1" s="16" t="s">
        <v>6</v>
      </c>
      <c r="AA1" s="16" t="s">
        <v>7</v>
      </c>
      <c r="AB1" s="16" t="s">
        <v>8</v>
      </c>
      <c r="AC1" s="16" t="s">
        <v>9</v>
      </c>
      <c r="AD1" s="16" t="s">
        <v>10</v>
      </c>
    </row>
    <row r="2" spans="1:30" ht="12.75">
      <c r="A2" s="12" t="s">
        <v>116</v>
      </c>
      <c r="C2" s="11"/>
      <c r="E2" s="12" t="s">
        <v>117</v>
      </c>
      <c r="F2" s="11"/>
      <c r="G2" s="11"/>
      <c r="Z2" s="16" t="s">
        <v>11</v>
      </c>
      <c r="AA2" s="18" t="s">
        <v>69</v>
      </c>
      <c r="AB2" s="18" t="s">
        <v>13</v>
      </c>
      <c r="AC2" s="18"/>
      <c r="AD2" s="19"/>
    </row>
    <row r="3" spans="1:30" ht="12.75">
      <c r="A3" s="12" t="s">
        <v>14</v>
      </c>
      <c r="C3" s="11"/>
      <c r="E3" s="12" t="s">
        <v>168</v>
      </c>
      <c r="F3" s="11"/>
      <c r="G3" s="11"/>
      <c r="Z3" s="16" t="s">
        <v>15</v>
      </c>
      <c r="AA3" s="18" t="s">
        <v>70</v>
      </c>
      <c r="AB3" s="18" t="s">
        <v>13</v>
      </c>
      <c r="AC3" s="18" t="s">
        <v>17</v>
      </c>
      <c r="AD3" s="19" t="s">
        <v>18</v>
      </c>
    </row>
    <row r="4" spans="2:30" ht="12.75">
      <c r="B4" s="11"/>
      <c r="C4" s="11"/>
      <c r="D4" s="11"/>
      <c r="E4" s="11"/>
      <c r="F4" s="11"/>
      <c r="G4" s="11"/>
      <c r="Z4" s="16" t="s">
        <v>19</v>
      </c>
      <c r="AA4" s="18" t="s">
        <v>71</v>
      </c>
      <c r="AB4" s="18" t="s">
        <v>13</v>
      </c>
      <c r="AC4" s="18"/>
      <c r="AD4" s="19"/>
    </row>
    <row r="5" spans="1:30" ht="12.75">
      <c r="A5" s="12" t="s">
        <v>118</v>
      </c>
      <c r="B5" s="11"/>
      <c r="C5" s="11"/>
      <c r="D5" s="11"/>
      <c r="E5" s="11"/>
      <c r="F5" s="11"/>
      <c r="G5" s="11"/>
      <c r="Z5" s="16" t="s">
        <v>21</v>
      </c>
      <c r="AA5" s="18" t="s">
        <v>70</v>
      </c>
      <c r="AB5" s="18" t="s">
        <v>13</v>
      </c>
      <c r="AC5" s="18" t="s">
        <v>17</v>
      </c>
      <c r="AD5" s="19" t="s">
        <v>18</v>
      </c>
    </row>
    <row r="6" spans="1:7" ht="12.75">
      <c r="A6" s="12" t="s">
        <v>119</v>
      </c>
      <c r="B6" s="11"/>
      <c r="C6" s="11"/>
      <c r="D6" s="11"/>
      <c r="E6" s="11"/>
      <c r="F6" s="11"/>
      <c r="G6" s="11"/>
    </row>
    <row r="7" spans="1:7" ht="12.75">
      <c r="A7" s="12"/>
      <c r="B7" s="11"/>
      <c r="C7" s="11"/>
      <c r="D7" s="11"/>
      <c r="E7" s="11"/>
      <c r="F7" s="11"/>
      <c r="G7" s="11"/>
    </row>
    <row r="8" spans="1:7" ht="13.5">
      <c r="A8" s="11" t="s">
        <v>120</v>
      </c>
      <c r="B8" s="22" t="str">
        <f>CONCATENATE(AA2," ",AB2," ",AC2," ",AD2)</f>
        <v>Rekapitulácia rozpočtu v EUR  </v>
      </c>
      <c r="G8" s="11"/>
    </row>
    <row r="9" spans="1:7" ht="12.75">
      <c r="A9" s="23" t="s">
        <v>72</v>
      </c>
      <c r="B9" s="23" t="s">
        <v>29</v>
      </c>
      <c r="C9" s="23" t="s">
        <v>30</v>
      </c>
      <c r="D9" s="23" t="s">
        <v>31</v>
      </c>
      <c r="E9" s="24" t="s">
        <v>73</v>
      </c>
      <c r="F9" s="24" t="s">
        <v>33</v>
      </c>
      <c r="G9" s="24" t="s">
        <v>38</v>
      </c>
    </row>
    <row r="10" spans="1:7" ht="12.75">
      <c r="A10" s="32"/>
      <c r="B10" s="32"/>
      <c r="C10" s="32" t="s">
        <v>55</v>
      </c>
      <c r="D10" s="32"/>
      <c r="E10" s="32" t="s">
        <v>31</v>
      </c>
      <c r="F10" s="32" t="s">
        <v>31</v>
      </c>
      <c r="G10" s="32" t="s">
        <v>31</v>
      </c>
    </row>
    <row r="12" spans="1:7" ht="12.75">
      <c r="A12" s="11" t="s">
        <v>142</v>
      </c>
      <c r="B12" s="13">
        <v>0</v>
      </c>
      <c r="C12" s="13">
        <f>Prehlad!I18</f>
        <v>0</v>
      </c>
      <c r="D12" s="13">
        <v>0</v>
      </c>
      <c r="E12" s="14">
        <f>Prehlad!L18</f>
        <v>0.0010999999999999998</v>
      </c>
      <c r="F12" s="15">
        <f>Prehlad!N18</f>
        <v>0.0055</v>
      </c>
      <c r="G12" s="15">
        <v>0</v>
      </c>
    </row>
    <row r="13" spans="1:7" ht="12.75">
      <c r="A13" s="11" t="s">
        <v>163</v>
      </c>
      <c r="B13" s="13">
        <v>0</v>
      </c>
      <c r="C13" s="13">
        <f>Prehlad!I20</f>
        <v>0</v>
      </c>
      <c r="D13" s="13">
        <v>0</v>
      </c>
      <c r="E13" s="14">
        <f>Prehlad!L20</f>
        <v>0.0010999999999999998</v>
      </c>
      <c r="F13" s="15">
        <f>Prehlad!N20</f>
        <v>0.0055</v>
      </c>
      <c r="G13" s="15">
        <v>0</v>
      </c>
    </row>
    <row r="16" spans="1:7" ht="12.75">
      <c r="A16" s="11" t="s">
        <v>164</v>
      </c>
      <c r="B16" s="13">
        <v>0</v>
      </c>
      <c r="C16" s="13">
        <f>Prehlad!I22</f>
        <v>0</v>
      </c>
      <c r="D16" s="13">
        <v>0</v>
      </c>
      <c r="E16" s="14">
        <f>Prehlad!L22</f>
        <v>0.0010999999999999998</v>
      </c>
      <c r="F16" s="15">
        <f>Prehlad!N22</f>
        <v>0.0055</v>
      </c>
      <c r="G16" s="15">
        <v>0</v>
      </c>
    </row>
  </sheetData>
  <sheetProtection selectLockedCells="1" selectUnlockedCells="1"/>
  <printOptions horizontalCentered="1"/>
  <pageMargins left="0.19652777777777777" right="0.19652777777777777" top="0.6298611111111111" bottom="0.5902777777777778" header="0.5118055555555555" footer="0.3541666666666667"/>
  <pageSetup horizontalDpi="300" verticalDpi="300" orientation="portrait" paperSize="9"/>
  <headerFooter alignWithMargins="0">
    <oddFooter>&amp;R&amp;"Arial Narrow,Normálne"&amp;8Strana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AD41"/>
  <sheetViews>
    <sheetView showGridLines="0" tabSelected="1" zoomScalePageLayoutView="0" workbookViewId="0" topLeftCell="A1">
      <selection activeCell="J5" sqref="J5"/>
    </sheetView>
  </sheetViews>
  <sheetFormatPr defaultColWidth="9.140625" defaultRowHeight="12.75"/>
  <cols>
    <col min="1" max="1" width="0.71875" style="57" customWidth="1"/>
    <col min="2" max="2" width="3.7109375" style="57" customWidth="1"/>
    <col min="3" max="3" width="6.8515625" style="57" customWidth="1"/>
    <col min="4" max="6" width="14.00390625" style="57" customWidth="1"/>
    <col min="7" max="7" width="3.8515625" style="57" customWidth="1"/>
    <col min="8" max="8" width="17.7109375" style="57" customWidth="1"/>
    <col min="9" max="9" width="8.7109375" style="57" customWidth="1"/>
    <col min="10" max="10" width="14.00390625" style="57" customWidth="1"/>
    <col min="11" max="11" width="2.28125" style="57" customWidth="1"/>
    <col min="12" max="12" width="6.8515625" style="57" customWidth="1"/>
    <col min="13" max="23" width="9.140625" style="57" customWidth="1"/>
    <col min="24" max="25" width="5.7109375" style="57" customWidth="1"/>
    <col min="26" max="26" width="6.57421875" style="57" customWidth="1"/>
    <col min="27" max="27" width="21.421875" style="57" customWidth="1"/>
    <col min="28" max="28" width="4.28125" style="57" customWidth="1"/>
    <col min="29" max="29" width="8.28125" style="57" customWidth="1"/>
    <col min="30" max="30" width="8.7109375" style="57" customWidth="1"/>
    <col min="31" max="16384" width="9.140625" style="57" customWidth="1"/>
  </cols>
  <sheetData>
    <row r="1" spans="2:30" ht="28.5" customHeight="1">
      <c r="B1" s="58" t="s">
        <v>121</v>
      </c>
      <c r="C1" s="58"/>
      <c r="D1" s="58"/>
      <c r="F1" s="59" t="str">
        <f>CONCATENATE(AA2," ",AB2," ",AC2," ",AD2)</f>
        <v>Krycí list rozpočtu v EUR  </v>
      </c>
      <c r="G1" s="58"/>
      <c r="H1" s="58"/>
      <c r="I1" s="58"/>
      <c r="J1" s="58"/>
      <c r="Z1" s="16" t="s">
        <v>6</v>
      </c>
      <c r="AA1" s="16" t="s">
        <v>7</v>
      </c>
      <c r="AB1" s="16" t="s">
        <v>8</v>
      </c>
      <c r="AC1" s="16" t="s">
        <v>9</v>
      </c>
      <c r="AD1" s="16" t="s">
        <v>10</v>
      </c>
    </row>
    <row r="2" spans="2:30" ht="18" customHeight="1">
      <c r="B2" s="60"/>
      <c r="C2" s="61" t="s">
        <v>118</v>
      </c>
      <c r="D2" s="61"/>
      <c r="E2" s="61"/>
      <c r="F2" s="61"/>
      <c r="G2" s="62" t="s">
        <v>74</v>
      </c>
      <c r="H2" s="61" t="s">
        <v>122</v>
      </c>
      <c r="I2" s="61"/>
      <c r="J2" s="63"/>
      <c r="Z2" s="16" t="s">
        <v>11</v>
      </c>
      <c r="AA2" s="18" t="s">
        <v>75</v>
      </c>
      <c r="AB2" s="18" t="s">
        <v>13</v>
      </c>
      <c r="AC2" s="18"/>
      <c r="AD2" s="19"/>
    </row>
    <row r="3" spans="2:30" ht="18" customHeight="1">
      <c r="B3" s="64"/>
      <c r="C3" s="65" t="s">
        <v>119</v>
      </c>
      <c r="D3" s="65"/>
      <c r="E3" s="65"/>
      <c r="F3" s="65"/>
      <c r="G3" s="66" t="s">
        <v>123</v>
      </c>
      <c r="H3" s="65"/>
      <c r="I3" s="65"/>
      <c r="J3" s="67"/>
      <c r="Z3" s="16" t="s">
        <v>15</v>
      </c>
      <c r="AA3" s="18" t="s">
        <v>76</v>
      </c>
      <c r="AB3" s="18" t="s">
        <v>13</v>
      </c>
      <c r="AC3" s="18" t="s">
        <v>17</v>
      </c>
      <c r="AD3" s="19" t="s">
        <v>18</v>
      </c>
    </row>
    <row r="4" spans="2:30" ht="18" customHeight="1">
      <c r="B4" s="68"/>
      <c r="C4" s="69"/>
      <c r="D4" s="69"/>
      <c r="E4" s="69"/>
      <c r="F4" s="69"/>
      <c r="G4" s="70"/>
      <c r="H4" s="69"/>
      <c r="I4" s="69"/>
      <c r="J4" s="71"/>
      <c r="Z4" s="16" t="s">
        <v>19</v>
      </c>
      <c r="AA4" s="18" t="s">
        <v>77</v>
      </c>
      <c r="AB4" s="18" t="s">
        <v>13</v>
      </c>
      <c r="AC4" s="18"/>
      <c r="AD4" s="19"/>
    </row>
    <row r="5" spans="2:30" ht="18" customHeight="1">
      <c r="B5" s="72"/>
      <c r="C5" s="73" t="s">
        <v>78</v>
      </c>
      <c r="D5" s="73"/>
      <c r="E5" s="73" t="s">
        <v>79</v>
      </c>
      <c r="F5" s="74"/>
      <c r="G5" s="74" t="s">
        <v>80</v>
      </c>
      <c r="H5" s="73"/>
      <c r="I5" s="74" t="s">
        <v>81</v>
      </c>
      <c r="J5" s="75"/>
      <c r="Z5" s="16" t="s">
        <v>21</v>
      </c>
      <c r="AA5" s="18" t="s">
        <v>76</v>
      </c>
      <c r="AB5" s="18" t="s">
        <v>13</v>
      </c>
      <c r="AC5" s="18" t="s">
        <v>17</v>
      </c>
      <c r="AD5" s="19" t="s">
        <v>18</v>
      </c>
    </row>
    <row r="6" spans="2:10" ht="18" customHeight="1">
      <c r="B6" s="60"/>
      <c r="C6" s="61" t="s">
        <v>1</v>
      </c>
      <c r="D6" s="61"/>
      <c r="E6" s="61"/>
      <c r="F6" s="61"/>
      <c r="G6" s="61" t="s">
        <v>82</v>
      </c>
      <c r="H6" s="61"/>
      <c r="I6" s="61"/>
      <c r="J6" s="63"/>
    </row>
    <row r="7" spans="2:10" ht="18" customHeight="1">
      <c r="B7" s="76"/>
      <c r="C7" s="77"/>
      <c r="D7" s="78"/>
      <c r="E7" s="78"/>
      <c r="F7" s="78"/>
      <c r="G7" s="78" t="s">
        <v>83</v>
      </c>
      <c r="H7" s="78"/>
      <c r="I7" s="78"/>
      <c r="J7" s="79"/>
    </row>
    <row r="8" spans="2:10" ht="18" customHeight="1">
      <c r="B8" s="64"/>
      <c r="C8" s="65" t="s">
        <v>0</v>
      </c>
      <c r="D8" s="65"/>
      <c r="E8" s="65"/>
      <c r="F8" s="65"/>
      <c r="G8" s="65" t="s">
        <v>82</v>
      </c>
      <c r="H8" s="65"/>
      <c r="I8" s="65"/>
      <c r="J8" s="67"/>
    </row>
    <row r="9" spans="2:10" ht="18" customHeight="1">
      <c r="B9" s="68"/>
      <c r="C9" s="70"/>
      <c r="D9" s="69"/>
      <c r="E9" s="69"/>
      <c r="F9" s="69"/>
      <c r="G9" s="78" t="s">
        <v>83</v>
      </c>
      <c r="H9" s="69"/>
      <c r="I9" s="69"/>
      <c r="J9" s="71"/>
    </row>
    <row r="10" spans="2:10" ht="18" customHeight="1">
      <c r="B10" s="64"/>
      <c r="C10" s="65" t="s">
        <v>84</v>
      </c>
      <c r="D10" s="65" t="s">
        <v>124</v>
      </c>
      <c r="E10" s="65"/>
      <c r="F10" s="65"/>
      <c r="G10" s="65" t="s">
        <v>82</v>
      </c>
      <c r="H10" s="65"/>
      <c r="I10" s="65"/>
      <c r="J10" s="67"/>
    </row>
    <row r="11" spans="2:10" ht="18" customHeight="1">
      <c r="B11" s="80"/>
      <c r="C11" s="81"/>
      <c r="D11" s="81" t="s">
        <v>125</v>
      </c>
      <c r="E11" s="81"/>
      <c r="F11" s="81"/>
      <c r="G11" s="81" t="s">
        <v>83</v>
      </c>
      <c r="H11" s="81"/>
      <c r="I11" s="81"/>
      <c r="J11" s="82"/>
    </row>
    <row r="12" spans="2:10" ht="18" customHeight="1">
      <c r="B12" s="83"/>
      <c r="C12" s="61"/>
      <c r="D12" s="61"/>
      <c r="E12" s="61"/>
      <c r="F12" s="84">
        <f>IF(B12&lt;&gt;0,ROUND($J$31/B12,0),0)</f>
        <v>0</v>
      </c>
      <c r="G12" s="62"/>
      <c r="H12" s="61"/>
      <c r="I12" s="61"/>
      <c r="J12" s="85">
        <f>IF(G12&lt;&gt;0,ROUND($J$31/G12,0),0)</f>
        <v>0</v>
      </c>
    </row>
    <row r="13" spans="2:10" ht="18" customHeight="1">
      <c r="B13" s="86"/>
      <c r="C13" s="78"/>
      <c r="D13" s="78"/>
      <c r="E13" s="78"/>
      <c r="F13" s="87">
        <f>IF(B13&lt;&gt;0,ROUND($J$31/B13,0),0)</f>
        <v>0</v>
      </c>
      <c r="G13" s="77"/>
      <c r="H13" s="78"/>
      <c r="I13" s="78"/>
      <c r="J13" s="88">
        <f>IF(G13&lt;&gt;0,ROUND($J$31/G13,0),0)</f>
        <v>0</v>
      </c>
    </row>
    <row r="14" spans="2:10" ht="18" customHeight="1">
      <c r="B14" s="89"/>
      <c r="C14" s="81"/>
      <c r="D14" s="81"/>
      <c r="E14" s="81"/>
      <c r="F14" s="90">
        <f>IF(B14&lt;&gt;0,ROUND($J$31/B14,0),0)</f>
        <v>0</v>
      </c>
      <c r="G14" s="91"/>
      <c r="H14" s="81"/>
      <c r="I14" s="81"/>
      <c r="J14" s="92">
        <f>IF(G14&lt;&gt;0,ROUND($J$31/G14,0),0)</f>
        <v>0</v>
      </c>
    </row>
    <row r="15" spans="2:10" ht="18" customHeight="1">
      <c r="B15" s="93" t="s">
        <v>85</v>
      </c>
      <c r="C15" s="94" t="s">
        <v>86</v>
      </c>
      <c r="D15" s="95" t="s">
        <v>29</v>
      </c>
      <c r="E15" s="95" t="s">
        <v>87</v>
      </c>
      <c r="F15" s="96" t="s">
        <v>88</v>
      </c>
      <c r="G15" s="93" t="s">
        <v>89</v>
      </c>
      <c r="H15" s="97" t="s">
        <v>90</v>
      </c>
      <c r="I15" s="98"/>
      <c r="J15" s="99"/>
    </row>
    <row r="16" spans="2:10" ht="18" customHeight="1">
      <c r="B16" s="100">
        <v>1</v>
      </c>
      <c r="C16" s="101" t="s">
        <v>91</v>
      </c>
      <c r="D16" s="139"/>
      <c r="E16" s="139"/>
      <c r="F16" s="140">
        <f>D16+E16</f>
        <v>0</v>
      </c>
      <c r="G16" s="100">
        <v>6</v>
      </c>
      <c r="H16" s="102" t="s">
        <v>126</v>
      </c>
      <c r="I16" s="103"/>
      <c r="J16" s="140">
        <v>0</v>
      </c>
    </row>
    <row r="17" spans="2:10" ht="18" customHeight="1">
      <c r="B17" s="104">
        <v>2</v>
      </c>
      <c r="C17" s="105" t="s">
        <v>92</v>
      </c>
      <c r="D17" s="141">
        <f>Prehlad!H20</f>
        <v>0</v>
      </c>
      <c r="E17" s="141">
        <f>Prehlad!I20</f>
        <v>0</v>
      </c>
      <c r="F17" s="140">
        <f>D17+E17</f>
        <v>0</v>
      </c>
      <c r="G17" s="104">
        <v>7</v>
      </c>
      <c r="H17" s="106" t="s">
        <v>127</v>
      </c>
      <c r="I17" s="65"/>
      <c r="J17" s="142">
        <v>0</v>
      </c>
    </row>
    <row r="18" spans="2:10" ht="18" customHeight="1">
      <c r="B18" s="104">
        <v>3</v>
      </c>
      <c r="C18" s="105" t="s">
        <v>93</v>
      </c>
      <c r="D18" s="141"/>
      <c r="E18" s="141"/>
      <c r="F18" s="140">
        <f>D18+E18</f>
        <v>0</v>
      </c>
      <c r="G18" s="104">
        <v>8</v>
      </c>
      <c r="H18" s="106" t="s">
        <v>128</v>
      </c>
      <c r="I18" s="65"/>
      <c r="J18" s="142">
        <v>0</v>
      </c>
    </row>
    <row r="19" spans="2:10" ht="18" customHeight="1">
      <c r="B19" s="104">
        <v>4</v>
      </c>
      <c r="C19" s="105" t="s">
        <v>94</v>
      </c>
      <c r="D19" s="141"/>
      <c r="E19" s="141"/>
      <c r="F19" s="143">
        <f>D19+E19</f>
        <v>0</v>
      </c>
      <c r="G19" s="104">
        <v>9</v>
      </c>
      <c r="H19" s="106" t="s">
        <v>2</v>
      </c>
      <c r="I19" s="65"/>
      <c r="J19" s="142">
        <v>0</v>
      </c>
    </row>
    <row r="20" spans="2:10" ht="18" customHeight="1">
      <c r="B20" s="107">
        <v>5</v>
      </c>
      <c r="C20" s="108" t="s">
        <v>95</v>
      </c>
      <c r="D20" s="144">
        <f>SUM(D16:D19)</f>
        <v>0</v>
      </c>
      <c r="E20" s="145">
        <f>SUM(E16:E19)</f>
        <v>0</v>
      </c>
      <c r="F20" s="146">
        <f>SUM(F16:F19)</f>
        <v>0</v>
      </c>
      <c r="G20" s="109">
        <v>10</v>
      </c>
      <c r="I20" s="110" t="s">
        <v>96</v>
      </c>
      <c r="J20" s="146">
        <f>SUM(J16:J19)</f>
        <v>0</v>
      </c>
    </row>
    <row r="21" spans="2:10" ht="18" customHeight="1">
      <c r="B21" s="93" t="s">
        <v>97</v>
      </c>
      <c r="C21" s="111"/>
      <c r="D21" s="98" t="s">
        <v>98</v>
      </c>
      <c r="E21" s="98"/>
      <c r="F21" s="99"/>
      <c r="G21" s="93" t="s">
        <v>99</v>
      </c>
      <c r="H21" s="97" t="s">
        <v>100</v>
      </c>
      <c r="I21" s="98"/>
      <c r="J21" s="99"/>
    </row>
    <row r="22" spans="2:10" ht="18" customHeight="1">
      <c r="B22" s="100">
        <v>11</v>
      </c>
      <c r="C22" s="102" t="s">
        <v>129</v>
      </c>
      <c r="D22" s="112" t="s">
        <v>2</v>
      </c>
      <c r="E22" s="113">
        <v>0</v>
      </c>
      <c r="F22" s="140">
        <f>ROUND(((D16+E16+D17+E17+D18)*E22),2)</f>
        <v>0</v>
      </c>
      <c r="G22" s="104">
        <v>16</v>
      </c>
      <c r="H22" s="106" t="s">
        <v>101</v>
      </c>
      <c r="I22" s="114"/>
      <c r="J22" s="142">
        <v>0</v>
      </c>
    </row>
    <row r="23" spans="2:10" ht="18" customHeight="1">
      <c r="B23" s="104">
        <v>12</v>
      </c>
      <c r="C23" s="106" t="s">
        <v>130</v>
      </c>
      <c r="D23" s="115"/>
      <c r="E23" s="116">
        <v>0</v>
      </c>
      <c r="F23" s="142">
        <f>ROUND(((D16+E16+D17+E17+D18)*E23),2)</f>
        <v>0</v>
      </c>
      <c r="G23" s="104">
        <v>17</v>
      </c>
      <c r="H23" s="106" t="s">
        <v>132</v>
      </c>
      <c r="I23" s="114"/>
      <c r="J23" s="142">
        <v>0</v>
      </c>
    </row>
    <row r="24" spans="2:10" ht="18" customHeight="1">
      <c r="B24" s="104">
        <v>13</v>
      </c>
      <c r="C24" s="106" t="s">
        <v>131</v>
      </c>
      <c r="D24" s="115"/>
      <c r="E24" s="116">
        <v>0</v>
      </c>
      <c r="F24" s="142">
        <f>ROUND(((D16+E16+D17+E17+D18)*E24),2)</f>
        <v>0</v>
      </c>
      <c r="G24" s="104">
        <v>18</v>
      </c>
      <c r="H24" s="106" t="s">
        <v>133</v>
      </c>
      <c r="I24" s="114"/>
      <c r="J24" s="142">
        <v>0</v>
      </c>
    </row>
    <row r="25" spans="2:10" ht="18" customHeight="1">
      <c r="B25" s="104">
        <v>14</v>
      </c>
      <c r="C25" s="106" t="s">
        <v>2</v>
      </c>
      <c r="D25" s="115"/>
      <c r="E25" s="116">
        <v>0</v>
      </c>
      <c r="F25" s="142">
        <f>ROUND(((D16+E16+D17+E17+D18+E18)*E25),2)</f>
        <v>0</v>
      </c>
      <c r="G25" s="104">
        <v>19</v>
      </c>
      <c r="H25" s="106" t="s">
        <v>2</v>
      </c>
      <c r="I25" s="114"/>
      <c r="J25" s="142">
        <v>0</v>
      </c>
    </row>
    <row r="26" spans="2:10" ht="18" customHeight="1">
      <c r="B26" s="107">
        <v>15</v>
      </c>
      <c r="C26" s="117"/>
      <c r="D26" s="118"/>
      <c r="E26" s="118" t="s">
        <v>102</v>
      </c>
      <c r="F26" s="146">
        <f>SUM(F22:F25)</f>
        <v>0</v>
      </c>
      <c r="G26" s="107">
        <v>20</v>
      </c>
      <c r="H26" s="117"/>
      <c r="I26" s="118" t="s">
        <v>103</v>
      </c>
      <c r="J26" s="146">
        <f>SUM(J22:J25)</f>
        <v>0</v>
      </c>
    </row>
    <row r="27" spans="2:10" ht="18" customHeight="1">
      <c r="B27" s="119"/>
      <c r="C27" s="120" t="s">
        <v>104</v>
      </c>
      <c r="D27" s="121"/>
      <c r="E27" s="122" t="s">
        <v>105</v>
      </c>
      <c r="F27" s="123"/>
      <c r="G27" s="93" t="s">
        <v>106</v>
      </c>
      <c r="H27" s="97" t="s">
        <v>107</v>
      </c>
      <c r="I27" s="98"/>
      <c r="J27" s="99"/>
    </row>
    <row r="28" spans="2:10" ht="18" customHeight="1">
      <c r="B28" s="124"/>
      <c r="C28" s="125"/>
      <c r="D28" s="126"/>
      <c r="E28" s="127"/>
      <c r="F28" s="123"/>
      <c r="G28" s="100">
        <v>21</v>
      </c>
      <c r="H28" s="102"/>
      <c r="I28" s="128" t="s">
        <v>108</v>
      </c>
      <c r="J28" s="140">
        <f>ROUND(F20,2)+J20+F26+J26</f>
        <v>0</v>
      </c>
    </row>
    <row r="29" spans="2:10" ht="18" customHeight="1">
      <c r="B29" s="124"/>
      <c r="C29" s="126" t="s">
        <v>109</v>
      </c>
      <c r="D29" s="126"/>
      <c r="E29" s="129"/>
      <c r="F29" s="123"/>
      <c r="G29" s="104">
        <v>22</v>
      </c>
      <c r="H29" s="106" t="s">
        <v>134</v>
      </c>
      <c r="I29" s="147">
        <f>J28-I30</f>
        <v>0</v>
      </c>
      <c r="J29" s="142">
        <f>ROUND((I29*20)/100,2)</f>
        <v>0</v>
      </c>
    </row>
    <row r="30" spans="2:10" ht="18" customHeight="1">
      <c r="B30" s="64"/>
      <c r="C30" s="65" t="s">
        <v>110</v>
      </c>
      <c r="D30" s="65"/>
      <c r="E30" s="129"/>
      <c r="F30" s="123"/>
      <c r="G30" s="104">
        <v>23</v>
      </c>
      <c r="H30" s="106" t="s">
        <v>135</v>
      </c>
      <c r="I30" s="147">
        <f>SUMIF(Prehlad!O11:O9999,0,Prehlad!J11:J9999)</f>
        <v>0</v>
      </c>
      <c r="J30" s="142">
        <f>ROUND((I30*0)/100,1)</f>
        <v>0</v>
      </c>
    </row>
    <row r="31" spans="2:10" ht="18" customHeight="1">
      <c r="B31" s="124"/>
      <c r="C31" s="126"/>
      <c r="D31" s="126"/>
      <c r="E31" s="129"/>
      <c r="F31" s="123"/>
      <c r="G31" s="107">
        <v>24</v>
      </c>
      <c r="H31" s="117"/>
      <c r="I31" s="118" t="s">
        <v>111</v>
      </c>
      <c r="J31" s="146">
        <f>SUM(J28:J30)</f>
        <v>0</v>
      </c>
    </row>
    <row r="32" spans="2:10" ht="18" customHeight="1">
      <c r="B32" s="119"/>
      <c r="C32" s="126"/>
      <c r="D32" s="123"/>
      <c r="E32" s="130"/>
      <c r="F32" s="123"/>
      <c r="G32" s="131" t="s">
        <v>112</v>
      </c>
      <c r="H32" s="132" t="s">
        <v>136</v>
      </c>
      <c r="I32" s="133"/>
      <c r="J32" s="134">
        <v>0</v>
      </c>
    </row>
    <row r="33" spans="2:10" ht="18" customHeight="1">
      <c r="B33" s="135"/>
      <c r="C33" s="136"/>
      <c r="D33" s="120" t="s">
        <v>113</v>
      </c>
      <c r="E33" s="136"/>
      <c r="F33" s="136"/>
      <c r="G33" s="136"/>
      <c r="H33" s="136" t="s">
        <v>114</v>
      </c>
      <c r="I33" s="136"/>
      <c r="J33" s="137"/>
    </row>
    <row r="34" spans="2:10" ht="18" customHeight="1">
      <c r="B34" s="124"/>
      <c r="C34" s="125"/>
      <c r="D34" s="126"/>
      <c r="E34" s="126"/>
      <c r="F34" s="125"/>
      <c r="G34" s="126"/>
      <c r="H34" s="126"/>
      <c r="I34" s="126"/>
      <c r="J34" s="138"/>
    </row>
    <row r="35" spans="2:10" ht="18" customHeight="1">
      <c r="B35" s="124"/>
      <c r="C35" s="126" t="s">
        <v>109</v>
      </c>
      <c r="D35" s="126"/>
      <c r="E35" s="126"/>
      <c r="F35" s="125"/>
      <c r="G35" s="126" t="s">
        <v>109</v>
      </c>
      <c r="H35" s="126"/>
      <c r="I35" s="126"/>
      <c r="J35" s="138"/>
    </row>
    <row r="36" spans="2:10" ht="18" customHeight="1">
      <c r="B36" s="64"/>
      <c r="C36" s="65" t="s">
        <v>110</v>
      </c>
      <c r="D36" s="65"/>
      <c r="E36" s="65"/>
      <c r="F36" s="66"/>
      <c r="G36" s="65" t="s">
        <v>110</v>
      </c>
      <c r="H36" s="65"/>
      <c r="I36" s="65"/>
      <c r="J36" s="67"/>
    </row>
    <row r="37" spans="2:10" ht="18" customHeight="1">
      <c r="B37" s="124"/>
      <c r="C37" s="126" t="s">
        <v>105</v>
      </c>
      <c r="D37" s="126"/>
      <c r="E37" s="126"/>
      <c r="F37" s="125"/>
      <c r="G37" s="126" t="s">
        <v>105</v>
      </c>
      <c r="H37" s="126"/>
      <c r="I37" s="126"/>
      <c r="J37" s="138"/>
    </row>
    <row r="38" spans="2:10" ht="18" customHeight="1">
      <c r="B38" s="124"/>
      <c r="C38" s="126"/>
      <c r="D38" s="126"/>
      <c r="E38" s="126"/>
      <c r="F38" s="126"/>
      <c r="G38" s="126"/>
      <c r="H38" s="126"/>
      <c r="I38" s="126"/>
      <c r="J38" s="138"/>
    </row>
    <row r="39" spans="2:10" ht="18" customHeight="1">
      <c r="B39" s="124"/>
      <c r="C39" s="126"/>
      <c r="D39" s="126"/>
      <c r="E39" s="126"/>
      <c r="F39" s="126"/>
      <c r="G39" s="126"/>
      <c r="H39" s="126"/>
      <c r="I39" s="126"/>
      <c r="J39" s="138"/>
    </row>
    <row r="40" spans="2:10" ht="18" customHeight="1">
      <c r="B40" s="124"/>
      <c r="C40" s="126"/>
      <c r="D40" s="126"/>
      <c r="E40" s="126"/>
      <c r="F40" s="126"/>
      <c r="G40" s="126"/>
      <c r="H40" s="126"/>
      <c r="I40" s="126"/>
      <c r="J40" s="138"/>
    </row>
    <row r="41" spans="2:10" ht="18" customHeight="1">
      <c r="B41" s="80"/>
      <c r="C41" s="81"/>
      <c r="D41" s="81"/>
      <c r="E41" s="81"/>
      <c r="F41" s="81"/>
      <c r="G41" s="81"/>
      <c r="H41" s="81"/>
      <c r="I41" s="81"/>
      <c r="J41" s="82"/>
    </row>
    <row r="42" ht="14.25" customHeight="1"/>
    <row r="43" ht="2.25" customHeight="1"/>
  </sheetData>
  <sheetProtection selectLockedCells="1" selectUnlockedCells="1"/>
  <printOptions horizontalCentered="1" verticalCentered="1"/>
  <pageMargins left="0.2388888888888889" right="0.26875" top="0.3541666666666667" bottom="0.4326388888888889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PC</cp:lastModifiedBy>
  <cp:lastPrinted>2016-04-18T11:45:00Z</cp:lastPrinted>
  <dcterms:created xsi:type="dcterms:W3CDTF">1999-04-06T07:39:00Z</dcterms:created>
  <dcterms:modified xsi:type="dcterms:W3CDTF">2022-08-22T13:37:18Z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1033-11.2.0.8339</vt:lpwstr>
  </property>
</Properties>
</file>