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Odbor rozvoje\Oddělení RSP\Šlapalová\Havlíčkova\výzva\P5_vykaz_vymer\"/>
    </mc:Choice>
  </mc:AlternateContent>
  <bookViews>
    <workbookView xWindow="28680" yWindow="-120" windowWidth="23250" windowHeight="13170" activeTab="4"/>
  </bookViews>
  <sheets>
    <sheet name="Pokyny pro vyplnění" sheetId="11" r:id="rId1"/>
    <sheet name="Stavba" sheetId="1" r:id="rId2"/>
    <sheet name="VzorPolozky" sheetId="10" state="hidden" r:id="rId3"/>
    <sheet name="00 01 Naklady" sheetId="12" r:id="rId4"/>
    <sheet name="SO 100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01 Naklady'!$1:$7</definedName>
    <definedName name="_xlnm.Print_Titles" localSheetId="4">'SO 100 01 Pol'!$1:$7</definedName>
    <definedName name="oadresa">Stavba!$D$6</definedName>
    <definedName name="Objednatel" localSheetId="1">Stavba!$D$5</definedName>
    <definedName name="Objekt" localSheetId="1">Stavba!$B$38</definedName>
    <definedName name="_xlnm.Print_Area" localSheetId="3">'00 01 Naklady'!$A$1:$X$22</definedName>
    <definedName name="_xlnm.Print_Area" localSheetId="4">'SO 100 01 Pol'!$A$1:$X$158</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30" i="13" l="1"/>
  <c r="BA127" i="13"/>
  <c r="BA118" i="13"/>
  <c r="BA76" i="13"/>
  <c r="BA67" i="13"/>
  <c r="BA55" i="13"/>
  <c r="BA39" i="13"/>
  <c r="BA37" i="13"/>
  <c r="BA31" i="13"/>
  <c r="BA19" i="13"/>
  <c r="BA10" i="13"/>
  <c r="G9" i="13"/>
  <c r="I9" i="13"/>
  <c r="K9" i="13"/>
  <c r="M9" i="13"/>
  <c r="O9" i="13"/>
  <c r="Q9" i="13"/>
  <c r="V9" i="13"/>
  <c r="G12" i="13"/>
  <c r="I12" i="13"/>
  <c r="K12" i="13"/>
  <c r="O12" i="13"/>
  <c r="Q12" i="13"/>
  <c r="V12" i="13"/>
  <c r="G14" i="13"/>
  <c r="M14" i="13" s="1"/>
  <c r="I14" i="13"/>
  <c r="K14" i="13"/>
  <c r="O14" i="13"/>
  <c r="Q14" i="13"/>
  <c r="V14" i="13"/>
  <c r="G16" i="13"/>
  <c r="M16" i="13" s="1"/>
  <c r="I16" i="13"/>
  <c r="K16" i="13"/>
  <c r="O16" i="13"/>
  <c r="Q16" i="13"/>
  <c r="V16" i="13"/>
  <c r="G18" i="13"/>
  <c r="I18" i="13"/>
  <c r="K18" i="13"/>
  <c r="M18" i="13"/>
  <c r="O18" i="13"/>
  <c r="Q18" i="13"/>
  <c r="V18" i="13"/>
  <c r="G20" i="13"/>
  <c r="M20" i="13" s="1"/>
  <c r="I20" i="13"/>
  <c r="K20" i="13"/>
  <c r="O20" i="13"/>
  <c r="Q20" i="13"/>
  <c r="V20" i="13"/>
  <c r="G22" i="13"/>
  <c r="M22" i="13" s="1"/>
  <c r="I22" i="13"/>
  <c r="K22" i="13"/>
  <c r="O22" i="13"/>
  <c r="Q22" i="13"/>
  <c r="V22" i="13"/>
  <c r="G23" i="13"/>
  <c r="M23" i="13" s="1"/>
  <c r="I23" i="13"/>
  <c r="K23" i="13"/>
  <c r="O23" i="13"/>
  <c r="Q23" i="13"/>
  <c r="V23" i="13"/>
  <c r="G24" i="13"/>
  <c r="I24" i="13"/>
  <c r="K24" i="13"/>
  <c r="M24" i="13"/>
  <c r="O24" i="13"/>
  <c r="Q24" i="13"/>
  <c r="V24" i="13"/>
  <c r="G25" i="13"/>
  <c r="M25" i="13" s="1"/>
  <c r="I25" i="13"/>
  <c r="K25" i="13"/>
  <c r="O25" i="13"/>
  <c r="Q25" i="13"/>
  <c r="V25" i="13"/>
  <c r="G27" i="13"/>
  <c r="M27" i="13" s="1"/>
  <c r="I27" i="13"/>
  <c r="K27" i="13"/>
  <c r="O27" i="13"/>
  <c r="Q27" i="13"/>
  <c r="V27" i="13"/>
  <c r="G30" i="13"/>
  <c r="I30" i="13"/>
  <c r="K30" i="13"/>
  <c r="M30" i="13"/>
  <c r="O30" i="13"/>
  <c r="Q30" i="13"/>
  <c r="V30" i="13"/>
  <c r="G36" i="13"/>
  <c r="I36" i="13"/>
  <c r="K36" i="13"/>
  <c r="O36" i="13"/>
  <c r="Q36" i="13"/>
  <c r="V36" i="13"/>
  <c r="G38" i="13"/>
  <c r="M38" i="13" s="1"/>
  <c r="I38" i="13"/>
  <c r="K38" i="13"/>
  <c r="O38" i="13"/>
  <c r="Q38" i="13"/>
  <c r="V38" i="13"/>
  <c r="G40" i="13"/>
  <c r="M40" i="13" s="1"/>
  <c r="I40" i="13"/>
  <c r="K40" i="13"/>
  <c r="O40" i="13"/>
  <c r="Q40" i="13"/>
  <c r="V40" i="13"/>
  <c r="G42" i="13"/>
  <c r="M42" i="13" s="1"/>
  <c r="I42" i="13"/>
  <c r="K42" i="13"/>
  <c r="O42" i="13"/>
  <c r="Q42" i="13"/>
  <c r="V42" i="13"/>
  <c r="G54" i="13"/>
  <c r="M54" i="13" s="1"/>
  <c r="I54" i="13"/>
  <c r="K54" i="13"/>
  <c r="O54" i="13"/>
  <c r="Q54" i="13"/>
  <c r="V54" i="13"/>
  <c r="G57" i="13"/>
  <c r="I57" i="13"/>
  <c r="K57" i="13"/>
  <c r="M57" i="13"/>
  <c r="O57" i="13"/>
  <c r="Q57" i="13"/>
  <c r="V57" i="13"/>
  <c r="G58" i="13"/>
  <c r="M58" i="13" s="1"/>
  <c r="I58" i="13"/>
  <c r="K58" i="13"/>
  <c r="O58" i="13"/>
  <c r="Q58" i="13"/>
  <c r="V58" i="13"/>
  <c r="G61" i="13"/>
  <c r="M61" i="13" s="1"/>
  <c r="I61" i="13"/>
  <c r="K61" i="13"/>
  <c r="O61" i="13"/>
  <c r="Q61" i="13"/>
  <c r="V61" i="13"/>
  <c r="G63" i="13"/>
  <c r="M63" i="13" s="1"/>
  <c r="I63" i="13"/>
  <c r="K63" i="13"/>
  <c r="O63" i="13"/>
  <c r="Q63" i="13"/>
  <c r="V63" i="13"/>
  <c r="Q65" i="13"/>
  <c r="G66" i="13"/>
  <c r="G65" i="13" s="1"/>
  <c r="I126" i="1" s="1"/>
  <c r="I66" i="13"/>
  <c r="I65" i="13" s="1"/>
  <c r="K66" i="13"/>
  <c r="K65" i="13" s="1"/>
  <c r="O66" i="13"/>
  <c r="O65" i="13" s="1"/>
  <c r="Q66" i="13"/>
  <c r="V66" i="13"/>
  <c r="V65" i="13" s="1"/>
  <c r="Q68" i="13"/>
  <c r="G69" i="13"/>
  <c r="G68" i="13" s="1"/>
  <c r="I127" i="1" s="1"/>
  <c r="I69" i="13"/>
  <c r="I68" i="13" s="1"/>
  <c r="K69" i="13"/>
  <c r="K68" i="13" s="1"/>
  <c r="O69" i="13"/>
  <c r="O68" i="13" s="1"/>
  <c r="Q69" i="13"/>
  <c r="V69" i="13"/>
  <c r="V68" i="13" s="1"/>
  <c r="Q72" i="13"/>
  <c r="G73" i="13"/>
  <c r="G72" i="13" s="1"/>
  <c r="I128" i="1" s="1"/>
  <c r="I73" i="13"/>
  <c r="I72" i="13" s="1"/>
  <c r="K73" i="13"/>
  <c r="K72" i="13" s="1"/>
  <c r="O73" i="13"/>
  <c r="O72" i="13" s="1"/>
  <c r="Q73" i="13"/>
  <c r="V73" i="13"/>
  <c r="V72" i="13" s="1"/>
  <c r="G75" i="13"/>
  <c r="I75" i="13"/>
  <c r="K75" i="13"/>
  <c r="M75" i="13"/>
  <c r="O75" i="13"/>
  <c r="Q75" i="13"/>
  <c r="V75" i="13"/>
  <c r="G77" i="13"/>
  <c r="M77" i="13" s="1"/>
  <c r="I77" i="13"/>
  <c r="K77" i="13"/>
  <c r="O77" i="13"/>
  <c r="Q77" i="13"/>
  <c r="V77" i="13"/>
  <c r="G78" i="13"/>
  <c r="I78" i="13"/>
  <c r="K78" i="13"/>
  <c r="M78" i="13"/>
  <c r="O78" i="13"/>
  <c r="Q78" i="13"/>
  <c r="V78" i="13"/>
  <c r="G80" i="13"/>
  <c r="M80" i="13" s="1"/>
  <c r="I80" i="13"/>
  <c r="K80" i="13"/>
  <c r="O80" i="13"/>
  <c r="Q80" i="13"/>
  <c r="V80" i="13"/>
  <c r="G83" i="13"/>
  <c r="I83" i="13"/>
  <c r="I82" i="13" s="1"/>
  <c r="K83" i="13"/>
  <c r="M83" i="13"/>
  <c r="O83" i="13"/>
  <c r="Q83" i="13"/>
  <c r="V83" i="13"/>
  <c r="G86" i="13"/>
  <c r="I86" i="13"/>
  <c r="K86" i="13"/>
  <c r="O86" i="13"/>
  <c r="Q86" i="13"/>
  <c r="V86" i="13"/>
  <c r="G87" i="13"/>
  <c r="M87" i="13" s="1"/>
  <c r="I87" i="13"/>
  <c r="K87" i="13"/>
  <c r="O87" i="13"/>
  <c r="Q87" i="13"/>
  <c r="V87" i="13"/>
  <c r="G90" i="13"/>
  <c r="I90" i="13"/>
  <c r="I89" i="13" s="1"/>
  <c r="K90" i="13"/>
  <c r="M90" i="13"/>
  <c r="O90" i="13"/>
  <c r="Q90" i="13"/>
  <c r="V90" i="13"/>
  <c r="G92" i="13"/>
  <c r="G89" i="13" s="1"/>
  <c r="I131" i="1" s="1"/>
  <c r="I92" i="13"/>
  <c r="K92" i="13"/>
  <c r="K89" i="13" s="1"/>
  <c r="O92" i="13"/>
  <c r="O89" i="13" s="1"/>
  <c r="Q92" i="13"/>
  <c r="V92" i="13"/>
  <c r="V89" i="13" s="1"/>
  <c r="G95" i="13"/>
  <c r="I95" i="13"/>
  <c r="K95" i="13"/>
  <c r="O95" i="13"/>
  <c r="Q95" i="13"/>
  <c r="V95" i="13"/>
  <c r="G97" i="13"/>
  <c r="M97" i="13" s="1"/>
  <c r="I97" i="13"/>
  <c r="K97" i="13"/>
  <c r="O97" i="13"/>
  <c r="Q97" i="13"/>
  <c r="V97" i="13"/>
  <c r="G98" i="13"/>
  <c r="M98" i="13" s="1"/>
  <c r="I98" i="13"/>
  <c r="K98" i="13"/>
  <c r="O98" i="13"/>
  <c r="Q98" i="13"/>
  <c r="V98" i="13"/>
  <c r="G99" i="13"/>
  <c r="I99" i="13"/>
  <c r="K99" i="13"/>
  <c r="M99" i="13"/>
  <c r="O99" i="13"/>
  <c r="Q99" i="13"/>
  <c r="V99" i="13"/>
  <c r="G101" i="13"/>
  <c r="M101" i="13" s="1"/>
  <c r="I101" i="13"/>
  <c r="K101" i="13"/>
  <c r="O101" i="13"/>
  <c r="Q101" i="13"/>
  <c r="V101" i="13"/>
  <c r="G105" i="13"/>
  <c r="M105" i="13" s="1"/>
  <c r="I105" i="13"/>
  <c r="K105" i="13"/>
  <c r="O105" i="13"/>
  <c r="Q105" i="13"/>
  <c r="V105" i="13"/>
  <c r="G108" i="13"/>
  <c r="M108" i="13" s="1"/>
  <c r="I108" i="13"/>
  <c r="K108" i="13"/>
  <c r="O108" i="13"/>
  <c r="Q108" i="13"/>
  <c r="V108" i="13"/>
  <c r="G110" i="13"/>
  <c r="I110" i="13"/>
  <c r="K110" i="13"/>
  <c r="M110" i="13"/>
  <c r="O110" i="13"/>
  <c r="Q110" i="13"/>
  <c r="V110" i="13"/>
  <c r="G112" i="13"/>
  <c r="M112" i="13" s="1"/>
  <c r="I112" i="13"/>
  <c r="K112" i="13"/>
  <c r="O112" i="13"/>
  <c r="Q112" i="13"/>
  <c r="V112" i="13"/>
  <c r="G114" i="13"/>
  <c r="M114" i="13" s="1"/>
  <c r="I114" i="13"/>
  <c r="K114" i="13"/>
  <c r="O114" i="13"/>
  <c r="Q114" i="13"/>
  <c r="V114" i="13"/>
  <c r="K116" i="13"/>
  <c r="V116" i="13"/>
  <c r="G117" i="13"/>
  <c r="G116" i="13" s="1"/>
  <c r="I133" i="1" s="1"/>
  <c r="I117" i="13"/>
  <c r="I116" i="13" s="1"/>
  <c r="K117" i="13"/>
  <c r="M117" i="13"/>
  <c r="M116" i="13" s="1"/>
  <c r="O117" i="13"/>
  <c r="O116" i="13" s="1"/>
  <c r="Q117" i="13"/>
  <c r="Q116" i="13" s="1"/>
  <c r="V117" i="13"/>
  <c r="G120" i="13"/>
  <c r="M120" i="13" s="1"/>
  <c r="M119" i="13" s="1"/>
  <c r="I120" i="13"/>
  <c r="I119" i="13" s="1"/>
  <c r="K120" i="13"/>
  <c r="K119" i="13" s="1"/>
  <c r="O120" i="13"/>
  <c r="O119" i="13" s="1"/>
  <c r="Q120" i="13"/>
  <c r="Q119" i="13" s="1"/>
  <c r="V120" i="13"/>
  <c r="V119" i="13" s="1"/>
  <c r="G126" i="13"/>
  <c r="I126" i="13"/>
  <c r="K126" i="13"/>
  <c r="M126" i="13"/>
  <c r="O126" i="13"/>
  <c r="Q126" i="13"/>
  <c r="V126" i="13"/>
  <c r="G129" i="13"/>
  <c r="I129" i="13"/>
  <c r="K129" i="13"/>
  <c r="O129" i="13"/>
  <c r="Q129" i="13"/>
  <c r="V129" i="13"/>
  <c r="G131" i="13"/>
  <c r="M131" i="13" s="1"/>
  <c r="I131" i="13"/>
  <c r="K131" i="13"/>
  <c r="O131" i="13"/>
  <c r="Q131" i="13"/>
  <c r="V131" i="13"/>
  <c r="G133" i="13"/>
  <c r="M133" i="13" s="1"/>
  <c r="I133" i="13"/>
  <c r="K133" i="13"/>
  <c r="O133" i="13"/>
  <c r="Q133" i="13"/>
  <c r="V133" i="13"/>
  <c r="G134" i="13"/>
  <c r="I134" i="13"/>
  <c r="K134" i="13"/>
  <c r="M134" i="13"/>
  <c r="O134" i="13"/>
  <c r="Q134" i="13"/>
  <c r="V134" i="13"/>
  <c r="G135" i="13"/>
  <c r="M135" i="13" s="1"/>
  <c r="I135" i="13"/>
  <c r="K135" i="13"/>
  <c r="O135" i="13"/>
  <c r="Q135" i="13"/>
  <c r="V135" i="13"/>
  <c r="G136" i="13"/>
  <c r="M136" i="13" s="1"/>
  <c r="I136" i="13"/>
  <c r="K136" i="13"/>
  <c r="O136" i="13"/>
  <c r="Q136" i="13"/>
  <c r="V136" i="13"/>
  <c r="G138" i="13"/>
  <c r="M138" i="13" s="1"/>
  <c r="I138" i="13"/>
  <c r="K138" i="13"/>
  <c r="O138" i="13"/>
  <c r="Q138" i="13"/>
  <c r="V138" i="13"/>
  <c r="G144" i="13"/>
  <c r="I144" i="13"/>
  <c r="K144" i="13"/>
  <c r="O144" i="13"/>
  <c r="O143" i="13" s="1"/>
  <c r="Q144" i="13"/>
  <c r="V144" i="13"/>
  <c r="V143" i="13" s="1"/>
  <c r="G148" i="13"/>
  <c r="I148" i="13"/>
  <c r="I143" i="13" s="1"/>
  <c r="K148" i="13"/>
  <c r="M148" i="13"/>
  <c r="O148" i="13"/>
  <c r="Q148" i="13"/>
  <c r="V148" i="13"/>
  <c r="G152" i="13"/>
  <c r="M152" i="13" s="1"/>
  <c r="I152" i="13"/>
  <c r="K152" i="13"/>
  <c r="O152" i="13"/>
  <c r="Q152" i="13"/>
  <c r="V152" i="13"/>
  <c r="AE157" i="13"/>
  <c r="F44" i="1" s="1"/>
  <c r="G9" i="12"/>
  <c r="I9" i="12"/>
  <c r="K9" i="12"/>
  <c r="M9" i="12"/>
  <c r="O9" i="12"/>
  <c r="Q9" i="12"/>
  <c r="V9" i="12"/>
  <c r="G10" i="12"/>
  <c r="M10" i="12" s="1"/>
  <c r="I10" i="12"/>
  <c r="K10" i="12"/>
  <c r="O10" i="12"/>
  <c r="Q10" i="12"/>
  <c r="V10" i="12"/>
  <c r="G11" i="12"/>
  <c r="M11" i="12" s="1"/>
  <c r="I11" i="12"/>
  <c r="K11" i="12"/>
  <c r="O11" i="12"/>
  <c r="Q11" i="12"/>
  <c r="V11" i="12"/>
  <c r="G12" i="12"/>
  <c r="M12" i="12" s="1"/>
  <c r="I12" i="12"/>
  <c r="K12" i="12"/>
  <c r="O12" i="12"/>
  <c r="Q12" i="12"/>
  <c r="V12" i="12"/>
  <c r="G13" i="12"/>
  <c r="I13" i="12"/>
  <c r="K13" i="12"/>
  <c r="M13" i="12"/>
  <c r="O13" i="12"/>
  <c r="Q13" i="12"/>
  <c r="V13" i="12"/>
  <c r="G15" i="12"/>
  <c r="I15" i="12"/>
  <c r="I14" i="12" s="1"/>
  <c r="K15" i="12"/>
  <c r="M15" i="12"/>
  <c r="O15" i="12"/>
  <c r="Q15" i="12"/>
  <c r="V15" i="12"/>
  <c r="G16" i="12"/>
  <c r="M16" i="12" s="1"/>
  <c r="I16" i="12"/>
  <c r="K16" i="12"/>
  <c r="O16" i="12"/>
  <c r="Q16" i="12"/>
  <c r="V16" i="12"/>
  <c r="G17" i="12"/>
  <c r="M17" i="12" s="1"/>
  <c r="I17" i="12"/>
  <c r="K17" i="12"/>
  <c r="O17" i="12"/>
  <c r="Q17" i="12"/>
  <c r="V17" i="12"/>
  <c r="G18" i="12"/>
  <c r="M18" i="12" s="1"/>
  <c r="I18" i="12"/>
  <c r="K18" i="12"/>
  <c r="O18" i="12"/>
  <c r="Q18" i="12"/>
  <c r="V18" i="12"/>
  <c r="G19" i="12"/>
  <c r="I19" i="12"/>
  <c r="K19" i="12"/>
  <c r="M19" i="12"/>
  <c r="O19" i="12"/>
  <c r="Q19" i="12"/>
  <c r="V19" i="12"/>
  <c r="AE21" i="12"/>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2" i="1"/>
  <c r="J28" i="1"/>
  <c r="J26" i="1"/>
  <c r="G38" i="1"/>
  <c r="F38" i="1"/>
  <c r="J23" i="1"/>
  <c r="J24" i="1"/>
  <c r="J25" i="1"/>
  <c r="J27" i="1"/>
  <c r="E24" i="1"/>
  <c r="E26" i="1"/>
  <c r="K14" i="12" l="1"/>
  <c r="Q14" i="12"/>
  <c r="G14" i="12"/>
  <c r="I138" i="1" s="1"/>
  <c r="I20" i="1" s="1"/>
  <c r="F41" i="1"/>
  <c r="F40" i="1"/>
  <c r="F39" i="1"/>
  <c r="K8" i="12"/>
  <c r="Q8" i="12"/>
  <c r="V29" i="13"/>
  <c r="O29" i="13"/>
  <c r="V8" i="13"/>
  <c r="O8" i="13"/>
  <c r="I8" i="12"/>
  <c r="Q143" i="13"/>
  <c r="K125" i="13"/>
  <c r="G125" i="13"/>
  <c r="I135" i="1" s="1"/>
  <c r="Q125" i="13"/>
  <c r="I125" i="13"/>
  <c r="G119" i="13"/>
  <c r="I134" i="1" s="1"/>
  <c r="K94" i="13"/>
  <c r="G94" i="13"/>
  <c r="I132" i="1" s="1"/>
  <c r="Q89" i="13"/>
  <c r="K82" i="13"/>
  <c r="G82" i="13"/>
  <c r="I130" i="1" s="1"/>
  <c r="Q82" i="13"/>
  <c r="Q74" i="13"/>
  <c r="M74" i="13"/>
  <c r="I74" i="13"/>
  <c r="V14" i="12"/>
  <c r="O14" i="12"/>
  <c r="V8" i="12"/>
  <c r="O8" i="12"/>
  <c r="AF157" i="13"/>
  <c r="K143" i="13"/>
  <c r="G143" i="13"/>
  <c r="I136" i="1" s="1"/>
  <c r="V125" i="13"/>
  <c r="O125" i="13"/>
  <c r="Q94" i="13"/>
  <c r="I94" i="13"/>
  <c r="V94" i="13"/>
  <c r="O94" i="13"/>
  <c r="V82" i="13"/>
  <c r="O82" i="13"/>
  <c r="V74" i="13"/>
  <c r="O74" i="13"/>
  <c r="K74" i="13"/>
  <c r="G74" i="13"/>
  <c r="I129" i="1" s="1"/>
  <c r="K29" i="13"/>
  <c r="G29" i="13"/>
  <c r="I125" i="1" s="1"/>
  <c r="Q29" i="13"/>
  <c r="I29" i="13"/>
  <c r="K8" i="13"/>
  <c r="G8" i="13"/>
  <c r="Q8" i="13"/>
  <c r="I8" i="13"/>
  <c r="F43" i="1"/>
  <c r="M144" i="13"/>
  <c r="M143" i="13" s="1"/>
  <c r="M129" i="13"/>
  <c r="M125" i="13" s="1"/>
  <c r="M95" i="13"/>
  <c r="M94" i="13" s="1"/>
  <c r="M92" i="13"/>
  <c r="M89" i="13" s="1"/>
  <c r="M86" i="13"/>
  <c r="M82" i="13" s="1"/>
  <c r="M73" i="13"/>
  <c r="M72" i="13" s="1"/>
  <c r="M69" i="13"/>
  <c r="M68" i="13" s="1"/>
  <c r="M66" i="13"/>
  <c r="M65" i="13" s="1"/>
  <c r="M36" i="13"/>
  <c r="M29" i="13" s="1"/>
  <c r="M12" i="13"/>
  <c r="M8" i="13" s="1"/>
  <c r="M14" i="12"/>
  <c r="M8" i="12"/>
  <c r="G8" i="12"/>
  <c r="AF21" i="12"/>
  <c r="G41" i="1" l="1"/>
  <c r="G40" i="1"/>
  <c r="H40" i="1" s="1"/>
  <c r="I40" i="1" s="1"/>
  <c r="G39" i="1"/>
  <c r="G45" i="1" s="1"/>
  <c r="G25" i="1" s="1"/>
  <c r="A25" i="1" s="1"/>
  <c r="I124" i="1"/>
  <c r="G157" i="13"/>
  <c r="I16" i="1"/>
  <c r="G44" i="1"/>
  <c r="H44" i="1" s="1"/>
  <c r="I44" i="1" s="1"/>
  <c r="G43" i="1"/>
  <c r="H43" i="1" s="1"/>
  <c r="I43" i="1" s="1"/>
  <c r="G21" i="12"/>
  <c r="I137" i="1"/>
  <c r="I19" i="1" s="1"/>
  <c r="F45" i="1"/>
  <c r="H39" i="1"/>
  <c r="H41" i="1"/>
  <c r="I41" i="1" s="1"/>
  <c r="G28" i="1" l="1"/>
  <c r="G23" i="1"/>
  <c r="A23" i="1" s="1"/>
  <c r="I21" i="1"/>
  <c r="I139" i="1"/>
  <c r="I39" i="1"/>
  <c r="I45" i="1" s="1"/>
  <c r="H45" i="1"/>
  <c r="G26" i="1"/>
  <c r="A26" i="1"/>
  <c r="A24" i="1"/>
  <c r="G24" i="1"/>
  <c r="A27" i="1" s="1"/>
  <c r="J138" i="1" l="1"/>
  <c r="J130" i="1"/>
  <c r="J126" i="1"/>
  <c r="J132" i="1"/>
  <c r="J124" i="1"/>
  <c r="J128" i="1"/>
  <c r="J127" i="1"/>
  <c r="J131" i="1"/>
  <c r="J133" i="1"/>
  <c r="J136" i="1"/>
  <c r="J125" i="1"/>
  <c r="J129" i="1"/>
  <c r="J134" i="1"/>
  <c r="J135" i="1"/>
  <c r="J137" i="1"/>
  <c r="J40" i="1"/>
  <c r="J41" i="1"/>
  <c r="J44" i="1"/>
  <c r="J43" i="1"/>
  <c r="J39" i="1"/>
  <c r="J45" i="1" s="1"/>
  <c r="A29" i="1"/>
  <c r="G29" i="1"/>
  <c r="G27" i="1" s="1"/>
  <c r="J139"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<sst xmlns="http://schemas.openxmlformats.org/spreadsheetml/2006/main" count="992" uniqueCount="399">
  <si>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</si>
  <si>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</si>
  <si>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</si>
  <si>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</si>
  <si>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</si>
  <si>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</si>
  <si>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</si>
  <si>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</si>
  <si>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</si>
  <si>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</si>
  <si>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</si>
  <si>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</si>
  <si>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</si>
  <si>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</si>
  <si>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</si>
  <si>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</si>
  <si>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</si>
  <si>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</si>
  <si>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</si>
  <si>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</si>
  <si>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</si>
  <si>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</si>
  <si>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</si>
  <si>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</si>
  <si>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</si>
  <si>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</si>
  <si>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</si>
  <si>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</si>
  <si>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</si>
  <si>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</si>
  <si>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</si>
  <si>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</si>
  <si>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</si>
  <si>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</si>
  <si>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</si>
  <si>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</si>
  <si>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</si>
  <si>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</si>
  <si>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</si>
  <si>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</si>
  <si>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</si>
  <si>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</si>
  <si>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</si>
  <si>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21045</t>
  </si>
  <si>
    <t>Úpravy na komunikaci Havlíčkova, Zábřeh - výstavba chodníku</t>
  </si>
  <si>
    <t>Město Zábřeh</t>
  </si>
  <si>
    <t>Masarykovo náměstí 510/6</t>
  </si>
  <si>
    <t>Zábřeh</t>
  </si>
  <si>
    <t>78901</t>
  </si>
  <si>
    <t>00303640</t>
  </si>
  <si>
    <t>CZ00303640</t>
  </si>
  <si>
    <t>Stavba</t>
  </si>
  <si>
    <t>Ostatní a vedlejší náklady</t>
  </si>
  <si>
    <t>01</t>
  </si>
  <si>
    <t>VRN</t>
  </si>
  <si>
    <t>Stavební objekt</t>
  </si>
  <si>
    <t>SO 100</t>
  </si>
  <si>
    <t>Komunikace</t>
  </si>
  <si>
    <t>Stavební rozpočet</t>
  </si>
  <si>
    <t>Celkem za stavbu</t>
  </si>
  <si>
    <t>CZK</t>
  </si>
  <si>
    <t>#POPS</t>
  </si>
  <si>
    <t>Popis stavby: 21045 - Úpravy na komunikaci Havlíčkova, Zábřeh - výstavba chodníku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</si>
  <si>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</si>
  <si>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</si>
  <si>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</si>
  <si>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</si>
  <si>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</si>
  <si>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</si>
  <si>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</si>
  <si>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</si>
  <si>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</si>
  <si>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</si>
  <si>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</si>
  <si>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</si>
  <si>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</si>
  <si>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</si>
  <si>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</si>
  <si>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</si>
  <si>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</si>
  <si>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</si>
  <si>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</si>
  <si>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</si>
  <si>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</si>
  <si>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</si>
  <si>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</si>
  <si>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</si>
  <si>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</si>
  <si>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</si>
  <si>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</si>
  <si>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</si>
  <si>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</si>
  <si>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</si>
  <si>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</si>
  <si>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</si>
  <si>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</si>
  <si>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</si>
  <si>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</si>
  <si>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</si>
  <si>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</si>
  <si>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</si>
  <si>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</si>
  <si>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</si>
  <si>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</si>
  <si>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</si>
  <si>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</si>
  <si>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</si>
  <si>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</si>
  <si>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</si>
  <si>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</si>
  <si>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</si>
  <si>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</si>
  <si>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Zemní práce - odvodnění</t>
  </si>
  <si>
    <t>11</t>
  </si>
  <si>
    <t>Přípravné a přidružené práce</t>
  </si>
  <si>
    <t>56</t>
  </si>
  <si>
    <t>Podkladní vrstvy komunikací a zpevněných ploch</t>
  </si>
  <si>
    <t>57</t>
  </si>
  <si>
    <t>Kryty štěrkových a živičných komunikací</t>
  </si>
  <si>
    <t>59</t>
  </si>
  <si>
    <t>Dlažby a předlažby komunikací</t>
  </si>
  <si>
    <t>87</t>
  </si>
  <si>
    <t>Potrubí z trub z plastických hmot</t>
  </si>
  <si>
    <t>89</t>
  </si>
  <si>
    <t>Ostatní konstrukce na trubním vedení</t>
  </si>
  <si>
    <t>91</t>
  </si>
  <si>
    <t>Doplňující práce na komunikaci</t>
  </si>
  <si>
    <t>96</t>
  </si>
  <si>
    <t>Bourání konstrukcí</t>
  </si>
  <si>
    <t>99</t>
  </si>
  <si>
    <t>Staveništní přesun hmot</t>
  </si>
  <si>
    <t>99.1</t>
  </si>
  <si>
    <t>Sanace pláně</t>
  </si>
  <si>
    <t>D96</t>
  </si>
  <si>
    <t>Přesuny suti a vybouraných hmot</t>
  </si>
  <si>
    <t>PSU</t>
  </si>
  <si>
    <t>VN</t>
  </si>
  <si>
    <t>ON</t>
  </si>
  <si>
    <t>Soupis vedlejších a ostatních nákladů</t>
  </si>
  <si>
    <t>#TypZaznamu#</t>
  </si>
  <si>
    <t>STA</t>
  </si>
  <si>
    <t>00</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</si>
  <si>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</si>
  <si>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</si>
  <si>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</si>
  <si>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</si>
  <si>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</si>
  <si>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</si>
  <si>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</si>
  <si>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</si>
  <si>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</si>
  <si>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</si>
  <si>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</si>
  <si>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</si>
  <si>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</si>
  <si>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</si>
  <si>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</si>
  <si>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</si>
  <si>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</si>
  <si>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</si>
  <si>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</si>
  <si>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</si>
  <si>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</si>
  <si>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</si>
  <si>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</si>
  <si>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</si>
  <si>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</si>
  <si>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</si>
  <si>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</si>
  <si>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</si>
  <si>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</si>
  <si>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</si>
  <si>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21/ I</t>
  </si>
  <si>
    <t>Indiv</t>
  </si>
  <si>
    <t>POL99_8</t>
  </si>
  <si>
    <t>005121010R</t>
  </si>
  <si>
    <t>Vybudování zařízení staveniště</t>
  </si>
  <si>
    <t>005121020R</t>
  </si>
  <si>
    <t xml:space="preserve">Provoz zařízení staveniště </t>
  </si>
  <si>
    <t>005121030R</t>
  </si>
  <si>
    <t>Odstranění zařízení staveniště</t>
  </si>
  <si>
    <t>005111021T1</t>
  </si>
  <si>
    <t>Vytýčení inženýrských sítí před zahájením stavebních prací</t>
  </si>
  <si>
    <t>Vlastní</t>
  </si>
  <si>
    <t>001</t>
  </si>
  <si>
    <t>Geodetické práce odborně způsobilou osobou v oboru zeměměřičství před zahájením stavby,, v průběhu stavby a po dokončení</t>
  </si>
  <si>
    <t>soubor</t>
  </si>
  <si>
    <t>Práce</t>
  </si>
  <si>
    <t>POL1_</t>
  </si>
  <si>
    <t>007</t>
  </si>
  <si>
    <t>Zajištění zvláštního užívání komunikace vč. zajištění rozhodnutí, poplatku, dodání, instalace a udržování dopravního značení</t>
  </si>
  <si>
    <t>005241010R</t>
  </si>
  <si>
    <t xml:space="preserve">Dokumentace skutečného provedení </t>
  </si>
  <si>
    <t>005241020R</t>
  </si>
  <si>
    <t xml:space="preserve">Geodetické zaměření skutečného provedení  </t>
  </si>
  <si>
    <t>0052510000</t>
  </si>
  <si>
    <t>Úklid cesty v průběhu výstavby</t>
  </si>
  <si>
    <t>SUM</t>
  </si>
  <si>
    <t>END</t>
  </si>
  <si>
    <t>Položkový soupis prací a dodávek</t>
  </si>
  <si>
    <t>121101101R00</t>
  </si>
  <si>
    <t>Sejmutí ornice s přemístěním na vzdálenost do 50 m</t>
  </si>
  <si>
    <t>m3</t>
  </si>
  <si>
    <t>800-1</t>
  </si>
  <si>
    <t>nebo lesní půdy, s vodorovným přemístěním na hromady v místě upotřebení nebo na dočasné či trvalé skládky se složením</t>
  </si>
  <si>
    <t>SPI</t>
  </si>
  <si>
    <t>125,00*0,20</t>
  </si>
  <si>
    <t>VV</t>
  </si>
  <si>
    <t>171101105R00</t>
  </si>
  <si>
    <t>Uložení sypaniny do násypů zhutněných s uzavřením povrchu násypu z hornin soudržných s předepsanou mírou zhutnění v procentech výsledků zkoušek Proctor-Standard							_x000D_
							_x000D_
 na 103 % PS</t>
  </si>
  <si>
    <t>s rozprostřením sypaniny ve vrstvách a s hrubým urovnáním,</t>
  </si>
  <si>
    <t>180402111R00</t>
  </si>
  <si>
    <t>Založení trávníku parkový trávník, výsevem, v rovině nebo na svahu do 1:5</t>
  </si>
  <si>
    <t>m2</t>
  </si>
  <si>
    <t>823-1</t>
  </si>
  <si>
    <t>POL1_1</t>
  </si>
  <si>
    <t>na půdě předem připravené s pokosením, naložením, odvozem odpadu do 20 km a se složením,</t>
  </si>
  <si>
    <t>181101102R00</t>
  </si>
  <si>
    <t>Úprava pláně v zářezech v hornině 1 až 4, se zhutněním</t>
  </si>
  <si>
    <t>vyrovnáním výškových rozdílů, ploch vodorovných a ploch do sklonu 1 : 5.</t>
  </si>
  <si>
    <t>181301103R00</t>
  </si>
  <si>
    <t>Rozprostření a urovnání ornice v rovině v souvislé ploše do 500 m2, tloušťka vrstvy přes 150 do 200 mm</t>
  </si>
  <si>
    <t>s případným nutným přemístěním hromad nebo dočasných skládek na místo potřeby ze vzdálenosti do 30 m, v rovině nebo ve svahu do 1 : 5,</t>
  </si>
  <si>
    <t>183403114R00</t>
  </si>
  <si>
    <t>Obdělávání půdy kultivátorováním, v rovině nebo na svahu 1:5</t>
  </si>
  <si>
    <t>62,00*3</t>
  </si>
  <si>
    <t>183403151R00</t>
  </si>
  <si>
    <t>Obdělávání půdy smykováním, v rovině nebo na svahu 1:5</t>
  </si>
  <si>
    <t>183403152R00</t>
  </si>
  <si>
    <t>Obdělávání půdy vláčením, v rovině nebo na svahu 1:5</t>
  </si>
  <si>
    <t>183403153R00</t>
  </si>
  <si>
    <t>Obdělávání půdy hrabáním, v rovině nebo na svahu 1:5</t>
  </si>
  <si>
    <t>00572465R</t>
  </si>
  <si>
    <t>směs travní standard</t>
  </si>
  <si>
    <t>kg</t>
  </si>
  <si>
    <t>SPCM</t>
  </si>
  <si>
    <t>Specifikace</t>
  </si>
  <si>
    <t>POL3_</t>
  </si>
  <si>
    <t>62,00*0,03</t>
  </si>
  <si>
    <t>59691018T1</t>
  </si>
  <si>
    <t>zemina vhodná do násypu dle ČSN 736133, nákup a dovoz</t>
  </si>
  <si>
    <t>t</t>
  </si>
  <si>
    <t>40,00*1,80</t>
  </si>
  <si>
    <t>132201112R00</t>
  </si>
  <si>
    <t>Hloubení rýh šířky do 60 cm nad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</si>
  <si>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</si>
  <si>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 xml:space="preserve">přípojka : </t>
  </si>
  <si>
    <t>5,00*0,60*1,50</t>
  </si>
  <si>
    <t xml:space="preserve">d.vp. : </t>
  </si>
  <si>
    <t>1,50*1,50*1,50</t>
  </si>
  <si>
    <t>132201119R00</t>
  </si>
  <si>
    <t xml:space="preserve">Hloubení rýh šířky do 60 cm příplatek za lepivost, v hornině 3,  </t>
  </si>
  <si>
    <t>161101101R00</t>
  </si>
  <si>
    <t>Svislé přemístění výkopku z horniny 1 až 4, při hloubce výkopu přes 1 do 2,5 m</t>
  </si>
  <si>
    <t>bez naložení do dopravní nádoby, ale s vyprázdněním dopravní nádoby na hromadu nebo na dopravní prostředek,</t>
  </si>
  <si>
    <t>162701105R00</t>
  </si>
  <si>
    <t>Vodorovné přemístění výkopku z horniny 1 až 4, na vzdálenost přes 9 000  do 10 000 m</t>
  </si>
  <si>
    <t>po suchu, bez naložení výkopku, avšak se složením bez rozhrnutí, zpáteční cesta vozidla.</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</si>
  <si>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</si>
  <si>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</si>
  <si>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</si>
  <si>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</si>
  <si>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</si>
  <si>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 xml:space="preserve">ck : </t>
  </si>
  <si>
    <t>7,875</t>
  </si>
  <si>
    <t xml:space="preserve">odpočet : </t>
  </si>
  <si>
    <t xml:space="preserve">lože : </t>
  </si>
  <si>
    <t>-0,30</t>
  </si>
  <si>
    <t xml:space="preserve">obsyp : </t>
  </si>
  <si>
    <t>-1,35</t>
  </si>
  <si>
    <t>-3,14*0,32*0,32*1,50</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</si>
  <si>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</si>
  <si>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</si>
  <si>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</si>
  <si>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5,00*0,60*0,45</t>
  </si>
  <si>
    <t>199000002R00</t>
  </si>
  <si>
    <t>Poplatky za skládku horniny 1- 4, skupina 17 05 04 z Katalogu odpadů</t>
  </si>
  <si>
    <t>451573111R00</t>
  </si>
  <si>
    <t>Lože pod potrubí, stoky a drobné objekty z písku a štěrkopísku  do 65 mm</t>
  </si>
  <si>
    <t>827-1</t>
  </si>
  <si>
    <t>v otevřeném výkopu,</t>
  </si>
  <si>
    <t>5,00*0,60*0,10</t>
  </si>
  <si>
    <t>58337306R</t>
  </si>
  <si>
    <t>štěrkopísek frakce 0,0 až 8,0 mm; třída B</t>
  </si>
  <si>
    <t>T</t>
  </si>
  <si>
    <t>1,35*2,00</t>
  </si>
  <si>
    <t>58344197R</t>
  </si>
  <si>
    <t>štěrkodrť frakce 0,0 až 63,0 mm; třída A</t>
  </si>
  <si>
    <t>5,74*2,00</t>
  </si>
  <si>
    <t>113151114R00</t>
  </si>
  <si>
    <t>Odstranění podkladu, krytu frézováním povrch živičný, plochy do 500 m2 na jednom objektu nebo při provádění pruhu šířky do  750 mm, tloušťky 50 mm</t>
  </si>
  <si>
    <t>822-1</t>
  </si>
  <si>
    <t>s naložením na dopravní prostředek, očištění povrchu od frézované plochy, opotřebování frézovacích nástrojů (nožů, upínacích kroužků, držáků) nutné ruční odstranění (vybourání) živičného krytu kolem překážek,</t>
  </si>
  <si>
    <t>564851111RT4</t>
  </si>
  <si>
    <t>Podklad ze štěrkodrti s rozprostřením a zhutněním frakce 0-63 mm, tloušťka po zhutnění 150 mm</t>
  </si>
  <si>
    <t xml:space="preserve">chodník : </t>
  </si>
  <si>
    <t>65,00*1,10</t>
  </si>
  <si>
    <t>577141212R00</t>
  </si>
  <si>
    <t>Beton asfaltový s rozprostřením a zhutněním v pruhu šířky do 3 m, ACO 8 nebo ACO 11 nebo ACO 16, tloušťky 50 mm, plochy přes 1000 m2</t>
  </si>
  <si>
    <t>596215020R00</t>
  </si>
  <si>
    <t>Kladení zámkové dlažby do drtě tloušťka dlažby 60 mm, tloušťka lože 30 mm</t>
  </si>
  <si>
    <t>s provedením lože z kameniva drceného, s vyplněním spár, s dvojitým hutněním a se smetením přebytečného materiálu na krajnici. S dodáním hmot pro lože a výplň spár.</t>
  </si>
  <si>
    <t>596291111R00</t>
  </si>
  <si>
    <t>Řezání zámkové dlažby tloušťky 60 mm</t>
  </si>
  <si>
    <t>m</t>
  </si>
  <si>
    <t>59245110R</t>
  </si>
  <si>
    <t>dlažba betonová dvouvrstvá, skladebná; obdélník; šedá; l = 200 mm; š = 100 mm; tl. 60,0 mm</t>
  </si>
  <si>
    <t>60,00*1,01</t>
  </si>
  <si>
    <t>592451151R</t>
  </si>
  <si>
    <t>dlažba betonová dvouvrstvá, skladebná; obdélník; dlaždice pro nevidomé; červená; l = 200 mm; š = 100 mm; tl. 60,0 mm</t>
  </si>
  <si>
    <t>5,00*1,01</t>
  </si>
  <si>
    <t>871313121R00</t>
  </si>
  <si>
    <t>Montáž potrubí z trub z plastů těsněných gumovým kroužkem  DN 150 mm</t>
  </si>
  <si>
    <t>v otevřeném výkopu ve sklonu do 20 %,</t>
  </si>
  <si>
    <t>vč.tvarovek</t>
  </si>
  <si>
    <t>87002</t>
  </si>
  <si>
    <t>Napojení přípojek na potrubí/šachtu, EASYCLIP</t>
  </si>
  <si>
    <t>kus</t>
  </si>
  <si>
    <t>28611260.AR</t>
  </si>
  <si>
    <t>trubka plastová kanalizační PVC; hladká, s hrdlem; Sn 8 kN/m2; D = 160,0 mm; s = 4,70 mm; l = 1000,0 mm</t>
  </si>
  <si>
    <t>5,00*1,093</t>
  </si>
  <si>
    <t>895941311RT2</t>
  </si>
  <si>
    <t xml:space="preserve">Zřízení vpusti kanalizační uliční z betonových dílců_x000D_
 včetně dodávky dílců pro uliční vpusti TBV_x000D_
 pro typ UVB-50 </t>
  </si>
  <si>
    <t>včetně zřízení lože ze štěrkopísku,</t>
  </si>
  <si>
    <t>899203111RT3</t>
  </si>
  <si>
    <t>Osazení mříží litinových včetně dodání mříže _x000D_
 500 x 500 mm, únosnost D400</t>
  </si>
  <si>
    <t>včetně rámů a košů na bahno,</t>
  </si>
  <si>
    <t>599141111R00</t>
  </si>
  <si>
    <t>Vyplnění spár mezi silničními panely Vyplnění spár živičnou zálivkou</t>
  </si>
  <si>
    <t>jakékoliv tloušťky a vyčištění spár</t>
  </si>
  <si>
    <t>914001121RT6</t>
  </si>
  <si>
    <t>Osazení a montáž svislých dopravních značek sloupek, do betonového základu a AL patky, včetně dodávky sloupku a značky</t>
  </si>
  <si>
    <t>915721111R00</t>
  </si>
  <si>
    <t>Vodorovné značení krytů stříkané barvou, bílou, stopčar, zeber, stínů, šipek, nápisů, přechodů apod.</t>
  </si>
  <si>
    <t>915791112R00</t>
  </si>
  <si>
    <t xml:space="preserve">Předznačení pro vodorovné značení pro stopčáry, zebry,stíny, šipky, nápisy, přechody </t>
  </si>
  <si>
    <t>stříkané barvou nebo prováděné z nátěrových hmot</t>
  </si>
  <si>
    <t>916261111RT1</t>
  </si>
  <si>
    <t>Osazení silniční obruby z dlažebních kostek včetně dodávky dlažebních kostek_x000D_
 z kostek drobných 120 mm, s boční opěrou z betonu prostého, do lože z betonu prostého C 12/15</t>
  </si>
  <si>
    <t>v jedné řadě, se zřízením lože tl. 5 až 10 cm, s vyplněním a zatřením spár cementovou maltou</t>
  </si>
  <si>
    <t xml:space="preserve">dvouřádek : </t>
  </si>
  <si>
    <t>38,00*2</t>
  </si>
  <si>
    <t>917862111R00</t>
  </si>
  <si>
    <t>Osazení silničního nebo chodníkového betonového obrubníku stojatého, s boční opěrou z betonu prostého, do lože z betonu prostého C 12/15</t>
  </si>
  <si>
    <t>S dodáním hmot pro lože tl. 80-100 mm.</t>
  </si>
  <si>
    <t>45,00+35,00</t>
  </si>
  <si>
    <t>919731122R00</t>
  </si>
  <si>
    <t>Zarovnání styčné plochy podkladu nebo krytu Zarovnání styčné plochy živičné tl. do 10 cm</t>
  </si>
  <si>
    <t>podél vybourané části komunikace nebo zpevněné plochy</t>
  </si>
  <si>
    <t>919735112R00</t>
  </si>
  <si>
    <t>Řezání stávajících krytů nebo podkladů Řezání stávajícího živičného krytu tl. 5 - 10 cm</t>
  </si>
  <si>
    <t>včetně spotřeby vody</t>
  </si>
  <si>
    <t>59217420R</t>
  </si>
  <si>
    <t>obrubník chodníkový materiál beton; l = 1000,0 mm; š = 100,0 mm; h = 200,0 mm; barva šedá</t>
  </si>
  <si>
    <t>35,00*1,01</t>
  </si>
  <si>
    <t>59217488R</t>
  </si>
  <si>
    <t>obrubník silniční materiál beton; l = 1000,0 mm; š = 150,0 mm; h = 250,0 mm; barva šedá</t>
  </si>
  <si>
    <t>45,00*1,01</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</si>
  <si>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</si>
  <si>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</si>
  <si>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</si>
  <si>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998223011R00</t>
  </si>
  <si>
    <t>Přesun hmot pozemních komunikací, kryt dlážděný jakékoliv délky objektu</t>
  </si>
  <si>
    <t>Přesun hmot</t>
  </si>
  <si>
    <t>POL7_</t>
  </si>
  <si>
    <t>vodorovně do 200 m</t>
  </si>
  <si>
    <t xml:space="preserve">Hmotnosti z položek s pořadovými čísly: : </t>
  </si>
  <si>
    <t xml:space="preserve">10,11,19,20,21,23,24,25,26,27,28,30,31,32,33,34,35,36,38,39,42,43, : </t>
  </si>
  <si>
    <t>Součet: : 165,65195</t>
  </si>
  <si>
    <t>122202201R00</t>
  </si>
  <si>
    <t>Odkopávky a prokopávky pro silnice v hornině 3 do 100 m3</t>
  </si>
  <si>
    <t>s přemístěním výkopku v příčných profilech na vzdálenost do 15 m nebo s naložením na dopravní prostředek.</t>
  </si>
  <si>
    <t>65,00*0,25</t>
  </si>
  <si>
    <t>122202209R00</t>
  </si>
  <si>
    <t>Odkopávky a prokopávky pro silnice v hornině 3 příplatek za lepivost horniny</t>
  </si>
  <si>
    <t>289971212R00</t>
  </si>
  <si>
    <t>Zřízení vrstvy z geotextilie na upraveném povrchu sklon do 1:5, šířka přes 3 do 6 m</t>
  </si>
  <si>
    <t>800-2</t>
  </si>
  <si>
    <t>564871111R00</t>
  </si>
  <si>
    <t>Podklad ze štěrkodrti s rozprostřením a zhutněním frakce 0-63 mm, tloušťka po zhutnění 250 mm</t>
  </si>
  <si>
    <t>69370522R</t>
  </si>
  <si>
    <t>geotextilie POP; funkce drenážní, separační, ochranná, výztužná, filtrační; plošná hmotnost 500 g/m2</t>
  </si>
  <si>
    <t>65,00*1,20</t>
  </si>
  <si>
    <t xml:space="preserve">50,51,52, : </t>
  </si>
  <si>
    <t>Součet: : 35,87220</t>
  </si>
  <si>
    <t>979082213R00</t>
  </si>
  <si>
    <t>Vodorovná doprava suti po suchu bez naložení, ale se složením a hrubým urovnáním na vzdálenost do 1 km</t>
  </si>
  <si>
    <t>Přesun suti</t>
  </si>
  <si>
    <t>POL8_</t>
  </si>
  <si>
    <t xml:space="preserve">Demontážní hmotnosti z položek s pořadovými čísly: : </t>
  </si>
  <si>
    <t xml:space="preserve">22,44, : </t>
  </si>
  <si>
    <t>Součet: : 5,69200</t>
  </si>
  <si>
    <t>979082219R00</t>
  </si>
  <si>
    <t>Vodorovná doprava suti po suchu příplatek k ceně za každý další i započatý 1 km přes 1 km</t>
  </si>
  <si>
    <t>Součet: : 51,22800</t>
  </si>
  <si>
    <t>979990001R00</t>
  </si>
  <si>
    <t>Poplatek za skládku stavební suti, skupina 17 09 04 z Katalogu odpadů</t>
  </si>
  <si>
    <t>801-3</t>
  </si>
  <si>
    <t>RTS 20/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</si>
</sst>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0" fontId="20" fillId="0" borderId="0" xfId="0" applyNumberFormat="1" applyFont="1" applyAlignment="1">
      <alignment wrapText="1"/>
    </xf>
    <xf numFmtId="164" fontId="18"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5"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zoomScaleNormal="100"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2"/>
  <sheetViews>
    <sheetView showGridLines="0"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28" t="s">
        <v>41</v>
      </c>
      <c r="C1" s="229"/>
      <c r="D1" s="229"/>
      <c r="E1" s="229"/>
      <c r="F1" s="229"/>
      <c r="G1" s="229"/>
      <c r="H1" s="229"/>
      <c r="I1" s="229"/>
      <c r="J1" s="230"/>
    </row>
    <row r="2" spans="1:15" ht="36" customHeight="1" x14ac:dyDescent="0.2">
      <c r="A2" s="2"/>
      <c r="B2" s="76" t="s">
        <v>22</v>
      </c>
      <c r="C2" s="77"/>
      <c r="D2" s="78" t="s">
        <v>43</v>
      </c>
      <c r="E2" s="234" t="s">
        <v>44</v>
      </c>
      <c r="F2" s="235"/>
      <c r="G2" s="235"/>
      <c r="H2" s="235"/>
      <c r="I2" s="235"/>
      <c r="J2" s="236"/>
      <c r="O2" s="1"/>
    </row>
    <row r="3" spans="1:15" ht="27" hidden="1" customHeight="1" x14ac:dyDescent="0.2">
      <c r="A3" s="2"/>
      <c r="B3" s="79"/>
      <c r="C3" s="77"/>
      <c r="D3" s="80"/>
      <c r="E3" s="237"/>
      <c r="F3" s="238"/>
      <c r="G3" s="238"/>
      <c r="H3" s="238"/>
      <c r="I3" s="238"/>
      <c r="J3" s="239"/>
    </row>
    <row r="4" spans="1:15" ht="23.25" customHeight="1" x14ac:dyDescent="0.2">
      <c r="A4" s="2"/>
      <c r="B4" s="81"/>
      <c r="C4" s="82"/>
      <c r="D4" s="83"/>
      <c r="E4" s="218"/>
      <c r="F4" s="218"/>
      <c r="G4" s="218"/>
      <c r="H4" s="218"/>
      <c r="I4" s="218"/>
      <c r="J4" s="219"/>
    </row>
    <row r="5" spans="1:15" ht="24" customHeight="1" x14ac:dyDescent="0.2">
      <c r="A5" s="2"/>
      <c r="B5" s="31" t="s">
        <v>42</v>
      </c>
      <c r="D5" s="222" t="s">
        <v>45</v>
      </c>
      <c r="E5" s="223"/>
      <c r="F5" s="223"/>
      <c r="G5" s="223"/>
      <c r="H5" s="18" t="s">
        <v>40</v>
      </c>
      <c r="I5" s="85" t="s">
        <v>49</v>
      </c>
      <c r="J5" s="8"/>
    </row>
    <row r="6" spans="1:15" ht="15.75" customHeight="1" x14ac:dyDescent="0.2">
      <c r="A6" s="2"/>
      <c r="B6" s="28"/>
      <c r="C6" s="55"/>
      <c r="D6" s="224" t="s">
        <v>46</v>
      </c>
      <c r="E6" s="225"/>
      <c r="F6" s="225"/>
      <c r="G6" s="225"/>
      <c r="H6" s="18" t="s">
        <v>34</v>
      </c>
      <c r="I6" s="85" t="s">
        <v>50</v>
      </c>
      <c r="J6" s="8"/>
    </row>
    <row r="7" spans="1:15" ht="15.75" customHeight="1" x14ac:dyDescent="0.2">
      <c r="A7" s="2"/>
      <c r="B7" s="29"/>
      <c r="C7" s="56"/>
      <c r="D7" s="84" t="s">
        <v>48</v>
      </c>
      <c r="E7" s="226" t="s">
        <v>47</v>
      </c>
      <c r="F7" s="227"/>
      <c r="G7" s="227"/>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1"/>
      <c r="E11" s="241"/>
      <c r="F11" s="241"/>
      <c r="G11" s="241"/>
      <c r="H11" s="18" t="s">
        <v>40</v>
      </c>
      <c r="I11" s="87"/>
      <c r="J11" s="8"/>
    </row>
    <row r="12" spans="1:15" ht="15.75" customHeight="1" x14ac:dyDescent="0.2">
      <c r="A12" s="2"/>
      <c r="B12" s="28"/>
      <c r="C12" s="55"/>
      <c r="D12" s="217"/>
      <c r="E12" s="217"/>
      <c r="F12" s="217"/>
      <c r="G12" s="217"/>
      <c r="H12" s="18" t="s">
        <v>34</v>
      </c>
      <c r="I12" s="87"/>
      <c r="J12" s="8"/>
    </row>
    <row r="13" spans="1:15" ht="15.75" customHeight="1" x14ac:dyDescent="0.2">
      <c r="A13" s="2"/>
      <c r="B13" s="29"/>
      <c r="C13" s="56"/>
      <c r="D13" s="86"/>
      <c r="E13" s="220"/>
      <c r="F13" s="221"/>
      <c r="G13" s="221"/>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40"/>
      <c r="F15" s="240"/>
      <c r="G15" s="242"/>
      <c r="H15" s="242"/>
      <c r="I15" s="242" t="s">
        <v>29</v>
      </c>
      <c r="J15" s="243"/>
    </row>
    <row r="16" spans="1:15" ht="23.25" customHeight="1" x14ac:dyDescent="0.2">
      <c r="A16" s="141" t="s">
        <v>24</v>
      </c>
      <c r="B16" s="38" t="s">
        <v>24</v>
      </c>
      <c r="C16" s="62"/>
      <c r="D16" s="63"/>
      <c r="E16" s="206"/>
      <c r="F16" s="207"/>
      <c r="G16" s="206"/>
      <c r="H16" s="207"/>
      <c r="I16" s="206">
        <f>SUMIF(F124:F138,A16,I124:I138)+SUMIF(F124:F138,"PSU",I124:I138)</f>
        <v>0</v>
      </c>
      <c r="J16" s="208"/>
    </row>
    <row r="17" spans="1:10" ht="23.25" customHeight="1" x14ac:dyDescent="0.2">
      <c r="A17" s="141" t="s">
        <v>25</v>
      </c>
      <c r="B17" s="38" t="s">
        <v>25</v>
      </c>
      <c r="C17" s="62"/>
      <c r="D17" s="63"/>
      <c r="E17" s="206"/>
      <c r="F17" s="207"/>
      <c r="G17" s="206"/>
      <c r="H17" s="207"/>
      <c r="I17" s="206">
        <f>SUMIF(F124:F138,A17,I124:I138)</f>
        <v>0</v>
      </c>
      <c r="J17" s="208"/>
    </row>
    <row r="18" spans="1:10" ht="23.25" customHeight="1" x14ac:dyDescent="0.2">
      <c r="A18" s="141" t="s">
        <v>26</v>
      </c>
      <c r="B18" s="38" t="s">
        <v>26</v>
      </c>
      <c r="C18" s="62"/>
      <c r="D18" s="63"/>
      <c r="E18" s="206"/>
      <c r="F18" s="207"/>
      <c r="G18" s="206"/>
      <c r="H18" s="207"/>
      <c r="I18" s="206">
        <f>SUMIF(F124:F138,A18,I124:I138)</f>
        <v>0</v>
      </c>
      <c r="J18" s="208"/>
    </row>
    <row r="19" spans="1:10" ht="23.25" customHeight="1" x14ac:dyDescent="0.2">
      <c r="A19" s="141" t="s">
        <v>136</v>
      </c>
      <c r="B19" s="38" t="s">
        <v>27</v>
      </c>
      <c r="C19" s="62"/>
      <c r="D19" s="63"/>
      <c r="E19" s="206"/>
      <c r="F19" s="207"/>
      <c r="G19" s="206"/>
      <c r="H19" s="207"/>
      <c r="I19" s="206">
        <f>SUMIF(F124:F138,A19,I124:I138)</f>
        <v>0</v>
      </c>
      <c r="J19" s="208"/>
    </row>
    <row r="20" spans="1:10" ht="23.25" customHeight="1" x14ac:dyDescent="0.2">
      <c r="A20" s="141" t="s">
        <v>137</v>
      </c>
      <c r="B20" s="38" t="s">
        <v>28</v>
      </c>
      <c r="C20" s="62"/>
      <c r="D20" s="63"/>
      <c r="E20" s="206"/>
      <c r="F20" s="207"/>
      <c r="G20" s="206"/>
      <c r="H20" s="207"/>
      <c r="I20" s="206">
        <f>SUMIF(F124:F138,A20,I124:I138)</f>
        <v>0</v>
      </c>
      <c r="J20" s="208"/>
    </row>
    <row r="21" spans="1:10" ht="23.25" customHeight="1" x14ac:dyDescent="0.2">
      <c r="A21" s="2"/>
      <c r="B21" s="48" t="s">
        <v>29</v>
      </c>
      <c r="C21" s="64"/>
      <c r="D21" s="65"/>
      <c r="E21" s="209"/>
      <c r="F21" s="244"/>
      <c r="G21" s="209"/>
      <c r="H21" s="244"/>
      <c r="I21" s="209">
        <f>SUM(I16:J20)</f>
        <v>0</v>
      </c>
      <c r="J21" s="210"/>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4">
        <f>ZakladDPHSniVypocet</f>
        <v>0</v>
      </c>
      <c r="H23" s="205"/>
      <c r="I23" s="205"/>
      <c r="J23" s="40" t="str">
        <f t="shared" ref="J23:J28" si="0">Mena</f>
        <v>CZK</v>
      </c>
    </row>
    <row r="24" spans="1:10" ht="23.25" customHeight="1" x14ac:dyDescent="0.2">
      <c r="A24" s="2">
        <f>(A23-INT(A23))*100</f>
        <v>0</v>
      </c>
      <c r="B24" s="38" t="s">
        <v>13</v>
      </c>
      <c r="C24" s="62"/>
      <c r="D24" s="63"/>
      <c r="E24" s="67">
        <f>SazbaDPH1</f>
        <v>15</v>
      </c>
      <c r="F24" s="39" t="s">
        <v>0</v>
      </c>
      <c r="G24" s="202">
        <f>A23</f>
        <v>0</v>
      </c>
      <c r="H24" s="203"/>
      <c r="I24" s="203"/>
      <c r="J24" s="40" t="str">
        <f t="shared" si="0"/>
        <v>CZK</v>
      </c>
    </row>
    <row r="25" spans="1:10" ht="23.25" customHeight="1" x14ac:dyDescent="0.2">
      <c r="A25" s="2">
        <f>ZakladDPHZakl*SazbaDPH2/100</f>
        <v>0</v>
      </c>
      <c r="B25" s="38" t="s">
        <v>14</v>
      </c>
      <c r="C25" s="62"/>
      <c r="D25" s="63"/>
      <c r="E25" s="67">
        <v>21</v>
      </c>
      <c r="F25" s="39" t="s">
        <v>0</v>
      </c>
      <c r="G25" s="204">
        <f>ZakladDPHZaklVypocet</f>
        <v>0</v>
      </c>
      <c r="H25" s="205"/>
      <c r="I25" s="205"/>
      <c r="J25" s="40" t="str">
        <f t="shared" si="0"/>
        <v>CZK</v>
      </c>
    </row>
    <row r="26" spans="1:10" ht="23.25" customHeight="1" x14ac:dyDescent="0.2">
      <c r="A26" s="2">
        <f>(A25-INT(A25))*100</f>
        <v>0</v>
      </c>
      <c r="B26" s="32" t="s">
        <v>15</v>
      </c>
      <c r="C26" s="68"/>
      <c r="D26" s="54"/>
      <c r="E26" s="69">
        <f>SazbaDPH2</f>
        <v>21</v>
      </c>
      <c r="F26" s="30" t="s">
        <v>0</v>
      </c>
      <c r="G26" s="231">
        <f>A25</f>
        <v>0</v>
      </c>
      <c r="H26" s="232"/>
      <c r="I26" s="232"/>
      <c r="J26" s="37" t="str">
        <f t="shared" si="0"/>
        <v>CZK</v>
      </c>
    </row>
    <row r="27" spans="1:10" ht="23.25" customHeight="1" thickBot="1" x14ac:dyDescent="0.25">
      <c r="A27" s="2">
        <f>ZakladDPHSni+DPHSni+ZakladDPHZakl+DPHZakl</f>
        <v>0</v>
      </c>
      <c r="B27" s="31" t="s">
        <v>4</v>
      </c>
      <c r="C27" s="70"/>
      <c r="D27" s="71"/>
      <c r="E27" s="70"/>
      <c r="F27" s="16"/>
      <c r="G27" s="233">
        <f>CenaCelkem-(ZakladDPHSni+DPHSni+ZakladDPHZakl+DPHZakl)</f>
        <v>0</v>
      </c>
      <c r="H27" s="233"/>
      <c r="I27" s="233"/>
      <c r="J27" s="41" t="str">
        <f t="shared" si="0"/>
        <v>CZK</v>
      </c>
    </row>
    <row r="28" spans="1:10" ht="27.75" hidden="1" customHeight="1" thickBot="1" x14ac:dyDescent="0.25">
      <c r="A28" s="2"/>
      <c r="B28" s="114" t="s">
        <v>23</v>
      </c>
      <c r="C28" s="115"/>
      <c r="D28" s="115"/>
      <c r="E28" s="116"/>
      <c r="F28" s="117"/>
      <c r="G28" s="212">
        <f>ZakladDPHSniVypocet+ZakladDPHZaklVypocet</f>
        <v>0</v>
      </c>
      <c r="H28" s="212"/>
      <c r="I28" s="212"/>
      <c r="J28" s="118" t="str">
        <f t="shared" si="0"/>
        <v>CZK</v>
      </c>
    </row>
    <row r="29" spans="1:10" ht="27.75" customHeight="1" thickBot="1" x14ac:dyDescent="0.25">
      <c r="A29" s="2">
        <f>(A27-INT(A27))*100</f>
        <v>0</v>
      </c>
      <c r="B29" s="114" t="s">
        <v>35</v>
      </c>
      <c r="C29" s="119"/>
      <c r="D29" s="119"/>
      <c r="E29" s="119"/>
      <c r="F29" s="120"/>
      <c r="G29" s="211">
        <f>A27</f>
        <v>0</v>
      </c>
      <c r="H29" s="211"/>
      <c r="I29" s="211"/>
      <c r="J29" s="121" t="s">
        <v>60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13"/>
      <c r="E34" s="214"/>
      <c r="G34" s="215"/>
      <c r="H34" s="216"/>
      <c r="I34" s="216"/>
      <c r="J34" s="25"/>
    </row>
    <row r="35" spans="1:52" ht="12.75" customHeight="1" x14ac:dyDescent="0.2">
      <c r="A35" s="2"/>
      <c r="B35" s="2"/>
      <c r="D35" s="201" t="s">
        <v>2</v>
      </c>
      <c r="E35" s="201"/>
      <c r="H35" s="10" t="s">
        <v>3</v>
      </c>
      <c r="J35" s="9"/>
    </row>
    <row r="36" spans="1:52" ht="13.5" customHeight="1" thickBot="1" x14ac:dyDescent="0.25">
      <c r="A36" s="11"/>
      <c r="B36" s="11"/>
      <c r="C36" s="75"/>
      <c r="D36" s="75"/>
      <c r="E36" s="75"/>
      <c r="F36" s="12"/>
      <c r="G36" s="12"/>
      <c r="H36" s="12"/>
      <c r="I36" s="12"/>
      <c r="J36" s="13"/>
    </row>
    <row r="37" spans="1:52" ht="27" customHeight="1" x14ac:dyDescent="0.2">
      <c r="B37" s="91" t="s">
        <v>16</v>
      </c>
      <c r="C37" s="92"/>
      <c r="D37" s="92"/>
      <c r="E37" s="92"/>
      <c r="F37" s="93"/>
      <c r="G37" s="93"/>
      <c r="H37" s="93"/>
      <c r="I37" s="93"/>
      <c r="J37" s="94"/>
    </row>
    <row r="38" spans="1:52" ht="25.5" customHeight="1" x14ac:dyDescent="0.2">
      <c r="A38" s="90" t="s">
        <v>37</v>
      </c>
      <c r="B38" s="95" t="s">
        <v>17</v>
      </c>
      <c r="C38" s="96" t="s">
        <v>5</v>
      </c>
      <c r="D38" s="96"/>
      <c r="E38" s="96"/>
      <c r="F38" s="97" t="str">
        <f>B23</f>
        <v>Základ pro sníženou DPH</v>
      </c>
      <c r="G38" s="97" t="str">
        <f>B25</f>
        <v>Základ pro základní DPH</v>
      </c>
      <c r="H38" s="98" t="s">
        <v>18</v>
      </c>
      <c r="I38" s="98" t="s">
        <v>1</v>
      </c>
      <c r="J38" s="99" t="s">
        <v>0</v>
      </c>
    </row>
    <row r="39" spans="1:52" ht="25.5" hidden="1" customHeight="1" x14ac:dyDescent="0.2">
      <c r="A39" s="90">
        <v>1</v>
      </c>
      <c r="B39" s="100" t="s">
        <v>51</v>
      </c>
      <c r="C39" s="196"/>
      <c r="D39" s="196"/>
      <c r="E39" s="196"/>
      <c r="F39" s="101">
        <f>'00 01 Naklady'!AE21+'SO 100 01 Pol'!AE157</f>
        <v>0</v>
      </c>
      <c r="G39" s="102">
        <f>'00 01 Naklady'!AF21+'SO 100 01 Pol'!AF157</f>
        <v>0</v>
      </c>
      <c r="H39" s="103">
        <f t="shared" ref="H39:H44" si="1">(F39*SazbaDPH1/100)+(G39*SazbaDPH2/100)</f>
        <v>0</v>
      </c>
      <c r="I39" s="103">
        <f>F39+G39+H39</f>
        <v>0</v>
      </c>
      <c r="J39" s="104" t="str">
        <f>IF(CenaCelkemVypocet=0,"",I39/CenaCelkemVypocet*100)</f>
        <v/>
      </c>
    </row>
    <row r="40" spans="1:52" ht="25.5" customHeight="1" x14ac:dyDescent="0.2">
      <c r="A40" s="90">
        <v>2</v>
      </c>
      <c r="B40" s="105"/>
      <c r="C40" s="200" t="s">
        <v>52</v>
      </c>
      <c r="D40" s="200"/>
      <c r="E40" s="200"/>
      <c r="F40" s="106">
        <f>'00 01 Naklady'!AE21</f>
        <v>0</v>
      </c>
      <c r="G40" s="107">
        <f>'00 01 Naklady'!AF21</f>
        <v>0</v>
      </c>
      <c r="H40" s="107">
        <f t="shared" si="1"/>
        <v>0</v>
      </c>
      <c r="I40" s="107">
        <f>F40+G40+H40</f>
        <v>0</v>
      </c>
      <c r="J40" s="108" t="str">
        <f>IF(CenaCelkemVypocet=0,"",I40/CenaCelkemVypocet*100)</f>
        <v/>
      </c>
    </row>
    <row r="41" spans="1:52" ht="25.5" customHeight="1" x14ac:dyDescent="0.2">
      <c r="A41" s="90">
        <v>3</v>
      </c>
      <c r="B41" s="109" t="s">
        <v>53</v>
      </c>
      <c r="C41" s="196" t="s">
        <v>54</v>
      </c>
      <c r="D41" s="196"/>
      <c r="E41" s="196"/>
      <c r="F41" s="110">
        <f>'00 01 Naklady'!AE21</f>
        <v>0</v>
      </c>
      <c r="G41" s="103">
        <f>'00 01 Naklady'!AF21</f>
        <v>0</v>
      </c>
      <c r="H41" s="103">
        <f t="shared" si="1"/>
        <v>0</v>
      </c>
      <c r="I41" s="103">
        <f>F41+G41+H41</f>
        <v>0</v>
      </c>
      <c r="J41" s="104" t="str">
        <f>IF(CenaCelkemVypocet=0,"",I41/CenaCelkemVypocet*100)</f>
        <v/>
      </c>
    </row>
    <row r="42" spans="1:52" ht="25.5" customHeight="1" x14ac:dyDescent="0.2">
      <c r="A42" s="90">
        <v>2</v>
      </c>
      <c r="B42" s="105"/>
      <c r="C42" s="200" t="s">
        <v>55</v>
      </c>
      <c r="D42" s="200"/>
      <c r="E42" s="200"/>
      <c r="F42" s="106"/>
      <c r="G42" s="107"/>
      <c r="H42" s="107">
        <f t="shared" si="1"/>
        <v>0</v>
      </c>
      <c r="I42" s="107"/>
      <c r="J42" s="108"/>
    </row>
    <row r="43" spans="1:52" ht="25.5" customHeight="1" x14ac:dyDescent="0.2">
      <c r="A43" s="90">
        <v>2</v>
      </c>
      <c r="B43" s="105" t="s">
        <v>56</v>
      </c>
      <c r="C43" s="200" t="s">
        <v>57</v>
      </c>
      <c r="D43" s="200"/>
      <c r="E43" s="200"/>
      <c r="F43" s="106">
        <f>'SO 100 01 Pol'!AE157</f>
        <v>0</v>
      </c>
      <c r="G43" s="107">
        <f>'SO 100 01 Pol'!AF157</f>
        <v>0</v>
      </c>
      <c r="H43" s="107">
        <f t="shared" si="1"/>
        <v>0</v>
      </c>
      <c r="I43" s="107">
        <f>F43+G43+H43</f>
        <v>0</v>
      </c>
      <c r="J43" s="108" t="str">
        <f>IF(CenaCelkemVypocet=0,"",I43/CenaCelkemVypocet*100)</f>
        <v/>
      </c>
    </row>
    <row r="44" spans="1:52" ht="25.5" customHeight="1" x14ac:dyDescent="0.2">
      <c r="A44" s="90">
        <v>3</v>
      </c>
      <c r="B44" s="109" t="s">
        <v>53</v>
      </c>
      <c r="C44" s="196" t="s">
        <v>58</v>
      </c>
      <c r="D44" s="196"/>
      <c r="E44" s="196"/>
      <c r="F44" s="110">
        <f>'SO 100 01 Pol'!AE157</f>
        <v>0</v>
      </c>
      <c r="G44" s="103">
        <f>'SO 100 01 Pol'!AF157</f>
        <v>0</v>
      </c>
      <c r="H44" s="103">
        <f t="shared" si="1"/>
        <v>0</v>
      </c>
      <c r="I44" s="103">
        <f>F44+G44+H44</f>
        <v>0</v>
      </c>
      <c r="J44" s="104" t="str">
        <f>IF(CenaCelkemVypocet=0,"",I44/CenaCelkemVypocet*100)</f>
        <v/>
      </c>
    </row>
    <row r="45" spans="1:52" ht="25.5" customHeight="1" x14ac:dyDescent="0.2">
      <c r="A45" s="90"/>
      <c r="B45" s="197" t="s">
        <v>59</v>
      </c>
      <c r="C45" s="198"/>
      <c r="D45" s="198"/>
      <c r="E45" s="199"/>
      <c r="F45" s="111">
        <f>SUMIF(A39:A44,"=1",F39:F44)</f>
        <v>0</v>
      </c>
      <c r="G45" s="112">
        <f>SUMIF(A39:A44,"=1",G39:G44)</f>
        <v>0</v>
      </c>
      <c r="H45" s="112">
        <f>SUMIF(A39:A44,"=1",H39:H44)</f>
        <v>0</v>
      </c>
      <c r="I45" s="112">
        <f>SUMIF(A39:A44,"=1",I39:I44)</f>
        <v>0</v>
      </c>
      <c r="J45" s="113">
        <f>SUMIF(A39:A44,"=1",J39:J44)</f>
        <v>0</v>
      </c>
    </row>
    <row r="47" spans="1:52" x14ac:dyDescent="0.2">
      <c r="A47" t="s">
        <v>61</v>
      </c>
      <c r="B47" t="s">
        <v>62</v>
      </c>
    </row>
    <row r="48" spans="1:52" x14ac:dyDescent="0.2">
      <c r="B48" s="195" t="s">
        <v>63</v>
      </c>
      <c r="C48" s="195"/>
      <c r="D48" s="195"/>
      <c r="E48" s="195"/>
      <c r="F48" s="195"/>
      <c r="G48" s="195"/>
      <c r="H48" s="195"/>
      <c r="I48" s="195"/>
      <c r="J48" s="195"/>
      <c r="AZ48" s="122" t="str">
        <f>B48</f>
        <v>1. PODMÍNKY PRO ZPRACOVÁNÍ NABÍDKOVÉ CENY</v>
      </c>
    </row>
    <row r="50" spans="2:52" x14ac:dyDescent="0.2">
      <c r="B50" s="195" t="s">
        <v>64</v>
      </c>
      <c r="C50" s="195"/>
      <c r="D50" s="195"/>
      <c r="E50" s="195"/>
      <c r="F50" s="195"/>
      <c r="G50" s="195"/>
      <c r="H50" s="195"/>
      <c r="I50" s="195"/>
      <c r="J50" s="195"/>
      <c r="AZ50" s="122" t="str">
        <f>B50</f>
        <v xml:space="preserve">        Preambule</v>
      </c>
    </row>
    <row r="52" spans="2:52" ht="51" x14ac:dyDescent="0.2">
      <c r="B52" s="195" t="s">
        <v>65</v>
      </c>
      <c r="C52" s="195"/>
      <c r="D52" s="195"/>
      <c r="E52" s="195"/>
      <c r="F52" s="195"/>
      <c r="G52" s="195"/>
      <c r="H52" s="195"/>
      <c r="I52" s="195"/>
      <c r="J52" s="195"/>
      <c r="AZ52" s="122"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95" t="s">
        <v>66</v>
      </c>
      <c r="C53" s="195"/>
      <c r="D53" s="195"/>
      <c r="E53" s="195"/>
      <c r="F53" s="195"/>
      <c r="G53" s="195"/>
      <c r="H53" s="195"/>
      <c r="I53" s="195"/>
      <c r="J53" s="195"/>
      <c r="AZ53" s="122"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95" t="s">
        <v>67</v>
      </c>
      <c r="C55" s="195"/>
      <c r="D55" s="195"/>
      <c r="E55" s="195"/>
      <c r="F55" s="195"/>
      <c r="G55" s="195"/>
      <c r="H55" s="195"/>
      <c r="I55" s="195"/>
      <c r="J55" s="195"/>
      <c r="AZ55" s="122" t="str">
        <f>B55</f>
        <v xml:space="preserve">        Vymezení některých pojmů</v>
      </c>
    </row>
    <row r="58" spans="2:52" x14ac:dyDescent="0.2">
      <c r="B58" s="195" t="s">
        <v>68</v>
      </c>
      <c r="C58" s="195"/>
      <c r="D58" s="195"/>
      <c r="E58" s="195"/>
      <c r="F58" s="195"/>
      <c r="G58" s="195"/>
      <c r="H58" s="195"/>
      <c r="I58" s="195"/>
      <c r="J58" s="195"/>
      <c r="AZ58" s="122" t="str">
        <f t="shared" ref="AZ58:AZ63" si="2">B58</f>
        <v>Pro účely zpracování nabídkové ceny se jsou použity některé pojmy, pod kterými se rozumí:</v>
      </c>
    </row>
    <row r="59" spans="2:52" ht="38.25" x14ac:dyDescent="0.2">
      <c r="B59" s="195" t="s">
        <v>69</v>
      </c>
      <c r="C59" s="195"/>
      <c r="D59" s="195"/>
      <c r="E59" s="195"/>
      <c r="F59" s="195"/>
      <c r="G59" s="195"/>
      <c r="H59" s="195"/>
      <c r="I59" s="195"/>
      <c r="J59" s="195"/>
      <c r="AZ59" s="122"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95" t="s">
        <v>70</v>
      </c>
      <c r="C60" s="195"/>
      <c r="D60" s="195"/>
      <c r="E60" s="195"/>
      <c r="F60" s="195"/>
      <c r="G60" s="195"/>
      <c r="H60" s="195"/>
      <c r="I60" s="195"/>
      <c r="J60" s="195"/>
      <c r="AZ60" s="122"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95" t="s">
        <v>71</v>
      </c>
      <c r="C61" s="195"/>
      <c r="D61" s="195"/>
      <c r="E61" s="195"/>
      <c r="F61" s="195"/>
      <c r="G61" s="195"/>
      <c r="H61" s="195"/>
      <c r="I61" s="195"/>
      <c r="J61" s="195"/>
      <c r="AZ61" s="122"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95" t="s">
        <v>72</v>
      </c>
      <c r="C62" s="195"/>
      <c r="D62" s="195"/>
      <c r="E62" s="195"/>
      <c r="F62" s="195"/>
      <c r="G62" s="195"/>
      <c r="H62" s="195"/>
      <c r="I62" s="195"/>
      <c r="J62" s="195"/>
      <c r="AZ62" s="122"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95" t="s">
        <v>73</v>
      </c>
      <c r="C63" s="195"/>
      <c r="D63" s="195"/>
      <c r="E63" s="195"/>
      <c r="F63" s="195"/>
      <c r="G63" s="195"/>
      <c r="H63" s="195"/>
      <c r="I63" s="195"/>
      <c r="J63" s="195"/>
      <c r="AZ63" s="122"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95" t="s">
        <v>74</v>
      </c>
      <c r="C65" s="195"/>
      <c r="D65" s="195"/>
      <c r="E65" s="195"/>
      <c r="F65" s="195"/>
      <c r="G65" s="195"/>
      <c r="H65" s="195"/>
      <c r="I65" s="195"/>
      <c r="J65" s="195"/>
      <c r="AZ65" s="122" t="str">
        <f>B65</f>
        <v xml:space="preserve">        Cenová soustava</v>
      </c>
    </row>
    <row r="67" spans="2:52" x14ac:dyDescent="0.2">
      <c r="B67" s="195" t="s">
        <v>75</v>
      </c>
      <c r="C67" s="195"/>
      <c r="D67" s="195"/>
      <c r="E67" s="195"/>
      <c r="F67" s="195"/>
      <c r="G67" s="195"/>
      <c r="H67" s="195"/>
      <c r="I67" s="195"/>
      <c r="J67" s="195"/>
      <c r="AZ67" s="122" t="str">
        <f>B67</f>
        <v xml:space="preserve">        Použitá cenová soustava</v>
      </c>
    </row>
    <row r="68" spans="2:52" ht="38.25" x14ac:dyDescent="0.2">
      <c r="B68" s="195" t="s">
        <v>76</v>
      </c>
      <c r="C68" s="195"/>
      <c r="D68" s="195"/>
      <c r="E68" s="195"/>
      <c r="F68" s="195"/>
      <c r="G68" s="195"/>
      <c r="H68" s="195"/>
      <c r="I68" s="195"/>
      <c r="J68" s="195"/>
      <c r="AZ68" s="122"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95" t="s">
        <v>77</v>
      </c>
      <c r="C70" s="195"/>
      <c r="D70" s="195"/>
      <c r="E70" s="195"/>
      <c r="F70" s="195"/>
      <c r="G70" s="195"/>
      <c r="H70" s="195"/>
      <c r="I70" s="195"/>
      <c r="J70" s="195"/>
      <c r="AZ70" s="122" t="str">
        <f>B70</f>
        <v xml:space="preserve">        Technické podmínky</v>
      </c>
    </row>
    <row r="71" spans="2:52" ht="38.25" x14ac:dyDescent="0.2">
      <c r="B71" s="195" t="s">
        <v>78</v>
      </c>
      <c r="C71" s="195"/>
      <c r="D71" s="195"/>
      <c r="E71" s="195"/>
      <c r="F71" s="195"/>
      <c r="G71" s="195"/>
      <c r="H71" s="195"/>
      <c r="I71" s="195"/>
      <c r="J71" s="195"/>
      <c r="AZ71" s="122"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95" t="s">
        <v>79</v>
      </c>
      <c r="C73" s="195"/>
      <c r="D73" s="195"/>
      <c r="E73" s="195"/>
      <c r="F73" s="195"/>
      <c r="G73" s="195"/>
      <c r="H73" s="195"/>
      <c r="I73" s="195"/>
      <c r="J73" s="195"/>
      <c r="AZ73" s="122" t="str">
        <f>B73</f>
        <v>Individuální položky</v>
      </c>
    </row>
    <row r="74" spans="2:52" ht="38.25" x14ac:dyDescent="0.2">
      <c r="B74" s="195" t="s">
        <v>80</v>
      </c>
      <c r="C74" s="195"/>
      <c r="D74" s="195"/>
      <c r="E74" s="195"/>
      <c r="F74" s="195"/>
      <c r="G74" s="195"/>
      <c r="H74" s="195"/>
      <c r="I74" s="195"/>
      <c r="J74" s="195"/>
      <c r="AZ74" s="122"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95" t="s">
        <v>81</v>
      </c>
      <c r="C76" s="195"/>
      <c r="D76" s="195"/>
      <c r="E76" s="195"/>
      <c r="F76" s="195"/>
      <c r="G76" s="195"/>
      <c r="H76" s="195"/>
      <c r="I76" s="195"/>
      <c r="J76" s="195"/>
      <c r="AZ76" s="122" t="str">
        <f>B76</f>
        <v xml:space="preserve">        Závaznost a změna soupisu</v>
      </c>
    </row>
    <row r="78" spans="2:52" x14ac:dyDescent="0.2">
      <c r="B78" s="195" t="s">
        <v>82</v>
      </c>
      <c r="C78" s="195"/>
      <c r="D78" s="195"/>
      <c r="E78" s="195"/>
      <c r="F78" s="195"/>
      <c r="G78" s="195"/>
      <c r="H78" s="195"/>
      <c r="I78" s="195"/>
      <c r="J78" s="195"/>
      <c r="AZ78" s="122" t="str">
        <f>B78</f>
        <v xml:space="preserve">        Závaznost soupisu</v>
      </c>
    </row>
    <row r="79" spans="2:52" ht="38.25" x14ac:dyDescent="0.2">
      <c r="B79" s="195" t="s">
        <v>83</v>
      </c>
      <c r="C79" s="195"/>
      <c r="D79" s="195"/>
      <c r="E79" s="195"/>
      <c r="F79" s="195"/>
      <c r="G79" s="195"/>
      <c r="H79" s="195"/>
      <c r="I79" s="195"/>
      <c r="J79" s="195"/>
      <c r="AZ79" s="122"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95" t="s">
        <v>84</v>
      </c>
      <c r="C81" s="195"/>
      <c r="D81" s="195"/>
      <c r="E81" s="195"/>
      <c r="F81" s="195"/>
      <c r="G81" s="195"/>
      <c r="H81" s="195"/>
      <c r="I81" s="195"/>
      <c r="J81" s="195"/>
      <c r="AZ81" s="122" t="str">
        <f>B81</f>
        <v xml:space="preserve">        Zvláštní podmínky pro stanovení nabídkové ceny</v>
      </c>
    </row>
    <row r="83" spans="2:52" x14ac:dyDescent="0.2">
      <c r="B83" s="195" t="s">
        <v>85</v>
      </c>
      <c r="C83" s="195"/>
      <c r="D83" s="195"/>
      <c r="E83" s="195"/>
      <c r="F83" s="195"/>
      <c r="G83" s="195"/>
      <c r="H83" s="195"/>
      <c r="I83" s="195"/>
      <c r="J83" s="195"/>
      <c r="AZ83" s="122" t="str">
        <f>B83</f>
        <v xml:space="preserve">        Přeprava vybouraných hmot, suti a vytěžené zeminy</v>
      </c>
    </row>
    <row r="84" spans="2:52" ht="76.5" x14ac:dyDescent="0.2">
      <c r="B84" s="195" t="s">
        <v>86</v>
      </c>
      <c r="C84" s="195"/>
      <c r="D84" s="195"/>
      <c r="E84" s="195"/>
      <c r="F84" s="195"/>
      <c r="G84" s="195"/>
      <c r="H84" s="195"/>
      <c r="I84" s="195"/>
      <c r="J84" s="195"/>
      <c r="AZ84" s="122"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95" t="s">
        <v>87</v>
      </c>
      <c r="C86" s="195"/>
      <c r="D86" s="195"/>
      <c r="E86" s="195"/>
      <c r="F86" s="195"/>
      <c r="G86" s="195"/>
      <c r="H86" s="195"/>
      <c r="I86" s="195"/>
      <c r="J86" s="195"/>
      <c r="AZ86" s="122" t="str">
        <f>B86</f>
        <v xml:space="preserve">        Vnitrostaveništní přesun stavebního materiálu</v>
      </c>
    </row>
    <row r="87" spans="2:52" ht="51" x14ac:dyDescent="0.2">
      <c r="B87" s="195" t="s">
        <v>88</v>
      </c>
      <c r="C87" s="195"/>
      <c r="D87" s="195"/>
      <c r="E87" s="195"/>
      <c r="F87" s="195"/>
      <c r="G87" s="195"/>
      <c r="H87" s="195"/>
      <c r="I87" s="195"/>
      <c r="J87" s="195"/>
      <c r="AZ87" s="122"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95" t="s">
        <v>89</v>
      </c>
      <c r="C88" s="195"/>
      <c r="D88" s="195"/>
      <c r="E88" s="195"/>
      <c r="F88" s="195"/>
      <c r="G88" s="195"/>
      <c r="H88" s="195"/>
      <c r="I88" s="195"/>
      <c r="J88" s="195"/>
      <c r="AZ88" s="122"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95" t="s">
        <v>90</v>
      </c>
      <c r="C90" s="195"/>
      <c r="D90" s="195"/>
      <c r="E90" s="195"/>
      <c r="F90" s="195"/>
      <c r="G90" s="195"/>
      <c r="H90" s="195"/>
      <c r="I90" s="195"/>
      <c r="J90" s="195"/>
      <c r="AZ90" s="122" t="str">
        <f>B90</f>
        <v xml:space="preserve">        Příplatky za ztížené podmínky prací</v>
      </c>
    </row>
    <row r="91" spans="2:52" ht="25.5" x14ac:dyDescent="0.2">
      <c r="B91" s="195" t="s">
        <v>91</v>
      </c>
      <c r="C91" s="195"/>
      <c r="D91" s="195"/>
      <c r="E91" s="195"/>
      <c r="F91" s="195"/>
      <c r="G91" s="195"/>
      <c r="H91" s="195"/>
      <c r="I91" s="195"/>
      <c r="J91" s="195"/>
      <c r="AZ91" s="122" t="str">
        <f>B91</f>
        <v>Pokud soupis položku příplatku za ztížené podmínky obsahuje, je dodavatel povinen ji ocenit bez ohledu na to, že tento příplatek dodavatel standardně neuplatňuje.</v>
      </c>
    </row>
    <row r="93" spans="2:52" x14ac:dyDescent="0.2">
      <c r="B93" s="195" t="s">
        <v>92</v>
      </c>
      <c r="C93" s="195"/>
      <c r="D93" s="195"/>
      <c r="E93" s="195"/>
      <c r="F93" s="195"/>
      <c r="G93" s="195"/>
      <c r="H93" s="195"/>
      <c r="I93" s="195"/>
      <c r="J93" s="195"/>
      <c r="AZ93" s="122" t="str">
        <f>B93</f>
        <v xml:space="preserve">        Vedlejší a ostatní náklady</v>
      </c>
    </row>
    <row r="94" spans="2:52" ht="25.5" x14ac:dyDescent="0.2">
      <c r="B94" s="195" t="s">
        <v>93</v>
      </c>
      <c r="C94" s="195"/>
      <c r="D94" s="195"/>
      <c r="E94" s="195"/>
      <c r="F94" s="195"/>
      <c r="G94" s="195"/>
      <c r="H94" s="195"/>
      <c r="I94" s="195"/>
      <c r="J94" s="195"/>
      <c r="AZ94" s="122" t="str">
        <f>B94</f>
        <v>Tyto náklady jsou popsány v samostatném soupisu stavebních prací, dodávek a služeb s tím, že dodavatel je povinen v rámci těchto nákladů ocenit všechny definované náklady souhrnně pro celou stavbu.</v>
      </c>
    </row>
    <row r="98" spans="2:52" x14ac:dyDescent="0.2">
      <c r="B98" s="195" t="s">
        <v>94</v>
      </c>
      <c r="C98" s="195"/>
      <c r="D98" s="195"/>
      <c r="E98" s="195"/>
      <c r="F98" s="195"/>
      <c r="G98" s="195"/>
      <c r="H98" s="195"/>
      <c r="I98" s="195"/>
      <c r="J98" s="195"/>
      <c r="AZ98" s="122" t="str">
        <f>B98</f>
        <v>2. SPECIFICKÉ PODMÍNKY PRO ZPRACOVÁNÍ NABÍDKOVÉ CENY</v>
      </c>
    </row>
    <row r="100" spans="2:52" x14ac:dyDescent="0.2">
      <c r="B100" s="195" t="s">
        <v>95</v>
      </c>
      <c r="C100" s="195"/>
      <c r="D100" s="195"/>
      <c r="E100" s="195"/>
      <c r="F100" s="195"/>
      <c r="G100" s="195"/>
      <c r="H100" s="195"/>
      <c r="I100" s="195"/>
      <c r="J100" s="195"/>
      <c r="AZ100" s="122" t="str">
        <f>B100</f>
        <v>Zde doplní zpracovatel soupisu  případná specifika týkající se konkrétní zakázky.</v>
      </c>
    </row>
    <row r="103" spans="2:52" x14ac:dyDescent="0.2">
      <c r="B103" s="195" t="s">
        <v>96</v>
      </c>
      <c r="C103" s="195"/>
      <c r="D103" s="195"/>
      <c r="E103" s="195"/>
      <c r="F103" s="195"/>
      <c r="G103" s="195"/>
      <c r="H103" s="195"/>
      <c r="I103" s="195"/>
      <c r="J103" s="195"/>
      <c r="AZ103" s="122" t="str">
        <f>B103</f>
        <v>3. ELEKTRONICKÁ PODOBA SOUPISU</v>
      </c>
    </row>
    <row r="105" spans="2:52" x14ac:dyDescent="0.2">
      <c r="B105" s="195" t="s">
        <v>97</v>
      </c>
      <c r="C105" s="195"/>
      <c r="D105" s="195"/>
      <c r="E105" s="195"/>
      <c r="F105" s="195"/>
      <c r="G105" s="195"/>
      <c r="H105" s="195"/>
      <c r="I105" s="195"/>
      <c r="J105" s="195"/>
      <c r="AZ105" s="122" t="str">
        <f>B105</f>
        <v xml:space="preserve">        Elektronická podoba soupisu</v>
      </c>
    </row>
    <row r="106" spans="2:52" ht="25.5" x14ac:dyDescent="0.2">
      <c r="B106" s="195" t="s">
        <v>98</v>
      </c>
      <c r="C106" s="195"/>
      <c r="D106" s="195"/>
      <c r="E106" s="195"/>
      <c r="F106" s="195"/>
      <c r="G106" s="195"/>
      <c r="H106" s="195"/>
      <c r="I106" s="195"/>
      <c r="J106" s="195"/>
      <c r="AZ106" s="122" t="str">
        <f>B106</f>
        <v>V souladu se zákonem jsou předložené soupisy zpracovány i v elektronické podobě.  Elektronickou podobou soupisu stavebních prací, dodávek a služeb je formát MS EXCEL.</v>
      </c>
    </row>
    <row r="107" spans="2:52" x14ac:dyDescent="0.2">
      <c r="B107" s="195" t="s">
        <v>99</v>
      </c>
      <c r="C107" s="195"/>
      <c r="D107" s="195"/>
      <c r="E107" s="195"/>
      <c r="F107" s="195"/>
      <c r="G107" s="195"/>
      <c r="H107" s="195"/>
      <c r="I107" s="195"/>
      <c r="J107" s="195"/>
      <c r="AZ107" s="122" t="str">
        <f>B107</f>
        <v>Popis formátu soupisu odpovídá svou strukturou vzorovému soupisu volně dostupnému na internetové adrese:</v>
      </c>
    </row>
    <row r="109" spans="2:52" x14ac:dyDescent="0.2">
      <c r="B109" s="195" t="s">
        <v>100</v>
      </c>
      <c r="C109" s="195"/>
      <c r="D109" s="195"/>
      <c r="E109" s="195"/>
      <c r="F109" s="195"/>
      <c r="G109" s="195"/>
      <c r="H109" s="195"/>
      <c r="I109" s="195"/>
      <c r="J109" s="195"/>
      <c r="AZ109" s="122" t="str">
        <f>B109</f>
        <v>www.stavebnionline.cz/soupis</v>
      </c>
    </row>
    <row r="111" spans="2:52" x14ac:dyDescent="0.2">
      <c r="B111" s="195" t="s">
        <v>101</v>
      </c>
      <c r="C111" s="195"/>
      <c r="D111" s="195"/>
      <c r="E111" s="195"/>
      <c r="F111" s="195"/>
      <c r="G111" s="195"/>
      <c r="H111" s="195"/>
      <c r="I111" s="195"/>
      <c r="J111" s="195"/>
      <c r="AZ111" s="122" t="str">
        <f>B111</f>
        <v xml:space="preserve">        Zpracování elektronické podoby soupisu</v>
      </c>
    </row>
    <row r="112" spans="2:52" ht="51" x14ac:dyDescent="0.2">
      <c r="B112" s="195" t="s">
        <v>102</v>
      </c>
      <c r="C112" s="195"/>
      <c r="D112" s="195"/>
      <c r="E112" s="195"/>
      <c r="F112" s="195"/>
      <c r="G112" s="195"/>
      <c r="H112" s="195"/>
      <c r="I112" s="195"/>
      <c r="J112" s="195"/>
      <c r="AZ112" s="122"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95" t="s">
        <v>103</v>
      </c>
      <c r="C114" s="195"/>
      <c r="D114" s="195"/>
      <c r="E114" s="195"/>
      <c r="F114" s="195"/>
      <c r="G114" s="195"/>
      <c r="H114" s="195"/>
      <c r="I114" s="195"/>
      <c r="J114" s="195"/>
      <c r="AZ114" s="122" t="str">
        <f>B114</f>
        <v xml:space="preserve">        Jiný formát soupisu</v>
      </c>
    </row>
    <row r="115" spans="1:52" ht="38.25" x14ac:dyDescent="0.2">
      <c r="B115" s="195" t="s">
        <v>104</v>
      </c>
      <c r="C115" s="195"/>
      <c r="D115" s="195"/>
      <c r="E115" s="195"/>
      <c r="F115" s="195"/>
      <c r="G115" s="195"/>
      <c r="H115" s="195"/>
      <c r="I115" s="195"/>
      <c r="J115" s="195"/>
      <c r="AZ115" s="122"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95" t="s">
        <v>105</v>
      </c>
      <c r="C117" s="195"/>
      <c r="D117" s="195"/>
      <c r="E117" s="195"/>
      <c r="F117" s="195"/>
      <c r="G117" s="195"/>
      <c r="H117" s="195"/>
      <c r="I117" s="195"/>
      <c r="J117" s="195"/>
      <c r="AZ117" s="122" t="str">
        <f>B117</f>
        <v xml:space="preserve">        Závěrečné ustanovení</v>
      </c>
    </row>
    <row r="118" spans="1:52" x14ac:dyDescent="0.2">
      <c r="B118" s="195" t="s">
        <v>106</v>
      </c>
      <c r="C118" s="195"/>
      <c r="D118" s="195"/>
      <c r="E118" s="195"/>
      <c r="F118" s="195"/>
      <c r="G118" s="195"/>
      <c r="H118" s="195"/>
      <c r="I118" s="195"/>
      <c r="J118" s="195"/>
      <c r="AZ118" s="122" t="str">
        <f>B118</f>
        <v>Ostatní podmínky vztahující se ke zpracování nabídkové ceny jsou uvedeny v zadávací dokumentaci.</v>
      </c>
    </row>
    <row r="121" spans="1:52" ht="15.75" x14ac:dyDescent="0.25">
      <c r="B121" s="123" t="s">
        <v>107</v>
      </c>
    </row>
    <row r="123" spans="1:52" ht="25.5" customHeight="1" x14ac:dyDescent="0.2">
      <c r="A123" s="125"/>
      <c r="B123" s="128" t="s">
        <v>17</v>
      </c>
      <c r="C123" s="128" t="s">
        <v>5</v>
      </c>
      <c r="D123" s="129"/>
      <c r="E123" s="129"/>
      <c r="F123" s="130" t="s">
        <v>108</v>
      </c>
      <c r="G123" s="130"/>
      <c r="H123" s="130"/>
      <c r="I123" s="130" t="s">
        <v>29</v>
      </c>
      <c r="J123" s="130" t="s">
        <v>0</v>
      </c>
    </row>
    <row r="124" spans="1:52" ht="36.75" customHeight="1" x14ac:dyDescent="0.2">
      <c r="A124" s="126"/>
      <c r="B124" s="131" t="s">
        <v>109</v>
      </c>
      <c r="C124" s="193" t="s">
        <v>110</v>
      </c>
      <c r="D124" s="194"/>
      <c r="E124" s="194"/>
      <c r="F124" s="137" t="s">
        <v>24</v>
      </c>
      <c r="G124" s="138"/>
      <c r="H124" s="138"/>
      <c r="I124" s="138">
        <f>'SO 100 01 Pol'!G8</f>
        <v>0</v>
      </c>
      <c r="J124" s="135" t="str">
        <f>IF(I139=0,"",I124/I139*100)</f>
        <v/>
      </c>
    </row>
    <row r="125" spans="1:52" ht="36.75" customHeight="1" x14ac:dyDescent="0.2">
      <c r="A125" s="126"/>
      <c r="B125" s="131" t="s">
        <v>111</v>
      </c>
      <c r="C125" s="193" t="s">
        <v>112</v>
      </c>
      <c r="D125" s="194"/>
      <c r="E125" s="194"/>
      <c r="F125" s="137" t="s">
        <v>24</v>
      </c>
      <c r="G125" s="138"/>
      <c r="H125" s="138"/>
      <c r="I125" s="138">
        <f>'SO 100 01 Pol'!G29</f>
        <v>0</v>
      </c>
      <c r="J125" s="135" t="str">
        <f>IF(I139=0,"",I125/I139*100)</f>
        <v/>
      </c>
    </row>
    <row r="126" spans="1:52" ht="36.75" customHeight="1" x14ac:dyDescent="0.2">
      <c r="A126" s="126"/>
      <c r="B126" s="131" t="s">
        <v>113</v>
      </c>
      <c r="C126" s="193" t="s">
        <v>114</v>
      </c>
      <c r="D126" s="194"/>
      <c r="E126" s="194"/>
      <c r="F126" s="137" t="s">
        <v>24</v>
      </c>
      <c r="G126" s="138"/>
      <c r="H126" s="138"/>
      <c r="I126" s="138">
        <f>'SO 100 01 Pol'!G65</f>
        <v>0</v>
      </c>
      <c r="J126" s="135" t="str">
        <f>IF(I139=0,"",I126/I139*100)</f>
        <v/>
      </c>
    </row>
    <row r="127" spans="1:52" ht="36.75" customHeight="1" x14ac:dyDescent="0.2">
      <c r="A127" s="126"/>
      <c r="B127" s="131" t="s">
        <v>115</v>
      </c>
      <c r="C127" s="193" t="s">
        <v>116</v>
      </c>
      <c r="D127" s="194"/>
      <c r="E127" s="194"/>
      <c r="F127" s="137" t="s">
        <v>24</v>
      </c>
      <c r="G127" s="138"/>
      <c r="H127" s="138"/>
      <c r="I127" s="138">
        <f>'SO 100 01 Pol'!G68</f>
        <v>0</v>
      </c>
      <c r="J127" s="135" t="str">
        <f>IF(I139=0,"",I127/I139*100)</f>
        <v/>
      </c>
    </row>
    <row r="128" spans="1:52" ht="36.75" customHeight="1" x14ac:dyDescent="0.2">
      <c r="A128" s="126"/>
      <c r="B128" s="131" t="s">
        <v>117</v>
      </c>
      <c r="C128" s="193" t="s">
        <v>118</v>
      </c>
      <c r="D128" s="194"/>
      <c r="E128" s="194"/>
      <c r="F128" s="137" t="s">
        <v>24</v>
      </c>
      <c r="G128" s="138"/>
      <c r="H128" s="138"/>
      <c r="I128" s="138">
        <f>'SO 100 01 Pol'!G72</f>
        <v>0</v>
      </c>
      <c r="J128" s="135" t="str">
        <f>IF(I139=0,"",I128/I139*100)</f>
        <v/>
      </c>
    </row>
    <row r="129" spans="1:10" ht="36.75" customHeight="1" x14ac:dyDescent="0.2">
      <c r="A129" s="126"/>
      <c r="B129" s="131" t="s">
        <v>119</v>
      </c>
      <c r="C129" s="193" t="s">
        <v>120</v>
      </c>
      <c r="D129" s="194"/>
      <c r="E129" s="194"/>
      <c r="F129" s="137" t="s">
        <v>24</v>
      </c>
      <c r="G129" s="138"/>
      <c r="H129" s="138"/>
      <c r="I129" s="138">
        <f>'SO 100 01 Pol'!G74</f>
        <v>0</v>
      </c>
      <c r="J129" s="135" t="str">
        <f>IF(I139=0,"",I129/I139*100)</f>
        <v/>
      </c>
    </row>
    <row r="130" spans="1:10" ht="36.75" customHeight="1" x14ac:dyDescent="0.2">
      <c r="A130" s="126"/>
      <c r="B130" s="131" t="s">
        <v>121</v>
      </c>
      <c r="C130" s="193" t="s">
        <v>122</v>
      </c>
      <c r="D130" s="194"/>
      <c r="E130" s="194"/>
      <c r="F130" s="137" t="s">
        <v>24</v>
      </c>
      <c r="G130" s="138"/>
      <c r="H130" s="138"/>
      <c r="I130" s="138">
        <f>'SO 100 01 Pol'!G82</f>
        <v>0</v>
      </c>
      <c r="J130" s="135" t="str">
        <f>IF(I139=0,"",I130/I139*100)</f>
        <v/>
      </c>
    </row>
    <row r="131" spans="1:10" ht="36.75" customHeight="1" x14ac:dyDescent="0.2">
      <c r="A131" s="126"/>
      <c r="B131" s="131" t="s">
        <v>123</v>
      </c>
      <c r="C131" s="193" t="s">
        <v>124</v>
      </c>
      <c r="D131" s="194"/>
      <c r="E131" s="194"/>
      <c r="F131" s="137" t="s">
        <v>24</v>
      </c>
      <c r="G131" s="138"/>
      <c r="H131" s="138"/>
      <c r="I131" s="138">
        <f>'SO 100 01 Pol'!G89</f>
        <v>0</v>
      </c>
      <c r="J131" s="135" t="str">
        <f>IF(I139=0,"",I131/I139*100)</f>
        <v/>
      </c>
    </row>
    <row r="132" spans="1:10" ht="36.75" customHeight="1" x14ac:dyDescent="0.2">
      <c r="A132" s="126"/>
      <c r="B132" s="131" t="s">
        <v>125</v>
      </c>
      <c r="C132" s="193" t="s">
        <v>126</v>
      </c>
      <c r="D132" s="194"/>
      <c r="E132" s="194"/>
      <c r="F132" s="137" t="s">
        <v>24</v>
      </c>
      <c r="G132" s="138"/>
      <c r="H132" s="138"/>
      <c r="I132" s="138">
        <f>'SO 100 01 Pol'!G94</f>
        <v>0</v>
      </c>
      <c r="J132" s="135" t="str">
        <f>IF(I139=0,"",I132/I139*100)</f>
        <v/>
      </c>
    </row>
    <row r="133" spans="1:10" ht="36.75" customHeight="1" x14ac:dyDescent="0.2">
      <c r="A133" s="126"/>
      <c r="B133" s="131" t="s">
        <v>127</v>
      </c>
      <c r="C133" s="193" t="s">
        <v>128</v>
      </c>
      <c r="D133" s="194"/>
      <c r="E133" s="194"/>
      <c r="F133" s="137" t="s">
        <v>24</v>
      </c>
      <c r="G133" s="138"/>
      <c r="H133" s="138"/>
      <c r="I133" s="138">
        <f>'SO 100 01 Pol'!G116</f>
        <v>0</v>
      </c>
      <c r="J133" s="135" t="str">
        <f>IF(I139=0,"",I133/I139*100)</f>
        <v/>
      </c>
    </row>
    <row r="134" spans="1:10" ht="36.75" customHeight="1" x14ac:dyDescent="0.2">
      <c r="A134" s="126"/>
      <c r="B134" s="131" t="s">
        <v>129</v>
      </c>
      <c r="C134" s="193" t="s">
        <v>130</v>
      </c>
      <c r="D134" s="194"/>
      <c r="E134" s="194"/>
      <c r="F134" s="137" t="s">
        <v>24</v>
      </c>
      <c r="G134" s="138"/>
      <c r="H134" s="138"/>
      <c r="I134" s="138">
        <f>'SO 100 01 Pol'!G119</f>
        <v>0</v>
      </c>
      <c r="J134" s="135" t="str">
        <f>IF(I139=0,"",I134/I139*100)</f>
        <v/>
      </c>
    </row>
    <row r="135" spans="1:10" ht="36.75" customHeight="1" x14ac:dyDescent="0.2">
      <c r="A135" s="126"/>
      <c r="B135" s="131" t="s">
        <v>131</v>
      </c>
      <c r="C135" s="193" t="s">
        <v>132</v>
      </c>
      <c r="D135" s="194"/>
      <c r="E135" s="194"/>
      <c r="F135" s="137" t="s">
        <v>24</v>
      </c>
      <c r="G135" s="138"/>
      <c r="H135" s="138"/>
      <c r="I135" s="138">
        <f>'SO 100 01 Pol'!G125</f>
        <v>0</v>
      </c>
      <c r="J135" s="135" t="str">
        <f>IF(I139=0,"",I135/I139*100)</f>
        <v/>
      </c>
    </row>
    <row r="136" spans="1:10" ht="36.75" customHeight="1" x14ac:dyDescent="0.2">
      <c r="A136" s="126"/>
      <c r="B136" s="131" t="s">
        <v>133</v>
      </c>
      <c r="C136" s="193" t="s">
        <v>134</v>
      </c>
      <c r="D136" s="194"/>
      <c r="E136" s="194"/>
      <c r="F136" s="137" t="s">
        <v>135</v>
      </c>
      <c r="G136" s="138"/>
      <c r="H136" s="138"/>
      <c r="I136" s="138">
        <f>'SO 100 01 Pol'!G143</f>
        <v>0</v>
      </c>
      <c r="J136" s="135" t="str">
        <f>IF(I139=0,"",I136/I139*100)</f>
        <v/>
      </c>
    </row>
    <row r="137" spans="1:10" ht="36.75" customHeight="1" x14ac:dyDescent="0.2">
      <c r="A137" s="126"/>
      <c r="B137" s="131" t="s">
        <v>136</v>
      </c>
      <c r="C137" s="193" t="s">
        <v>27</v>
      </c>
      <c r="D137" s="194"/>
      <c r="E137" s="194"/>
      <c r="F137" s="137" t="s">
        <v>136</v>
      </c>
      <c r="G137" s="138"/>
      <c r="H137" s="138"/>
      <c r="I137" s="138">
        <f>'00 01 Naklady'!G8</f>
        <v>0</v>
      </c>
      <c r="J137" s="135" t="str">
        <f>IF(I139=0,"",I137/I139*100)</f>
        <v/>
      </c>
    </row>
    <row r="138" spans="1:10" ht="36.75" customHeight="1" x14ac:dyDescent="0.2">
      <c r="A138" s="126"/>
      <c r="B138" s="131" t="s">
        <v>137</v>
      </c>
      <c r="C138" s="193" t="s">
        <v>28</v>
      </c>
      <c r="D138" s="194"/>
      <c r="E138" s="194"/>
      <c r="F138" s="137" t="s">
        <v>137</v>
      </c>
      <c r="G138" s="138"/>
      <c r="H138" s="138"/>
      <c r="I138" s="138">
        <f>'00 01 Naklady'!G14</f>
        <v>0</v>
      </c>
      <c r="J138" s="135" t="str">
        <f>IF(I139=0,"",I138/I139*100)</f>
        <v/>
      </c>
    </row>
    <row r="139" spans="1:10" ht="25.5" customHeight="1" x14ac:dyDescent="0.2">
      <c r="A139" s="127"/>
      <c r="B139" s="132" t="s">
        <v>1</v>
      </c>
      <c r="C139" s="133"/>
      <c r="D139" s="134"/>
      <c r="E139" s="134"/>
      <c r="F139" s="139"/>
      <c r="G139" s="140"/>
      <c r="H139" s="140"/>
      <c r="I139" s="140">
        <f>SUM(I124:I138)</f>
        <v>0</v>
      </c>
      <c r="J139" s="136">
        <f>SUM(J124:J138)</f>
        <v>0</v>
      </c>
    </row>
    <row r="140" spans="1:10" x14ac:dyDescent="0.2">
      <c r="F140" s="88"/>
      <c r="G140" s="88"/>
      <c r="H140" s="88"/>
      <c r="I140" s="88"/>
      <c r="J140" s="89"/>
    </row>
    <row r="141" spans="1:10" x14ac:dyDescent="0.2">
      <c r="F141" s="88"/>
      <c r="G141" s="88"/>
      <c r="H141" s="88"/>
      <c r="I141" s="88"/>
      <c r="J141" s="89"/>
    </row>
    <row r="142" spans="1:10" x14ac:dyDescent="0.2">
      <c r="F142" s="88"/>
      <c r="G142" s="88"/>
      <c r="H142" s="88"/>
      <c r="I142" s="88"/>
      <c r="J142" s="89"/>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3:J53"/>
    <mergeCell ref="B55:J55"/>
    <mergeCell ref="B58:J58"/>
    <mergeCell ref="B59:J59"/>
    <mergeCell ref="B60:J60"/>
    <mergeCell ref="C44:E44"/>
    <mergeCell ref="B45:E45"/>
    <mergeCell ref="B48:J48"/>
    <mergeCell ref="B50:J50"/>
    <mergeCell ref="B52:J52"/>
    <mergeCell ref="B68:J68"/>
    <mergeCell ref="B70:J70"/>
    <mergeCell ref="B71:J71"/>
    <mergeCell ref="B73:J73"/>
    <mergeCell ref="B74:J74"/>
    <mergeCell ref="B61:J61"/>
    <mergeCell ref="B62:J62"/>
    <mergeCell ref="B63:J63"/>
    <mergeCell ref="B65:J65"/>
    <mergeCell ref="B67:J67"/>
    <mergeCell ref="B84:J84"/>
    <mergeCell ref="B86:J86"/>
    <mergeCell ref="B87:J87"/>
    <mergeCell ref="B88:J88"/>
    <mergeCell ref="B90:J90"/>
    <mergeCell ref="B76:J76"/>
    <mergeCell ref="B78:J78"/>
    <mergeCell ref="B79:J79"/>
    <mergeCell ref="B81:J81"/>
    <mergeCell ref="B83:J83"/>
    <mergeCell ref="B103:J103"/>
    <mergeCell ref="B105:J105"/>
    <mergeCell ref="B106:J106"/>
    <mergeCell ref="B107:J107"/>
    <mergeCell ref="B109:J109"/>
    <mergeCell ref="B91:J91"/>
    <mergeCell ref="B93:J93"/>
    <mergeCell ref="B94:J94"/>
    <mergeCell ref="B98:J98"/>
    <mergeCell ref="B100:J100"/>
    <mergeCell ref="B118:J118"/>
    <mergeCell ref="C124:E124"/>
    <mergeCell ref="C125:E125"/>
    <mergeCell ref="C126:E126"/>
    <mergeCell ref="C127:E127"/>
    <mergeCell ref="B111:J111"/>
    <mergeCell ref="B112:J112"/>
    <mergeCell ref="B114:J114"/>
    <mergeCell ref="B115:J115"/>
    <mergeCell ref="B117:J117"/>
    <mergeCell ref="C138:E138"/>
    <mergeCell ref="C133:E133"/>
    <mergeCell ref="C134:E134"/>
    <mergeCell ref="C135:E135"/>
    <mergeCell ref="C136:E136"/>
    <mergeCell ref="C137:E137"/>
    <mergeCell ref="C128:E128"/>
    <mergeCell ref="C129:E129"/>
    <mergeCell ref="C130:E130"/>
    <mergeCell ref="C131:E131"/>
    <mergeCell ref="C132:E132"/>
  </mergeCells>
  <phoneticPr fontId="0" type="noConversion"/>
  <pageMargins left="0.39370078740157483" right="0.19685039370078741" top="0.59055118110236227"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pageSetUpPr fitToPage="1"/>
  </sheetPr>
  <dimension ref="A1:G5"/>
  <sheetViews>
    <sheetView zoomScaleNormal="100" workbookViewId="0">
      <pane ySplit="7" topLeftCell="A8" activePane="bottomLeft" state="frozen"/>
      <selection pane="bottomLeft" activeCell="C12" sqref="C12"/>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5" t="s">
        <v>6</v>
      </c>
      <c r="B1" s="245"/>
      <c r="C1" s="246"/>
      <c r="D1" s="245"/>
      <c r="E1" s="245"/>
      <c r="F1" s="245"/>
      <c r="G1" s="245"/>
    </row>
    <row r="2" spans="1:7" ht="24.95" customHeight="1" x14ac:dyDescent="0.2">
      <c r="A2" s="50" t="s">
        <v>7</v>
      </c>
      <c r="B2" s="49"/>
      <c r="C2" s="247"/>
      <c r="D2" s="247"/>
      <c r="E2" s="247"/>
      <c r="F2" s="247"/>
      <c r="G2" s="248"/>
    </row>
    <row r="3" spans="1:7" ht="24.95" customHeight="1" x14ac:dyDescent="0.2">
      <c r="A3" s="50" t="s">
        <v>8</v>
      </c>
      <c r="B3" s="49"/>
      <c r="C3" s="247"/>
      <c r="D3" s="247"/>
      <c r="E3" s="247"/>
      <c r="F3" s="247"/>
      <c r="G3" s="248"/>
    </row>
    <row r="4" spans="1:7" ht="24.95" customHeight="1" x14ac:dyDescent="0.2">
      <c r="A4" s="50" t="s">
        <v>9</v>
      </c>
      <c r="B4" s="49"/>
      <c r="C4" s="247"/>
      <c r="D4" s="247"/>
      <c r="E4" s="247"/>
      <c r="F4" s="247"/>
      <c r="G4" s="248"/>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fitToHeight="0"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124" customWidth="1"/>
    <col min="3" max="3" width="63.28515625" style="124"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49" t="s">
        <v>138</v>
      </c>
      <c r="B1" s="249"/>
      <c r="C1" s="249"/>
      <c r="D1" s="249"/>
      <c r="E1" s="249"/>
      <c r="F1" s="249"/>
      <c r="G1" s="249"/>
      <c r="AG1" t="s">
        <v>139</v>
      </c>
    </row>
    <row r="2" spans="1:60" ht="25.15" customHeight="1" x14ac:dyDescent="0.2">
      <c r="A2" s="142" t="s">
        <v>7</v>
      </c>
      <c r="B2" s="49" t="s">
        <v>43</v>
      </c>
      <c r="C2" s="250" t="s">
        <v>44</v>
      </c>
      <c r="D2" s="251"/>
      <c r="E2" s="251"/>
      <c r="F2" s="251"/>
      <c r="G2" s="252"/>
      <c r="AG2" t="s">
        <v>140</v>
      </c>
    </row>
    <row r="3" spans="1:60" ht="25.15" customHeight="1" x14ac:dyDescent="0.2">
      <c r="A3" s="142" t="s">
        <v>8</v>
      </c>
      <c r="B3" s="49" t="s">
        <v>141</v>
      </c>
      <c r="C3" s="250" t="s">
        <v>142</v>
      </c>
      <c r="D3" s="251"/>
      <c r="E3" s="251"/>
      <c r="F3" s="251"/>
      <c r="G3" s="252"/>
      <c r="AC3" s="124" t="s">
        <v>143</v>
      </c>
      <c r="AG3" t="s">
        <v>144</v>
      </c>
    </row>
    <row r="4" spans="1:60" ht="25.15" customHeight="1" x14ac:dyDescent="0.2">
      <c r="A4" s="143" t="s">
        <v>9</v>
      </c>
      <c r="B4" s="144" t="s">
        <v>53</v>
      </c>
      <c r="C4" s="253" t="s">
        <v>54</v>
      </c>
      <c r="D4" s="254"/>
      <c r="E4" s="254"/>
      <c r="F4" s="254"/>
      <c r="G4" s="255"/>
      <c r="AG4" t="s">
        <v>145</v>
      </c>
    </row>
    <row r="5" spans="1:60" x14ac:dyDescent="0.2">
      <c r="D5" s="10"/>
    </row>
    <row r="6" spans="1:60" ht="38.25" x14ac:dyDescent="0.2">
      <c r="A6" s="146" t="s">
        <v>146</v>
      </c>
      <c r="B6" s="148" t="s">
        <v>147</v>
      </c>
      <c r="C6" s="148" t="s">
        <v>148</v>
      </c>
      <c r="D6" s="147" t="s">
        <v>149</v>
      </c>
      <c r="E6" s="146" t="s">
        <v>150</v>
      </c>
      <c r="F6" s="145" t="s">
        <v>151</v>
      </c>
      <c r="G6" s="146" t="s">
        <v>29</v>
      </c>
      <c r="H6" s="149" t="s">
        <v>30</v>
      </c>
      <c r="I6" s="149" t="s">
        <v>152</v>
      </c>
      <c r="J6" s="149" t="s">
        <v>31</v>
      </c>
      <c r="K6" s="149" t="s">
        <v>153</v>
      </c>
      <c r="L6" s="149" t="s">
        <v>154</v>
      </c>
      <c r="M6" s="149" t="s">
        <v>155</v>
      </c>
      <c r="N6" s="149" t="s">
        <v>156</v>
      </c>
      <c r="O6" s="149" t="s">
        <v>157</v>
      </c>
      <c r="P6" s="149" t="s">
        <v>158</v>
      </c>
      <c r="Q6" s="149" t="s">
        <v>159</v>
      </c>
      <c r="R6" s="149" t="s">
        <v>160</v>
      </c>
      <c r="S6" s="149" t="s">
        <v>161</v>
      </c>
      <c r="T6" s="149" t="s">
        <v>162</v>
      </c>
      <c r="U6" s="149" t="s">
        <v>163</v>
      </c>
      <c r="V6" s="149" t="s">
        <v>164</v>
      </c>
      <c r="W6" s="149" t="s">
        <v>165</v>
      </c>
      <c r="X6" s="149" t="s">
        <v>166</v>
      </c>
    </row>
    <row r="7" spans="1:60" hidden="1" x14ac:dyDescent="0.2">
      <c r="A7" s="3"/>
      <c r="B7" s="4"/>
      <c r="C7" s="4"/>
      <c r="D7" s="6"/>
      <c r="E7" s="151"/>
      <c r="F7" s="152"/>
      <c r="G7" s="152"/>
      <c r="H7" s="152"/>
      <c r="I7" s="152"/>
      <c r="J7" s="152"/>
      <c r="K7" s="152"/>
      <c r="L7" s="152"/>
      <c r="M7" s="152"/>
      <c r="N7" s="152"/>
      <c r="O7" s="152"/>
      <c r="P7" s="152"/>
      <c r="Q7" s="152"/>
      <c r="R7" s="152"/>
      <c r="S7" s="152"/>
      <c r="T7" s="152"/>
      <c r="U7" s="152"/>
      <c r="V7" s="152"/>
      <c r="W7" s="152"/>
      <c r="X7" s="152"/>
    </row>
    <row r="8" spans="1:60" x14ac:dyDescent="0.2">
      <c r="A8" s="161" t="s">
        <v>167</v>
      </c>
      <c r="B8" s="162" t="s">
        <v>136</v>
      </c>
      <c r="C8" s="182" t="s">
        <v>27</v>
      </c>
      <c r="D8" s="163"/>
      <c r="E8" s="164"/>
      <c r="F8" s="165"/>
      <c r="G8" s="165">
        <f>SUMIF(AG9:AG13,"&lt;&gt;NOR",G9:G13)</f>
        <v>0</v>
      </c>
      <c r="H8" s="165"/>
      <c r="I8" s="165">
        <f>SUM(I9:I13)</f>
        <v>0</v>
      </c>
      <c r="J8" s="165"/>
      <c r="K8" s="165">
        <f>SUM(K9:K13)</f>
        <v>0</v>
      </c>
      <c r="L8" s="165"/>
      <c r="M8" s="165">
        <f>SUM(M9:M13)</f>
        <v>0</v>
      </c>
      <c r="N8" s="165"/>
      <c r="O8" s="165">
        <f>SUM(O9:O13)</f>
        <v>0</v>
      </c>
      <c r="P8" s="165"/>
      <c r="Q8" s="165">
        <f>SUM(Q9:Q13)</f>
        <v>0</v>
      </c>
      <c r="R8" s="165"/>
      <c r="S8" s="165"/>
      <c r="T8" s="166"/>
      <c r="U8" s="160"/>
      <c r="V8" s="160">
        <f>SUM(V9:V13)</f>
        <v>0</v>
      </c>
      <c r="W8" s="160"/>
      <c r="X8" s="160"/>
      <c r="AG8" t="s">
        <v>168</v>
      </c>
    </row>
    <row r="9" spans="1:60" outlineLevel="1" x14ac:dyDescent="0.2">
      <c r="A9" s="174">
        <v>1</v>
      </c>
      <c r="B9" s="175" t="s">
        <v>169</v>
      </c>
      <c r="C9" s="183" t="s">
        <v>170</v>
      </c>
      <c r="D9" s="176" t="s">
        <v>171</v>
      </c>
      <c r="E9" s="177">
        <v>1</v>
      </c>
      <c r="F9" s="178"/>
      <c r="G9" s="179">
        <f>ROUND(E9*F9,2)</f>
        <v>0</v>
      </c>
      <c r="H9" s="178"/>
      <c r="I9" s="179">
        <f>ROUND(E9*H9,2)</f>
        <v>0</v>
      </c>
      <c r="J9" s="178"/>
      <c r="K9" s="179">
        <f>ROUND(E9*J9,2)</f>
        <v>0</v>
      </c>
      <c r="L9" s="179">
        <v>21</v>
      </c>
      <c r="M9" s="179">
        <f>G9*(1+L9/100)</f>
        <v>0</v>
      </c>
      <c r="N9" s="179">
        <v>0</v>
      </c>
      <c r="O9" s="179">
        <f>ROUND(E9*N9,2)</f>
        <v>0</v>
      </c>
      <c r="P9" s="179">
        <v>0</v>
      </c>
      <c r="Q9" s="179">
        <f>ROUND(E9*P9,2)</f>
        <v>0</v>
      </c>
      <c r="R9" s="179"/>
      <c r="S9" s="179" t="s">
        <v>172</v>
      </c>
      <c r="T9" s="180" t="s">
        <v>173</v>
      </c>
      <c r="U9" s="159">
        <v>0</v>
      </c>
      <c r="V9" s="159">
        <f>ROUND(E9*U9,2)</f>
        <v>0</v>
      </c>
      <c r="W9" s="159"/>
      <c r="X9" s="159" t="s">
        <v>54</v>
      </c>
      <c r="Y9" s="150"/>
      <c r="Z9" s="150"/>
      <c r="AA9" s="150"/>
      <c r="AB9" s="150"/>
      <c r="AC9" s="150"/>
      <c r="AD9" s="150"/>
      <c r="AE9" s="150"/>
      <c r="AF9" s="150"/>
      <c r="AG9" s="150" t="s">
        <v>174</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1" x14ac:dyDescent="0.2">
      <c r="A10" s="174">
        <v>2</v>
      </c>
      <c r="B10" s="175" t="s">
        <v>175</v>
      </c>
      <c r="C10" s="183" t="s">
        <v>176</v>
      </c>
      <c r="D10" s="176" t="s">
        <v>171</v>
      </c>
      <c r="E10" s="177">
        <v>1</v>
      </c>
      <c r="F10" s="178"/>
      <c r="G10" s="179">
        <f>ROUND(E10*F10,2)</f>
        <v>0</v>
      </c>
      <c r="H10" s="178"/>
      <c r="I10" s="179">
        <f>ROUND(E10*H10,2)</f>
        <v>0</v>
      </c>
      <c r="J10" s="178"/>
      <c r="K10" s="179">
        <f>ROUND(E10*J10,2)</f>
        <v>0</v>
      </c>
      <c r="L10" s="179">
        <v>21</v>
      </c>
      <c r="M10" s="179">
        <f>G10*(1+L10/100)</f>
        <v>0</v>
      </c>
      <c r="N10" s="179">
        <v>0</v>
      </c>
      <c r="O10" s="179">
        <f>ROUND(E10*N10,2)</f>
        <v>0</v>
      </c>
      <c r="P10" s="179">
        <v>0</v>
      </c>
      <c r="Q10" s="179">
        <f>ROUND(E10*P10,2)</f>
        <v>0</v>
      </c>
      <c r="R10" s="179"/>
      <c r="S10" s="179" t="s">
        <v>172</v>
      </c>
      <c r="T10" s="180" t="s">
        <v>173</v>
      </c>
      <c r="U10" s="159">
        <v>0</v>
      </c>
      <c r="V10" s="159">
        <f>ROUND(E10*U10,2)</f>
        <v>0</v>
      </c>
      <c r="W10" s="159"/>
      <c r="X10" s="159" t="s">
        <v>54</v>
      </c>
      <c r="Y10" s="150"/>
      <c r="Z10" s="150"/>
      <c r="AA10" s="150"/>
      <c r="AB10" s="150"/>
      <c r="AC10" s="150"/>
      <c r="AD10" s="150"/>
      <c r="AE10" s="150"/>
      <c r="AF10" s="150"/>
      <c r="AG10" s="150" t="s">
        <v>174</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outlineLevel="1" x14ac:dyDescent="0.2">
      <c r="A11" s="174">
        <v>3</v>
      </c>
      <c r="B11" s="175" t="s">
        <v>177</v>
      </c>
      <c r="C11" s="183" t="s">
        <v>178</v>
      </c>
      <c r="D11" s="176" t="s">
        <v>171</v>
      </c>
      <c r="E11" s="177">
        <v>1</v>
      </c>
      <c r="F11" s="178"/>
      <c r="G11" s="179">
        <f>ROUND(E11*F11,2)</f>
        <v>0</v>
      </c>
      <c r="H11" s="178"/>
      <c r="I11" s="179">
        <f>ROUND(E11*H11,2)</f>
        <v>0</v>
      </c>
      <c r="J11" s="178"/>
      <c r="K11" s="179">
        <f>ROUND(E11*J11,2)</f>
        <v>0</v>
      </c>
      <c r="L11" s="179">
        <v>21</v>
      </c>
      <c r="M11" s="179">
        <f>G11*(1+L11/100)</f>
        <v>0</v>
      </c>
      <c r="N11" s="179">
        <v>0</v>
      </c>
      <c r="O11" s="179">
        <f>ROUND(E11*N11,2)</f>
        <v>0</v>
      </c>
      <c r="P11" s="179">
        <v>0</v>
      </c>
      <c r="Q11" s="179">
        <f>ROUND(E11*P11,2)</f>
        <v>0</v>
      </c>
      <c r="R11" s="179"/>
      <c r="S11" s="179" t="s">
        <v>172</v>
      </c>
      <c r="T11" s="180" t="s">
        <v>173</v>
      </c>
      <c r="U11" s="159">
        <v>0</v>
      </c>
      <c r="V11" s="159">
        <f>ROUND(E11*U11,2)</f>
        <v>0</v>
      </c>
      <c r="W11" s="159"/>
      <c r="X11" s="159" t="s">
        <v>54</v>
      </c>
      <c r="Y11" s="150"/>
      <c r="Z11" s="150"/>
      <c r="AA11" s="150"/>
      <c r="AB11" s="150"/>
      <c r="AC11" s="150"/>
      <c r="AD11" s="150"/>
      <c r="AE11" s="150"/>
      <c r="AF11" s="150"/>
      <c r="AG11" s="150" t="s">
        <v>174</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outlineLevel="1" x14ac:dyDescent="0.2">
      <c r="A12" s="174">
        <v>4</v>
      </c>
      <c r="B12" s="175" t="s">
        <v>179</v>
      </c>
      <c r="C12" s="183" t="s">
        <v>180</v>
      </c>
      <c r="D12" s="176" t="s">
        <v>171</v>
      </c>
      <c r="E12" s="177">
        <v>1</v>
      </c>
      <c r="F12" s="178"/>
      <c r="G12" s="179">
        <f>ROUND(E12*F12,2)</f>
        <v>0</v>
      </c>
      <c r="H12" s="178"/>
      <c r="I12" s="179">
        <f>ROUND(E12*H12,2)</f>
        <v>0</v>
      </c>
      <c r="J12" s="178"/>
      <c r="K12" s="179">
        <f>ROUND(E12*J12,2)</f>
        <v>0</v>
      </c>
      <c r="L12" s="179">
        <v>21</v>
      </c>
      <c r="M12" s="179">
        <f>G12*(1+L12/100)</f>
        <v>0</v>
      </c>
      <c r="N12" s="179">
        <v>0</v>
      </c>
      <c r="O12" s="179">
        <f>ROUND(E12*N12,2)</f>
        <v>0</v>
      </c>
      <c r="P12" s="179">
        <v>0</v>
      </c>
      <c r="Q12" s="179">
        <f>ROUND(E12*P12,2)</f>
        <v>0</v>
      </c>
      <c r="R12" s="179"/>
      <c r="S12" s="179" t="s">
        <v>172</v>
      </c>
      <c r="T12" s="180" t="s">
        <v>173</v>
      </c>
      <c r="U12" s="159">
        <v>0</v>
      </c>
      <c r="V12" s="159">
        <f>ROUND(E12*U12,2)</f>
        <v>0</v>
      </c>
      <c r="W12" s="159"/>
      <c r="X12" s="159" t="s">
        <v>54</v>
      </c>
      <c r="Y12" s="150"/>
      <c r="Z12" s="150"/>
      <c r="AA12" s="150"/>
      <c r="AB12" s="150"/>
      <c r="AC12" s="150"/>
      <c r="AD12" s="150"/>
      <c r="AE12" s="150"/>
      <c r="AF12" s="150"/>
      <c r="AG12" s="150" t="s">
        <v>174</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outlineLevel="1" x14ac:dyDescent="0.2">
      <c r="A13" s="174">
        <v>5</v>
      </c>
      <c r="B13" s="175" t="s">
        <v>181</v>
      </c>
      <c r="C13" s="183" t="s">
        <v>182</v>
      </c>
      <c r="D13" s="176" t="s">
        <v>171</v>
      </c>
      <c r="E13" s="177">
        <v>1</v>
      </c>
      <c r="F13" s="178"/>
      <c r="G13" s="179">
        <f>ROUND(E13*F13,2)</f>
        <v>0</v>
      </c>
      <c r="H13" s="178"/>
      <c r="I13" s="179">
        <f>ROUND(E13*H13,2)</f>
        <v>0</v>
      </c>
      <c r="J13" s="178"/>
      <c r="K13" s="179">
        <f>ROUND(E13*J13,2)</f>
        <v>0</v>
      </c>
      <c r="L13" s="179">
        <v>21</v>
      </c>
      <c r="M13" s="179">
        <f>G13*(1+L13/100)</f>
        <v>0</v>
      </c>
      <c r="N13" s="179">
        <v>0</v>
      </c>
      <c r="O13" s="179">
        <f>ROUND(E13*N13,2)</f>
        <v>0</v>
      </c>
      <c r="P13" s="179">
        <v>0</v>
      </c>
      <c r="Q13" s="179">
        <f>ROUND(E13*P13,2)</f>
        <v>0</v>
      </c>
      <c r="R13" s="179"/>
      <c r="S13" s="179" t="s">
        <v>183</v>
      </c>
      <c r="T13" s="180" t="s">
        <v>173</v>
      </c>
      <c r="U13" s="159">
        <v>0</v>
      </c>
      <c r="V13" s="159">
        <f>ROUND(E13*U13,2)</f>
        <v>0</v>
      </c>
      <c r="W13" s="159"/>
      <c r="X13" s="159" t="s">
        <v>54</v>
      </c>
      <c r="Y13" s="150"/>
      <c r="Z13" s="150"/>
      <c r="AA13" s="150"/>
      <c r="AB13" s="150"/>
      <c r="AC13" s="150"/>
      <c r="AD13" s="150"/>
      <c r="AE13" s="150"/>
      <c r="AF13" s="150"/>
      <c r="AG13" s="150" t="s">
        <v>174</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161" t="s">
        <v>167</v>
      </c>
      <c r="B14" s="162" t="s">
        <v>137</v>
      </c>
      <c r="C14" s="182" t="s">
        <v>28</v>
      </c>
      <c r="D14" s="163"/>
      <c r="E14" s="164"/>
      <c r="F14" s="165"/>
      <c r="G14" s="165">
        <f>SUMIF(AG15:AG19,"&lt;&gt;NOR",G15:G19)</f>
        <v>0</v>
      </c>
      <c r="H14" s="165"/>
      <c r="I14" s="165">
        <f>SUM(I15:I19)</f>
        <v>0</v>
      </c>
      <c r="J14" s="165"/>
      <c r="K14" s="165">
        <f>SUM(K15:K19)</f>
        <v>0</v>
      </c>
      <c r="L14" s="165"/>
      <c r="M14" s="165">
        <f>SUM(M15:M19)</f>
        <v>0</v>
      </c>
      <c r="N14" s="165"/>
      <c r="O14" s="165">
        <f>SUM(O15:O19)</f>
        <v>0</v>
      </c>
      <c r="P14" s="165"/>
      <c r="Q14" s="165">
        <f>SUM(Q15:Q19)</f>
        <v>0</v>
      </c>
      <c r="R14" s="165"/>
      <c r="S14" s="165"/>
      <c r="T14" s="166"/>
      <c r="U14" s="160"/>
      <c r="V14" s="160">
        <f>SUM(V15:V19)</f>
        <v>0</v>
      </c>
      <c r="W14" s="160"/>
      <c r="X14" s="160"/>
      <c r="AG14" t="s">
        <v>168</v>
      </c>
    </row>
    <row r="15" spans="1:60" ht="22.5" outlineLevel="1" x14ac:dyDescent="0.2">
      <c r="A15" s="174">
        <v>6</v>
      </c>
      <c r="B15" s="175" t="s">
        <v>184</v>
      </c>
      <c r="C15" s="183" t="s">
        <v>185</v>
      </c>
      <c r="D15" s="176" t="s">
        <v>186</v>
      </c>
      <c r="E15" s="177">
        <v>1</v>
      </c>
      <c r="F15" s="178"/>
      <c r="G15" s="179">
        <f>ROUND(E15*F15,2)</f>
        <v>0</v>
      </c>
      <c r="H15" s="178"/>
      <c r="I15" s="179">
        <f>ROUND(E15*H15,2)</f>
        <v>0</v>
      </c>
      <c r="J15" s="178"/>
      <c r="K15" s="179">
        <f>ROUND(E15*J15,2)</f>
        <v>0</v>
      </c>
      <c r="L15" s="179">
        <v>21</v>
      </c>
      <c r="M15" s="179">
        <f>G15*(1+L15/100)</f>
        <v>0</v>
      </c>
      <c r="N15" s="179">
        <v>0</v>
      </c>
      <c r="O15" s="179">
        <f>ROUND(E15*N15,2)</f>
        <v>0</v>
      </c>
      <c r="P15" s="179">
        <v>0</v>
      </c>
      <c r="Q15" s="179">
        <f>ROUND(E15*P15,2)</f>
        <v>0</v>
      </c>
      <c r="R15" s="179"/>
      <c r="S15" s="179" t="s">
        <v>183</v>
      </c>
      <c r="T15" s="180" t="s">
        <v>173</v>
      </c>
      <c r="U15" s="159">
        <v>0</v>
      </c>
      <c r="V15" s="159">
        <f>ROUND(E15*U15,2)</f>
        <v>0</v>
      </c>
      <c r="W15" s="159"/>
      <c r="X15" s="159" t="s">
        <v>187</v>
      </c>
      <c r="Y15" s="150"/>
      <c r="Z15" s="150"/>
      <c r="AA15" s="150"/>
      <c r="AB15" s="150"/>
      <c r="AC15" s="150"/>
      <c r="AD15" s="150"/>
      <c r="AE15" s="150"/>
      <c r="AF15" s="150"/>
      <c r="AG15" s="150" t="s">
        <v>188</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ht="22.5" outlineLevel="1" x14ac:dyDescent="0.2">
      <c r="A16" s="174">
        <v>7</v>
      </c>
      <c r="B16" s="175" t="s">
        <v>189</v>
      </c>
      <c r="C16" s="183" t="s">
        <v>190</v>
      </c>
      <c r="D16" s="176" t="s">
        <v>186</v>
      </c>
      <c r="E16" s="177">
        <v>1</v>
      </c>
      <c r="F16" s="178"/>
      <c r="G16" s="179">
        <f>ROUND(E16*F16,2)</f>
        <v>0</v>
      </c>
      <c r="H16" s="178"/>
      <c r="I16" s="179">
        <f>ROUND(E16*H16,2)</f>
        <v>0</v>
      </c>
      <c r="J16" s="178"/>
      <c r="K16" s="179">
        <f>ROUND(E16*J16,2)</f>
        <v>0</v>
      </c>
      <c r="L16" s="179">
        <v>21</v>
      </c>
      <c r="M16" s="179">
        <f>G16*(1+L16/100)</f>
        <v>0</v>
      </c>
      <c r="N16" s="179">
        <v>0</v>
      </c>
      <c r="O16" s="179">
        <f>ROUND(E16*N16,2)</f>
        <v>0</v>
      </c>
      <c r="P16" s="179">
        <v>0</v>
      </c>
      <c r="Q16" s="179">
        <f>ROUND(E16*P16,2)</f>
        <v>0</v>
      </c>
      <c r="R16" s="179"/>
      <c r="S16" s="179" t="s">
        <v>183</v>
      </c>
      <c r="T16" s="180" t="s">
        <v>173</v>
      </c>
      <c r="U16" s="159">
        <v>0</v>
      </c>
      <c r="V16" s="159">
        <f>ROUND(E16*U16,2)</f>
        <v>0</v>
      </c>
      <c r="W16" s="159"/>
      <c r="X16" s="159" t="s">
        <v>187</v>
      </c>
      <c r="Y16" s="150"/>
      <c r="Z16" s="150"/>
      <c r="AA16" s="150"/>
      <c r="AB16" s="150"/>
      <c r="AC16" s="150"/>
      <c r="AD16" s="150"/>
      <c r="AE16" s="150"/>
      <c r="AF16" s="150"/>
      <c r="AG16" s="150" t="s">
        <v>188</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1" x14ac:dyDescent="0.2">
      <c r="A17" s="174">
        <v>8</v>
      </c>
      <c r="B17" s="175" t="s">
        <v>191</v>
      </c>
      <c r="C17" s="183" t="s">
        <v>192</v>
      </c>
      <c r="D17" s="176" t="s">
        <v>171</v>
      </c>
      <c r="E17" s="177">
        <v>1</v>
      </c>
      <c r="F17" s="178"/>
      <c r="G17" s="179">
        <f>ROUND(E17*F17,2)</f>
        <v>0</v>
      </c>
      <c r="H17" s="178"/>
      <c r="I17" s="179">
        <f>ROUND(E17*H17,2)</f>
        <v>0</v>
      </c>
      <c r="J17" s="178"/>
      <c r="K17" s="179">
        <f>ROUND(E17*J17,2)</f>
        <v>0</v>
      </c>
      <c r="L17" s="179">
        <v>21</v>
      </c>
      <c r="M17" s="179">
        <f>G17*(1+L17/100)</f>
        <v>0</v>
      </c>
      <c r="N17" s="179">
        <v>0</v>
      </c>
      <c r="O17" s="179">
        <f>ROUND(E17*N17,2)</f>
        <v>0</v>
      </c>
      <c r="P17" s="179">
        <v>0</v>
      </c>
      <c r="Q17" s="179">
        <f>ROUND(E17*P17,2)</f>
        <v>0</v>
      </c>
      <c r="R17" s="179"/>
      <c r="S17" s="179" t="s">
        <v>172</v>
      </c>
      <c r="T17" s="180" t="s">
        <v>173</v>
      </c>
      <c r="U17" s="159">
        <v>0</v>
      </c>
      <c r="V17" s="159">
        <f>ROUND(E17*U17,2)</f>
        <v>0</v>
      </c>
      <c r="W17" s="159"/>
      <c r="X17" s="159" t="s">
        <v>54</v>
      </c>
      <c r="Y17" s="150"/>
      <c r="Z17" s="150"/>
      <c r="AA17" s="150"/>
      <c r="AB17" s="150"/>
      <c r="AC17" s="150"/>
      <c r="AD17" s="150"/>
      <c r="AE17" s="150"/>
      <c r="AF17" s="150"/>
      <c r="AG17" s="150" t="s">
        <v>174</v>
      </c>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outlineLevel="1" x14ac:dyDescent="0.2">
      <c r="A18" s="174">
        <v>9</v>
      </c>
      <c r="B18" s="175" t="s">
        <v>193</v>
      </c>
      <c r="C18" s="183" t="s">
        <v>194</v>
      </c>
      <c r="D18" s="176" t="s">
        <v>171</v>
      </c>
      <c r="E18" s="177">
        <v>1</v>
      </c>
      <c r="F18" s="178"/>
      <c r="G18" s="179">
        <f>ROUND(E18*F18,2)</f>
        <v>0</v>
      </c>
      <c r="H18" s="178"/>
      <c r="I18" s="179">
        <f>ROUND(E18*H18,2)</f>
        <v>0</v>
      </c>
      <c r="J18" s="178"/>
      <c r="K18" s="179">
        <f>ROUND(E18*J18,2)</f>
        <v>0</v>
      </c>
      <c r="L18" s="179">
        <v>21</v>
      </c>
      <c r="M18" s="179">
        <f>G18*(1+L18/100)</f>
        <v>0</v>
      </c>
      <c r="N18" s="179">
        <v>0</v>
      </c>
      <c r="O18" s="179">
        <f>ROUND(E18*N18,2)</f>
        <v>0</v>
      </c>
      <c r="P18" s="179">
        <v>0</v>
      </c>
      <c r="Q18" s="179">
        <f>ROUND(E18*P18,2)</f>
        <v>0</v>
      </c>
      <c r="R18" s="179"/>
      <c r="S18" s="179" t="s">
        <v>172</v>
      </c>
      <c r="T18" s="180" t="s">
        <v>173</v>
      </c>
      <c r="U18" s="159">
        <v>0</v>
      </c>
      <c r="V18" s="159">
        <f>ROUND(E18*U18,2)</f>
        <v>0</v>
      </c>
      <c r="W18" s="159"/>
      <c r="X18" s="159" t="s">
        <v>54</v>
      </c>
      <c r="Y18" s="150"/>
      <c r="Z18" s="150"/>
      <c r="AA18" s="150"/>
      <c r="AB18" s="150"/>
      <c r="AC18" s="150"/>
      <c r="AD18" s="150"/>
      <c r="AE18" s="150"/>
      <c r="AF18" s="150"/>
      <c r="AG18" s="150" t="s">
        <v>174</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1" x14ac:dyDescent="0.2">
      <c r="A19" s="167">
        <v>10</v>
      </c>
      <c r="B19" s="168" t="s">
        <v>195</v>
      </c>
      <c r="C19" s="184" t="s">
        <v>196</v>
      </c>
      <c r="D19" s="169" t="s">
        <v>186</v>
      </c>
      <c r="E19" s="170">
        <v>1</v>
      </c>
      <c r="F19" s="171"/>
      <c r="G19" s="172">
        <f>ROUND(E19*F19,2)</f>
        <v>0</v>
      </c>
      <c r="H19" s="171"/>
      <c r="I19" s="172">
        <f>ROUND(E19*H19,2)</f>
        <v>0</v>
      </c>
      <c r="J19" s="171"/>
      <c r="K19" s="172">
        <f>ROUND(E19*J19,2)</f>
        <v>0</v>
      </c>
      <c r="L19" s="172">
        <v>21</v>
      </c>
      <c r="M19" s="172">
        <f>G19*(1+L19/100)</f>
        <v>0</v>
      </c>
      <c r="N19" s="172">
        <v>0</v>
      </c>
      <c r="O19" s="172">
        <f>ROUND(E19*N19,2)</f>
        <v>0</v>
      </c>
      <c r="P19" s="172">
        <v>0</v>
      </c>
      <c r="Q19" s="172">
        <f>ROUND(E19*P19,2)</f>
        <v>0</v>
      </c>
      <c r="R19" s="172"/>
      <c r="S19" s="172" t="s">
        <v>183</v>
      </c>
      <c r="T19" s="173" t="s">
        <v>173</v>
      </c>
      <c r="U19" s="159">
        <v>0</v>
      </c>
      <c r="V19" s="159">
        <f>ROUND(E19*U19,2)</f>
        <v>0</v>
      </c>
      <c r="W19" s="159"/>
      <c r="X19" s="159" t="s">
        <v>54</v>
      </c>
      <c r="Y19" s="150"/>
      <c r="Z19" s="150"/>
      <c r="AA19" s="150"/>
      <c r="AB19" s="150"/>
      <c r="AC19" s="150"/>
      <c r="AD19" s="150"/>
      <c r="AE19" s="150"/>
      <c r="AF19" s="150"/>
      <c r="AG19" s="150" t="s">
        <v>174</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3"/>
      <c r="B20" s="4"/>
      <c r="C20" s="185"/>
      <c r="D20" s="6"/>
      <c r="E20" s="3"/>
      <c r="F20" s="3"/>
      <c r="G20" s="3"/>
      <c r="H20" s="3"/>
      <c r="I20" s="3"/>
      <c r="J20" s="3"/>
      <c r="K20" s="3"/>
      <c r="L20" s="3"/>
      <c r="M20" s="3"/>
      <c r="N20" s="3"/>
      <c r="O20" s="3"/>
      <c r="P20" s="3"/>
      <c r="Q20" s="3"/>
      <c r="R20" s="3"/>
      <c r="S20" s="3"/>
      <c r="T20" s="3"/>
      <c r="U20" s="3"/>
      <c r="V20" s="3"/>
      <c r="W20" s="3"/>
      <c r="X20" s="3"/>
      <c r="AE20">
        <v>15</v>
      </c>
      <c r="AF20">
        <v>21</v>
      </c>
      <c r="AG20" t="s">
        <v>154</v>
      </c>
    </row>
    <row r="21" spans="1:60" x14ac:dyDescent="0.2">
      <c r="A21" s="153"/>
      <c r="B21" s="154" t="s">
        <v>29</v>
      </c>
      <c r="C21" s="186"/>
      <c r="D21" s="155"/>
      <c r="E21" s="156"/>
      <c r="F21" s="156"/>
      <c r="G21" s="181">
        <f>G8+G14</f>
        <v>0</v>
      </c>
      <c r="H21" s="3"/>
      <c r="I21" s="3"/>
      <c r="J21" s="3"/>
      <c r="K21" s="3"/>
      <c r="L21" s="3"/>
      <c r="M21" s="3"/>
      <c r="N21" s="3"/>
      <c r="O21" s="3"/>
      <c r="P21" s="3"/>
      <c r="Q21" s="3"/>
      <c r="R21" s="3"/>
      <c r="S21" s="3"/>
      <c r="T21" s="3"/>
      <c r="U21" s="3"/>
      <c r="V21" s="3"/>
      <c r="W21" s="3"/>
      <c r="X21" s="3"/>
      <c r="AE21">
        <f>SUMIF(L7:L19,AE20,G7:G19)</f>
        <v>0</v>
      </c>
      <c r="AF21">
        <f>SUMIF(L7:L19,AF20,G7:G19)</f>
        <v>0</v>
      </c>
      <c r="AG21" t="s">
        <v>197</v>
      </c>
    </row>
    <row r="22" spans="1:60" x14ac:dyDescent="0.2">
      <c r="C22" s="187"/>
      <c r="D22" s="10"/>
      <c r="AG22" t="s">
        <v>198</v>
      </c>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4">
    <mergeCell ref="A1:G1"/>
    <mergeCell ref="C2:G2"/>
    <mergeCell ref="C3:G3"/>
    <mergeCell ref="C4:G4"/>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124" customWidth="1"/>
    <col min="3" max="3" width="63.28515625" style="124"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9" t="s">
        <v>199</v>
      </c>
      <c r="B1" s="249"/>
      <c r="C1" s="249"/>
      <c r="D1" s="249"/>
      <c r="E1" s="249"/>
      <c r="F1" s="249"/>
      <c r="G1" s="249"/>
      <c r="AG1" t="s">
        <v>139</v>
      </c>
    </row>
    <row r="2" spans="1:60" ht="25.15" customHeight="1" x14ac:dyDescent="0.2">
      <c r="A2" s="142" t="s">
        <v>7</v>
      </c>
      <c r="B2" s="49" t="s">
        <v>43</v>
      </c>
      <c r="C2" s="250" t="s">
        <v>44</v>
      </c>
      <c r="D2" s="251"/>
      <c r="E2" s="251"/>
      <c r="F2" s="251"/>
      <c r="G2" s="252"/>
      <c r="AG2" t="s">
        <v>140</v>
      </c>
    </row>
    <row r="3" spans="1:60" ht="25.15" customHeight="1" x14ac:dyDescent="0.2">
      <c r="A3" s="142" t="s">
        <v>8</v>
      </c>
      <c r="B3" s="49" t="s">
        <v>56</v>
      </c>
      <c r="C3" s="250" t="s">
        <v>57</v>
      </c>
      <c r="D3" s="251"/>
      <c r="E3" s="251"/>
      <c r="F3" s="251"/>
      <c r="G3" s="252"/>
      <c r="AC3" s="124" t="s">
        <v>140</v>
      </c>
      <c r="AG3" t="s">
        <v>144</v>
      </c>
    </row>
    <row r="4" spans="1:60" ht="25.15" customHeight="1" x14ac:dyDescent="0.2">
      <c r="A4" s="143" t="s">
        <v>9</v>
      </c>
      <c r="B4" s="144" t="s">
        <v>53</v>
      </c>
      <c r="C4" s="253" t="s">
        <v>58</v>
      </c>
      <c r="D4" s="254"/>
      <c r="E4" s="254"/>
      <c r="F4" s="254"/>
      <c r="G4" s="255"/>
      <c r="AG4" t="s">
        <v>145</v>
      </c>
    </row>
    <row r="5" spans="1:60" x14ac:dyDescent="0.2">
      <c r="D5" s="10"/>
    </row>
    <row r="6" spans="1:60" ht="38.25" x14ac:dyDescent="0.2">
      <c r="A6" s="146" t="s">
        <v>146</v>
      </c>
      <c r="B6" s="148" t="s">
        <v>147</v>
      </c>
      <c r="C6" s="148" t="s">
        <v>148</v>
      </c>
      <c r="D6" s="147" t="s">
        <v>149</v>
      </c>
      <c r="E6" s="146" t="s">
        <v>150</v>
      </c>
      <c r="F6" s="145" t="s">
        <v>151</v>
      </c>
      <c r="G6" s="146" t="s">
        <v>29</v>
      </c>
      <c r="H6" s="149" t="s">
        <v>30</v>
      </c>
      <c r="I6" s="149" t="s">
        <v>152</v>
      </c>
      <c r="J6" s="149" t="s">
        <v>31</v>
      </c>
      <c r="K6" s="149" t="s">
        <v>153</v>
      </c>
      <c r="L6" s="149" t="s">
        <v>154</v>
      </c>
      <c r="M6" s="149" t="s">
        <v>155</v>
      </c>
      <c r="N6" s="149" t="s">
        <v>156</v>
      </c>
      <c r="O6" s="149" t="s">
        <v>157</v>
      </c>
      <c r="P6" s="149" t="s">
        <v>158</v>
      </c>
      <c r="Q6" s="149" t="s">
        <v>159</v>
      </c>
      <c r="R6" s="149" t="s">
        <v>160</v>
      </c>
      <c r="S6" s="149" t="s">
        <v>161</v>
      </c>
      <c r="T6" s="149" t="s">
        <v>162</v>
      </c>
      <c r="U6" s="149" t="s">
        <v>163</v>
      </c>
      <c r="V6" s="149" t="s">
        <v>164</v>
      </c>
      <c r="W6" s="149" t="s">
        <v>165</v>
      </c>
      <c r="X6" s="149" t="s">
        <v>166</v>
      </c>
    </row>
    <row r="7" spans="1:60" hidden="1" x14ac:dyDescent="0.2">
      <c r="A7" s="3"/>
      <c r="B7" s="4"/>
      <c r="C7" s="4"/>
      <c r="D7" s="6"/>
      <c r="E7" s="151"/>
      <c r="F7" s="152"/>
      <c r="G7" s="152"/>
      <c r="H7" s="152"/>
      <c r="I7" s="152"/>
      <c r="J7" s="152"/>
      <c r="K7" s="152"/>
      <c r="L7" s="152"/>
      <c r="M7" s="152"/>
      <c r="N7" s="152"/>
      <c r="O7" s="152"/>
      <c r="P7" s="152"/>
      <c r="Q7" s="152"/>
      <c r="R7" s="152"/>
      <c r="S7" s="152"/>
      <c r="T7" s="152"/>
      <c r="U7" s="152"/>
      <c r="V7" s="152"/>
      <c r="W7" s="152"/>
      <c r="X7" s="152"/>
    </row>
    <row r="8" spans="1:60" x14ac:dyDescent="0.2">
      <c r="A8" s="161" t="s">
        <v>167</v>
      </c>
      <c r="B8" s="162" t="s">
        <v>109</v>
      </c>
      <c r="C8" s="182" t="s">
        <v>110</v>
      </c>
      <c r="D8" s="163"/>
      <c r="E8" s="164"/>
      <c r="F8" s="165"/>
      <c r="G8" s="165">
        <f>SUMIF(AG9:AG28,"&lt;&gt;NOR",G9:G28)</f>
        <v>0</v>
      </c>
      <c r="H8" s="165"/>
      <c r="I8" s="165">
        <f>SUM(I9:I28)</f>
        <v>0</v>
      </c>
      <c r="J8" s="165"/>
      <c r="K8" s="165">
        <f>SUM(K9:K28)</f>
        <v>0</v>
      </c>
      <c r="L8" s="165"/>
      <c r="M8" s="165">
        <f>SUM(M9:M28)</f>
        <v>0</v>
      </c>
      <c r="N8" s="165"/>
      <c r="O8" s="165">
        <f>SUM(O9:O28)</f>
        <v>72</v>
      </c>
      <c r="P8" s="165"/>
      <c r="Q8" s="165">
        <f>SUM(Q9:Q28)</f>
        <v>0</v>
      </c>
      <c r="R8" s="165"/>
      <c r="S8" s="165"/>
      <c r="T8" s="166"/>
      <c r="U8" s="160"/>
      <c r="V8" s="160">
        <f>SUM(V9:V28)</f>
        <v>29.69</v>
      </c>
      <c r="W8" s="160"/>
      <c r="X8" s="160"/>
      <c r="AG8" t="s">
        <v>168</v>
      </c>
    </row>
    <row r="9" spans="1:60" outlineLevel="1" x14ac:dyDescent="0.2">
      <c r="A9" s="167">
        <v>1</v>
      </c>
      <c r="B9" s="168" t="s">
        <v>200</v>
      </c>
      <c r="C9" s="184" t="s">
        <v>201</v>
      </c>
      <c r="D9" s="169" t="s">
        <v>202</v>
      </c>
      <c r="E9" s="170">
        <v>25</v>
      </c>
      <c r="F9" s="171"/>
      <c r="G9" s="172">
        <f>ROUND(E9*F9,2)</f>
        <v>0</v>
      </c>
      <c r="H9" s="171"/>
      <c r="I9" s="172">
        <f>ROUND(E9*H9,2)</f>
        <v>0</v>
      </c>
      <c r="J9" s="171"/>
      <c r="K9" s="172">
        <f>ROUND(E9*J9,2)</f>
        <v>0</v>
      </c>
      <c r="L9" s="172">
        <v>21</v>
      </c>
      <c r="M9" s="172">
        <f>G9*(1+L9/100)</f>
        <v>0</v>
      </c>
      <c r="N9" s="172">
        <v>0</v>
      </c>
      <c r="O9" s="172">
        <f>ROUND(E9*N9,2)</f>
        <v>0</v>
      </c>
      <c r="P9" s="172">
        <v>0</v>
      </c>
      <c r="Q9" s="172">
        <f>ROUND(E9*P9,2)</f>
        <v>0</v>
      </c>
      <c r="R9" s="172" t="s">
        <v>203</v>
      </c>
      <c r="S9" s="172" t="s">
        <v>172</v>
      </c>
      <c r="T9" s="173" t="s">
        <v>172</v>
      </c>
      <c r="U9" s="159">
        <v>0.1</v>
      </c>
      <c r="V9" s="159">
        <f>ROUND(E9*U9,2)</f>
        <v>2.5</v>
      </c>
      <c r="W9" s="159"/>
      <c r="X9" s="159" t="s">
        <v>187</v>
      </c>
      <c r="Y9" s="150"/>
      <c r="Z9" s="150"/>
      <c r="AA9" s="150"/>
      <c r="AB9" s="150"/>
      <c r="AC9" s="150"/>
      <c r="AD9" s="150"/>
      <c r="AE9" s="150"/>
      <c r="AF9" s="150"/>
      <c r="AG9" s="150" t="s">
        <v>188</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1" x14ac:dyDescent="0.2">
      <c r="A10" s="157"/>
      <c r="B10" s="158"/>
      <c r="C10" s="256" t="s">
        <v>204</v>
      </c>
      <c r="D10" s="257"/>
      <c r="E10" s="257"/>
      <c r="F10" s="257"/>
      <c r="G10" s="257"/>
      <c r="H10" s="159"/>
      <c r="I10" s="159"/>
      <c r="J10" s="159"/>
      <c r="K10" s="159"/>
      <c r="L10" s="159"/>
      <c r="M10" s="159"/>
      <c r="N10" s="159"/>
      <c r="O10" s="159"/>
      <c r="P10" s="159"/>
      <c r="Q10" s="159"/>
      <c r="R10" s="159"/>
      <c r="S10" s="159"/>
      <c r="T10" s="159"/>
      <c r="U10" s="159"/>
      <c r="V10" s="159"/>
      <c r="W10" s="159"/>
      <c r="X10" s="159"/>
      <c r="Y10" s="150"/>
      <c r="Z10" s="150"/>
      <c r="AA10" s="150"/>
      <c r="AB10" s="150"/>
      <c r="AC10" s="150"/>
      <c r="AD10" s="150"/>
      <c r="AE10" s="150"/>
      <c r="AF10" s="150"/>
      <c r="AG10" s="150" t="s">
        <v>205</v>
      </c>
      <c r="AH10" s="150"/>
      <c r="AI10" s="150"/>
      <c r="AJ10" s="150"/>
      <c r="AK10" s="150"/>
      <c r="AL10" s="150"/>
      <c r="AM10" s="150"/>
      <c r="AN10" s="150"/>
      <c r="AO10" s="150"/>
      <c r="AP10" s="150"/>
      <c r="AQ10" s="150"/>
      <c r="AR10" s="150"/>
      <c r="AS10" s="150"/>
      <c r="AT10" s="150"/>
      <c r="AU10" s="150"/>
      <c r="AV10" s="150"/>
      <c r="AW10" s="150"/>
      <c r="AX10" s="150"/>
      <c r="AY10" s="150"/>
      <c r="AZ10" s="150"/>
      <c r="BA10" s="190" t="str">
        <f>C10</f>
        <v>nebo lesní půdy, s vodorovným přemístěním na hromady v místě upotřebení nebo na dočasné či trvalé skládky se složením</v>
      </c>
      <c r="BB10" s="150"/>
      <c r="BC10" s="150"/>
      <c r="BD10" s="150"/>
      <c r="BE10" s="150"/>
      <c r="BF10" s="150"/>
      <c r="BG10" s="150"/>
      <c r="BH10" s="150"/>
    </row>
    <row r="11" spans="1:60" outlineLevel="1" x14ac:dyDescent="0.2">
      <c r="A11" s="157"/>
      <c r="B11" s="158"/>
      <c r="C11" s="191" t="s">
        <v>206</v>
      </c>
      <c r="D11" s="188"/>
      <c r="E11" s="189">
        <v>25</v>
      </c>
      <c r="F11" s="159"/>
      <c r="G11" s="159"/>
      <c r="H11" s="159"/>
      <c r="I11" s="159"/>
      <c r="J11" s="159"/>
      <c r="K11" s="159"/>
      <c r="L11" s="159"/>
      <c r="M11" s="159"/>
      <c r="N11" s="159"/>
      <c r="O11" s="159"/>
      <c r="P11" s="159"/>
      <c r="Q11" s="159"/>
      <c r="R11" s="159"/>
      <c r="S11" s="159"/>
      <c r="T11" s="159"/>
      <c r="U11" s="159"/>
      <c r="V11" s="159"/>
      <c r="W11" s="159"/>
      <c r="X11" s="159"/>
      <c r="Y11" s="150"/>
      <c r="Z11" s="150"/>
      <c r="AA11" s="150"/>
      <c r="AB11" s="150"/>
      <c r="AC11" s="150"/>
      <c r="AD11" s="150"/>
      <c r="AE11" s="150"/>
      <c r="AF11" s="150"/>
      <c r="AG11" s="150" t="s">
        <v>207</v>
      </c>
      <c r="AH11" s="150">
        <v>0</v>
      </c>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ht="56.25" outlineLevel="1" x14ac:dyDescent="0.2">
      <c r="A12" s="167">
        <v>2</v>
      </c>
      <c r="B12" s="168" t="s">
        <v>208</v>
      </c>
      <c r="C12" s="184" t="s">
        <v>209</v>
      </c>
      <c r="D12" s="169" t="s">
        <v>202</v>
      </c>
      <c r="E12" s="170">
        <v>40</v>
      </c>
      <c r="F12" s="171"/>
      <c r="G12" s="172">
        <f>ROUND(E12*F12,2)</f>
        <v>0</v>
      </c>
      <c r="H12" s="171"/>
      <c r="I12" s="172">
        <f>ROUND(E12*H12,2)</f>
        <v>0</v>
      </c>
      <c r="J12" s="171"/>
      <c r="K12" s="172">
        <f>ROUND(E12*J12,2)</f>
        <v>0</v>
      </c>
      <c r="L12" s="172">
        <v>21</v>
      </c>
      <c r="M12" s="172">
        <f>G12*(1+L12/100)</f>
        <v>0</v>
      </c>
      <c r="N12" s="172">
        <v>0</v>
      </c>
      <c r="O12" s="172">
        <f>ROUND(E12*N12,2)</f>
        <v>0</v>
      </c>
      <c r="P12" s="172">
        <v>0</v>
      </c>
      <c r="Q12" s="172">
        <f>ROUND(E12*P12,2)</f>
        <v>0</v>
      </c>
      <c r="R12" s="172" t="s">
        <v>203</v>
      </c>
      <c r="S12" s="172" t="s">
        <v>172</v>
      </c>
      <c r="T12" s="173" t="s">
        <v>172</v>
      </c>
      <c r="U12" s="159">
        <v>8.5999999999999993E-2</v>
      </c>
      <c r="V12" s="159">
        <f>ROUND(E12*U12,2)</f>
        <v>3.44</v>
      </c>
      <c r="W12" s="159"/>
      <c r="X12" s="159" t="s">
        <v>187</v>
      </c>
      <c r="Y12" s="150"/>
      <c r="Z12" s="150"/>
      <c r="AA12" s="150"/>
      <c r="AB12" s="150"/>
      <c r="AC12" s="150"/>
      <c r="AD12" s="150"/>
      <c r="AE12" s="150"/>
      <c r="AF12" s="150"/>
      <c r="AG12" s="150" t="s">
        <v>188</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outlineLevel="1" x14ac:dyDescent="0.2">
      <c r="A13" s="157"/>
      <c r="B13" s="158"/>
      <c r="C13" s="256" t="s">
        <v>210</v>
      </c>
      <c r="D13" s="257"/>
      <c r="E13" s="257"/>
      <c r="F13" s="257"/>
      <c r="G13" s="257"/>
      <c r="H13" s="159"/>
      <c r="I13" s="159"/>
      <c r="J13" s="159"/>
      <c r="K13" s="159"/>
      <c r="L13" s="159"/>
      <c r="M13" s="159"/>
      <c r="N13" s="159"/>
      <c r="O13" s="159"/>
      <c r="P13" s="159"/>
      <c r="Q13" s="159"/>
      <c r="R13" s="159"/>
      <c r="S13" s="159"/>
      <c r="T13" s="159"/>
      <c r="U13" s="159"/>
      <c r="V13" s="159"/>
      <c r="W13" s="159"/>
      <c r="X13" s="159"/>
      <c r="Y13" s="150"/>
      <c r="Z13" s="150"/>
      <c r="AA13" s="150"/>
      <c r="AB13" s="150"/>
      <c r="AC13" s="150"/>
      <c r="AD13" s="150"/>
      <c r="AE13" s="150"/>
      <c r="AF13" s="150"/>
      <c r="AG13" s="150" t="s">
        <v>205</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outlineLevel="1" x14ac:dyDescent="0.2">
      <c r="A14" s="167">
        <v>3</v>
      </c>
      <c r="B14" s="168" t="s">
        <v>211</v>
      </c>
      <c r="C14" s="184" t="s">
        <v>212</v>
      </c>
      <c r="D14" s="169" t="s">
        <v>213</v>
      </c>
      <c r="E14" s="170">
        <v>62</v>
      </c>
      <c r="F14" s="171"/>
      <c r="G14" s="172">
        <f>ROUND(E14*F14,2)</f>
        <v>0</v>
      </c>
      <c r="H14" s="171"/>
      <c r="I14" s="172">
        <f>ROUND(E14*H14,2)</f>
        <v>0</v>
      </c>
      <c r="J14" s="171"/>
      <c r="K14" s="172">
        <f>ROUND(E14*J14,2)</f>
        <v>0</v>
      </c>
      <c r="L14" s="172">
        <v>21</v>
      </c>
      <c r="M14" s="172">
        <f>G14*(1+L14/100)</f>
        <v>0</v>
      </c>
      <c r="N14" s="172">
        <v>0</v>
      </c>
      <c r="O14" s="172">
        <f>ROUND(E14*N14,2)</f>
        <v>0</v>
      </c>
      <c r="P14" s="172">
        <v>0</v>
      </c>
      <c r="Q14" s="172">
        <f>ROUND(E14*P14,2)</f>
        <v>0</v>
      </c>
      <c r="R14" s="172" t="s">
        <v>214</v>
      </c>
      <c r="S14" s="172" t="s">
        <v>172</v>
      </c>
      <c r="T14" s="173" t="s">
        <v>172</v>
      </c>
      <c r="U14" s="159">
        <v>0.06</v>
      </c>
      <c r="V14" s="159">
        <f>ROUND(E14*U14,2)</f>
        <v>3.72</v>
      </c>
      <c r="W14" s="159"/>
      <c r="X14" s="159" t="s">
        <v>187</v>
      </c>
      <c r="Y14" s="150"/>
      <c r="Z14" s="150"/>
      <c r="AA14" s="150"/>
      <c r="AB14" s="150"/>
      <c r="AC14" s="150"/>
      <c r="AD14" s="150"/>
      <c r="AE14" s="150"/>
      <c r="AF14" s="150"/>
      <c r="AG14" s="150" t="s">
        <v>215</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outlineLevel="1" x14ac:dyDescent="0.2">
      <c r="A15" s="157"/>
      <c r="B15" s="158"/>
      <c r="C15" s="256" t="s">
        <v>216</v>
      </c>
      <c r="D15" s="257"/>
      <c r="E15" s="257"/>
      <c r="F15" s="257"/>
      <c r="G15" s="257"/>
      <c r="H15" s="159"/>
      <c r="I15" s="159"/>
      <c r="J15" s="159"/>
      <c r="K15" s="159"/>
      <c r="L15" s="159"/>
      <c r="M15" s="159"/>
      <c r="N15" s="159"/>
      <c r="O15" s="159"/>
      <c r="P15" s="159"/>
      <c r="Q15" s="159"/>
      <c r="R15" s="159"/>
      <c r="S15" s="159"/>
      <c r="T15" s="159"/>
      <c r="U15" s="159"/>
      <c r="V15" s="159"/>
      <c r="W15" s="159"/>
      <c r="X15" s="159"/>
      <c r="Y15" s="150"/>
      <c r="Z15" s="150"/>
      <c r="AA15" s="150"/>
      <c r="AB15" s="150"/>
      <c r="AC15" s="150"/>
      <c r="AD15" s="150"/>
      <c r="AE15" s="150"/>
      <c r="AF15" s="150"/>
      <c r="AG15" s="150" t="s">
        <v>205</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outlineLevel="1" x14ac:dyDescent="0.2">
      <c r="A16" s="167">
        <v>4</v>
      </c>
      <c r="B16" s="168" t="s">
        <v>217</v>
      </c>
      <c r="C16" s="184" t="s">
        <v>218</v>
      </c>
      <c r="D16" s="169" t="s">
        <v>213</v>
      </c>
      <c r="E16" s="170">
        <v>65</v>
      </c>
      <c r="F16" s="171"/>
      <c r="G16" s="172">
        <f>ROUND(E16*F16,2)</f>
        <v>0</v>
      </c>
      <c r="H16" s="171"/>
      <c r="I16" s="172">
        <f>ROUND(E16*H16,2)</f>
        <v>0</v>
      </c>
      <c r="J16" s="171"/>
      <c r="K16" s="172">
        <f>ROUND(E16*J16,2)</f>
        <v>0</v>
      </c>
      <c r="L16" s="172">
        <v>21</v>
      </c>
      <c r="M16" s="172">
        <f>G16*(1+L16/100)</f>
        <v>0</v>
      </c>
      <c r="N16" s="172">
        <v>0</v>
      </c>
      <c r="O16" s="172">
        <f>ROUND(E16*N16,2)</f>
        <v>0</v>
      </c>
      <c r="P16" s="172">
        <v>0</v>
      </c>
      <c r="Q16" s="172">
        <f>ROUND(E16*P16,2)</f>
        <v>0</v>
      </c>
      <c r="R16" s="172" t="s">
        <v>203</v>
      </c>
      <c r="S16" s="172" t="s">
        <v>172</v>
      </c>
      <c r="T16" s="173" t="s">
        <v>172</v>
      </c>
      <c r="U16" s="159">
        <v>0.02</v>
      </c>
      <c r="V16" s="159">
        <f>ROUND(E16*U16,2)</f>
        <v>1.3</v>
      </c>
      <c r="W16" s="159"/>
      <c r="X16" s="159" t="s">
        <v>187</v>
      </c>
      <c r="Y16" s="150"/>
      <c r="Z16" s="150"/>
      <c r="AA16" s="150"/>
      <c r="AB16" s="150"/>
      <c r="AC16" s="150"/>
      <c r="AD16" s="150"/>
      <c r="AE16" s="150"/>
      <c r="AF16" s="150"/>
      <c r="AG16" s="150" t="s">
        <v>188</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1" x14ac:dyDescent="0.2">
      <c r="A17" s="157"/>
      <c r="B17" s="158"/>
      <c r="C17" s="256" t="s">
        <v>219</v>
      </c>
      <c r="D17" s="257"/>
      <c r="E17" s="257"/>
      <c r="F17" s="257"/>
      <c r="G17" s="257"/>
      <c r="H17" s="159"/>
      <c r="I17" s="159"/>
      <c r="J17" s="159"/>
      <c r="K17" s="159"/>
      <c r="L17" s="159"/>
      <c r="M17" s="159"/>
      <c r="N17" s="159"/>
      <c r="O17" s="159"/>
      <c r="P17" s="159"/>
      <c r="Q17" s="159"/>
      <c r="R17" s="159"/>
      <c r="S17" s="159"/>
      <c r="T17" s="159"/>
      <c r="U17" s="159"/>
      <c r="V17" s="159"/>
      <c r="W17" s="159"/>
      <c r="X17" s="159"/>
      <c r="Y17" s="150"/>
      <c r="Z17" s="150"/>
      <c r="AA17" s="150"/>
      <c r="AB17" s="150"/>
      <c r="AC17" s="150"/>
      <c r="AD17" s="150"/>
      <c r="AE17" s="150"/>
      <c r="AF17" s="150"/>
      <c r="AG17" s="150" t="s">
        <v>205</v>
      </c>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ht="22.5" outlineLevel="1" x14ac:dyDescent="0.2">
      <c r="A18" s="167">
        <v>5</v>
      </c>
      <c r="B18" s="168" t="s">
        <v>220</v>
      </c>
      <c r="C18" s="184" t="s">
        <v>221</v>
      </c>
      <c r="D18" s="169" t="s">
        <v>213</v>
      </c>
      <c r="E18" s="170">
        <v>62</v>
      </c>
      <c r="F18" s="171"/>
      <c r="G18" s="172">
        <f>ROUND(E18*F18,2)</f>
        <v>0</v>
      </c>
      <c r="H18" s="171"/>
      <c r="I18" s="172">
        <f>ROUND(E18*H18,2)</f>
        <v>0</v>
      </c>
      <c r="J18" s="171"/>
      <c r="K18" s="172">
        <f>ROUND(E18*J18,2)</f>
        <v>0</v>
      </c>
      <c r="L18" s="172">
        <v>21</v>
      </c>
      <c r="M18" s="172">
        <f>G18*(1+L18/100)</f>
        <v>0</v>
      </c>
      <c r="N18" s="172">
        <v>0</v>
      </c>
      <c r="O18" s="172">
        <f>ROUND(E18*N18,2)</f>
        <v>0</v>
      </c>
      <c r="P18" s="172">
        <v>0</v>
      </c>
      <c r="Q18" s="172">
        <f>ROUND(E18*P18,2)</f>
        <v>0</v>
      </c>
      <c r="R18" s="172" t="s">
        <v>203</v>
      </c>
      <c r="S18" s="172" t="s">
        <v>172</v>
      </c>
      <c r="T18" s="173" t="s">
        <v>172</v>
      </c>
      <c r="U18" s="159">
        <v>0.254</v>
      </c>
      <c r="V18" s="159">
        <f>ROUND(E18*U18,2)</f>
        <v>15.75</v>
      </c>
      <c r="W18" s="159"/>
      <c r="X18" s="159" t="s">
        <v>187</v>
      </c>
      <c r="Y18" s="150"/>
      <c r="Z18" s="150"/>
      <c r="AA18" s="150"/>
      <c r="AB18" s="150"/>
      <c r="AC18" s="150"/>
      <c r="AD18" s="150"/>
      <c r="AE18" s="150"/>
      <c r="AF18" s="150"/>
      <c r="AG18" s="150" t="s">
        <v>188</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ht="22.5" outlineLevel="1" x14ac:dyDescent="0.2">
      <c r="A19" s="157"/>
      <c r="B19" s="158"/>
      <c r="C19" s="256" t="s">
        <v>222</v>
      </c>
      <c r="D19" s="257"/>
      <c r="E19" s="257"/>
      <c r="F19" s="257"/>
      <c r="G19" s="257"/>
      <c r="H19" s="159"/>
      <c r="I19" s="159"/>
      <c r="J19" s="159"/>
      <c r="K19" s="159"/>
      <c r="L19" s="159"/>
      <c r="M19" s="159"/>
      <c r="N19" s="159"/>
      <c r="O19" s="159"/>
      <c r="P19" s="159"/>
      <c r="Q19" s="159"/>
      <c r="R19" s="159"/>
      <c r="S19" s="159"/>
      <c r="T19" s="159"/>
      <c r="U19" s="159"/>
      <c r="V19" s="159"/>
      <c r="W19" s="159"/>
      <c r="X19" s="159"/>
      <c r="Y19" s="150"/>
      <c r="Z19" s="150"/>
      <c r="AA19" s="150"/>
      <c r="AB19" s="150"/>
      <c r="AC19" s="150"/>
      <c r="AD19" s="150"/>
      <c r="AE19" s="150"/>
      <c r="AF19" s="150"/>
      <c r="AG19" s="150" t="s">
        <v>205</v>
      </c>
      <c r="AH19" s="150"/>
      <c r="AI19" s="150"/>
      <c r="AJ19" s="150"/>
      <c r="AK19" s="150"/>
      <c r="AL19" s="150"/>
      <c r="AM19" s="150"/>
      <c r="AN19" s="150"/>
      <c r="AO19" s="150"/>
      <c r="AP19" s="150"/>
      <c r="AQ19" s="150"/>
      <c r="AR19" s="150"/>
      <c r="AS19" s="150"/>
      <c r="AT19" s="150"/>
      <c r="AU19" s="150"/>
      <c r="AV19" s="150"/>
      <c r="AW19" s="150"/>
      <c r="AX19" s="150"/>
      <c r="AY19" s="150"/>
      <c r="AZ19" s="150"/>
      <c r="BA19" s="190" t="str">
        <f>C19</f>
        <v>s případným nutným přemístěním hromad nebo dočasných skládek na místo potřeby ze vzdálenosti do 30 m, v rovině nebo ve svahu do 1 : 5,</v>
      </c>
      <c r="BB19" s="150"/>
      <c r="BC19" s="150"/>
      <c r="BD19" s="150"/>
      <c r="BE19" s="150"/>
      <c r="BF19" s="150"/>
      <c r="BG19" s="150"/>
      <c r="BH19" s="150"/>
    </row>
    <row r="20" spans="1:60" outlineLevel="1" x14ac:dyDescent="0.2">
      <c r="A20" s="167">
        <v>6</v>
      </c>
      <c r="B20" s="168" t="s">
        <v>223</v>
      </c>
      <c r="C20" s="184" t="s">
        <v>224</v>
      </c>
      <c r="D20" s="169" t="s">
        <v>213</v>
      </c>
      <c r="E20" s="170">
        <v>186</v>
      </c>
      <c r="F20" s="171"/>
      <c r="G20" s="172">
        <f>ROUND(E20*F20,2)</f>
        <v>0</v>
      </c>
      <c r="H20" s="171"/>
      <c r="I20" s="172">
        <f>ROUND(E20*H20,2)</f>
        <v>0</v>
      </c>
      <c r="J20" s="171"/>
      <c r="K20" s="172">
        <f>ROUND(E20*J20,2)</f>
        <v>0</v>
      </c>
      <c r="L20" s="172">
        <v>21</v>
      </c>
      <c r="M20" s="172">
        <f>G20*(1+L20/100)</f>
        <v>0</v>
      </c>
      <c r="N20" s="172">
        <v>0</v>
      </c>
      <c r="O20" s="172">
        <f>ROUND(E20*N20,2)</f>
        <v>0</v>
      </c>
      <c r="P20" s="172">
        <v>0</v>
      </c>
      <c r="Q20" s="172">
        <f>ROUND(E20*P20,2)</f>
        <v>0</v>
      </c>
      <c r="R20" s="172" t="s">
        <v>214</v>
      </c>
      <c r="S20" s="172" t="s">
        <v>172</v>
      </c>
      <c r="T20" s="173" t="s">
        <v>172</v>
      </c>
      <c r="U20" s="159">
        <v>0</v>
      </c>
      <c r="V20" s="159">
        <f>ROUND(E20*U20,2)</f>
        <v>0</v>
      </c>
      <c r="W20" s="159"/>
      <c r="X20" s="159" t="s">
        <v>187</v>
      </c>
      <c r="Y20" s="150"/>
      <c r="Z20" s="150"/>
      <c r="AA20" s="150"/>
      <c r="AB20" s="150"/>
      <c r="AC20" s="150"/>
      <c r="AD20" s="150"/>
      <c r="AE20" s="150"/>
      <c r="AF20" s="150"/>
      <c r="AG20" s="150" t="s">
        <v>215</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outlineLevel="1" x14ac:dyDescent="0.2">
      <c r="A21" s="157"/>
      <c r="B21" s="158"/>
      <c r="C21" s="191" t="s">
        <v>225</v>
      </c>
      <c r="D21" s="188"/>
      <c r="E21" s="189">
        <v>186</v>
      </c>
      <c r="F21" s="159"/>
      <c r="G21" s="159"/>
      <c r="H21" s="159"/>
      <c r="I21" s="159"/>
      <c r="J21" s="159"/>
      <c r="K21" s="159"/>
      <c r="L21" s="159"/>
      <c r="M21" s="159"/>
      <c r="N21" s="159"/>
      <c r="O21" s="159"/>
      <c r="P21" s="159"/>
      <c r="Q21" s="159"/>
      <c r="R21" s="159"/>
      <c r="S21" s="159"/>
      <c r="T21" s="159"/>
      <c r="U21" s="159"/>
      <c r="V21" s="159"/>
      <c r="W21" s="159"/>
      <c r="X21" s="159"/>
      <c r="Y21" s="150"/>
      <c r="Z21" s="150"/>
      <c r="AA21" s="150"/>
      <c r="AB21" s="150"/>
      <c r="AC21" s="150"/>
      <c r="AD21" s="150"/>
      <c r="AE21" s="150"/>
      <c r="AF21" s="150"/>
      <c r="AG21" s="150" t="s">
        <v>207</v>
      </c>
      <c r="AH21" s="150">
        <v>0</v>
      </c>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outlineLevel="1" x14ac:dyDescent="0.2">
      <c r="A22" s="174">
        <v>7</v>
      </c>
      <c r="B22" s="175" t="s">
        <v>226</v>
      </c>
      <c r="C22" s="183" t="s">
        <v>227</v>
      </c>
      <c r="D22" s="176" t="s">
        <v>213</v>
      </c>
      <c r="E22" s="177">
        <v>186</v>
      </c>
      <c r="F22" s="178"/>
      <c r="G22" s="179">
        <f>ROUND(E22*F22,2)</f>
        <v>0</v>
      </c>
      <c r="H22" s="178"/>
      <c r="I22" s="179">
        <f>ROUND(E22*H22,2)</f>
        <v>0</v>
      </c>
      <c r="J22" s="178"/>
      <c r="K22" s="179">
        <f>ROUND(E22*J22,2)</f>
        <v>0</v>
      </c>
      <c r="L22" s="179">
        <v>21</v>
      </c>
      <c r="M22" s="179">
        <f>G22*(1+L22/100)</f>
        <v>0</v>
      </c>
      <c r="N22" s="179">
        <v>0</v>
      </c>
      <c r="O22" s="179">
        <f>ROUND(E22*N22,2)</f>
        <v>0</v>
      </c>
      <c r="P22" s="179">
        <v>0</v>
      </c>
      <c r="Q22" s="179">
        <f>ROUND(E22*P22,2)</f>
        <v>0</v>
      </c>
      <c r="R22" s="179" t="s">
        <v>214</v>
      </c>
      <c r="S22" s="179" t="s">
        <v>172</v>
      </c>
      <c r="T22" s="180" t="s">
        <v>172</v>
      </c>
      <c r="U22" s="159">
        <v>1E-3</v>
      </c>
      <c r="V22" s="159">
        <f>ROUND(E22*U22,2)</f>
        <v>0.19</v>
      </c>
      <c r="W22" s="159"/>
      <c r="X22" s="159" t="s">
        <v>187</v>
      </c>
      <c r="Y22" s="150"/>
      <c r="Z22" s="150"/>
      <c r="AA22" s="150"/>
      <c r="AB22" s="150"/>
      <c r="AC22" s="150"/>
      <c r="AD22" s="150"/>
      <c r="AE22" s="150"/>
      <c r="AF22" s="150"/>
      <c r="AG22" s="150" t="s">
        <v>188</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outlineLevel="1" x14ac:dyDescent="0.2">
      <c r="A23" s="174">
        <v>8</v>
      </c>
      <c r="B23" s="175" t="s">
        <v>228</v>
      </c>
      <c r="C23" s="183" t="s">
        <v>229</v>
      </c>
      <c r="D23" s="176" t="s">
        <v>213</v>
      </c>
      <c r="E23" s="177">
        <v>186</v>
      </c>
      <c r="F23" s="178"/>
      <c r="G23" s="179">
        <f>ROUND(E23*F23,2)</f>
        <v>0</v>
      </c>
      <c r="H23" s="178"/>
      <c r="I23" s="179">
        <f>ROUND(E23*H23,2)</f>
        <v>0</v>
      </c>
      <c r="J23" s="178"/>
      <c r="K23" s="179">
        <f>ROUND(E23*J23,2)</f>
        <v>0</v>
      </c>
      <c r="L23" s="179">
        <v>21</v>
      </c>
      <c r="M23" s="179">
        <f>G23*(1+L23/100)</f>
        <v>0</v>
      </c>
      <c r="N23" s="179">
        <v>0</v>
      </c>
      <c r="O23" s="179">
        <f>ROUND(E23*N23,2)</f>
        <v>0</v>
      </c>
      <c r="P23" s="179">
        <v>0</v>
      </c>
      <c r="Q23" s="179">
        <f>ROUND(E23*P23,2)</f>
        <v>0</v>
      </c>
      <c r="R23" s="179" t="s">
        <v>214</v>
      </c>
      <c r="S23" s="179" t="s">
        <v>172</v>
      </c>
      <c r="T23" s="180" t="s">
        <v>172</v>
      </c>
      <c r="U23" s="159">
        <v>0</v>
      </c>
      <c r="V23" s="159">
        <f>ROUND(E23*U23,2)</f>
        <v>0</v>
      </c>
      <c r="W23" s="159"/>
      <c r="X23" s="159" t="s">
        <v>187</v>
      </c>
      <c r="Y23" s="150"/>
      <c r="Z23" s="150"/>
      <c r="AA23" s="150"/>
      <c r="AB23" s="150"/>
      <c r="AC23" s="150"/>
      <c r="AD23" s="150"/>
      <c r="AE23" s="150"/>
      <c r="AF23" s="150"/>
      <c r="AG23" s="150" t="s">
        <v>215</v>
      </c>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1" x14ac:dyDescent="0.2">
      <c r="A24" s="174">
        <v>9</v>
      </c>
      <c r="B24" s="175" t="s">
        <v>230</v>
      </c>
      <c r="C24" s="183" t="s">
        <v>231</v>
      </c>
      <c r="D24" s="176" t="s">
        <v>213</v>
      </c>
      <c r="E24" s="177">
        <v>186</v>
      </c>
      <c r="F24" s="178"/>
      <c r="G24" s="179">
        <f>ROUND(E24*F24,2)</f>
        <v>0</v>
      </c>
      <c r="H24" s="178"/>
      <c r="I24" s="179">
        <f>ROUND(E24*H24,2)</f>
        <v>0</v>
      </c>
      <c r="J24" s="178"/>
      <c r="K24" s="179">
        <f>ROUND(E24*J24,2)</f>
        <v>0</v>
      </c>
      <c r="L24" s="179">
        <v>21</v>
      </c>
      <c r="M24" s="179">
        <f>G24*(1+L24/100)</f>
        <v>0</v>
      </c>
      <c r="N24" s="179">
        <v>0</v>
      </c>
      <c r="O24" s="179">
        <f>ROUND(E24*N24,2)</f>
        <v>0</v>
      </c>
      <c r="P24" s="179">
        <v>0</v>
      </c>
      <c r="Q24" s="179">
        <f>ROUND(E24*P24,2)</f>
        <v>0</v>
      </c>
      <c r="R24" s="179" t="s">
        <v>214</v>
      </c>
      <c r="S24" s="179" t="s">
        <v>172</v>
      </c>
      <c r="T24" s="180" t="s">
        <v>172</v>
      </c>
      <c r="U24" s="159">
        <v>1.4999999999999999E-2</v>
      </c>
      <c r="V24" s="159">
        <f>ROUND(E24*U24,2)</f>
        <v>2.79</v>
      </c>
      <c r="W24" s="159"/>
      <c r="X24" s="159" t="s">
        <v>187</v>
      </c>
      <c r="Y24" s="150"/>
      <c r="Z24" s="150"/>
      <c r="AA24" s="150"/>
      <c r="AB24" s="150"/>
      <c r="AC24" s="150"/>
      <c r="AD24" s="150"/>
      <c r="AE24" s="150"/>
      <c r="AF24" s="150"/>
      <c r="AG24" s="150" t="s">
        <v>188</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outlineLevel="1" x14ac:dyDescent="0.2">
      <c r="A25" s="167">
        <v>10</v>
      </c>
      <c r="B25" s="168" t="s">
        <v>232</v>
      </c>
      <c r="C25" s="184" t="s">
        <v>233</v>
      </c>
      <c r="D25" s="169" t="s">
        <v>234</v>
      </c>
      <c r="E25" s="170">
        <v>1.86</v>
      </c>
      <c r="F25" s="171"/>
      <c r="G25" s="172">
        <f>ROUND(E25*F25,2)</f>
        <v>0</v>
      </c>
      <c r="H25" s="171"/>
      <c r="I25" s="172">
        <f>ROUND(E25*H25,2)</f>
        <v>0</v>
      </c>
      <c r="J25" s="171"/>
      <c r="K25" s="172">
        <f>ROUND(E25*J25,2)</f>
        <v>0</v>
      </c>
      <c r="L25" s="172">
        <v>21</v>
      </c>
      <c r="M25" s="172">
        <f>G25*(1+L25/100)</f>
        <v>0</v>
      </c>
      <c r="N25" s="172">
        <v>1E-3</v>
      </c>
      <c r="O25" s="172">
        <f>ROUND(E25*N25,2)</f>
        <v>0</v>
      </c>
      <c r="P25" s="172">
        <v>0</v>
      </c>
      <c r="Q25" s="172">
        <f>ROUND(E25*P25,2)</f>
        <v>0</v>
      </c>
      <c r="R25" s="172" t="s">
        <v>235</v>
      </c>
      <c r="S25" s="172" t="s">
        <v>172</v>
      </c>
      <c r="T25" s="173" t="s">
        <v>172</v>
      </c>
      <c r="U25" s="159">
        <v>0</v>
      </c>
      <c r="V25" s="159">
        <f>ROUND(E25*U25,2)</f>
        <v>0</v>
      </c>
      <c r="W25" s="159"/>
      <c r="X25" s="159" t="s">
        <v>236</v>
      </c>
      <c r="Y25" s="150"/>
      <c r="Z25" s="150"/>
      <c r="AA25" s="150"/>
      <c r="AB25" s="150"/>
      <c r="AC25" s="150"/>
      <c r="AD25" s="150"/>
      <c r="AE25" s="150"/>
      <c r="AF25" s="150"/>
      <c r="AG25" s="150" t="s">
        <v>237</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outlineLevel="1" x14ac:dyDescent="0.2">
      <c r="A26" s="157"/>
      <c r="B26" s="158"/>
      <c r="C26" s="191" t="s">
        <v>238</v>
      </c>
      <c r="D26" s="188"/>
      <c r="E26" s="189">
        <v>1.86</v>
      </c>
      <c r="F26" s="159"/>
      <c r="G26" s="159"/>
      <c r="H26" s="159"/>
      <c r="I26" s="159"/>
      <c r="J26" s="159"/>
      <c r="K26" s="159"/>
      <c r="L26" s="159"/>
      <c r="M26" s="159"/>
      <c r="N26" s="159"/>
      <c r="O26" s="159"/>
      <c r="P26" s="159"/>
      <c r="Q26" s="159"/>
      <c r="R26" s="159"/>
      <c r="S26" s="159"/>
      <c r="T26" s="159"/>
      <c r="U26" s="159"/>
      <c r="V26" s="159"/>
      <c r="W26" s="159"/>
      <c r="X26" s="159"/>
      <c r="Y26" s="150"/>
      <c r="Z26" s="150"/>
      <c r="AA26" s="150"/>
      <c r="AB26" s="150"/>
      <c r="AC26" s="150"/>
      <c r="AD26" s="150"/>
      <c r="AE26" s="150"/>
      <c r="AF26" s="150"/>
      <c r="AG26" s="150" t="s">
        <v>207</v>
      </c>
      <c r="AH26" s="150">
        <v>0</v>
      </c>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outlineLevel="1" x14ac:dyDescent="0.2">
      <c r="A27" s="167">
        <v>11</v>
      </c>
      <c r="B27" s="168" t="s">
        <v>239</v>
      </c>
      <c r="C27" s="184" t="s">
        <v>240</v>
      </c>
      <c r="D27" s="169" t="s">
        <v>241</v>
      </c>
      <c r="E27" s="170">
        <v>72</v>
      </c>
      <c r="F27" s="171"/>
      <c r="G27" s="172">
        <f>ROUND(E27*F27,2)</f>
        <v>0</v>
      </c>
      <c r="H27" s="171"/>
      <c r="I27" s="172">
        <f>ROUND(E27*H27,2)</f>
        <v>0</v>
      </c>
      <c r="J27" s="171"/>
      <c r="K27" s="172">
        <f>ROUND(E27*J27,2)</f>
        <v>0</v>
      </c>
      <c r="L27" s="172">
        <v>21</v>
      </c>
      <c r="M27" s="172">
        <f>G27*(1+L27/100)</f>
        <v>0</v>
      </c>
      <c r="N27" s="172">
        <v>1</v>
      </c>
      <c r="O27" s="172">
        <f>ROUND(E27*N27,2)</f>
        <v>72</v>
      </c>
      <c r="P27" s="172">
        <v>0</v>
      </c>
      <c r="Q27" s="172">
        <f>ROUND(E27*P27,2)</f>
        <v>0</v>
      </c>
      <c r="R27" s="172"/>
      <c r="S27" s="172" t="s">
        <v>183</v>
      </c>
      <c r="T27" s="173" t="s">
        <v>172</v>
      </c>
      <c r="U27" s="159">
        <v>0</v>
      </c>
      <c r="V27" s="159">
        <f>ROUND(E27*U27,2)</f>
        <v>0</v>
      </c>
      <c r="W27" s="159"/>
      <c r="X27" s="159" t="s">
        <v>236</v>
      </c>
      <c r="Y27" s="150"/>
      <c r="Z27" s="150"/>
      <c r="AA27" s="150"/>
      <c r="AB27" s="150"/>
      <c r="AC27" s="150"/>
      <c r="AD27" s="150"/>
      <c r="AE27" s="150"/>
      <c r="AF27" s="150"/>
      <c r="AG27" s="150" t="s">
        <v>237</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1" x14ac:dyDescent="0.2">
      <c r="A28" s="157"/>
      <c r="B28" s="158"/>
      <c r="C28" s="191" t="s">
        <v>242</v>
      </c>
      <c r="D28" s="188"/>
      <c r="E28" s="189">
        <v>72</v>
      </c>
      <c r="F28" s="159"/>
      <c r="G28" s="159"/>
      <c r="H28" s="159"/>
      <c r="I28" s="159"/>
      <c r="J28" s="159"/>
      <c r="K28" s="159"/>
      <c r="L28" s="159"/>
      <c r="M28" s="159"/>
      <c r="N28" s="159"/>
      <c r="O28" s="159"/>
      <c r="P28" s="159"/>
      <c r="Q28" s="159"/>
      <c r="R28" s="159"/>
      <c r="S28" s="159"/>
      <c r="T28" s="159"/>
      <c r="U28" s="159"/>
      <c r="V28" s="159"/>
      <c r="W28" s="159"/>
      <c r="X28" s="159"/>
      <c r="Y28" s="150"/>
      <c r="Z28" s="150"/>
      <c r="AA28" s="150"/>
      <c r="AB28" s="150"/>
      <c r="AC28" s="150"/>
      <c r="AD28" s="150"/>
      <c r="AE28" s="150"/>
      <c r="AF28" s="150"/>
      <c r="AG28" s="150" t="s">
        <v>207</v>
      </c>
      <c r="AH28" s="150">
        <v>0</v>
      </c>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x14ac:dyDescent="0.2">
      <c r="A29" s="161" t="s">
        <v>167</v>
      </c>
      <c r="B29" s="162" t="s">
        <v>111</v>
      </c>
      <c r="C29" s="182" t="s">
        <v>112</v>
      </c>
      <c r="D29" s="163"/>
      <c r="E29" s="164"/>
      <c r="F29" s="165"/>
      <c r="G29" s="165">
        <f>SUMIF(AG30:AG64,"&lt;&gt;NOR",G30:G64)</f>
        <v>0</v>
      </c>
      <c r="H29" s="165"/>
      <c r="I29" s="165">
        <f>SUM(I30:I64)</f>
        <v>0</v>
      </c>
      <c r="J29" s="165"/>
      <c r="K29" s="165">
        <f>SUM(K30:K64)</f>
        <v>0</v>
      </c>
      <c r="L29" s="165"/>
      <c r="M29" s="165">
        <f>SUM(M30:M64)</f>
        <v>0</v>
      </c>
      <c r="N29" s="165"/>
      <c r="O29" s="165">
        <f>SUM(O30:O64)</f>
        <v>14.75</v>
      </c>
      <c r="P29" s="165"/>
      <c r="Q29" s="165">
        <f>SUM(Q30:Q64)</f>
        <v>0</v>
      </c>
      <c r="R29" s="165"/>
      <c r="S29" s="165"/>
      <c r="T29" s="166"/>
      <c r="U29" s="160"/>
      <c r="V29" s="160">
        <f>SUM(V30:V64)</f>
        <v>13.390000000000002</v>
      </c>
      <c r="W29" s="160"/>
      <c r="X29" s="160"/>
      <c r="AG29" t="s">
        <v>168</v>
      </c>
    </row>
    <row r="30" spans="1:60" outlineLevel="1" x14ac:dyDescent="0.2">
      <c r="A30" s="167">
        <v>12</v>
      </c>
      <c r="B30" s="168" t="s">
        <v>243</v>
      </c>
      <c r="C30" s="184" t="s">
        <v>244</v>
      </c>
      <c r="D30" s="169" t="s">
        <v>202</v>
      </c>
      <c r="E30" s="170">
        <v>7.875</v>
      </c>
      <c r="F30" s="171"/>
      <c r="G30" s="172">
        <f>ROUND(E30*F30,2)</f>
        <v>0</v>
      </c>
      <c r="H30" s="171"/>
      <c r="I30" s="172">
        <f>ROUND(E30*H30,2)</f>
        <v>0</v>
      </c>
      <c r="J30" s="171"/>
      <c r="K30" s="172">
        <f>ROUND(E30*J30,2)</f>
        <v>0</v>
      </c>
      <c r="L30" s="172">
        <v>21</v>
      </c>
      <c r="M30" s="172">
        <f>G30*(1+L30/100)</f>
        <v>0</v>
      </c>
      <c r="N30" s="172">
        <v>0</v>
      </c>
      <c r="O30" s="172">
        <f>ROUND(E30*N30,2)</f>
        <v>0</v>
      </c>
      <c r="P30" s="172">
        <v>0</v>
      </c>
      <c r="Q30" s="172">
        <f>ROUND(E30*P30,2)</f>
        <v>0</v>
      </c>
      <c r="R30" s="172" t="s">
        <v>203</v>
      </c>
      <c r="S30" s="172" t="s">
        <v>172</v>
      </c>
      <c r="T30" s="173" t="s">
        <v>172</v>
      </c>
      <c r="U30" s="159">
        <v>0.22</v>
      </c>
      <c r="V30" s="159">
        <f>ROUND(E30*U30,2)</f>
        <v>1.73</v>
      </c>
      <c r="W30" s="159"/>
      <c r="X30" s="159" t="s">
        <v>187</v>
      </c>
      <c r="Y30" s="150"/>
      <c r="Z30" s="150"/>
      <c r="AA30" s="150"/>
      <c r="AB30" s="150"/>
      <c r="AC30" s="150"/>
      <c r="AD30" s="150"/>
      <c r="AE30" s="150"/>
      <c r="AF30" s="150"/>
      <c r="AG30" s="150" t="s">
        <v>188</v>
      </c>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ht="22.5" outlineLevel="1" x14ac:dyDescent="0.2">
      <c r="A31" s="157"/>
      <c r="B31" s="158"/>
      <c r="C31" s="256" t="s">
        <v>245</v>
      </c>
      <c r="D31" s="257"/>
      <c r="E31" s="257"/>
      <c r="F31" s="257"/>
      <c r="G31" s="257"/>
      <c r="H31" s="159"/>
      <c r="I31" s="159"/>
      <c r="J31" s="159"/>
      <c r="K31" s="159"/>
      <c r="L31" s="159"/>
      <c r="M31" s="159"/>
      <c r="N31" s="159"/>
      <c r="O31" s="159"/>
      <c r="P31" s="159"/>
      <c r="Q31" s="159"/>
      <c r="R31" s="159"/>
      <c r="S31" s="159"/>
      <c r="T31" s="159"/>
      <c r="U31" s="159"/>
      <c r="V31" s="159"/>
      <c r="W31" s="159"/>
      <c r="X31" s="159"/>
      <c r="Y31" s="150"/>
      <c r="Z31" s="150"/>
      <c r="AA31" s="150"/>
      <c r="AB31" s="150"/>
      <c r="AC31" s="150"/>
      <c r="AD31" s="150"/>
      <c r="AE31" s="150"/>
      <c r="AF31" s="150"/>
      <c r="AG31" s="150" t="s">
        <v>205</v>
      </c>
      <c r="AH31" s="150"/>
      <c r="AI31" s="150"/>
      <c r="AJ31" s="150"/>
      <c r="AK31" s="150"/>
      <c r="AL31" s="150"/>
      <c r="AM31" s="150"/>
      <c r="AN31" s="150"/>
      <c r="AO31" s="150"/>
      <c r="AP31" s="150"/>
      <c r="AQ31" s="150"/>
      <c r="AR31" s="150"/>
      <c r="AS31" s="150"/>
      <c r="AT31" s="150"/>
      <c r="AU31" s="150"/>
      <c r="AV31" s="150"/>
      <c r="AW31" s="150"/>
      <c r="AX31" s="150"/>
      <c r="AY31" s="150"/>
      <c r="AZ31" s="150"/>
      <c r="BA31" s="190" t="str">
        <f>C31</f>
        <v>zapažených i nezapažených s urovnáním dna do předepsaného profilu a spádu, s přehozením výkopku na přilehlém terénu na vzdálenost do 3 m od podélné osy rýhy nebo s naložením výkopku na dopravní prostředek.</v>
      </c>
      <c r="BB31" s="150"/>
      <c r="BC31" s="150"/>
      <c r="BD31" s="150"/>
      <c r="BE31" s="150"/>
      <c r="BF31" s="150"/>
      <c r="BG31" s="150"/>
      <c r="BH31" s="150"/>
    </row>
    <row r="32" spans="1:60" outlineLevel="1" x14ac:dyDescent="0.2">
      <c r="A32" s="157"/>
      <c r="B32" s="158"/>
      <c r="C32" s="191" t="s">
        <v>246</v>
      </c>
      <c r="D32" s="188"/>
      <c r="E32" s="189"/>
      <c r="F32" s="159"/>
      <c r="G32" s="159"/>
      <c r="H32" s="159"/>
      <c r="I32" s="159"/>
      <c r="J32" s="159"/>
      <c r="K32" s="159"/>
      <c r="L32" s="159"/>
      <c r="M32" s="159"/>
      <c r="N32" s="159"/>
      <c r="O32" s="159"/>
      <c r="P32" s="159"/>
      <c r="Q32" s="159"/>
      <c r="R32" s="159"/>
      <c r="S32" s="159"/>
      <c r="T32" s="159"/>
      <c r="U32" s="159"/>
      <c r="V32" s="159"/>
      <c r="W32" s="159"/>
      <c r="X32" s="159"/>
      <c r="Y32" s="150"/>
      <c r="Z32" s="150"/>
      <c r="AA32" s="150"/>
      <c r="AB32" s="150"/>
      <c r="AC32" s="150"/>
      <c r="AD32" s="150"/>
      <c r="AE32" s="150"/>
      <c r="AF32" s="150"/>
      <c r="AG32" s="150" t="s">
        <v>207</v>
      </c>
      <c r="AH32" s="150">
        <v>0</v>
      </c>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outlineLevel="1" x14ac:dyDescent="0.2">
      <c r="A33" s="157"/>
      <c r="B33" s="158"/>
      <c r="C33" s="191" t="s">
        <v>247</v>
      </c>
      <c r="D33" s="188"/>
      <c r="E33" s="189">
        <v>4.5</v>
      </c>
      <c r="F33" s="159"/>
      <c r="G33" s="159"/>
      <c r="H33" s="159"/>
      <c r="I33" s="159"/>
      <c r="J33" s="159"/>
      <c r="K33" s="159"/>
      <c r="L33" s="159"/>
      <c r="M33" s="159"/>
      <c r="N33" s="159"/>
      <c r="O33" s="159"/>
      <c r="P33" s="159"/>
      <c r="Q33" s="159"/>
      <c r="R33" s="159"/>
      <c r="S33" s="159"/>
      <c r="T33" s="159"/>
      <c r="U33" s="159"/>
      <c r="V33" s="159"/>
      <c r="W33" s="159"/>
      <c r="X33" s="159"/>
      <c r="Y33" s="150"/>
      <c r="Z33" s="150"/>
      <c r="AA33" s="150"/>
      <c r="AB33" s="150"/>
      <c r="AC33" s="150"/>
      <c r="AD33" s="150"/>
      <c r="AE33" s="150"/>
      <c r="AF33" s="150"/>
      <c r="AG33" s="150" t="s">
        <v>207</v>
      </c>
      <c r="AH33" s="150">
        <v>0</v>
      </c>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outlineLevel="1" x14ac:dyDescent="0.2">
      <c r="A34" s="157"/>
      <c r="B34" s="158"/>
      <c r="C34" s="191" t="s">
        <v>248</v>
      </c>
      <c r="D34" s="188"/>
      <c r="E34" s="189"/>
      <c r="F34" s="159"/>
      <c r="G34" s="159"/>
      <c r="H34" s="159"/>
      <c r="I34" s="159"/>
      <c r="J34" s="159"/>
      <c r="K34" s="159"/>
      <c r="L34" s="159"/>
      <c r="M34" s="159"/>
      <c r="N34" s="159"/>
      <c r="O34" s="159"/>
      <c r="P34" s="159"/>
      <c r="Q34" s="159"/>
      <c r="R34" s="159"/>
      <c r="S34" s="159"/>
      <c r="T34" s="159"/>
      <c r="U34" s="159"/>
      <c r="V34" s="159"/>
      <c r="W34" s="159"/>
      <c r="X34" s="159"/>
      <c r="Y34" s="150"/>
      <c r="Z34" s="150"/>
      <c r="AA34" s="150"/>
      <c r="AB34" s="150"/>
      <c r="AC34" s="150"/>
      <c r="AD34" s="150"/>
      <c r="AE34" s="150"/>
      <c r="AF34" s="150"/>
      <c r="AG34" s="150" t="s">
        <v>207</v>
      </c>
      <c r="AH34" s="150">
        <v>0</v>
      </c>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outlineLevel="1" x14ac:dyDescent="0.2">
      <c r="A35" s="157"/>
      <c r="B35" s="158"/>
      <c r="C35" s="191" t="s">
        <v>249</v>
      </c>
      <c r="D35" s="188"/>
      <c r="E35" s="189">
        <v>3.375</v>
      </c>
      <c r="F35" s="159"/>
      <c r="G35" s="159"/>
      <c r="H35" s="159"/>
      <c r="I35" s="159"/>
      <c r="J35" s="159"/>
      <c r="K35" s="159"/>
      <c r="L35" s="159"/>
      <c r="M35" s="159"/>
      <c r="N35" s="159"/>
      <c r="O35" s="159"/>
      <c r="P35" s="159"/>
      <c r="Q35" s="159"/>
      <c r="R35" s="159"/>
      <c r="S35" s="159"/>
      <c r="T35" s="159"/>
      <c r="U35" s="159"/>
      <c r="V35" s="159"/>
      <c r="W35" s="159"/>
      <c r="X35" s="159"/>
      <c r="Y35" s="150"/>
      <c r="Z35" s="150"/>
      <c r="AA35" s="150"/>
      <c r="AB35" s="150"/>
      <c r="AC35" s="150"/>
      <c r="AD35" s="150"/>
      <c r="AE35" s="150"/>
      <c r="AF35" s="150"/>
      <c r="AG35" s="150" t="s">
        <v>207</v>
      </c>
      <c r="AH35" s="150">
        <v>0</v>
      </c>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row>
    <row r="36" spans="1:60" outlineLevel="1" x14ac:dyDescent="0.2">
      <c r="A36" s="167">
        <v>13</v>
      </c>
      <c r="B36" s="168" t="s">
        <v>250</v>
      </c>
      <c r="C36" s="184" t="s">
        <v>251</v>
      </c>
      <c r="D36" s="169" t="s">
        <v>202</v>
      </c>
      <c r="E36" s="170">
        <v>7.875</v>
      </c>
      <c r="F36" s="171"/>
      <c r="G36" s="172">
        <f>ROUND(E36*F36,2)</f>
        <v>0</v>
      </c>
      <c r="H36" s="171"/>
      <c r="I36" s="172">
        <f>ROUND(E36*H36,2)</f>
        <v>0</v>
      </c>
      <c r="J36" s="171"/>
      <c r="K36" s="172">
        <f>ROUND(E36*J36,2)</f>
        <v>0</v>
      </c>
      <c r="L36" s="172">
        <v>21</v>
      </c>
      <c r="M36" s="172">
        <f>G36*(1+L36/100)</f>
        <v>0</v>
      </c>
      <c r="N36" s="172">
        <v>0</v>
      </c>
      <c r="O36" s="172">
        <f>ROUND(E36*N36,2)</f>
        <v>0</v>
      </c>
      <c r="P36" s="172">
        <v>0</v>
      </c>
      <c r="Q36" s="172">
        <f>ROUND(E36*P36,2)</f>
        <v>0</v>
      </c>
      <c r="R36" s="172" t="s">
        <v>203</v>
      </c>
      <c r="S36" s="172" t="s">
        <v>172</v>
      </c>
      <c r="T36" s="173" t="s">
        <v>172</v>
      </c>
      <c r="U36" s="159">
        <v>0.65400000000000003</v>
      </c>
      <c r="V36" s="159">
        <f>ROUND(E36*U36,2)</f>
        <v>5.15</v>
      </c>
      <c r="W36" s="159"/>
      <c r="X36" s="159" t="s">
        <v>187</v>
      </c>
      <c r="Y36" s="150"/>
      <c r="Z36" s="150"/>
      <c r="AA36" s="150"/>
      <c r="AB36" s="150"/>
      <c r="AC36" s="150"/>
      <c r="AD36" s="150"/>
      <c r="AE36" s="150"/>
      <c r="AF36" s="150"/>
      <c r="AG36" s="150" t="s">
        <v>188</v>
      </c>
      <c r="AH36" s="150"/>
      <c r="AI36" s="150"/>
      <c r="AJ36" s="150"/>
      <c r="AK36" s="150"/>
      <c r="AL36" s="150"/>
      <c r="AM36" s="150"/>
      <c r="AN36" s="150"/>
      <c r="AO36" s="150"/>
      <c r="AP36" s="150"/>
      <c r="AQ36" s="150"/>
      <c r="AR36" s="150"/>
      <c r="AS36" s="150"/>
      <c r="AT36" s="150"/>
      <c r="AU36" s="150"/>
      <c r="AV36" s="150"/>
      <c r="AW36" s="150"/>
      <c r="AX36" s="150"/>
      <c r="AY36" s="150"/>
      <c r="AZ36" s="150"/>
      <c r="BA36" s="150"/>
      <c r="BB36" s="150"/>
      <c r="BC36" s="150"/>
      <c r="BD36" s="150"/>
      <c r="BE36" s="150"/>
      <c r="BF36" s="150"/>
      <c r="BG36" s="150"/>
      <c r="BH36" s="150"/>
    </row>
    <row r="37" spans="1:60" ht="22.5" outlineLevel="1" x14ac:dyDescent="0.2">
      <c r="A37" s="157"/>
      <c r="B37" s="158"/>
      <c r="C37" s="256" t="s">
        <v>245</v>
      </c>
      <c r="D37" s="257"/>
      <c r="E37" s="257"/>
      <c r="F37" s="257"/>
      <c r="G37" s="257"/>
      <c r="H37" s="159"/>
      <c r="I37" s="159"/>
      <c r="J37" s="159"/>
      <c r="K37" s="159"/>
      <c r="L37" s="159"/>
      <c r="M37" s="159"/>
      <c r="N37" s="159"/>
      <c r="O37" s="159"/>
      <c r="P37" s="159"/>
      <c r="Q37" s="159"/>
      <c r="R37" s="159"/>
      <c r="S37" s="159"/>
      <c r="T37" s="159"/>
      <c r="U37" s="159"/>
      <c r="V37" s="159"/>
      <c r="W37" s="159"/>
      <c r="X37" s="159"/>
      <c r="Y37" s="150"/>
      <c r="Z37" s="150"/>
      <c r="AA37" s="150"/>
      <c r="AB37" s="150"/>
      <c r="AC37" s="150"/>
      <c r="AD37" s="150"/>
      <c r="AE37" s="150"/>
      <c r="AF37" s="150"/>
      <c r="AG37" s="150" t="s">
        <v>205</v>
      </c>
      <c r="AH37" s="150"/>
      <c r="AI37" s="150"/>
      <c r="AJ37" s="150"/>
      <c r="AK37" s="150"/>
      <c r="AL37" s="150"/>
      <c r="AM37" s="150"/>
      <c r="AN37" s="150"/>
      <c r="AO37" s="150"/>
      <c r="AP37" s="150"/>
      <c r="AQ37" s="150"/>
      <c r="AR37" s="150"/>
      <c r="AS37" s="150"/>
      <c r="AT37" s="150"/>
      <c r="AU37" s="150"/>
      <c r="AV37" s="150"/>
      <c r="AW37" s="150"/>
      <c r="AX37" s="150"/>
      <c r="AY37" s="150"/>
      <c r="AZ37" s="150"/>
      <c r="BA37" s="190" t="str">
        <f>C37</f>
        <v>zapažených i nezapažených s urovnáním dna do předepsaného profilu a spádu, s přehozením výkopku na přilehlém terénu na vzdálenost do 3 m od podélné osy rýhy nebo s naložením výkopku na dopravní prostředek.</v>
      </c>
      <c r="BB37" s="150"/>
      <c r="BC37" s="150"/>
      <c r="BD37" s="150"/>
      <c r="BE37" s="150"/>
      <c r="BF37" s="150"/>
      <c r="BG37" s="150"/>
      <c r="BH37" s="150"/>
    </row>
    <row r="38" spans="1:60" outlineLevel="1" x14ac:dyDescent="0.2">
      <c r="A38" s="167">
        <v>14</v>
      </c>
      <c r="B38" s="168" t="s">
        <v>252</v>
      </c>
      <c r="C38" s="184" t="s">
        <v>253</v>
      </c>
      <c r="D38" s="169" t="s">
        <v>202</v>
      </c>
      <c r="E38" s="170">
        <v>7.875</v>
      </c>
      <c r="F38" s="171"/>
      <c r="G38" s="172">
        <f>ROUND(E38*F38,2)</f>
        <v>0</v>
      </c>
      <c r="H38" s="171"/>
      <c r="I38" s="172">
        <f>ROUND(E38*H38,2)</f>
        <v>0</v>
      </c>
      <c r="J38" s="171"/>
      <c r="K38" s="172">
        <f>ROUND(E38*J38,2)</f>
        <v>0</v>
      </c>
      <c r="L38" s="172">
        <v>21</v>
      </c>
      <c r="M38" s="172">
        <f>G38*(1+L38/100)</f>
        <v>0</v>
      </c>
      <c r="N38" s="172">
        <v>0</v>
      </c>
      <c r="O38" s="172">
        <f>ROUND(E38*N38,2)</f>
        <v>0</v>
      </c>
      <c r="P38" s="172">
        <v>0</v>
      </c>
      <c r="Q38" s="172">
        <f>ROUND(E38*P38,2)</f>
        <v>0</v>
      </c>
      <c r="R38" s="172" t="s">
        <v>203</v>
      </c>
      <c r="S38" s="172" t="s">
        <v>172</v>
      </c>
      <c r="T38" s="173" t="s">
        <v>172</v>
      </c>
      <c r="U38" s="159">
        <v>0.34499999999999997</v>
      </c>
      <c r="V38" s="159">
        <f>ROUND(E38*U38,2)</f>
        <v>2.72</v>
      </c>
      <c r="W38" s="159"/>
      <c r="X38" s="159" t="s">
        <v>187</v>
      </c>
      <c r="Y38" s="150"/>
      <c r="Z38" s="150"/>
      <c r="AA38" s="150"/>
      <c r="AB38" s="150"/>
      <c r="AC38" s="150"/>
      <c r="AD38" s="150"/>
      <c r="AE38" s="150"/>
      <c r="AF38" s="150"/>
      <c r="AG38" s="150" t="s">
        <v>188</v>
      </c>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row>
    <row r="39" spans="1:60" outlineLevel="1" x14ac:dyDescent="0.2">
      <c r="A39" s="157"/>
      <c r="B39" s="158"/>
      <c r="C39" s="256" t="s">
        <v>254</v>
      </c>
      <c r="D39" s="257"/>
      <c r="E39" s="257"/>
      <c r="F39" s="257"/>
      <c r="G39" s="257"/>
      <c r="H39" s="159"/>
      <c r="I39" s="159"/>
      <c r="J39" s="159"/>
      <c r="K39" s="159"/>
      <c r="L39" s="159"/>
      <c r="M39" s="159"/>
      <c r="N39" s="159"/>
      <c r="O39" s="159"/>
      <c r="P39" s="159"/>
      <c r="Q39" s="159"/>
      <c r="R39" s="159"/>
      <c r="S39" s="159"/>
      <c r="T39" s="159"/>
      <c r="U39" s="159"/>
      <c r="V39" s="159"/>
      <c r="W39" s="159"/>
      <c r="X39" s="159"/>
      <c r="Y39" s="150"/>
      <c r="Z39" s="150"/>
      <c r="AA39" s="150"/>
      <c r="AB39" s="150"/>
      <c r="AC39" s="150"/>
      <c r="AD39" s="150"/>
      <c r="AE39" s="150"/>
      <c r="AF39" s="150"/>
      <c r="AG39" s="150" t="s">
        <v>205</v>
      </c>
      <c r="AH39" s="150"/>
      <c r="AI39" s="150"/>
      <c r="AJ39" s="150"/>
      <c r="AK39" s="150"/>
      <c r="AL39" s="150"/>
      <c r="AM39" s="150"/>
      <c r="AN39" s="150"/>
      <c r="AO39" s="150"/>
      <c r="AP39" s="150"/>
      <c r="AQ39" s="150"/>
      <c r="AR39" s="150"/>
      <c r="AS39" s="150"/>
      <c r="AT39" s="150"/>
      <c r="AU39" s="150"/>
      <c r="AV39" s="150"/>
      <c r="AW39" s="150"/>
      <c r="AX39" s="150"/>
      <c r="AY39" s="150"/>
      <c r="AZ39" s="150"/>
      <c r="BA39" s="190" t="str">
        <f>C39</f>
        <v>bez naložení do dopravní nádoby, ale s vyprázdněním dopravní nádoby na hromadu nebo na dopravní prostředek,</v>
      </c>
      <c r="BB39" s="150"/>
      <c r="BC39" s="150"/>
      <c r="BD39" s="150"/>
      <c r="BE39" s="150"/>
      <c r="BF39" s="150"/>
      <c r="BG39" s="150"/>
      <c r="BH39" s="150"/>
    </row>
    <row r="40" spans="1:60" ht="22.5" outlineLevel="1" x14ac:dyDescent="0.2">
      <c r="A40" s="167">
        <v>15</v>
      </c>
      <c r="B40" s="168" t="s">
        <v>255</v>
      </c>
      <c r="C40" s="184" t="s">
        <v>256</v>
      </c>
      <c r="D40" s="169" t="s">
        <v>202</v>
      </c>
      <c r="E40" s="170">
        <v>7.875</v>
      </c>
      <c r="F40" s="171"/>
      <c r="G40" s="172">
        <f>ROUND(E40*F40,2)</f>
        <v>0</v>
      </c>
      <c r="H40" s="171"/>
      <c r="I40" s="172">
        <f>ROUND(E40*H40,2)</f>
        <v>0</v>
      </c>
      <c r="J40" s="171"/>
      <c r="K40" s="172">
        <f>ROUND(E40*J40,2)</f>
        <v>0</v>
      </c>
      <c r="L40" s="172">
        <v>21</v>
      </c>
      <c r="M40" s="172">
        <f>G40*(1+L40/100)</f>
        <v>0</v>
      </c>
      <c r="N40" s="172">
        <v>0</v>
      </c>
      <c r="O40" s="172">
        <f>ROUND(E40*N40,2)</f>
        <v>0</v>
      </c>
      <c r="P40" s="172">
        <v>0</v>
      </c>
      <c r="Q40" s="172">
        <f>ROUND(E40*P40,2)</f>
        <v>0</v>
      </c>
      <c r="R40" s="172" t="s">
        <v>203</v>
      </c>
      <c r="S40" s="172" t="s">
        <v>172</v>
      </c>
      <c r="T40" s="173" t="s">
        <v>172</v>
      </c>
      <c r="U40" s="159">
        <v>1.0999999999999999E-2</v>
      </c>
      <c r="V40" s="159">
        <f>ROUND(E40*U40,2)</f>
        <v>0.09</v>
      </c>
      <c r="W40" s="159"/>
      <c r="X40" s="159" t="s">
        <v>187</v>
      </c>
      <c r="Y40" s="150"/>
      <c r="Z40" s="150"/>
      <c r="AA40" s="150"/>
      <c r="AB40" s="150"/>
      <c r="AC40" s="150"/>
      <c r="AD40" s="150"/>
      <c r="AE40" s="150"/>
      <c r="AF40" s="150"/>
      <c r="AG40" s="150" t="s">
        <v>188</v>
      </c>
      <c r="AH40" s="150"/>
      <c r="AI40" s="150"/>
      <c r="AJ40" s="150"/>
      <c r="AK40" s="150"/>
      <c r="AL40" s="150"/>
      <c r="AM40" s="150"/>
      <c r="AN40" s="150"/>
      <c r="AO40" s="150"/>
      <c r="AP40" s="150"/>
      <c r="AQ40" s="150"/>
      <c r="AR40" s="150"/>
      <c r="AS40" s="150"/>
      <c r="AT40" s="150"/>
      <c r="AU40" s="150"/>
      <c r="AV40" s="150"/>
      <c r="AW40" s="150"/>
      <c r="AX40" s="150"/>
      <c r="AY40" s="150"/>
      <c r="AZ40" s="150"/>
      <c r="BA40" s="150"/>
      <c r="BB40" s="150"/>
      <c r="BC40" s="150"/>
      <c r="BD40" s="150"/>
      <c r="BE40" s="150"/>
      <c r="BF40" s="150"/>
      <c r="BG40" s="150"/>
      <c r="BH40" s="150"/>
    </row>
    <row r="41" spans="1:60" outlineLevel="1" x14ac:dyDescent="0.2">
      <c r="A41" s="157"/>
      <c r="B41" s="158"/>
      <c r="C41" s="256" t="s">
        <v>257</v>
      </c>
      <c r="D41" s="257"/>
      <c r="E41" s="257"/>
      <c r="F41" s="257"/>
      <c r="G41" s="257"/>
      <c r="H41" s="159"/>
      <c r="I41" s="159"/>
      <c r="J41" s="159"/>
      <c r="K41" s="159"/>
      <c r="L41" s="159"/>
      <c r="M41" s="159"/>
      <c r="N41" s="159"/>
      <c r="O41" s="159"/>
      <c r="P41" s="159"/>
      <c r="Q41" s="159"/>
      <c r="R41" s="159"/>
      <c r="S41" s="159"/>
      <c r="T41" s="159"/>
      <c r="U41" s="159"/>
      <c r="V41" s="159"/>
      <c r="W41" s="159"/>
      <c r="X41" s="159"/>
      <c r="Y41" s="150"/>
      <c r="Z41" s="150"/>
      <c r="AA41" s="150"/>
      <c r="AB41" s="150"/>
      <c r="AC41" s="150"/>
      <c r="AD41" s="150"/>
      <c r="AE41" s="150"/>
      <c r="AF41" s="150"/>
      <c r="AG41" s="150" t="s">
        <v>205</v>
      </c>
      <c r="AH41" s="150"/>
      <c r="AI41" s="150"/>
      <c r="AJ41" s="150"/>
      <c r="AK41" s="150"/>
      <c r="AL41" s="150"/>
      <c r="AM41" s="150"/>
      <c r="AN41" s="150"/>
      <c r="AO41" s="150"/>
      <c r="AP41" s="150"/>
      <c r="AQ41" s="150"/>
      <c r="AR41" s="150"/>
      <c r="AS41" s="150"/>
      <c r="AT41" s="150"/>
      <c r="AU41" s="150"/>
      <c r="AV41" s="150"/>
      <c r="AW41" s="150"/>
      <c r="AX41" s="150"/>
      <c r="AY41" s="150"/>
      <c r="AZ41" s="150"/>
      <c r="BA41" s="150"/>
      <c r="BB41" s="150"/>
      <c r="BC41" s="150"/>
      <c r="BD41" s="150"/>
      <c r="BE41" s="150"/>
      <c r="BF41" s="150"/>
      <c r="BG41" s="150"/>
      <c r="BH41" s="150"/>
    </row>
    <row r="42" spans="1:60" ht="22.5" outlineLevel="1" x14ac:dyDescent="0.2">
      <c r="A42" s="167">
        <v>16</v>
      </c>
      <c r="B42" s="168" t="s">
        <v>258</v>
      </c>
      <c r="C42" s="184" t="s">
        <v>259</v>
      </c>
      <c r="D42" s="169" t="s">
        <v>202</v>
      </c>
      <c r="E42" s="170">
        <v>5.7427000000000001</v>
      </c>
      <c r="F42" s="171"/>
      <c r="G42" s="172">
        <f>ROUND(E42*F42,2)</f>
        <v>0</v>
      </c>
      <c r="H42" s="171"/>
      <c r="I42" s="172">
        <f>ROUND(E42*H42,2)</f>
        <v>0</v>
      </c>
      <c r="J42" s="171"/>
      <c r="K42" s="172">
        <f>ROUND(E42*J42,2)</f>
        <v>0</v>
      </c>
      <c r="L42" s="172">
        <v>21</v>
      </c>
      <c r="M42" s="172">
        <f>G42*(1+L42/100)</f>
        <v>0</v>
      </c>
      <c r="N42" s="172">
        <v>0</v>
      </c>
      <c r="O42" s="172">
        <f>ROUND(E42*N42,2)</f>
        <v>0</v>
      </c>
      <c r="P42" s="172">
        <v>0</v>
      </c>
      <c r="Q42" s="172">
        <f>ROUND(E42*P42,2)</f>
        <v>0</v>
      </c>
      <c r="R42" s="172" t="s">
        <v>203</v>
      </c>
      <c r="S42" s="172" t="s">
        <v>172</v>
      </c>
      <c r="T42" s="173" t="s">
        <v>172</v>
      </c>
      <c r="U42" s="159">
        <v>0.2</v>
      </c>
      <c r="V42" s="159">
        <f>ROUND(E42*U42,2)</f>
        <v>1.1499999999999999</v>
      </c>
      <c r="W42" s="159"/>
      <c r="X42" s="159" t="s">
        <v>187</v>
      </c>
      <c r="Y42" s="150"/>
      <c r="Z42" s="150"/>
      <c r="AA42" s="150"/>
      <c r="AB42" s="150"/>
      <c r="AC42" s="150"/>
      <c r="AD42" s="150"/>
      <c r="AE42" s="150"/>
      <c r="AF42" s="150"/>
      <c r="AG42" s="150" t="s">
        <v>188</v>
      </c>
      <c r="AH42" s="150"/>
      <c r="AI42" s="150"/>
      <c r="AJ42" s="150"/>
      <c r="AK42" s="150"/>
      <c r="AL42" s="150"/>
      <c r="AM42" s="150"/>
      <c r="AN42" s="150"/>
      <c r="AO42" s="150"/>
      <c r="AP42" s="150"/>
      <c r="AQ42" s="150"/>
      <c r="AR42" s="150"/>
      <c r="AS42" s="150"/>
      <c r="AT42" s="150"/>
      <c r="AU42" s="150"/>
      <c r="AV42" s="150"/>
      <c r="AW42" s="150"/>
      <c r="AX42" s="150"/>
      <c r="AY42" s="150"/>
      <c r="AZ42" s="150"/>
      <c r="BA42" s="150"/>
      <c r="BB42" s="150"/>
      <c r="BC42" s="150"/>
      <c r="BD42" s="150"/>
      <c r="BE42" s="150"/>
      <c r="BF42" s="150"/>
      <c r="BG42" s="150"/>
      <c r="BH42" s="150"/>
    </row>
    <row r="43" spans="1:60" outlineLevel="1" x14ac:dyDescent="0.2">
      <c r="A43" s="157"/>
      <c r="B43" s="158"/>
      <c r="C43" s="256" t="s">
        <v>260</v>
      </c>
      <c r="D43" s="257"/>
      <c r="E43" s="257"/>
      <c r="F43" s="257"/>
      <c r="G43" s="257"/>
      <c r="H43" s="159"/>
      <c r="I43" s="159"/>
      <c r="J43" s="159"/>
      <c r="K43" s="159"/>
      <c r="L43" s="159"/>
      <c r="M43" s="159"/>
      <c r="N43" s="159"/>
      <c r="O43" s="159"/>
      <c r="P43" s="159"/>
      <c r="Q43" s="159"/>
      <c r="R43" s="159"/>
      <c r="S43" s="159"/>
      <c r="T43" s="159"/>
      <c r="U43" s="159"/>
      <c r="V43" s="159"/>
      <c r="W43" s="159"/>
      <c r="X43" s="159"/>
      <c r="Y43" s="150"/>
      <c r="Z43" s="150"/>
      <c r="AA43" s="150"/>
      <c r="AB43" s="150"/>
      <c r="AC43" s="150"/>
      <c r="AD43" s="150"/>
      <c r="AE43" s="150"/>
      <c r="AF43" s="150"/>
      <c r="AG43" s="150" t="s">
        <v>205</v>
      </c>
      <c r="AH43" s="150"/>
      <c r="AI43" s="150"/>
      <c r="AJ43" s="150"/>
      <c r="AK43" s="150"/>
      <c r="AL43" s="150"/>
      <c r="AM43" s="150"/>
      <c r="AN43" s="150"/>
      <c r="AO43" s="150"/>
      <c r="AP43" s="150"/>
      <c r="AQ43" s="150"/>
      <c r="AR43" s="150"/>
      <c r="AS43" s="150"/>
      <c r="AT43" s="150"/>
      <c r="AU43" s="150"/>
      <c r="AV43" s="150"/>
      <c r="AW43" s="150"/>
      <c r="AX43" s="150"/>
      <c r="AY43" s="150"/>
      <c r="AZ43" s="150"/>
      <c r="BA43" s="150"/>
      <c r="BB43" s="150"/>
      <c r="BC43" s="150"/>
      <c r="BD43" s="150"/>
      <c r="BE43" s="150"/>
      <c r="BF43" s="150"/>
      <c r="BG43" s="150"/>
      <c r="BH43" s="150"/>
    </row>
    <row r="44" spans="1:60" outlineLevel="1" x14ac:dyDescent="0.2">
      <c r="A44" s="157"/>
      <c r="B44" s="158"/>
      <c r="C44" s="258" t="s">
        <v>261</v>
      </c>
      <c r="D44" s="259"/>
      <c r="E44" s="259"/>
      <c r="F44" s="259"/>
      <c r="G44" s="259"/>
      <c r="H44" s="159"/>
      <c r="I44" s="159"/>
      <c r="J44" s="159"/>
      <c r="K44" s="159"/>
      <c r="L44" s="159"/>
      <c r="M44" s="159"/>
      <c r="N44" s="159"/>
      <c r="O44" s="159"/>
      <c r="P44" s="159"/>
      <c r="Q44" s="159"/>
      <c r="R44" s="159"/>
      <c r="S44" s="159"/>
      <c r="T44" s="159"/>
      <c r="U44" s="159"/>
      <c r="V44" s="159"/>
      <c r="W44" s="159"/>
      <c r="X44" s="159"/>
      <c r="Y44" s="150"/>
      <c r="Z44" s="150"/>
      <c r="AA44" s="150"/>
      <c r="AB44" s="150"/>
      <c r="AC44" s="150"/>
      <c r="AD44" s="150"/>
      <c r="AE44" s="150"/>
      <c r="AF44" s="150"/>
      <c r="AG44" s="150" t="s">
        <v>262</v>
      </c>
      <c r="AH44" s="150"/>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0"/>
      <c r="BE44" s="150"/>
      <c r="BF44" s="150"/>
      <c r="BG44" s="150"/>
      <c r="BH44" s="150"/>
    </row>
    <row r="45" spans="1:60" outlineLevel="1" x14ac:dyDescent="0.2">
      <c r="A45" s="157"/>
      <c r="B45" s="158"/>
      <c r="C45" s="191" t="s">
        <v>263</v>
      </c>
      <c r="D45" s="188"/>
      <c r="E45" s="189"/>
      <c r="F45" s="159"/>
      <c r="G45" s="159"/>
      <c r="H45" s="159"/>
      <c r="I45" s="159"/>
      <c r="J45" s="159"/>
      <c r="K45" s="159"/>
      <c r="L45" s="159"/>
      <c r="M45" s="159"/>
      <c r="N45" s="159"/>
      <c r="O45" s="159"/>
      <c r="P45" s="159"/>
      <c r="Q45" s="159"/>
      <c r="R45" s="159"/>
      <c r="S45" s="159"/>
      <c r="T45" s="159"/>
      <c r="U45" s="159"/>
      <c r="V45" s="159"/>
      <c r="W45" s="159"/>
      <c r="X45" s="159"/>
      <c r="Y45" s="150"/>
      <c r="Z45" s="150"/>
      <c r="AA45" s="150"/>
      <c r="AB45" s="150"/>
      <c r="AC45" s="150"/>
      <c r="AD45" s="150"/>
      <c r="AE45" s="150"/>
      <c r="AF45" s="150"/>
      <c r="AG45" s="150" t="s">
        <v>207</v>
      </c>
      <c r="AH45" s="150">
        <v>0</v>
      </c>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row>
    <row r="46" spans="1:60" outlineLevel="1" x14ac:dyDescent="0.2">
      <c r="A46" s="157"/>
      <c r="B46" s="158"/>
      <c r="C46" s="191" t="s">
        <v>264</v>
      </c>
      <c r="D46" s="188"/>
      <c r="E46" s="189">
        <v>7.875</v>
      </c>
      <c r="F46" s="159"/>
      <c r="G46" s="159"/>
      <c r="H46" s="159"/>
      <c r="I46" s="159"/>
      <c r="J46" s="159"/>
      <c r="K46" s="159"/>
      <c r="L46" s="159"/>
      <c r="M46" s="159"/>
      <c r="N46" s="159"/>
      <c r="O46" s="159"/>
      <c r="P46" s="159"/>
      <c r="Q46" s="159"/>
      <c r="R46" s="159"/>
      <c r="S46" s="159"/>
      <c r="T46" s="159"/>
      <c r="U46" s="159"/>
      <c r="V46" s="159"/>
      <c r="W46" s="159"/>
      <c r="X46" s="159"/>
      <c r="Y46" s="150"/>
      <c r="Z46" s="150"/>
      <c r="AA46" s="150"/>
      <c r="AB46" s="150"/>
      <c r="AC46" s="150"/>
      <c r="AD46" s="150"/>
      <c r="AE46" s="150"/>
      <c r="AF46" s="150"/>
      <c r="AG46" s="150" t="s">
        <v>207</v>
      </c>
      <c r="AH46" s="150">
        <v>0</v>
      </c>
      <c r="AI46" s="150"/>
      <c r="AJ46" s="150"/>
      <c r="AK46" s="150"/>
      <c r="AL46" s="150"/>
      <c r="AM46" s="150"/>
      <c r="AN46" s="150"/>
      <c r="AO46" s="150"/>
      <c r="AP46" s="150"/>
      <c r="AQ46" s="150"/>
      <c r="AR46" s="150"/>
      <c r="AS46" s="150"/>
      <c r="AT46" s="150"/>
      <c r="AU46" s="150"/>
      <c r="AV46" s="150"/>
      <c r="AW46" s="150"/>
      <c r="AX46" s="150"/>
      <c r="AY46" s="150"/>
      <c r="AZ46" s="150"/>
      <c r="BA46" s="150"/>
      <c r="BB46" s="150"/>
      <c r="BC46" s="150"/>
      <c r="BD46" s="150"/>
      <c r="BE46" s="150"/>
      <c r="BF46" s="150"/>
      <c r="BG46" s="150"/>
      <c r="BH46" s="150"/>
    </row>
    <row r="47" spans="1:60" outlineLevel="1" x14ac:dyDescent="0.2">
      <c r="A47" s="157"/>
      <c r="B47" s="158"/>
      <c r="C47" s="191" t="s">
        <v>265</v>
      </c>
      <c r="D47" s="188"/>
      <c r="E47" s="189"/>
      <c r="F47" s="159"/>
      <c r="G47" s="159"/>
      <c r="H47" s="159"/>
      <c r="I47" s="159"/>
      <c r="J47" s="159"/>
      <c r="K47" s="159"/>
      <c r="L47" s="159"/>
      <c r="M47" s="159"/>
      <c r="N47" s="159"/>
      <c r="O47" s="159"/>
      <c r="P47" s="159"/>
      <c r="Q47" s="159"/>
      <c r="R47" s="159"/>
      <c r="S47" s="159"/>
      <c r="T47" s="159"/>
      <c r="U47" s="159"/>
      <c r="V47" s="159"/>
      <c r="W47" s="159"/>
      <c r="X47" s="159"/>
      <c r="Y47" s="150"/>
      <c r="Z47" s="150"/>
      <c r="AA47" s="150"/>
      <c r="AB47" s="150"/>
      <c r="AC47" s="150"/>
      <c r="AD47" s="150"/>
      <c r="AE47" s="150"/>
      <c r="AF47" s="150"/>
      <c r="AG47" s="150" t="s">
        <v>207</v>
      </c>
      <c r="AH47" s="150">
        <v>0</v>
      </c>
      <c r="AI47" s="150"/>
      <c r="AJ47" s="150"/>
      <c r="AK47" s="150"/>
      <c r="AL47" s="150"/>
      <c r="AM47" s="150"/>
      <c r="AN47" s="150"/>
      <c r="AO47" s="150"/>
      <c r="AP47" s="150"/>
      <c r="AQ47" s="150"/>
      <c r="AR47" s="150"/>
      <c r="AS47" s="150"/>
      <c r="AT47" s="150"/>
      <c r="AU47" s="150"/>
      <c r="AV47" s="150"/>
      <c r="AW47" s="150"/>
      <c r="AX47" s="150"/>
      <c r="AY47" s="150"/>
      <c r="AZ47" s="150"/>
      <c r="BA47" s="150"/>
      <c r="BB47" s="150"/>
      <c r="BC47" s="150"/>
      <c r="BD47" s="150"/>
      <c r="BE47" s="150"/>
      <c r="BF47" s="150"/>
      <c r="BG47" s="150"/>
      <c r="BH47" s="150"/>
    </row>
    <row r="48" spans="1:60" outlineLevel="1" x14ac:dyDescent="0.2">
      <c r="A48" s="157"/>
      <c r="B48" s="158"/>
      <c r="C48" s="191" t="s">
        <v>266</v>
      </c>
      <c r="D48" s="188"/>
      <c r="E48" s="189"/>
      <c r="F48" s="159"/>
      <c r="G48" s="159"/>
      <c r="H48" s="159"/>
      <c r="I48" s="159"/>
      <c r="J48" s="159"/>
      <c r="K48" s="159"/>
      <c r="L48" s="159"/>
      <c r="M48" s="159"/>
      <c r="N48" s="159"/>
      <c r="O48" s="159"/>
      <c r="P48" s="159"/>
      <c r="Q48" s="159"/>
      <c r="R48" s="159"/>
      <c r="S48" s="159"/>
      <c r="T48" s="159"/>
      <c r="U48" s="159"/>
      <c r="V48" s="159"/>
      <c r="W48" s="159"/>
      <c r="X48" s="159"/>
      <c r="Y48" s="150"/>
      <c r="Z48" s="150"/>
      <c r="AA48" s="150"/>
      <c r="AB48" s="150"/>
      <c r="AC48" s="150"/>
      <c r="AD48" s="150"/>
      <c r="AE48" s="150"/>
      <c r="AF48" s="150"/>
      <c r="AG48" s="150" t="s">
        <v>207</v>
      </c>
      <c r="AH48" s="150">
        <v>0</v>
      </c>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row>
    <row r="49" spans="1:60" outlineLevel="1" x14ac:dyDescent="0.2">
      <c r="A49" s="157"/>
      <c r="B49" s="158"/>
      <c r="C49" s="191" t="s">
        <v>267</v>
      </c>
      <c r="D49" s="188"/>
      <c r="E49" s="189">
        <v>-0.3</v>
      </c>
      <c r="F49" s="159"/>
      <c r="G49" s="159"/>
      <c r="H49" s="159"/>
      <c r="I49" s="159"/>
      <c r="J49" s="159"/>
      <c r="K49" s="159"/>
      <c r="L49" s="159"/>
      <c r="M49" s="159"/>
      <c r="N49" s="159"/>
      <c r="O49" s="159"/>
      <c r="P49" s="159"/>
      <c r="Q49" s="159"/>
      <c r="R49" s="159"/>
      <c r="S49" s="159"/>
      <c r="T49" s="159"/>
      <c r="U49" s="159"/>
      <c r="V49" s="159"/>
      <c r="W49" s="159"/>
      <c r="X49" s="159"/>
      <c r="Y49" s="150"/>
      <c r="Z49" s="150"/>
      <c r="AA49" s="150"/>
      <c r="AB49" s="150"/>
      <c r="AC49" s="150"/>
      <c r="AD49" s="150"/>
      <c r="AE49" s="150"/>
      <c r="AF49" s="150"/>
      <c r="AG49" s="150" t="s">
        <v>207</v>
      </c>
      <c r="AH49" s="150">
        <v>0</v>
      </c>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row>
    <row r="50" spans="1:60" outlineLevel="1" x14ac:dyDescent="0.2">
      <c r="A50" s="157"/>
      <c r="B50" s="158"/>
      <c r="C50" s="191" t="s">
        <v>268</v>
      </c>
      <c r="D50" s="188"/>
      <c r="E50" s="189"/>
      <c r="F50" s="159"/>
      <c r="G50" s="159"/>
      <c r="H50" s="159"/>
      <c r="I50" s="159"/>
      <c r="J50" s="159"/>
      <c r="K50" s="159"/>
      <c r="L50" s="159"/>
      <c r="M50" s="159"/>
      <c r="N50" s="159"/>
      <c r="O50" s="159"/>
      <c r="P50" s="159"/>
      <c r="Q50" s="159"/>
      <c r="R50" s="159"/>
      <c r="S50" s="159"/>
      <c r="T50" s="159"/>
      <c r="U50" s="159"/>
      <c r="V50" s="159"/>
      <c r="W50" s="159"/>
      <c r="X50" s="159"/>
      <c r="Y50" s="150"/>
      <c r="Z50" s="150"/>
      <c r="AA50" s="150"/>
      <c r="AB50" s="150"/>
      <c r="AC50" s="150"/>
      <c r="AD50" s="150"/>
      <c r="AE50" s="150"/>
      <c r="AF50" s="150"/>
      <c r="AG50" s="150" t="s">
        <v>207</v>
      </c>
      <c r="AH50" s="150">
        <v>0</v>
      </c>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row>
    <row r="51" spans="1:60" outlineLevel="1" x14ac:dyDescent="0.2">
      <c r="A51" s="157"/>
      <c r="B51" s="158"/>
      <c r="C51" s="191" t="s">
        <v>269</v>
      </c>
      <c r="D51" s="188"/>
      <c r="E51" s="189">
        <v>-1.35</v>
      </c>
      <c r="F51" s="159"/>
      <c r="G51" s="159"/>
      <c r="H51" s="159"/>
      <c r="I51" s="159"/>
      <c r="J51" s="159"/>
      <c r="K51" s="159"/>
      <c r="L51" s="159"/>
      <c r="M51" s="159"/>
      <c r="N51" s="159"/>
      <c r="O51" s="159"/>
      <c r="P51" s="159"/>
      <c r="Q51" s="159"/>
      <c r="R51" s="159"/>
      <c r="S51" s="159"/>
      <c r="T51" s="159"/>
      <c r="U51" s="159"/>
      <c r="V51" s="159"/>
      <c r="W51" s="159"/>
      <c r="X51" s="159"/>
      <c r="Y51" s="150"/>
      <c r="Z51" s="150"/>
      <c r="AA51" s="150"/>
      <c r="AB51" s="150"/>
      <c r="AC51" s="150"/>
      <c r="AD51" s="150"/>
      <c r="AE51" s="150"/>
      <c r="AF51" s="150"/>
      <c r="AG51" s="150" t="s">
        <v>207</v>
      </c>
      <c r="AH51" s="150">
        <v>0</v>
      </c>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row>
    <row r="52" spans="1:60" outlineLevel="1" x14ac:dyDescent="0.2">
      <c r="A52" s="157"/>
      <c r="B52" s="158"/>
      <c r="C52" s="191" t="s">
        <v>248</v>
      </c>
      <c r="D52" s="188"/>
      <c r="E52" s="189"/>
      <c r="F52" s="159"/>
      <c r="G52" s="159"/>
      <c r="H52" s="159"/>
      <c r="I52" s="159"/>
      <c r="J52" s="159"/>
      <c r="K52" s="159"/>
      <c r="L52" s="159"/>
      <c r="M52" s="159"/>
      <c r="N52" s="159"/>
      <c r="O52" s="159"/>
      <c r="P52" s="159"/>
      <c r="Q52" s="159"/>
      <c r="R52" s="159"/>
      <c r="S52" s="159"/>
      <c r="T52" s="159"/>
      <c r="U52" s="159"/>
      <c r="V52" s="159"/>
      <c r="W52" s="159"/>
      <c r="X52" s="159"/>
      <c r="Y52" s="150"/>
      <c r="Z52" s="150"/>
      <c r="AA52" s="150"/>
      <c r="AB52" s="150"/>
      <c r="AC52" s="150"/>
      <c r="AD52" s="150"/>
      <c r="AE52" s="150"/>
      <c r="AF52" s="150"/>
      <c r="AG52" s="150" t="s">
        <v>207</v>
      </c>
      <c r="AH52" s="150">
        <v>0</v>
      </c>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row>
    <row r="53" spans="1:60" outlineLevel="1" x14ac:dyDescent="0.2">
      <c r="A53" s="157"/>
      <c r="B53" s="158"/>
      <c r="C53" s="191" t="s">
        <v>270</v>
      </c>
      <c r="D53" s="188"/>
      <c r="E53" s="189">
        <v>-0.48230000000000001</v>
      </c>
      <c r="F53" s="159"/>
      <c r="G53" s="159"/>
      <c r="H53" s="159"/>
      <c r="I53" s="159"/>
      <c r="J53" s="159"/>
      <c r="K53" s="159"/>
      <c r="L53" s="159"/>
      <c r="M53" s="159"/>
      <c r="N53" s="159"/>
      <c r="O53" s="159"/>
      <c r="P53" s="159"/>
      <c r="Q53" s="159"/>
      <c r="R53" s="159"/>
      <c r="S53" s="159"/>
      <c r="T53" s="159"/>
      <c r="U53" s="159"/>
      <c r="V53" s="159"/>
      <c r="W53" s="159"/>
      <c r="X53" s="159"/>
      <c r="Y53" s="150"/>
      <c r="Z53" s="150"/>
      <c r="AA53" s="150"/>
      <c r="AB53" s="150"/>
      <c r="AC53" s="150"/>
      <c r="AD53" s="150"/>
      <c r="AE53" s="150"/>
      <c r="AF53" s="150"/>
      <c r="AG53" s="150" t="s">
        <v>207</v>
      </c>
      <c r="AH53" s="150">
        <v>0</v>
      </c>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row>
    <row r="54" spans="1:60" outlineLevel="1" x14ac:dyDescent="0.2">
      <c r="A54" s="167">
        <v>17</v>
      </c>
      <c r="B54" s="168" t="s">
        <v>271</v>
      </c>
      <c r="C54" s="184" t="s">
        <v>272</v>
      </c>
      <c r="D54" s="169" t="s">
        <v>202</v>
      </c>
      <c r="E54" s="170">
        <v>1.35</v>
      </c>
      <c r="F54" s="171"/>
      <c r="G54" s="172">
        <f>ROUND(E54*F54,2)</f>
        <v>0</v>
      </c>
      <c r="H54" s="171"/>
      <c r="I54" s="172">
        <f>ROUND(E54*H54,2)</f>
        <v>0</v>
      </c>
      <c r="J54" s="171"/>
      <c r="K54" s="172">
        <f>ROUND(E54*J54,2)</f>
        <v>0</v>
      </c>
      <c r="L54" s="172">
        <v>21</v>
      </c>
      <c r="M54" s="172">
        <f>G54*(1+L54/100)</f>
        <v>0</v>
      </c>
      <c r="N54" s="172">
        <v>0</v>
      </c>
      <c r="O54" s="172">
        <f>ROUND(E54*N54,2)</f>
        <v>0</v>
      </c>
      <c r="P54" s="172">
        <v>0</v>
      </c>
      <c r="Q54" s="172">
        <f>ROUND(E54*P54,2)</f>
        <v>0</v>
      </c>
      <c r="R54" s="172" t="s">
        <v>203</v>
      </c>
      <c r="S54" s="172" t="s">
        <v>172</v>
      </c>
      <c r="T54" s="173" t="s">
        <v>172</v>
      </c>
      <c r="U54" s="159">
        <v>1.59</v>
      </c>
      <c r="V54" s="159">
        <f>ROUND(E54*U54,2)</f>
        <v>2.15</v>
      </c>
      <c r="W54" s="159"/>
      <c r="X54" s="159" t="s">
        <v>187</v>
      </c>
      <c r="Y54" s="150"/>
      <c r="Z54" s="150"/>
      <c r="AA54" s="150"/>
      <c r="AB54" s="150"/>
      <c r="AC54" s="150"/>
      <c r="AD54" s="150"/>
      <c r="AE54" s="150"/>
      <c r="AF54" s="150"/>
      <c r="AG54" s="150" t="s">
        <v>188</v>
      </c>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row>
    <row r="55" spans="1:60" ht="22.5" outlineLevel="1" x14ac:dyDescent="0.2">
      <c r="A55" s="157"/>
      <c r="B55" s="158"/>
      <c r="C55" s="256" t="s">
        <v>273</v>
      </c>
      <c r="D55" s="257"/>
      <c r="E55" s="257"/>
      <c r="F55" s="257"/>
      <c r="G55" s="257"/>
      <c r="H55" s="159"/>
      <c r="I55" s="159"/>
      <c r="J55" s="159"/>
      <c r="K55" s="159"/>
      <c r="L55" s="159"/>
      <c r="M55" s="159"/>
      <c r="N55" s="159"/>
      <c r="O55" s="159"/>
      <c r="P55" s="159"/>
      <c r="Q55" s="159"/>
      <c r="R55" s="159"/>
      <c r="S55" s="159"/>
      <c r="T55" s="159"/>
      <c r="U55" s="159"/>
      <c r="V55" s="159"/>
      <c r="W55" s="159"/>
      <c r="X55" s="159"/>
      <c r="Y55" s="150"/>
      <c r="Z55" s="150"/>
      <c r="AA55" s="150"/>
      <c r="AB55" s="150"/>
      <c r="AC55" s="150"/>
      <c r="AD55" s="150"/>
      <c r="AE55" s="150"/>
      <c r="AF55" s="150"/>
      <c r="AG55" s="150" t="s">
        <v>205</v>
      </c>
      <c r="AH55" s="150"/>
      <c r="AI55" s="150"/>
      <c r="AJ55" s="150"/>
      <c r="AK55" s="150"/>
      <c r="AL55" s="150"/>
      <c r="AM55" s="150"/>
      <c r="AN55" s="150"/>
      <c r="AO55" s="150"/>
      <c r="AP55" s="150"/>
      <c r="AQ55" s="150"/>
      <c r="AR55" s="150"/>
      <c r="AS55" s="150"/>
      <c r="AT55" s="150"/>
      <c r="AU55" s="150"/>
      <c r="AV55" s="150"/>
      <c r="AW55" s="150"/>
      <c r="AX55" s="150"/>
      <c r="AY55" s="150"/>
      <c r="AZ55" s="150"/>
      <c r="BA55" s="190" t="str">
        <f>C55</f>
        <v>sypaninou z vhodných hornin tř. 1 - 4 nebo materiálem připraveným podél výkopu ve vzdálenosti do 3 m od jeho kraje, pro jakoukoliv hloubku výkopu a jakoukoliv míru zhutnění,</v>
      </c>
      <c r="BB55" s="150"/>
      <c r="BC55" s="150"/>
      <c r="BD55" s="150"/>
      <c r="BE55" s="150"/>
      <c r="BF55" s="150"/>
      <c r="BG55" s="150"/>
      <c r="BH55" s="150"/>
    </row>
    <row r="56" spans="1:60" outlineLevel="1" x14ac:dyDescent="0.2">
      <c r="A56" s="157"/>
      <c r="B56" s="158"/>
      <c r="C56" s="191" t="s">
        <v>274</v>
      </c>
      <c r="D56" s="188"/>
      <c r="E56" s="189">
        <v>1.35</v>
      </c>
      <c r="F56" s="159"/>
      <c r="G56" s="159"/>
      <c r="H56" s="159"/>
      <c r="I56" s="159"/>
      <c r="J56" s="159"/>
      <c r="K56" s="159"/>
      <c r="L56" s="159"/>
      <c r="M56" s="159"/>
      <c r="N56" s="159"/>
      <c r="O56" s="159"/>
      <c r="P56" s="159"/>
      <c r="Q56" s="159"/>
      <c r="R56" s="159"/>
      <c r="S56" s="159"/>
      <c r="T56" s="159"/>
      <c r="U56" s="159"/>
      <c r="V56" s="159"/>
      <c r="W56" s="159"/>
      <c r="X56" s="159"/>
      <c r="Y56" s="150"/>
      <c r="Z56" s="150"/>
      <c r="AA56" s="150"/>
      <c r="AB56" s="150"/>
      <c r="AC56" s="150"/>
      <c r="AD56" s="150"/>
      <c r="AE56" s="150"/>
      <c r="AF56" s="150"/>
      <c r="AG56" s="150" t="s">
        <v>207</v>
      </c>
      <c r="AH56" s="150">
        <v>0</v>
      </c>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row>
    <row r="57" spans="1:60" outlineLevel="1" x14ac:dyDescent="0.2">
      <c r="A57" s="174">
        <v>18</v>
      </c>
      <c r="B57" s="175" t="s">
        <v>275</v>
      </c>
      <c r="C57" s="183" t="s">
        <v>276</v>
      </c>
      <c r="D57" s="176" t="s">
        <v>202</v>
      </c>
      <c r="E57" s="177">
        <v>7.875</v>
      </c>
      <c r="F57" s="178"/>
      <c r="G57" s="179">
        <f>ROUND(E57*F57,2)</f>
        <v>0</v>
      </c>
      <c r="H57" s="178"/>
      <c r="I57" s="179">
        <f>ROUND(E57*H57,2)</f>
        <v>0</v>
      </c>
      <c r="J57" s="178"/>
      <c r="K57" s="179">
        <f>ROUND(E57*J57,2)</f>
        <v>0</v>
      </c>
      <c r="L57" s="179">
        <v>21</v>
      </c>
      <c r="M57" s="179">
        <f>G57*(1+L57/100)</f>
        <v>0</v>
      </c>
      <c r="N57" s="179">
        <v>0</v>
      </c>
      <c r="O57" s="179">
        <f>ROUND(E57*N57,2)</f>
        <v>0</v>
      </c>
      <c r="P57" s="179">
        <v>0</v>
      </c>
      <c r="Q57" s="179">
        <f>ROUND(E57*P57,2)</f>
        <v>0</v>
      </c>
      <c r="R57" s="179" t="s">
        <v>203</v>
      </c>
      <c r="S57" s="179" t="s">
        <v>172</v>
      </c>
      <c r="T57" s="180" t="s">
        <v>172</v>
      </c>
      <c r="U57" s="159">
        <v>0</v>
      </c>
      <c r="V57" s="159">
        <f>ROUND(E57*U57,2)</f>
        <v>0</v>
      </c>
      <c r="W57" s="159"/>
      <c r="X57" s="159" t="s">
        <v>187</v>
      </c>
      <c r="Y57" s="150"/>
      <c r="Z57" s="150"/>
      <c r="AA57" s="150"/>
      <c r="AB57" s="150"/>
      <c r="AC57" s="150"/>
      <c r="AD57" s="150"/>
      <c r="AE57" s="150"/>
      <c r="AF57" s="150"/>
      <c r="AG57" s="150" t="s">
        <v>188</v>
      </c>
      <c r="AH57" s="150"/>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row>
    <row r="58" spans="1:60" outlineLevel="1" x14ac:dyDescent="0.2">
      <c r="A58" s="167">
        <v>19</v>
      </c>
      <c r="B58" s="168" t="s">
        <v>277</v>
      </c>
      <c r="C58" s="184" t="s">
        <v>278</v>
      </c>
      <c r="D58" s="169" t="s">
        <v>202</v>
      </c>
      <c r="E58" s="170">
        <v>0.3</v>
      </c>
      <c r="F58" s="171"/>
      <c r="G58" s="172">
        <f>ROUND(E58*F58,2)</f>
        <v>0</v>
      </c>
      <c r="H58" s="171"/>
      <c r="I58" s="172">
        <f>ROUND(E58*H58,2)</f>
        <v>0</v>
      </c>
      <c r="J58" s="171"/>
      <c r="K58" s="172">
        <f>ROUND(E58*J58,2)</f>
        <v>0</v>
      </c>
      <c r="L58" s="172">
        <v>21</v>
      </c>
      <c r="M58" s="172">
        <f>G58*(1+L58/100)</f>
        <v>0</v>
      </c>
      <c r="N58" s="172">
        <v>1.8907700000000001</v>
      </c>
      <c r="O58" s="172">
        <f>ROUND(E58*N58,2)</f>
        <v>0.56999999999999995</v>
      </c>
      <c r="P58" s="172">
        <v>0</v>
      </c>
      <c r="Q58" s="172">
        <f>ROUND(E58*P58,2)</f>
        <v>0</v>
      </c>
      <c r="R58" s="172" t="s">
        <v>279</v>
      </c>
      <c r="S58" s="172" t="s">
        <v>172</v>
      </c>
      <c r="T58" s="173" t="s">
        <v>172</v>
      </c>
      <c r="U58" s="159">
        <v>1.32</v>
      </c>
      <c r="V58" s="159">
        <f>ROUND(E58*U58,2)</f>
        <v>0.4</v>
      </c>
      <c r="W58" s="159"/>
      <c r="X58" s="159" t="s">
        <v>187</v>
      </c>
      <c r="Y58" s="150"/>
      <c r="Z58" s="150"/>
      <c r="AA58" s="150"/>
      <c r="AB58" s="150"/>
      <c r="AC58" s="150"/>
      <c r="AD58" s="150"/>
      <c r="AE58" s="150"/>
      <c r="AF58" s="150"/>
      <c r="AG58" s="150" t="s">
        <v>188</v>
      </c>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row>
    <row r="59" spans="1:60" outlineLevel="1" x14ac:dyDescent="0.2">
      <c r="A59" s="157"/>
      <c r="B59" s="158"/>
      <c r="C59" s="256" t="s">
        <v>280</v>
      </c>
      <c r="D59" s="257"/>
      <c r="E59" s="257"/>
      <c r="F59" s="257"/>
      <c r="G59" s="257"/>
      <c r="H59" s="159"/>
      <c r="I59" s="159"/>
      <c r="J59" s="159"/>
      <c r="K59" s="159"/>
      <c r="L59" s="159"/>
      <c r="M59" s="159"/>
      <c r="N59" s="159"/>
      <c r="O59" s="159"/>
      <c r="P59" s="159"/>
      <c r="Q59" s="159"/>
      <c r="R59" s="159"/>
      <c r="S59" s="159"/>
      <c r="T59" s="159"/>
      <c r="U59" s="159"/>
      <c r="V59" s="159"/>
      <c r="W59" s="159"/>
      <c r="X59" s="159"/>
      <c r="Y59" s="150"/>
      <c r="Z59" s="150"/>
      <c r="AA59" s="150"/>
      <c r="AB59" s="150"/>
      <c r="AC59" s="150"/>
      <c r="AD59" s="150"/>
      <c r="AE59" s="150"/>
      <c r="AF59" s="150"/>
      <c r="AG59" s="150" t="s">
        <v>205</v>
      </c>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row>
    <row r="60" spans="1:60" outlineLevel="1" x14ac:dyDescent="0.2">
      <c r="A60" s="157"/>
      <c r="B60" s="158"/>
      <c r="C60" s="191" t="s">
        <v>281</v>
      </c>
      <c r="D60" s="188"/>
      <c r="E60" s="189">
        <v>0.3</v>
      </c>
      <c r="F60" s="159"/>
      <c r="G60" s="159"/>
      <c r="H60" s="159"/>
      <c r="I60" s="159"/>
      <c r="J60" s="159"/>
      <c r="K60" s="159"/>
      <c r="L60" s="159"/>
      <c r="M60" s="159"/>
      <c r="N60" s="159"/>
      <c r="O60" s="159"/>
      <c r="P60" s="159"/>
      <c r="Q60" s="159"/>
      <c r="R60" s="159"/>
      <c r="S60" s="159"/>
      <c r="T60" s="159"/>
      <c r="U60" s="159"/>
      <c r="V60" s="159"/>
      <c r="W60" s="159"/>
      <c r="X60" s="159"/>
      <c r="Y60" s="150"/>
      <c r="Z60" s="150"/>
      <c r="AA60" s="150"/>
      <c r="AB60" s="150"/>
      <c r="AC60" s="150"/>
      <c r="AD60" s="150"/>
      <c r="AE60" s="150"/>
      <c r="AF60" s="150"/>
      <c r="AG60" s="150" t="s">
        <v>207</v>
      </c>
      <c r="AH60" s="150">
        <v>0</v>
      </c>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row>
    <row r="61" spans="1:60" outlineLevel="1" x14ac:dyDescent="0.2">
      <c r="A61" s="167">
        <v>20</v>
      </c>
      <c r="B61" s="168" t="s">
        <v>282</v>
      </c>
      <c r="C61" s="184" t="s">
        <v>283</v>
      </c>
      <c r="D61" s="169" t="s">
        <v>284</v>
      </c>
      <c r="E61" s="170">
        <v>2.7</v>
      </c>
      <c r="F61" s="171"/>
      <c r="G61" s="172">
        <f>ROUND(E61*F61,2)</f>
        <v>0</v>
      </c>
      <c r="H61" s="171"/>
      <c r="I61" s="172">
        <f>ROUND(E61*H61,2)</f>
        <v>0</v>
      </c>
      <c r="J61" s="171"/>
      <c r="K61" s="172">
        <f>ROUND(E61*J61,2)</f>
        <v>0</v>
      </c>
      <c r="L61" s="172">
        <v>21</v>
      </c>
      <c r="M61" s="172">
        <f>G61*(1+L61/100)</f>
        <v>0</v>
      </c>
      <c r="N61" s="172">
        <v>1</v>
      </c>
      <c r="O61" s="172">
        <f>ROUND(E61*N61,2)</f>
        <v>2.7</v>
      </c>
      <c r="P61" s="172">
        <v>0</v>
      </c>
      <c r="Q61" s="172">
        <f>ROUND(E61*P61,2)</f>
        <v>0</v>
      </c>
      <c r="R61" s="172" t="s">
        <v>235</v>
      </c>
      <c r="S61" s="172" t="s">
        <v>172</v>
      </c>
      <c r="T61" s="173" t="s">
        <v>172</v>
      </c>
      <c r="U61" s="159">
        <v>0</v>
      </c>
      <c r="V61" s="159">
        <f>ROUND(E61*U61,2)</f>
        <v>0</v>
      </c>
      <c r="W61" s="159"/>
      <c r="X61" s="159" t="s">
        <v>236</v>
      </c>
      <c r="Y61" s="150"/>
      <c r="Z61" s="150"/>
      <c r="AA61" s="150"/>
      <c r="AB61" s="150"/>
      <c r="AC61" s="150"/>
      <c r="AD61" s="150"/>
      <c r="AE61" s="150"/>
      <c r="AF61" s="150"/>
      <c r="AG61" s="150" t="s">
        <v>237</v>
      </c>
      <c r="AH61" s="150"/>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row>
    <row r="62" spans="1:60" outlineLevel="1" x14ac:dyDescent="0.2">
      <c r="A62" s="157"/>
      <c r="B62" s="158"/>
      <c r="C62" s="191" t="s">
        <v>285</v>
      </c>
      <c r="D62" s="188"/>
      <c r="E62" s="189">
        <v>2.7</v>
      </c>
      <c r="F62" s="159"/>
      <c r="G62" s="159"/>
      <c r="H62" s="159"/>
      <c r="I62" s="159"/>
      <c r="J62" s="159"/>
      <c r="K62" s="159"/>
      <c r="L62" s="159"/>
      <c r="M62" s="159"/>
      <c r="N62" s="159"/>
      <c r="O62" s="159"/>
      <c r="P62" s="159"/>
      <c r="Q62" s="159"/>
      <c r="R62" s="159"/>
      <c r="S62" s="159"/>
      <c r="T62" s="159"/>
      <c r="U62" s="159"/>
      <c r="V62" s="159"/>
      <c r="W62" s="159"/>
      <c r="X62" s="159"/>
      <c r="Y62" s="150"/>
      <c r="Z62" s="150"/>
      <c r="AA62" s="150"/>
      <c r="AB62" s="150"/>
      <c r="AC62" s="150"/>
      <c r="AD62" s="150"/>
      <c r="AE62" s="150"/>
      <c r="AF62" s="150"/>
      <c r="AG62" s="150" t="s">
        <v>207</v>
      </c>
      <c r="AH62" s="150">
        <v>0</v>
      </c>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row>
    <row r="63" spans="1:60" outlineLevel="1" x14ac:dyDescent="0.2">
      <c r="A63" s="167">
        <v>21</v>
      </c>
      <c r="B63" s="168" t="s">
        <v>286</v>
      </c>
      <c r="C63" s="184" t="s">
        <v>287</v>
      </c>
      <c r="D63" s="169" t="s">
        <v>241</v>
      </c>
      <c r="E63" s="170">
        <v>11.48</v>
      </c>
      <c r="F63" s="171"/>
      <c r="G63" s="172">
        <f>ROUND(E63*F63,2)</f>
        <v>0</v>
      </c>
      <c r="H63" s="171"/>
      <c r="I63" s="172">
        <f>ROUND(E63*H63,2)</f>
        <v>0</v>
      </c>
      <c r="J63" s="171"/>
      <c r="K63" s="172">
        <f>ROUND(E63*J63,2)</f>
        <v>0</v>
      </c>
      <c r="L63" s="172">
        <v>21</v>
      </c>
      <c r="M63" s="172">
        <f>G63*(1+L63/100)</f>
        <v>0</v>
      </c>
      <c r="N63" s="172">
        <v>1</v>
      </c>
      <c r="O63" s="172">
        <f>ROUND(E63*N63,2)</f>
        <v>11.48</v>
      </c>
      <c r="P63" s="172">
        <v>0</v>
      </c>
      <c r="Q63" s="172">
        <f>ROUND(E63*P63,2)</f>
        <v>0</v>
      </c>
      <c r="R63" s="172" t="s">
        <v>235</v>
      </c>
      <c r="S63" s="172" t="s">
        <v>172</v>
      </c>
      <c r="T63" s="173" t="s">
        <v>172</v>
      </c>
      <c r="U63" s="159">
        <v>0</v>
      </c>
      <c r="V63" s="159">
        <f>ROUND(E63*U63,2)</f>
        <v>0</v>
      </c>
      <c r="W63" s="159"/>
      <c r="X63" s="159" t="s">
        <v>236</v>
      </c>
      <c r="Y63" s="150"/>
      <c r="Z63" s="150"/>
      <c r="AA63" s="150"/>
      <c r="AB63" s="150"/>
      <c r="AC63" s="150"/>
      <c r="AD63" s="150"/>
      <c r="AE63" s="150"/>
      <c r="AF63" s="150"/>
      <c r="AG63" s="150" t="s">
        <v>237</v>
      </c>
      <c r="AH63" s="150"/>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row>
    <row r="64" spans="1:60" outlineLevel="1" x14ac:dyDescent="0.2">
      <c r="A64" s="157"/>
      <c r="B64" s="158"/>
      <c r="C64" s="191" t="s">
        <v>288</v>
      </c>
      <c r="D64" s="188"/>
      <c r="E64" s="189">
        <v>11.48</v>
      </c>
      <c r="F64" s="159"/>
      <c r="G64" s="159"/>
      <c r="H64" s="159"/>
      <c r="I64" s="159"/>
      <c r="J64" s="159"/>
      <c r="K64" s="159"/>
      <c r="L64" s="159"/>
      <c r="M64" s="159"/>
      <c r="N64" s="159"/>
      <c r="O64" s="159"/>
      <c r="P64" s="159"/>
      <c r="Q64" s="159"/>
      <c r="R64" s="159"/>
      <c r="S64" s="159"/>
      <c r="T64" s="159"/>
      <c r="U64" s="159"/>
      <c r="V64" s="159"/>
      <c r="W64" s="159"/>
      <c r="X64" s="159"/>
      <c r="Y64" s="150"/>
      <c r="Z64" s="150"/>
      <c r="AA64" s="150"/>
      <c r="AB64" s="150"/>
      <c r="AC64" s="150"/>
      <c r="AD64" s="150"/>
      <c r="AE64" s="150"/>
      <c r="AF64" s="150"/>
      <c r="AG64" s="150" t="s">
        <v>207</v>
      </c>
      <c r="AH64" s="150">
        <v>0</v>
      </c>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row>
    <row r="65" spans="1:60" x14ac:dyDescent="0.2">
      <c r="A65" s="161" t="s">
        <v>167</v>
      </c>
      <c r="B65" s="162" t="s">
        <v>113</v>
      </c>
      <c r="C65" s="182" t="s">
        <v>114</v>
      </c>
      <c r="D65" s="163"/>
      <c r="E65" s="164"/>
      <c r="F65" s="165"/>
      <c r="G65" s="165">
        <f>SUMIF(AG66:AG67,"&lt;&gt;NOR",G66:G67)</f>
        <v>0</v>
      </c>
      <c r="H65" s="165"/>
      <c r="I65" s="165">
        <f>SUM(I66:I67)</f>
        <v>0</v>
      </c>
      <c r="J65" s="165"/>
      <c r="K65" s="165">
        <f>SUM(K66:K67)</f>
        <v>0</v>
      </c>
      <c r="L65" s="165"/>
      <c r="M65" s="165">
        <f>SUM(M66:M67)</f>
        <v>0</v>
      </c>
      <c r="N65" s="165"/>
      <c r="O65" s="165">
        <f>SUM(O66:O67)</f>
        <v>0</v>
      </c>
      <c r="P65" s="165"/>
      <c r="Q65" s="165">
        <f>SUM(Q66:Q67)</f>
        <v>5.61</v>
      </c>
      <c r="R65" s="165"/>
      <c r="S65" s="165"/>
      <c r="T65" s="166"/>
      <c r="U65" s="160"/>
      <c r="V65" s="160">
        <f>SUM(V66:V67)</f>
        <v>4.08</v>
      </c>
      <c r="W65" s="160"/>
      <c r="X65" s="160"/>
      <c r="AG65" t="s">
        <v>168</v>
      </c>
    </row>
    <row r="66" spans="1:60" ht="22.5" outlineLevel="1" x14ac:dyDescent="0.2">
      <c r="A66" s="167">
        <v>22</v>
      </c>
      <c r="B66" s="168" t="s">
        <v>289</v>
      </c>
      <c r="C66" s="184" t="s">
        <v>290</v>
      </c>
      <c r="D66" s="169" t="s">
        <v>213</v>
      </c>
      <c r="E66" s="170">
        <v>51</v>
      </c>
      <c r="F66" s="171"/>
      <c r="G66" s="172">
        <f>ROUND(E66*F66,2)</f>
        <v>0</v>
      </c>
      <c r="H66" s="171"/>
      <c r="I66" s="172">
        <f>ROUND(E66*H66,2)</f>
        <v>0</v>
      </c>
      <c r="J66" s="171"/>
      <c r="K66" s="172">
        <f>ROUND(E66*J66,2)</f>
        <v>0</v>
      </c>
      <c r="L66" s="172">
        <v>21</v>
      </c>
      <c r="M66" s="172">
        <f>G66*(1+L66/100)</f>
        <v>0</v>
      </c>
      <c r="N66" s="172">
        <v>0</v>
      </c>
      <c r="O66" s="172">
        <f>ROUND(E66*N66,2)</f>
        <v>0</v>
      </c>
      <c r="P66" s="172">
        <v>0.11</v>
      </c>
      <c r="Q66" s="172">
        <f>ROUND(E66*P66,2)</f>
        <v>5.61</v>
      </c>
      <c r="R66" s="172" t="s">
        <v>291</v>
      </c>
      <c r="S66" s="172" t="s">
        <v>172</v>
      </c>
      <c r="T66" s="173" t="s">
        <v>172</v>
      </c>
      <c r="U66" s="159">
        <v>0.08</v>
      </c>
      <c r="V66" s="159">
        <f>ROUND(E66*U66,2)</f>
        <v>4.08</v>
      </c>
      <c r="W66" s="159"/>
      <c r="X66" s="159" t="s">
        <v>187</v>
      </c>
      <c r="Y66" s="150"/>
      <c r="Z66" s="150"/>
      <c r="AA66" s="150"/>
      <c r="AB66" s="150"/>
      <c r="AC66" s="150"/>
      <c r="AD66" s="150"/>
      <c r="AE66" s="150"/>
      <c r="AF66" s="150"/>
      <c r="AG66" s="150" t="s">
        <v>188</v>
      </c>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row>
    <row r="67" spans="1:60" ht="22.5" outlineLevel="1" x14ac:dyDescent="0.2">
      <c r="A67" s="157"/>
      <c r="B67" s="158"/>
      <c r="C67" s="256" t="s">
        <v>292</v>
      </c>
      <c r="D67" s="257"/>
      <c r="E67" s="257"/>
      <c r="F67" s="257"/>
      <c r="G67" s="257"/>
      <c r="H67" s="159"/>
      <c r="I67" s="159"/>
      <c r="J67" s="159"/>
      <c r="K67" s="159"/>
      <c r="L67" s="159"/>
      <c r="M67" s="159"/>
      <c r="N67" s="159"/>
      <c r="O67" s="159"/>
      <c r="P67" s="159"/>
      <c r="Q67" s="159"/>
      <c r="R67" s="159"/>
      <c r="S67" s="159"/>
      <c r="T67" s="159"/>
      <c r="U67" s="159"/>
      <c r="V67" s="159"/>
      <c r="W67" s="159"/>
      <c r="X67" s="159"/>
      <c r="Y67" s="150"/>
      <c r="Z67" s="150"/>
      <c r="AA67" s="150"/>
      <c r="AB67" s="150"/>
      <c r="AC67" s="150"/>
      <c r="AD67" s="150"/>
      <c r="AE67" s="150"/>
      <c r="AF67" s="150"/>
      <c r="AG67" s="150" t="s">
        <v>205</v>
      </c>
      <c r="AH67" s="150"/>
      <c r="AI67" s="150"/>
      <c r="AJ67" s="150"/>
      <c r="AK67" s="150"/>
      <c r="AL67" s="150"/>
      <c r="AM67" s="150"/>
      <c r="AN67" s="150"/>
      <c r="AO67" s="150"/>
      <c r="AP67" s="150"/>
      <c r="AQ67" s="150"/>
      <c r="AR67" s="150"/>
      <c r="AS67" s="150"/>
      <c r="AT67" s="150"/>
      <c r="AU67" s="150"/>
      <c r="AV67" s="150"/>
      <c r="AW67" s="150"/>
      <c r="AX67" s="150"/>
      <c r="AY67" s="150"/>
      <c r="AZ67" s="150"/>
      <c r="BA67" s="190" t="str">
        <f>C67</f>
        <v>s naložením na dopravní prostředek, očištění povrchu od frézované plochy, opotřebování frézovacích nástrojů (nožů, upínacích kroužků, držáků) nutné ruční odstranění (vybourání) živičného krytu kolem překážek,</v>
      </c>
      <c r="BB67" s="150"/>
      <c r="BC67" s="150"/>
      <c r="BD67" s="150"/>
      <c r="BE67" s="150"/>
      <c r="BF67" s="150"/>
      <c r="BG67" s="150"/>
      <c r="BH67" s="150"/>
    </row>
    <row r="68" spans="1:60" x14ac:dyDescent="0.2">
      <c r="A68" s="161" t="s">
        <v>167</v>
      </c>
      <c r="B68" s="162" t="s">
        <v>115</v>
      </c>
      <c r="C68" s="182" t="s">
        <v>116</v>
      </c>
      <c r="D68" s="163"/>
      <c r="E68" s="164"/>
      <c r="F68" s="165"/>
      <c r="G68" s="165">
        <f>SUMIF(AG69:AG71,"&lt;&gt;NOR",G69:G71)</f>
        <v>0</v>
      </c>
      <c r="H68" s="165"/>
      <c r="I68" s="165">
        <f>SUM(I69:I71)</f>
        <v>0</v>
      </c>
      <c r="J68" s="165"/>
      <c r="K68" s="165">
        <f>SUM(K69:K71)</f>
        <v>0</v>
      </c>
      <c r="L68" s="165"/>
      <c r="M68" s="165">
        <f>SUM(M69:M71)</f>
        <v>0</v>
      </c>
      <c r="N68" s="165"/>
      <c r="O68" s="165">
        <f>SUM(O69:O71)</f>
        <v>27.03</v>
      </c>
      <c r="P68" s="165"/>
      <c r="Q68" s="165">
        <f>SUM(Q69:Q71)</f>
        <v>0</v>
      </c>
      <c r="R68" s="165"/>
      <c r="S68" s="165"/>
      <c r="T68" s="166"/>
      <c r="U68" s="160"/>
      <c r="V68" s="160">
        <f>SUM(V69:V71)</f>
        <v>2.15</v>
      </c>
      <c r="W68" s="160"/>
      <c r="X68" s="160"/>
      <c r="AG68" t="s">
        <v>168</v>
      </c>
    </row>
    <row r="69" spans="1:60" ht="22.5" outlineLevel="1" x14ac:dyDescent="0.2">
      <c r="A69" s="167">
        <v>23</v>
      </c>
      <c r="B69" s="168" t="s">
        <v>293</v>
      </c>
      <c r="C69" s="184" t="s">
        <v>294</v>
      </c>
      <c r="D69" s="169" t="s">
        <v>213</v>
      </c>
      <c r="E69" s="170">
        <v>71.5</v>
      </c>
      <c r="F69" s="171"/>
      <c r="G69" s="172">
        <f>ROUND(E69*F69,2)</f>
        <v>0</v>
      </c>
      <c r="H69" s="171"/>
      <c r="I69" s="172">
        <f>ROUND(E69*H69,2)</f>
        <v>0</v>
      </c>
      <c r="J69" s="171"/>
      <c r="K69" s="172">
        <f>ROUND(E69*J69,2)</f>
        <v>0</v>
      </c>
      <c r="L69" s="172">
        <v>21</v>
      </c>
      <c r="M69" s="172">
        <f>G69*(1+L69/100)</f>
        <v>0</v>
      </c>
      <c r="N69" s="172">
        <v>0.378</v>
      </c>
      <c r="O69" s="172">
        <f>ROUND(E69*N69,2)</f>
        <v>27.03</v>
      </c>
      <c r="P69" s="172">
        <v>0</v>
      </c>
      <c r="Q69" s="172">
        <f>ROUND(E69*P69,2)</f>
        <v>0</v>
      </c>
      <c r="R69" s="172" t="s">
        <v>291</v>
      </c>
      <c r="S69" s="172" t="s">
        <v>172</v>
      </c>
      <c r="T69" s="173" t="s">
        <v>172</v>
      </c>
      <c r="U69" s="159">
        <v>0.03</v>
      </c>
      <c r="V69" s="159">
        <f>ROUND(E69*U69,2)</f>
        <v>2.15</v>
      </c>
      <c r="W69" s="159"/>
      <c r="X69" s="159" t="s">
        <v>187</v>
      </c>
      <c r="Y69" s="150"/>
      <c r="Z69" s="150"/>
      <c r="AA69" s="150"/>
      <c r="AB69" s="150"/>
      <c r="AC69" s="150"/>
      <c r="AD69" s="150"/>
      <c r="AE69" s="150"/>
      <c r="AF69" s="150"/>
      <c r="AG69" s="150" t="s">
        <v>188</v>
      </c>
      <c r="AH69" s="150"/>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row>
    <row r="70" spans="1:60" outlineLevel="1" x14ac:dyDescent="0.2">
      <c r="A70" s="157"/>
      <c r="B70" s="158"/>
      <c r="C70" s="191" t="s">
        <v>295</v>
      </c>
      <c r="D70" s="188"/>
      <c r="E70" s="189"/>
      <c r="F70" s="159"/>
      <c r="G70" s="159"/>
      <c r="H70" s="159"/>
      <c r="I70" s="159"/>
      <c r="J70" s="159"/>
      <c r="K70" s="159"/>
      <c r="L70" s="159"/>
      <c r="M70" s="159"/>
      <c r="N70" s="159"/>
      <c r="O70" s="159"/>
      <c r="P70" s="159"/>
      <c r="Q70" s="159"/>
      <c r="R70" s="159"/>
      <c r="S70" s="159"/>
      <c r="T70" s="159"/>
      <c r="U70" s="159"/>
      <c r="V70" s="159"/>
      <c r="W70" s="159"/>
      <c r="X70" s="159"/>
      <c r="Y70" s="150"/>
      <c r="Z70" s="150"/>
      <c r="AA70" s="150"/>
      <c r="AB70" s="150"/>
      <c r="AC70" s="150"/>
      <c r="AD70" s="150"/>
      <c r="AE70" s="150"/>
      <c r="AF70" s="150"/>
      <c r="AG70" s="150" t="s">
        <v>207</v>
      </c>
      <c r="AH70" s="150">
        <v>0</v>
      </c>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row>
    <row r="71" spans="1:60" outlineLevel="1" x14ac:dyDescent="0.2">
      <c r="A71" s="157"/>
      <c r="B71" s="158"/>
      <c r="C71" s="191" t="s">
        <v>296</v>
      </c>
      <c r="D71" s="188"/>
      <c r="E71" s="189">
        <v>71.5</v>
      </c>
      <c r="F71" s="159"/>
      <c r="G71" s="159"/>
      <c r="H71" s="159"/>
      <c r="I71" s="159"/>
      <c r="J71" s="159"/>
      <c r="K71" s="159"/>
      <c r="L71" s="159"/>
      <c r="M71" s="159"/>
      <c r="N71" s="159"/>
      <c r="O71" s="159"/>
      <c r="P71" s="159"/>
      <c r="Q71" s="159"/>
      <c r="R71" s="159"/>
      <c r="S71" s="159"/>
      <c r="T71" s="159"/>
      <c r="U71" s="159"/>
      <c r="V71" s="159"/>
      <c r="W71" s="159"/>
      <c r="X71" s="159"/>
      <c r="Y71" s="150"/>
      <c r="Z71" s="150"/>
      <c r="AA71" s="150"/>
      <c r="AB71" s="150"/>
      <c r="AC71" s="150"/>
      <c r="AD71" s="150"/>
      <c r="AE71" s="150"/>
      <c r="AF71" s="150"/>
      <c r="AG71" s="150" t="s">
        <v>207</v>
      </c>
      <c r="AH71" s="150">
        <v>0</v>
      </c>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row>
    <row r="72" spans="1:60" x14ac:dyDescent="0.2">
      <c r="A72" s="161" t="s">
        <v>167</v>
      </c>
      <c r="B72" s="162" t="s">
        <v>117</v>
      </c>
      <c r="C72" s="182" t="s">
        <v>118</v>
      </c>
      <c r="D72" s="163"/>
      <c r="E72" s="164"/>
      <c r="F72" s="165"/>
      <c r="G72" s="165">
        <f>SUMIF(AG73:AG73,"&lt;&gt;NOR",G73:G73)</f>
        <v>0</v>
      </c>
      <c r="H72" s="165"/>
      <c r="I72" s="165">
        <f>SUM(I73:I73)</f>
        <v>0</v>
      </c>
      <c r="J72" s="165"/>
      <c r="K72" s="165">
        <f>SUM(K73:K73)</f>
        <v>0</v>
      </c>
      <c r="L72" s="165"/>
      <c r="M72" s="165">
        <f>SUM(M73:M73)</f>
        <v>0</v>
      </c>
      <c r="N72" s="165"/>
      <c r="O72" s="165">
        <f>SUM(O73:O73)</f>
        <v>6.48</v>
      </c>
      <c r="P72" s="165"/>
      <c r="Q72" s="165">
        <f>SUM(Q73:Q73)</f>
        <v>0</v>
      </c>
      <c r="R72" s="165"/>
      <c r="S72" s="165"/>
      <c r="T72" s="166"/>
      <c r="U72" s="160"/>
      <c r="V72" s="160">
        <f>SUM(V73:V73)</f>
        <v>3.57</v>
      </c>
      <c r="W72" s="160"/>
      <c r="X72" s="160"/>
      <c r="AG72" t="s">
        <v>168</v>
      </c>
    </row>
    <row r="73" spans="1:60" ht="22.5" outlineLevel="1" x14ac:dyDescent="0.2">
      <c r="A73" s="174">
        <v>24</v>
      </c>
      <c r="B73" s="175" t="s">
        <v>297</v>
      </c>
      <c r="C73" s="183" t="s">
        <v>298</v>
      </c>
      <c r="D73" s="176" t="s">
        <v>213</v>
      </c>
      <c r="E73" s="177">
        <v>51</v>
      </c>
      <c r="F73" s="178"/>
      <c r="G73" s="179">
        <f>ROUND(E73*F73,2)</f>
        <v>0</v>
      </c>
      <c r="H73" s="178"/>
      <c r="I73" s="179">
        <f>ROUND(E73*H73,2)</f>
        <v>0</v>
      </c>
      <c r="J73" s="178"/>
      <c r="K73" s="179">
        <f>ROUND(E73*J73,2)</f>
        <v>0</v>
      </c>
      <c r="L73" s="179">
        <v>21</v>
      </c>
      <c r="M73" s="179">
        <f>G73*(1+L73/100)</f>
        <v>0</v>
      </c>
      <c r="N73" s="179">
        <v>0.12715000000000001</v>
      </c>
      <c r="O73" s="179">
        <f>ROUND(E73*N73,2)</f>
        <v>6.48</v>
      </c>
      <c r="P73" s="179">
        <v>0</v>
      </c>
      <c r="Q73" s="179">
        <f>ROUND(E73*P73,2)</f>
        <v>0</v>
      </c>
      <c r="R73" s="179" t="s">
        <v>291</v>
      </c>
      <c r="S73" s="179" t="s">
        <v>172</v>
      </c>
      <c r="T73" s="180" t="s">
        <v>172</v>
      </c>
      <c r="U73" s="159">
        <v>7.0000000000000007E-2</v>
      </c>
      <c r="V73" s="159">
        <f>ROUND(E73*U73,2)</f>
        <v>3.57</v>
      </c>
      <c r="W73" s="159"/>
      <c r="X73" s="159" t="s">
        <v>187</v>
      </c>
      <c r="Y73" s="150"/>
      <c r="Z73" s="150"/>
      <c r="AA73" s="150"/>
      <c r="AB73" s="150"/>
      <c r="AC73" s="150"/>
      <c r="AD73" s="150"/>
      <c r="AE73" s="150"/>
      <c r="AF73" s="150"/>
      <c r="AG73" s="150" t="s">
        <v>188</v>
      </c>
      <c r="AH73" s="150"/>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row>
    <row r="74" spans="1:60" x14ac:dyDescent="0.2">
      <c r="A74" s="161" t="s">
        <v>167</v>
      </c>
      <c r="B74" s="162" t="s">
        <v>119</v>
      </c>
      <c r="C74" s="182" t="s">
        <v>120</v>
      </c>
      <c r="D74" s="163"/>
      <c r="E74" s="164"/>
      <c r="F74" s="165"/>
      <c r="G74" s="165">
        <f>SUMIF(AG75:AG81,"&lt;&gt;NOR",G75:G81)</f>
        <v>0</v>
      </c>
      <c r="H74" s="165"/>
      <c r="I74" s="165">
        <f>SUM(I75:I81)</f>
        <v>0</v>
      </c>
      <c r="J74" s="165"/>
      <c r="K74" s="165">
        <f>SUM(K75:K81)</f>
        <v>0</v>
      </c>
      <c r="L74" s="165"/>
      <c r="M74" s="165">
        <f>SUM(M75:M81)</f>
        <v>0</v>
      </c>
      <c r="N74" s="165"/>
      <c r="O74" s="165">
        <f>SUM(O75:O81)</f>
        <v>12.08</v>
      </c>
      <c r="P74" s="165"/>
      <c r="Q74" s="165">
        <f>SUM(Q75:Q81)</f>
        <v>0</v>
      </c>
      <c r="R74" s="165"/>
      <c r="S74" s="165"/>
      <c r="T74" s="166"/>
      <c r="U74" s="160"/>
      <c r="V74" s="160">
        <f>SUM(V75:V81)</f>
        <v>29.01</v>
      </c>
      <c r="W74" s="160"/>
      <c r="X74" s="160"/>
      <c r="AG74" t="s">
        <v>168</v>
      </c>
    </row>
    <row r="75" spans="1:60" outlineLevel="1" x14ac:dyDescent="0.2">
      <c r="A75" s="167">
        <v>25</v>
      </c>
      <c r="B75" s="168" t="s">
        <v>299</v>
      </c>
      <c r="C75" s="184" t="s">
        <v>300</v>
      </c>
      <c r="D75" s="169" t="s">
        <v>213</v>
      </c>
      <c r="E75" s="170">
        <v>65</v>
      </c>
      <c r="F75" s="171"/>
      <c r="G75" s="172">
        <f>ROUND(E75*F75,2)</f>
        <v>0</v>
      </c>
      <c r="H75" s="171"/>
      <c r="I75" s="172">
        <f>ROUND(E75*H75,2)</f>
        <v>0</v>
      </c>
      <c r="J75" s="171"/>
      <c r="K75" s="172">
        <f>ROUND(E75*J75,2)</f>
        <v>0</v>
      </c>
      <c r="L75" s="172">
        <v>21</v>
      </c>
      <c r="M75" s="172">
        <f>G75*(1+L75/100)</f>
        <v>0</v>
      </c>
      <c r="N75" s="172">
        <v>5.5449999999999999E-2</v>
      </c>
      <c r="O75" s="172">
        <f>ROUND(E75*N75,2)</f>
        <v>3.6</v>
      </c>
      <c r="P75" s="172">
        <v>0</v>
      </c>
      <c r="Q75" s="172">
        <f>ROUND(E75*P75,2)</f>
        <v>0</v>
      </c>
      <c r="R75" s="172" t="s">
        <v>291</v>
      </c>
      <c r="S75" s="172" t="s">
        <v>172</v>
      </c>
      <c r="T75" s="173" t="s">
        <v>172</v>
      </c>
      <c r="U75" s="159">
        <v>0.44</v>
      </c>
      <c r="V75" s="159">
        <f>ROUND(E75*U75,2)</f>
        <v>28.6</v>
      </c>
      <c r="W75" s="159"/>
      <c r="X75" s="159" t="s">
        <v>187</v>
      </c>
      <c r="Y75" s="150"/>
      <c r="Z75" s="150"/>
      <c r="AA75" s="150"/>
      <c r="AB75" s="150"/>
      <c r="AC75" s="150"/>
      <c r="AD75" s="150"/>
      <c r="AE75" s="150"/>
      <c r="AF75" s="150"/>
      <c r="AG75" s="150" t="s">
        <v>188</v>
      </c>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row>
    <row r="76" spans="1:60" ht="22.5" outlineLevel="1" x14ac:dyDescent="0.2">
      <c r="A76" s="157"/>
      <c r="B76" s="158"/>
      <c r="C76" s="256" t="s">
        <v>301</v>
      </c>
      <c r="D76" s="257"/>
      <c r="E76" s="257"/>
      <c r="F76" s="257"/>
      <c r="G76" s="257"/>
      <c r="H76" s="159"/>
      <c r="I76" s="159"/>
      <c r="J76" s="159"/>
      <c r="K76" s="159"/>
      <c r="L76" s="159"/>
      <c r="M76" s="159"/>
      <c r="N76" s="159"/>
      <c r="O76" s="159"/>
      <c r="P76" s="159"/>
      <c r="Q76" s="159"/>
      <c r="R76" s="159"/>
      <c r="S76" s="159"/>
      <c r="T76" s="159"/>
      <c r="U76" s="159"/>
      <c r="V76" s="159"/>
      <c r="W76" s="159"/>
      <c r="X76" s="159"/>
      <c r="Y76" s="150"/>
      <c r="Z76" s="150"/>
      <c r="AA76" s="150"/>
      <c r="AB76" s="150"/>
      <c r="AC76" s="150"/>
      <c r="AD76" s="150"/>
      <c r="AE76" s="150"/>
      <c r="AF76" s="150"/>
      <c r="AG76" s="150" t="s">
        <v>205</v>
      </c>
      <c r="AH76" s="150"/>
      <c r="AI76" s="150"/>
      <c r="AJ76" s="150"/>
      <c r="AK76" s="150"/>
      <c r="AL76" s="150"/>
      <c r="AM76" s="150"/>
      <c r="AN76" s="150"/>
      <c r="AO76" s="150"/>
      <c r="AP76" s="150"/>
      <c r="AQ76" s="150"/>
      <c r="AR76" s="150"/>
      <c r="AS76" s="150"/>
      <c r="AT76" s="150"/>
      <c r="AU76" s="150"/>
      <c r="AV76" s="150"/>
      <c r="AW76" s="150"/>
      <c r="AX76" s="150"/>
      <c r="AY76" s="150"/>
      <c r="AZ76" s="150"/>
      <c r="BA76" s="190" t="str">
        <f>C76</f>
        <v>s provedením lože z kameniva drceného, s vyplněním spár, s dvojitým hutněním a se smetením přebytečného materiálu na krajnici. S dodáním hmot pro lože a výplň spár.</v>
      </c>
      <c r="BB76" s="150"/>
      <c r="BC76" s="150"/>
      <c r="BD76" s="150"/>
      <c r="BE76" s="150"/>
      <c r="BF76" s="150"/>
      <c r="BG76" s="150"/>
      <c r="BH76" s="150"/>
    </row>
    <row r="77" spans="1:60" outlineLevel="1" x14ac:dyDescent="0.2">
      <c r="A77" s="174">
        <v>26</v>
      </c>
      <c r="B77" s="175" t="s">
        <v>302</v>
      </c>
      <c r="C77" s="183" t="s">
        <v>303</v>
      </c>
      <c r="D77" s="176" t="s">
        <v>304</v>
      </c>
      <c r="E77" s="177">
        <v>1</v>
      </c>
      <c r="F77" s="178"/>
      <c r="G77" s="179">
        <f>ROUND(E77*F77,2)</f>
        <v>0</v>
      </c>
      <c r="H77" s="178"/>
      <c r="I77" s="179">
        <f>ROUND(E77*H77,2)</f>
        <v>0</v>
      </c>
      <c r="J77" s="178"/>
      <c r="K77" s="179">
        <f>ROUND(E77*J77,2)</f>
        <v>0</v>
      </c>
      <c r="L77" s="179">
        <v>21</v>
      </c>
      <c r="M77" s="179">
        <f>G77*(1+L77/100)</f>
        <v>0</v>
      </c>
      <c r="N77" s="179">
        <v>3.3E-4</v>
      </c>
      <c r="O77" s="179">
        <f>ROUND(E77*N77,2)</f>
        <v>0</v>
      </c>
      <c r="P77" s="179">
        <v>0</v>
      </c>
      <c r="Q77" s="179">
        <f>ROUND(E77*P77,2)</f>
        <v>0</v>
      </c>
      <c r="R77" s="179" t="s">
        <v>291</v>
      </c>
      <c r="S77" s="179" t="s">
        <v>172</v>
      </c>
      <c r="T77" s="180" t="s">
        <v>172</v>
      </c>
      <c r="U77" s="159">
        <v>0.41</v>
      </c>
      <c r="V77" s="159">
        <f>ROUND(E77*U77,2)</f>
        <v>0.41</v>
      </c>
      <c r="W77" s="159"/>
      <c r="X77" s="159" t="s">
        <v>187</v>
      </c>
      <c r="Y77" s="150"/>
      <c r="Z77" s="150"/>
      <c r="AA77" s="150"/>
      <c r="AB77" s="150"/>
      <c r="AC77" s="150"/>
      <c r="AD77" s="150"/>
      <c r="AE77" s="150"/>
      <c r="AF77" s="150"/>
      <c r="AG77" s="150" t="s">
        <v>188</v>
      </c>
      <c r="AH77" s="150"/>
      <c r="AI77" s="150"/>
      <c r="AJ77" s="150"/>
      <c r="AK77" s="150"/>
      <c r="AL77" s="150"/>
      <c r="AM77" s="150"/>
      <c r="AN77" s="150"/>
      <c r="AO77" s="150"/>
      <c r="AP77" s="150"/>
      <c r="AQ77" s="150"/>
      <c r="AR77" s="150"/>
      <c r="AS77" s="150"/>
      <c r="AT77" s="150"/>
      <c r="AU77" s="150"/>
      <c r="AV77" s="150"/>
      <c r="AW77" s="150"/>
      <c r="AX77" s="150"/>
      <c r="AY77" s="150"/>
      <c r="AZ77" s="150"/>
      <c r="BA77" s="150"/>
      <c r="BB77" s="150"/>
      <c r="BC77" s="150"/>
      <c r="BD77" s="150"/>
      <c r="BE77" s="150"/>
      <c r="BF77" s="150"/>
      <c r="BG77" s="150"/>
      <c r="BH77" s="150"/>
    </row>
    <row r="78" spans="1:60" ht="22.5" outlineLevel="1" x14ac:dyDescent="0.2">
      <c r="A78" s="167">
        <v>27</v>
      </c>
      <c r="B78" s="168" t="s">
        <v>305</v>
      </c>
      <c r="C78" s="184" t="s">
        <v>306</v>
      </c>
      <c r="D78" s="169" t="s">
        <v>213</v>
      </c>
      <c r="E78" s="170">
        <v>60.6</v>
      </c>
      <c r="F78" s="171"/>
      <c r="G78" s="172">
        <f>ROUND(E78*F78,2)</f>
        <v>0</v>
      </c>
      <c r="H78" s="171"/>
      <c r="I78" s="172">
        <f>ROUND(E78*H78,2)</f>
        <v>0</v>
      </c>
      <c r="J78" s="171"/>
      <c r="K78" s="172">
        <f>ROUND(E78*J78,2)</f>
        <v>0</v>
      </c>
      <c r="L78" s="172">
        <v>21</v>
      </c>
      <c r="M78" s="172">
        <f>G78*(1+L78/100)</f>
        <v>0</v>
      </c>
      <c r="N78" s="172">
        <v>0.129</v>
      </c>
      <c r="O78" s="172">
        <f>ROUND(E78*N78,2)</f>
        <v>7.82</v>
      </c>
      <c r="P78" s="172">
        <v>0</v>
      </c>
      <c r="Q78" s="172">
        <f>ROUND(E78*P78,2)</f>
        <v>0</v>
      </c>
      <c r="R78" s="172" t="s">
        <v>235</v>
      </c>
      <c r="S78" s="172" t="s">
        <v>172</v>
      </c>
      <c r="T78" s="173" t="s">
        <v>172</v>
      </c>
      <c r="U78" s="159">
        <v>0</v>
      </c>
      <c r="V78" s="159">
        <f>ROUND(E78*U78,2)</f>
        <v>0</v>
      </c>
      <c r="W78" s="159"/>
      <c r="X78" s="159" t="s">
        <v>236</v>
      </c>
      <c r="Y78" s="150"/>
      <c r="Z78" s="150"/>
      <c r="AA78" s="150"/>
      <c r="AB78" s="150"/>
      <c r="AC78" s="150"/>
      <c r="AD78" s="150"/>
      <c r="AE78" s="150"/>
      <c r="AF78" s="150"/>
      <c r="AG78" s="150" t="s">
        <v>237</v>
      </c>
      <c r="AH78" s="150"/>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row>
    <row r="79" spans="1:60" outlineLevel="1" x14ac:dyDescent="0.2">
      <c r="A79" s="157"/>
      <c r="B79" s="158"/>
      <c r="C79" s="191" t="s">
        <v>307</v>
      </c>
      <c r="D79" s="188"/>
      <c r="E79" s="189">
        <v>60.6</v>
      </c>
      <c r="F79" s="159"/>
      <c r="G79" s="159"/>
      <c r="H79" s="159"/>
      <c r="I79" s="159"/>
      <c r="J79" s="159"/>
      <c r="K79" s="159"/>
      <c r="L79" s="159"/>
      <c r="M79" s="159"/>
      <c r="N79" s="159"/>
      <c r="O79" s="159"/>
      <c r="P79" s="159"/>
      <c r="Q79" s="159"/>
      <c r="R79" s="159"/>
      <c r="S79" s="159"/>
      <c r="T79" s="159"/>
      <c r="U79" s="159"/>
      <c r="V79" s="159"/>
      <c r="W79" s="159"/>
      <c r="X79" s="159"/>
      <c r="Y79" s="150"/>
      <c r="Z79" s="150"/>
      <c r="AA79" s="150"/>
      <c r="AB79" s="150"/>
      <c r="AC79" s="150"/>
      <c r="AD79" s="150"/>
      <c r="AE79" s="150"/>
      <c r="AF79" s="150"/>
      <c r="AG79" s="150" t="s">
        <v>207</v>
      </c>
      <c r="AH79" s="150">
        <v>0</v>
      </c>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row>
    <row r="80" spans="1:60" ht="22.5" outlineLevel="1" x14ac:dyDescent="0.2">
      <c r="A80" s="167">
        <v>28</v>
      </c>
      <c r="B80" s="168" t="s">
        <v>308</v>
      </c>
      <c r="C80" s="184" t="s">
        <v>309</v>
      </c>
      <c r="D80" s="169" t="s">
        <v>213</v>
      </c>
      <c r="E80" s="170">
        <v>5.05</v>
      </c>
      <c r="F80" s="171"/>
      <c r="G80" s="172">
        <f>ROUND(E80*F80,2)</f>
        <v>0</v>
      </c>
      <c r="H80" s="171"/>
      <c r="I80" s="172">
        <f>ROUND(E80*H80,2)</f>
        <v>0</v>
      </c>
      <c r="J80" s="171"/>
      <c r="K80" s="172">
        <f>ROUND(E80*J80,2)</f>
        <v>0</v>
      </c>
      <c r="L80" s="172">
        <v>21</v>
      </c>
      <c r="M80" s="172">
        <f>G80*(1+L80/100)</f>
        <v>0</v>
      </c>
      <c r="N80" s="172">
        <v>0.13150000000000001</v>
      </c>
      <c r="O80" s="172">
        <f>ROUND(E80*N80,2)</f>
        <v>0.66</v>
      </c>
      <c r="P80" s="172">
        <v>0</v>
      </c>
      <c r="Q80" s="172">
        <f>ROUND(E80*P80,2)</f>
        <v>0</v>
      </c>
      <c r="R80" s="172" t="s">
        <v>235</v>
      </c>
      <c r="S80" s="172" t="s">
        <v>172</v>
      </c>
      <c r="T80" s="173" t="s">
        <v>172</v>
      </c>
      <c r="U80" s="159">
        <v>0</v>
      </c>
      <c r="V80" s="159">
        <f>ROUND(E80*U80,2)</f>
        <v>0</v>
      </c>
      <c r="W80" s="159"/>
      <c r="X80" s="159" t="s">
        <v>236</v>
      </c>
      <c r="Y80" s="150"/>
      <c r="Z80" s="150"/>
      <c r="AA80" s="150"/>
      <c r="AB80" s="150"/>
      <c r="AC80" s="150"/>
      <c r="AD80" s="150"/>
      <c r="AE80" s="150"/>
      <c r="AF80" s="150"/>
      <c r="AG80" s="150" t="s">
        <v>237</v>
      </c>
      <c r="AH80" s="150"/>
      <c r="AI80" s="150"/>
      <c r="AJ80" s="150"/>
      <c r="AK80" s="150"/>
      <c r="AL80" s="150"/>
      <c r="AM80" s="150"/>
      <c r="AN80" s="150"/>
      <c r="AO80" s="150"/>
      <c r="AP80" s="150"/>
      <c r="AQ80" s="150"/>
      <c r="AR80" s="150"/>
      <c r="AS80" s="150"/>
      <c r="AT80" s="150"/>
      <c r="AU80" s="150"/>
      <c r="AV80" s="150"/>
      <c r="AW80" s="150"/>
      <c r="AX80" s="150"/>
      <c r="AY80" s="150"/>
      <c r="AZ80" s="150"/>
      <c r="BA80" s="150"/>
      <c r="BB80" s="150"/>
      <c r="BC80" s="150"/>
      <c r="BD80" s="150"/>
      <c r="BE80" s="150"/>
      <c r="BF80" s="150"/>
      <c r="BG80" s="150"/>
      <c r="BH80" s="150"/>
    </row>
    <row r="81" spans="1:60" outlineLevel="1" x14ac:dyDescent="0.2">
      <c r="A81" s="157"/>
      <c r="B81" s="158"/>
      <c r="C81" s="191" t="s">
        <v>310</v>
      </c>
      <c r="D81" s="188"/>
      <c r="E81" s="189">
        <v>5.05</v>
      </c>
      <c r="F81" s="159"/>
      <c r="G81" s="159"/>
      <c r="H81" s="159"/>
      <c r="I81" s="159"/>
      <c r="J81" s="159"/>
      <c r="K81" s="159"/>
      <c r="L81" s="159"/>
      <c r="M81" s="159"/>
      <c r="N81" s="159"/>
      <c r="O81" s="159"/>
      <c r="P81" s="159"/>
      <c r="Q81" s="159"/>
      <c r="R81" s="159"/>
      <c r="S81" s="159"/>
      <c r="T81" s="159"/>
      <c r="U81" s="159"/>
      <c r="V81" s="159"/>
      <c r="W81" s="159"/>
      <c r="X81" s="159"/>
      <c r="Y81" s="150"/>
      <c r="Z81" s="150"/>
      <c r="AA81" s="150"/>
      <c r="AB81" s="150"/>
      <c r="AC81" s="150"/>
      <c r="AD81" s="150"/>
      <c r="AE81" s="150"/>
      <c r="AF81" s="150"/>
      <c r="AG81" s="150" t="s">
        <v>207</v>
      </c>
      <c r="AH81" s="150">
        <v>0</v>
      </c>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row>
    <row r="82" spans="1:60" x14ac:dyDescent="0.2">
      <c r="A82" s="161" t="s">
        <v>167</v>
      </c>
      <c r="B82" s="162" t="s">
        <v>121</v>
      </c>
      <c r="C82" s="182" t="s">
        <v>122</v>
      </c>
      <c r="D82" s="163"/>
      <c r="E82" s="164"/>
      <c r="F82" s="165"/>
      <c r="G82" s="165">
        <f>SUMIF(AG83:AG88,"&lt;&gt;NOR",G83:G88)</f>
        <v>0</v>
      </c>
      <c r="H82" s="165"/>
      <c r="I82" s="165">
        <f>SUM(I83:I88)</f>
        <v>0</v>
      </c>
      <c r="J82" s="165"/>
      <c r="K82" s="165">
        <f>SUM(K83:K88)</f>
        <v>0</v>
      </c>
      <c r="L82" s="165"/>
      <c r="M82" s="165">
        <f>SUM(M83:M88)</f>
        <v>0</v>
      </c>
      <c r="N82" s="165"/>
      <c r="O82" s="165">
        <f>SUM(O83:O88)</f>
        <v>0.03</v>
      </c>
      <c r="P82" s="165"/>
      <c r="Q82" s="165">
        <f>SUM(Q83:Q88)</f>
        <v>0</v>
      </c>
      <c r="R82" s="165"/>
      <c r="S82" s="165"/>
      <c r="T82" s="166"/>
      <c r="U82" s="160"/>
      <c r="V82" s="160">
        <f>SUM(V83:V88)</f>
        <v>0.35</v>
      </c>
      <c r="W82" s="160"/>
      <c r="X82" s="160"/>
      <c r="AG82" t="s">
        <v>168</v>
      </c>
    </row>
    <row r="83" spans="1:60" outlineLevel="1" x14ac:dyDescent="0.2">
      <c r="A83" s="167">
        <v>29</v>
      </c>
      <c r="B83" s="168" t="s">
        <v>311</v>
      </c>
      <c r="C83" s="184" t="s">
        <v>312</v>
      </c>
      <c r="D83" s="169" t="s">
        <v>304</v>
      </c>
      <c r="E83" s="170">
        <v>5</v>
      </c>
      <c r="F83" s="171"/>
      <c r="G83" s="172">
        <f>ROUND(E83*F83,2)</f>
        <v>0</v>
      </c>
      <c r="H83" s="171"/>
      <c r="I83" s="172">
        <f>ROUND(E83*H83,2)</f>
        <v>0</v>
      </c>
      <c r="J83" s="171"/>
      <c r="K83" s="172">
        <f>ROUND(E83*J83,2)</f>
        <v>0</v>
      </c>
      <c r="L83" s="172">
        <v>21</v>
      </c>
      <c r="M83" s="172">
        <f>G83*(1+L83/100)</f>
        <v>0</v>
      </c>
      <c r="N83" s="172">
        <v>0</v>
      </c>
      <c r="O83" s="172">
        <f>ROUND(E83*N83,2)</f>
        <v>0</v>
      </c>
      <c r="P83" s="172">
        <v>0</v>
      </c>
      <c r="Q83" s="172">
        <f>ROUND(E83*P83,2)</f>
        <v>0</v>
      </c>
      <c r="R83" s="172" t="s">
        <v>279</v>
      </c>
      <c r="S83" s="172" t="s">
        <v>172</v>
      </c>
      <c r="T83" s="173" t="s">
        <v>172</v>
      </c>
      <c r="U83" s="159">
        <v>7.0000000000000007E-2</v>
      </c>
      <c r="V83" s="159">
        <f>ROUND(E83*U83,2)</f>
        <v>0.35</v>
      </c>
      <c r="W83" s="159"/>
      <c r="X83" s="159" t="s">
        <v>187</v>
      </c>
      <c r="Y83" s="150"/>
      <c r="Z83" s="150"/>
      <c r="AA83" s="150"/>
      <c r="AB83" s="150"/>
      <c r="AC83" s="150"/>
      <c r="AD83" s="150"/>
      <c r="AE83" s="150"/>
      <c r="AF83" s="150"/>
      <c r="AG83" s="150" t="s">
        <v>188</v>
      </c>
      <c r="AH83" s="150"/>
      <c r="AI83" s="150"/>
      <c r="AJ83" s="150"/>
      <c r="AK83" s="150"/>
      <c r="AL83" s="150"/>
      <c r="AM83" s="150"/>
      <c r="AN83" s="150"/>
      <c r="AO83" s="150"/>
      <c r="AP83" s="150"/>
      <c r="AQ83" s="150"/>
      <c r="AR83" s="150"/>
      <c r="AS83" s="150"/>
      <c r="AT83" s="150"/>
      <c r="AU83" s="150"/>
      <c r="AV83" s="150"/>
      <c r="AW83" s="150"/>
      <c r="AX83" s="150"/>
      <c r="AY83" s="150"/>
      <c r="AZ83" s="150"/>
      <c r="BA83" s="150"/>
      <c r="BB83" s="150"/>
      <c r="BC83" s="150"/>
      <c r="BD83" s="150"/>
      <c r="BE83" s="150"/>
      <c r="BF83" s="150"/>
      <c r="BG83" s="150"/>
      <c r="BH83" s="150"/>
    </row>
    <row r="84" spans="1:60" outlineLevel="1" x14ac:dyDescent="0.2">
      <c r="A84" s="157"/>
      <c r="B84" s="158"/>
      <c r="C84" s="256" t="s">
        <v>313</v>
      </c>
      <c r="D84" s="257"/>
      <c r="E84" s="257"/>
      <c r="F84" s="257"/>
      <c r="G84" s="257"/>
      <c r="H84" s="159"/>
      <c r="I84" s="159"/>
      <c r="J84" s="159"/>
      <c r="K84" s="159"/>
      <c r="L84" s="159"/>
      <c r="M84" s="159"/>
      <c r="N84" s="159"/>
      <c r="O84" s="159"/>
      <c r="P84" s="159"/>
      <c r="Q84" s="159"/>
      <c r="R84" s="159"/>
      <c r="S84" s="159"/>
      <c r="T84" s="159"/>
      <c r="U84" s="159"/>
      <c r="V84" s="159"/>
      <c r="W84" s="159"/>
      <c r="X84" s="159"/>
      <c r="Y84" s="150"/>
      <c r="Z84" s="150"/>
      <c r="AA84" s="150"/>
      <c r="AB84" s="150"/>
      <c r="AC84" s="150"/>
      <c r="AD84" s="150"/>
      <c r="AE84" s="150"/>
      <c r="AF84" s="150"/>
      <c r="AG84" s="150" t="s">
        <v>205</v>
      </c>
      <c r="AH84" s="150"/>
      <c r="AI84" s="150"/>
      <c r="AJ84" s="150"/>
      <c r="AK84" s="150"/>
      <c r="AL84" s="150"/>
      <c r="AM84" s="150"/>
      <c r="AN84" s="150"/>
      <c r="AO84" s="150"/>
      <c r="AP84" s="150"/>
      <c r="AQ84" s="150"/>
      <c r="AR84" s="150"/>
      <c r="AS84" s="150"/>
      <c r="AT84" s="150"/>
      <c r="AU84" s="150"/>
      <c r="AV84" s="150"/>
      <c r="AW84" s="150"/>
      <c r="AX84" s="150"/>
      <c r="AY84" s="150"/>
      <c r="AZ84" s="150"/>
      <c r="BA84" s="150"/>
      <c r="BB84" s="150"/>
      <c r="BC84" s="150"/>
      <c r="BD84" s="150"/>
      <c r="BE84" s="150"/>
      <c r="BF84" s="150"/>
      <c r="BG84" s="150"/>
      <c r="BH84" s="150"/>
    </row>
    <row r="85" spans="1:60" outlineLevel="1" x14ac:dyDescent="0.2">
      <c r="A85" s="157"/>
      <c r="B85" s="158"/>
      <c r="C85" s="258" t="s">
        <v>314</v>
      </c>
      <c r="D85" s="259"/>
      <c r="E85" s="259"/>
      <c r="F85" s="259"/>
      <c r="G85" s="259"/>
      <c r="H85" s="159"/>
      <c r="I85" s="159"/>
      <c r="J85" s="159"/>
      <c r="K85" s="159"/>
      <c r="L85" s="159"/>
      <c r="M85" s="159"/>
      <c r="N85" s="159"/>
      <c r="O85" s="159"/>
      <c r="P85" s="159"/>
      <c r="Q85" s="159"/>
      <c r="R85" s="159"/>
      <c r="S85" s="159"/>
      <c r="T85" s="159"/>
      <c r="U85" s="159"/>
      <c r="V85" s="159"/>
      <c r="W85" s="159"/>
      <c r="X85" s="159"/>
      <c r="Y85" s="150"/>
      <c r="Z85" s="150"/>
      <c r="AA85" s="150"/>
      <c r="AB85" s="150"/>
      <c r="AC85" s="150"/>
      <c r="AD85" s="150"/>
      <c r="AE85" s="150"/>
      <c r="AF85" s="150"/>
      <c r="AG85" s="150" t="s">
        <v>262</v>
      </c>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row>
    <row r="86" spans="1:60" outlineLevel="1" x14ac:dyDescent="0.2">
      <c r="A86" s="174">
        <v>30</v>
      </c>
      <c r="B86" s="175" t="s">
        <v>315</v>
      </c>
      <c r="C86" s="183" t="s">
        <v>316</v>
      </c>
      <c r="D86" s="176" t="s">
        <v>317</v>
      </c>
      <c r="E86" s="177">
        <v>1</v>
      </c>
      <c r="F86" s="178"/>
      <c r="G86" s="179">
        <f>ROUND(E86*F86,2)</f>
        <v>0</v>
      </c>
      <c r="H86" s="178"/>
      <c r="I86" s="179">
        <f>ROUND(E86*H86,2)</f>
        <v>0</v>
      </c>
      <c r="J86" s="178"/>
      <c r="K86" s="179">
        <f>ROUND(E86*J86,2)</f>
        <v>0</v>
      </c>
      <c r="L86" s="179">
        <v>21</v>
      </c>
      <c r="M86" s="179">
        <f>G86*(1+L86/100)</f>
        <v>0</v>
      </c>
      <c r="N86" s="179">
        <v>0.01</v>
      </c>
      <c r="O86" s="179">
        <f>ROUND(E86*N86,2)</f>
        <v>0.01</v>
      </c>
      <c r="P86" s="179">
        <v>0</v>
      </c>
      <c r="Q86" s="179">
        <f>ROUND(E86*P86,2)</f>
        <v>0</v>
      </c>
      <c r="R86" s="179"/>
      <c r="S86" s="179" t="s">
        <v>183</v>
      </c>
      <c r="T86" s="180" t="s">
        <v>173</v>
      </c>
      <c r="U86" s="159">
        <v>0</v>
      </c>
      <c r="V86" s="159">
        <f>ROUND(E86*U86,2)</f>
        <v>0</v>
      </c>
      <c r="W86" s="159"/>
      <c r="X86" s="159" t="s">
        <v>187</v>
      </c>
      <c r="Y86" s="150"/>
      <c r="Z86" s="150"/>
      <c r="AA86" s="150"/>
      <c r="AB86" s="150"/>
      <c r="AC86" s="150"/>
      <c r="AD86" s="150"/>
      <c r="AE86" s="150"/>
      <c r="AF86" s="150"/>
      <c r="AG86" s="150" t="s">
        <v>188</v>
      </c>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0"/>
      <c r="BD86" s="150"/>
      <c r="BE86" s="150"/>
      <c r="BF86" s="150"/>
      <c r="BG86" s="150"/>
      <c r="BH86" s="150"/>
    </row>
    <row r="87" spans="1:60" ht="22.5" outlineLevel="1" x14ac:dyDescent="0.2">
      <c r="A87" s="167">
        <v>31</v>
      </c>
      <c r="B87" s="168" t="s">
        <v>318</v>
      </c>
      <c r="C87" s="184" t="s">
        <v>319</v>
      </c>
      <c r="D87" s="169" t="s">
        <v>317</v>
      </c>
      <c r="E87" s="170">
        <v>5.4649999999999999</v>
      </c>
      <c r="F87" s="171"/>
      <c r="G87" s="172">
        <f>ROUND(E87*F87,2)</f>
        <v>0</v>
      </c>
      <c r="H87" s="171"/>
      <c r="I87" s="172">
        <f>ROUND(E87*H87,2)</f>
        <v>0</v>
      </c>
      <c r="J87" s="171"/>
      <c r="K87" s="172">
        <f>ROUND(E87*J87,2)</f>
        <v>0</v>
      </c>
      <c r="L87" s="172">
        <v>21</v>
      </c>
      <c r="M87" s="172">
        <f>G87*(1+L87/100)</f>
        <v>0</v>
      </c>
      <c r="N87" s="172">
        <v>3.2100000000000002E-3</v>
      </c>
      <c r="O87" s="172">
        <f>ROUND(E87*N87,2)</f>
        <v>0.02</v>
      </c>
      <c r="P87" s="172">
        <v>0</v>
      </c>
      <c r="Q87" s="172">
        <f>ROUND(E87*P87,2)</f>
        <v>0</v>
      </c>
      <c r="R87" s="172" t="s">
        <v>235</v>
      </c>
      <c r="S87" s="172" t="s">
        <v>172</v>
      </c>
      <c r="T87" s="173" t="s">
        <v>172</v>
      </c>
      <c r="U87" s="159">
        <v>0</v>
      </c>
      <c r="V87" s="159">
        <f>ROUND(E87*U87,2)</f>
        <v>0</v>
      </c>
      <c r="W87" s="159"/>
      <c r="X87" s="159" t="s">
        <v>236</v>
      </c>
      <c r="Y87" s="150"/>
      <c r="Z87" s="150"/>
      <c r="AA87" s="150"/>
      <c r="AB87" s="150"/>
      <c r="AC87" s="150"/>
      <c r="AD87" s="150"/>
      <c r="AE87" s="150"/>
      <c r="AF87" s="150"/>
      <c r="AG87" s="150" t="s">
        <v>237</v>
      </c>
      <c r="AH87" s="150"/>
      <c r="AI87" s="150"/>
      <c r="AJ87" s="150"/>
      <c r="AK87" s="150"/>
      <c r="AL87" s="150"/>
      <c r="AM87" s="150"/>
      <c r="AN87" s="150"/>
      <c r="AO87" s="150"/>
      <c r="AP87" s="150"/>
      <c r="AQ87" s="150"/>
      <c r="AR87" s="150"/>
      <c r="AS87" s="150"/>
      <c r="AT87" s="150"/>
      <c r="AU87" s="150"/>
      <c r="AV87" s="150"/>
      <c r="AW87" s="150"/>
      <c r="AX87" s="150"/>
      <c r="AY87" s="150"/>
      <c r="AZ87" s="150"/>
      <c r="BA87" s="150"/>
      <c r="BB87" s="150"/>
      <c r="BC87" s="150"/>
      <c r="BD87" s="150"/>
      <c r="BE87" s="150"/>
      <c r="BF87" s="150"/>
      <c r="BG87" s="150"/>
      <c r="BH87" s="150"/>
    </row>
    <row r="88" spans="1:60" outlineLevel="1" x14ac:dyDescent="0.2">
      <c r="A88" s="157"/>
      <c r="B88" s="158"/>
      <c r="C88" s="191" t="s">
        <v>320</v>
      </c>
      <c r="D88" s="188"/>
      <c r="E88" s="189">
        <v>5.4649999999999999</v>
      </c>
      <c r="F88" s="159"/>
      <c r="G88" s="159"/>
      <c r="H88" s="159"/>
      <c r="I88" s="159"/>
      <c r="J88" s="159"/>
      <c r="K88" s="159"/>
      <c r="L88" s="159"/>
      <c r="M88" s="159"/>
      <c r="N88" s="159"/>
      <c r="O88" s="159"/>
      <c r="P88" s="159"/>
      <c r="Q88" s="159"/>
      <c r="R88" s="159"/>
      <c r="S88" s="159"/>
      <c r="T88" s="159"/>
      <c r="U88" s="159"/>
      <c r="V88" s="159"/>
      <c r="W88" s="159"/>
      <c r="X88" s="159"/>
      <c r="Y88" s="150"/>
      <c r="Z88" s="150"/>
      <c r="AA88" s="150"/>
      <c r="AB88" s="150"/>
      <c r="AC88" s="150"/>
      <c r="AD88" s="150"/>
      <c r="AE88" s="150"/>
      <c r="AF88" s="150"/>
      <c r="AG88" s="150" t="s">
        <v>207</v>
      </c>
      <c r="AH88" s="150">
        <v>0</v>
      </c>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row>
    <row r="89" spans="1:60" x14ac:dyDescent="0.2">
      <c r="A89" s="161" t="s">
        <v>167</v>
      </c>
      <c r="B89" s="162" t="s">
        <v>123</v>
      </c>
      <c r="C89" s="182" t="s">
        <v>124</v>
      </c>
      <c r="D89" s="163"/>
      <c r="E89" s="164"/>
      <c r="F89" s="165"/>
      <c r="G89" s="165">
        <f>SUMIF(AG90:AG93,"&lt;&gt;NOR",G90:G93)</f>
        <v>0</v>
      </c>
      <c r="H89" s="165"/>
      <c r="I89" s="165">
        <f>SUM(I90:I93)</f>
        <v>0</v>
      </c>
      <c r="J89" s="165"/>
      <c r="K89" s="165">
        <f>SUM(K90:K93)</f>
        <v>0</v>
      </c>
      <c r="L89" s="165"/>
      <c r="M89" s="165">
        <f>SUM(M90:M93)</f>
        <v>0</v>
      </c>
      <c r="N89" s="165"/>
      <c r="O89" s="165">
        <f>SUM(O90:O93)</f>
        <v>3.15</v>
      </c>
      <c r="P89" s="165"/>
      <c r="Q89" s="165">
        <f>SUM(Q90:Q93)</f>
        <v>0</v>
      </c>
      <c r="R89" s="165"/>
      <c r="S89" s="165"/>
      <c r="T89" s="166"/>
      <c r="U89" s="160"/>
      <c r="V89" s="160">
        <f>SUM(V90:V93)</f>
        <v>6.7099999999999991</v>
      </c>
      <c r="W89" s="160"/>
      <c r="X89" s="160"/>
      <c r="AG89" t="s">
        <v>168</v>
      </c>
    </row>
    <row r="90" spans="1:60" ht="33.75" outlineLevel="1" x14ac:dyDescent="0.2">
      <c r="A90" s="167">
        <v>32</v>
      </c>
      <c r="B90" s="168" t="s">
        <v>321</v>
      </c>
      <c r="C90" s="184" t="s">
        <v>322</v>
      </c>
      <c r="D90" s="169" t="s">
        <v>317</v>
      </c>
      <c r="E90" s="170">
        <v>1</v>
      </c>
      <c r="F90" s="171"/>
      <c r="G90" s="172">
        <f>ROUND(E90*F90,2)</f>
        <v>0</v>
      </c>
      <c r="H90" s="171"/>
      <c r="I90" s="172">
        <f>ROUND(E90*H90,2)</f>
        <v>0</v>
      </c>
      <c r="J90" s="171"/>
      <c r="K90" s="172">
        <f>ROUND(E90*J90,2)</f>
        <v>0</v>
      </c>
      <c r="L90" s="172">
        <v>21</v>
      </c>
      <c r="M90" s="172">
        <f>G90*(1+L90/100)</f>
        <v>0</v>
      </c>
      <c r="N90" s="172">
        <v>3.0596700000000001</v>
      </c>
      <c r="O90" s="172">
        <f>ROUND(E90*N90,2)</f>
        <v>3.06</v>
      </c>
      <c r="P90" s="172">
        <v>0</v>
      </c>
      <c r="Q90" s="172">
        <f>ROUND(E90*P90,2)</f>
        <v>0</v>
      </c>
      <c r="R90" s="172" t="s">
        <v>279</v>
      </c>
      <c r="S90" s="172" t="s">
        <v>172</v>
      </c>
      <c r="T90" s="173" t="s">
        <v>172</v>
      </c>
      <c r="U90" s="159">
        <v>5.0199999999999996</v>
      </c>
      <c r="V90" s="159">
        <f>ROUND(E90*U90,2)</f>
        <v>5.0199999999999996</v>
      </c>
      <c r="W90" s="159"/>
      <c r="X90" s="159" t="s">
        <v>187</v>
      </c>
      <c r="Y90" s="150"/>
      <c r="Z90" s="150"/>
      <c r="AA90" s="150"/>
      <c r="AB90" s="150"/>
      <c r="AC90" s="150"/>
      <c r="AD90" s="150"/>
      <c r="AE90" s="150"/>
      <c r="AF90" s="150"/>
      <c r="AG90" s="150" t="s">
        <v>188</v>
      </c>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row>
    <row r="91" spans="1:60" outlineLevel="1" x14ac:dyDescent="0.2">
      <c r="A91" s="157"/>
      <c r="B91" s="158"/>
      <c r="C91" s="256" t="s">
        <v>323</v>
      </c>
      <c r="D91" s="257"/>
      <c r="E91" s="257"/>
      <c r="F91" s="257"/>
      <c r="G91" s="257"/>
      <c r="H91" s="159"/>
      <c r="I91" s="159"/>
      <c r="J91" s="159"/>
      <c r="K91" s="159"/>
      <c r="L91" s="159"/>
      <c r="M91" s="159"/>
      <c r="N91" s="159"/>
      <c r="O91" s="159"/>
      <c r="P91" s="159"/>
      <c r="Q91" s="159"/>
      <c r="R91" s="159"/>
      <c r="S91" s="159"/>
      <c r="T91" s="159"/>
      <c r="U91" s="159"/>
      <c r="V91" s="159"/>
      <c r="W91" s="159"/>
      <c r="X91" s="159"/>
      <c r="Y91" s="150"/>
      <c r="Z91" s="150"/>
      <c r="AA91" s="150"/>
      <c r="AB91" s="150"/>
      <c r="AC91" s="150"/>
      <c r="AD91" s="150"/>
      <c r="AE91" s="150"/>
      <c r="AF91" s="150"/>
      <c r="AG91" s="150" t="s">
        <v>205</v>
      </c>
      <c r="AH91" s="150"/>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row>
    <row r="92" spans="1:60" ht="22.5" outlineLevel="1" x14ac:dyDescent="0.2">
      <c r="A92" s="167">
        <v>33</v>
      </c>
      <c r="B92" s="168" t="s">
        <v>324</v>
      </c>
      <c r="C92" s="184" t="s">
        <v>325</v>
      </c>
      <c r="D92" s="169" t="s">
        <v>317</v>
      </c>
      <c r="E92" s="170">
        <v>1</v>
      </c>
      <c r="F92" s="171"/>
      <c r="G92" s="172">
        <f>ROUND(E92*F92,2)</f>
        <v>0</v>
      </c>
      <c r="H92" s="171"/>
      <c r="I92" s="172">
        <f>ROUND(E92*H92,2)</f>
        <v>0</v>
      </c>
      <c r="J92" s="171"/>
      <c r="K92" s="172">
        <f>ROUND(E92*J92,2)</f>
        <v>0</v>
      </c>
      <c r="L92" s="172">
        <v>21</v>
      </c>
      <c r="M92" s="172">
        <f>G92*(1+L92/100)</f>
        <v>0</v>
      </c>
      <c r="N92" s="172">
        <v>9.4359999999999999E-2</v>
      </c>
      <c r="O92" s="172">
        <f>ROUND(E92*N92,2)</f>
        <v>0.09</v>
      </c>
      <c r="P92" s="172">
        <v>0</v>
      </c>
      <c r="Q92" s="172">
        <f>ROUND(E92*P92,2)</f>
        <v>0</v>
      </c>
      <c r="R92" s="172" t="s">
        <v>279</v>
      </c>
      <c r="S92" s="172" t="s">
        <v>172</v>
      </c>
      <c r="T92" s="173" t="s">
        <v>172</v>
      </c>
      <c r="U92" s="159">
        <v>1.69</v>
      </c>
      <c r="V92" s="159">
        <f>ROUND(E92*U92,2)</f>
        <v>1.69</v>
      </c>
      <c r="W92" s="159"/>
      <c r="X92" s="159" t="s">
        <v>187</v>
      </c>
      <c r="Y92" s="150"/>
      <c r="Z92" s="150"/>
      <c r="AA92" s="150"/>
      <c r="AB92" s="150"/>
      <c r="AC92" s="150"/>
      <c r="AD92" s="150"/>
      <c r="AE92" s="150"/>
      <c r="AF92" s="150"/>
      <c r="AG92" s="150" t="s">
        <v>188</v>
      </c>
      <c r="AH92" s="150"/>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50"/>
      <c r="BG92" s="150"/>
      <c r="BH92" s="150"/>
    </row>
    <row r="93" spans="1:60" outlineLevel="1" x14ac:dyDescent="0.2">
      <c r="A93" s="157"/>
      <c r="B93" s="158"/>
      <c r="C93" s="256" t="s">
        <v>326</v>
      </c>
      <c r="D93" s="257"/>
      <c r="E93" s="257"/>
      <c r="F93" s="257"/>
      <c r="G93" s="257"/>
      <c r="H93" s="159"/>
      <c r="I93" s="159"/>
      <c r="J93" s="159"/>
      <c r="K93" s="159"/>
      <c r="L93" s="159"/>
      <c r="M93" s="159"/>
      <c r="N93" s="159"/>
      <c r="O93" s="159"/>
      <c r="P93" s="159"/>
      <c r="Q93" s="159"/>
      <c r="R93" s="159"/>
      <c r="S93" s="159"/>
      <c r="T93" s="159"/>
      <c r="U93" s="159"/>
      <c r="V93" s="159"/>
      <c r="W93" s="159"/>
      <c r="X93" s="159"/>
      <c r="Y93" s="150"/>
      <c r="Z93" s="150"/>
      <c r="AA93" s="150"/>
      <c r="AB93" s="150"/>
      <c r="AC93" s="150"/>
      <c r="AD93" s="150"/>
      <c r="AE93" s="150"/>
      <c r="AF93" s="150"/>
      <c r="AG93" s="150" t="s">
        <v>205</v>
      </c>
      <c r="AH93" s="150"/>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row>
    <row r="94" spans="1:60" x14ac:dyDescent="0.2">
      <c r="A94" s="161" t="s">
        <v>167</v>
      </c>
      <c r="B94" s="162" t="s">
        <v>125</v>
      </c>
      <c r="C94" s="182" t="s">
        <v>126</v>
      </c>
      <c r="D94" s="163"/>
      <c r="E94" s="164"/>
      <c r="F94" s="165"/>
      <c r="G94" s="165">
        <f>SUMIF(AG95:AG115,"&lt;&gt;NOR",G95:G115)</f>
        <v>0</v>
      </c>
      <c r="H94" s="165"/>
      <c r="I94" s="165">
        <f>SUM(I95:I115)</f>
        <v>0</v>
      </c>
      <c r="J94" s="165"/>
      <c r="K94" s="165">
        <f>SUM(K95:K115)</f>
        <v>0</v>
      </c>
      <c r="L94" s="165"/>
      <c r="M94" s="165">
        <f>SUM(M95:M115)</f>
        <v>0</v>
      </c>
      <c r="N94" s="165"/>
      <c r="O94" s="165">
        <f>SUM(O95:O115)</f>
        <v>30.139999999999997</v>
      </c>
      <c r="P94" s="165"/>
      <c r="Q94" s="165">
        <f>SUM(Q95:Q115)</f>
        <v>0</v>
      </c>
      <c r="R94" s="165"/>
      <c r="S94" s="165"/>
      <c r="T94" s="166"/>
      <c r="U94" s="160"/>
      <c r="V94" s="160">
        <f>SUM(V95:V115)</f>
        <v>47.43</v>
      </c>
      <c r="W94" s="160"/>
      <c r="X94" s="160"/>
      <c r="AG94" t="s">
        <v>168</v>
      </c>
    </row>
    <row r="95" spans="1:60" outlineLevel="1" x14ac:dyDescent="0.2">
      <c r="A95" s="167">
        <v>34</v>
      </c>
      <c r="B95" s="168" t="s">
        <v>327</v>
      </c>
      <c r="C95" s="184" t="s">
        <v>328</v>
      </c>
      <c r="D95" s="169" t="s">
        <v>304</v>
      </c>
      <c r="E95" s="170">
        <v>60</v>
      </c>
      <c r="F95" s="171"/>
      <c r="G95" s="172">
        <f>ROUND(E95*F95,2)</f>
        <v>0</v>
      </c>
      <c r="H95" s="171"/>
      <c r="I95" s="172">
        <f>ROUND(E95*H95,2)</f>
        <v>0</v>
      </c>
      <c r="J95" s="171"/>
      <c r="K95" s="172">
        <f>ROUND(E95*J95,2)</f>
        <v>0</v>
      </c>
      <c r="L95" s="172">
        <v>21</v>
      </c>
      <c r="M95" s="172">
        <f>G95*(1+L95/100)</f>
        <v>0</v>
      </c>
      <c r="N95" s="172">
        <v>3.5999999999999999E-3</v>
      </c>
      <c r="O95" s="172">
        <f>ROUND(E95*N95,2)</f>
        <v>0.22</v>
      </c>
      <c r="P95" s="172">
        <v>0</v>
      </c>
      <c r="Q95" s="172">
        <f>ROUND(E95*P95,2)</f>
        <v>0</v>
      </c>
      <c r="R95" s="172" t="s">
        <v>291</v>
      </c>
      <c r="S95" s="172" t="s">
        <v>172</v>
      </c>
      <c r="T95" s="173" t="s">
        <v>172</v>
      </c>
      <c r="U95" s="159">
        <v>4.5999999999999999E-2</v>
      </c>
      <c r="V95" s="159">
        <f>ROUND(E95*U95,2)</f>
        <v>2.76</v>
      </c>
      <c r="W95" s="159"/>
      <c r="X95" s="159" t="s">
        <v>187</v>
      </c>
      <c r="Y95" s="150"/>
      <c r="Z95" s="150"/>
      <c r="AA95" s="150"/>
      <c r="AB95" s="150"/>
      <c r="AC95" s="150"/>
      <c r="AD95" s="150"/>
      <c r="AE95" s="150"/>
      <c r="AF95" s="150"/>
      <c r="AG95" s="150" t="s">
        <v>188</v>
      </c>
      <c r="AH95" s="150"/>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50"/>
      <c r="BG95" s="150"/>
      <c r="BH95" s="150"/>
    </row>
    <row r="96" spans="1:60" outlineLevel="1" x14ac:dyDescent="0.2">
      <c r="A96" s="157"/>
      <c r="B96" s="158"/>
      <c r="C96" s="256" t="s">
        <v>329</v>
      </c>
      <c r="D96" s="257"/>
      <c r="E96" s="257"/>
      <c r="F96" s="257"/>
      <c r="G96" s="257"/>
      <c r="H96" s="159"/>
      <c r="I96" s="159"/>
      <c r="J96" s="159"/>
      <c r="K96" s="159"/>
      <c r="L96" s="159"/>
      <c r="M96" s="159"/>
      <c r="N96" s="159"/>
      <c r="O96" s="159"/>
      <c r="P96" s="159"/>
      <c r="Q96" s="159"/>
      <c r="R96" s="159"/>
      <c r="S96" s="159"/>
      <c r="T96" s="159"/>
      <c r="U96" s="159"/>
      <c r="V96" s="159"/>
      <c r="W96" s="159"/>
      <c r="X96" s="159"/>
      <c r="Y96" s="150"/>
      <c r="Z96" s="150"/>
      <c r="AA96" s="150"/>
      <c r="AB96" s="150"/>
      <c r="AC96" s="150"/>
      <c r="AD96" s="150"/>
      <c r="AE96" s="150"/>
      <c r="AF96" s="150"/>
      <c r="AG96" s="150" t="s">
        <v>205</v>
      </c>
      <c r="AH96" s="150"/>
      <c r="AI96" s="150"/>
      <c r="AJ96" s="150"/>
      <c r="AK96" s="150"/>
      <c r="AL96" s="150"/>
      <c r="AM96" s="150"/>
      <c r="AN96" s="150"/>
      <c r="AO96" s="150"/>
      <c r="AP96" s="150"/>
      <c r="AQ96" s="150"/>
      <c r="AR96" s="150"/>
      <c r="AS96" s="150"/>
      <c r="AT96" s="150"/>
      <c r="AU96" s="150"/>
      <c r="AV96" s="150"/>
      <c r="AW96" s="150"/>
      <c r="AX96" s="150"/>
      <c r="AY96" s="150"/>
      <c r="AZ96" s="150"/>
      <c r="BA96" s="150"/>
      <c r="BB96" s="150"/>
      <c r="BC96" s="150"/>
      <c r="BD96" s="150"/>
      <c r="BE96" s="150"/>
      <c r="BF96" s="150"/>
      <c r="BG96" s="150"/>
      <c r="BH96" s="150"/>
    </row>
    <row r="97" spans="1:60" ht="22.5" outlineLevel="1" x14ac:dyDescent="0.2">
      <c r="A97" s="174">
        <v>35</v>
      </c>
      <c r="B97" s="175" t="s">
        <v>330</v>
      </c>
      <c r="C97" s="183" t="s">
        <v>331</v>
      </c>
      <c r="D97" s="176" t="s">
        <v>317</v>
      </c>
      <c r="E97" s="177">
        <v>1</v>
      </c>
      <c r="F97" s="178"/>
      <c r="G97" s="179">
        <f>ROUND(E97*F97,2)</f>
        <v>0</v>
      </c>
      <c r="H97" s="178"/>
      <c r="I97" s="179">
        <f>ROUND(E97*H97,2)</f>
        <v>0</v>
      </c>
      <c r="J97" s="178"/>
      <c r="K97" s="179">
        <f>ROUND(E97*J97,2)</f>
        <v>0</v>
      </c>
      <c r="L97" s="179">
        <v>21</v>
      </c>
      <c r="M97" s="179">
        <f>G97*(1+L97/100)</f>
        <v>0</v>
      </c>
      <c r="N97" s="179">
        <v>0.11840000000000001</v>
      </c>
      <c r="O97" s="179">
        <f>ROUND(E97*N97,2)</f>
        <v>0.12</v>
      </c>
      <c r="P97" s="179">
        <v>0</v>
      </c>
      <c r="Q97" s="179">
        <f>ROUND(E97*P97,2)</f>
        <v>0</v>
      </c>
      <c r="R97" s="179" t="s">
        <v>291</v>
      </c>
      <c r="S97" s="179" t="s">
        <v>172</v>
      </c>
      <c r="T97" s="180" t="s">
        <v>172</v>
      </c>
      <c r="U97" s="159">
        <v>0.91800000000000004</v>
      </c>
      <c r="V97" s="159">
        <f>ROUND(E97*U97,2)</f>
        <v>0.92</v>
      </c>
      <c r="W97" s="159"/>
      <c r="X97" s="159" t="s">
        <v>187</v>
      </c>
      <c r="Y97" s="150"/>
      <c r="Z97" s="150"/>
      <c r="AA97" s="150"/>
      <c r="AB97" s="150"/>
      <c r="AC97" s="150"/>
      <c r="AD97" s="150"/>
      <c r="AE97" s="150"/>
      <c r="AF97" s="150"/>
      <c r="AG97" s="150" t="s">
        <v>188</v>
      </c>
      <c r="AH97" s="150"/>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row>
    <row r="98" spans="1:60" ht="22.5" outlineLevel="1" x14ac:dyDescent="0.2">
      <c r="A98" s="174">
        <v>36</v>
      </c>
      <c r="B98" s="175" t="s">
        <v>332</v>
      </c>
      <c r="C98" s="183" t="s">
        <v>333</v>
      </c>
      <c r="D98" s="176" t="s">
        <v>213</v>
      </c>
      <c r="E98" s="177">
        <v>12</v>
      </c>
      <c r="F98" s="178"/>
      <c r="G98" s="179">
        <f>ROUND(E98*F98,2)</f>
        <v>0</v>
      </c>
      <c r="H98" s="178"/>
      <c r="I98" s="179">
        <f>ROUND(E98*H98,2)</f>
        <v>0</v>
      </c>
      <c r="J98" s="178"/>
      <c r="K98" s="179">
        <f>ROUND(E98*J98,2)</f>
        <v>0</v>
      </c>
      <c r="L98" s="179">
        <v>21</v>
      </c>
      <c r="M98" s="179">
        <f>G98*(1+L98/100)</f>
        <v>0</v>
      </c>
      <c r="N98" s="179">
        <v>7.6000000000000004E-4</v>
      </c>
      <c r="O98" s="179">
        <f>ROUND(E98*N98,2)</f>
        <v>0.01</v>
      </c>
      <c r="P98" s="179">
        <v>0</v>
      </c>
      <c r="Q98" s="179">
        <f>ROUND(E98*P98,2)</f>
        <v>0</v>
      </c>
      <c r="R98" s="179" t="s">
        <v>291</v>
      </c>
      <c r="S98" s="179" t="s">
        <v>172</v>
      </c>
      <c r="T98" s="180" t="s">
        <v>172</v>
      </c>
      <c r="U98" s="159">
        <v>0.311</v>
      </c>
      <c r="V98" s="159">
        <f>ROUND(E98*U98,2)</f>
        <v>3.73</v>
      </c>
      <c r="W98" s="159"/>
      <c r="X98" s="159" t="s">
        <v>187</v>
      </c>
      <c r="Y98" s="150"/>
      <c r="Z98" s="150"/>
      <c r="AA98" s="150"/>
      <c r="AB98" s="150"/>
      <c r="AC98" s="150"/>
      <c r="AD98" s="150"/>
      <c r="AE98" s="150"/>
      <c r="AF98" s="150"/>
      <c r="AG98" s="150" t="s">
        <v>188</v>
      </c>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row>
    <row r="99" spans="1:60" outlineLevel="1" x14ac:dyDescent="0.2">
      <c r="A99" s="167">
        <v>37</v>
      </c>
      <c r="B99" s="168" t="s">
        <v>334</v>
      </c>
      <c r="C99" s="184" t="s">
        <v>335</v>
      </c>
      <c r="D99" s="169" t="s">
        <v>213</v>
      </c>
      <c r="E99" s="170">
        <v>12</v>
      </c>
      <c r="F99" s="171"/>
      <c r="G99" s="172">
        <f>ROUND(E99*F99,2)</f>
        <v>0</v>
      </c>
      <c r="H99" s="171"/>
      <c r="I99" s="172">
        <f>ROUND(E99*H99,2)</f>
        <v>0</v>
      </c>
      <c r="J99" s="171"/>
      <c r="K99" s="172">
        <f>ROUND(E99*J99,2)</f>
        <v>0</v>
      </c>
      <c r="L99" s="172">
        <v>21</v>
      </c>
      <c r="M99" s="172">
        <f>G99*(1+L99/100)</f>
        <v>0</v>
      </c>
      <c r="N99" s="172">
        <v>0</v>
      </c>
      <c r="O99" s="172">
        <f>ROUND(E99*N99,2)</f>
        <v>0</v>
      </c>
      <c r="P99" s="172">
        <v>0</v>
      </c>
      <c r="Q99" s="172">
        <f>ROUND(E99*P99,2)</f>
        <v>0</v>
      </c>
      <c r="R99" s="172" t="s">
        <v>291</v>
      </c>
      <c r="S99" s="172" t="s">
        <v>172</v>
      </c>
      <c r="T99" s="173" t="s">
        <v>172</v>
      </c>
      <c r="U99" s="159">
        <v>0.125</v>
      </c>
      <c r="V99" s="159">
        <f>ROUND(E99*U99,2)</f>
        <v>1.5</v>
      </c>
      <c r="W99" s="159"/>
      <c r="X99" s="159" t="s">
        <v>187</v>
      </c>
      <c r="Y99" s="150"/>
      <c r="Z99" s="150"/>
      <c r="AA99" s="150"/>
      <c r="AB99" s="150"/>
      <c r="AC99" s="150"/>
      <c r="AD99" s="150"/>
      <c r="AE99" s="150"/>
      <c r="AF99" s="150"/>
      <c r="AG99" s="150" t="s">
        <v>188</v>
      </c>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row>
    <row r="100" spans="1:60" outlineLevel="1" x14ac:dyDescent="0.2">
      <c r="A100" s="157"/>
      <c r="B100" s="158"/>
      <c r="C100" s="256" t="s">
        <v>336</v>
      </c>
      <c r="D100" s="257"/>
      <c r="E100" s="257"/>
      <c r="F100" s="257"/>
      <c r="G100" s="257"/>
      <c r="H100" s="159"/>
      <c r="I100" s="159"/>
      <c r="J100" s="159"/>
      <c r="K100" s="159"/>
      <c r="L100" s="159"/>
      <c r="M100" s="159"/>
      <c r="N100" s="159"/>
      <c r="O100" s="159"/>
      <c r="P100" s="159"/>
      <c r="Q100" s="159"/>
      <c r="R100" s="159"/>
      <c r="S100" s="159"/>
      <c r="T100" s="159"/>
      <c r="U100" s="159"/>
      <c r="V100" s="159"/>
      <c r="W100" s="159"/>
      <c r="X100" s="159"/>
      <c r="Y100" s="150"/>
      <c r="Z100" s="150"/>
      <c r="AA100" s="150"/>
      <c r="AB100" s="150"/>
      <c r="AC100" s="150"/>
      <c r="AD100" s="150"/>
      <c r="AE100" s="150"/>
      <c r="AF100" s="150"/>
      <c r="AG100" s="150" t="s">
        <v>205</v>
      </c>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row>
    <row r="101" spans="1:60" ht="33.75" outlineLevel="1" x14ac:dyDescent="0.2">
      <c r="A101" s="167">
        <v>38</v>
      </c>
      <c r="B101" s="168" t="s">
        <v>337</v>
      </c>
      <c r="C101" s="184" t="s">
        <v>338</v>
      </c>
      <c r="D101" s="169" t="s">
        <v>304</v>
      </c>
      <c r="E101" s="170">
        <v>76</v>
      </c>
      <c r="F101" s="171"/>
      <c r="G101" s="172">
        <f>ROUND(E101*F101,2)</f>
        <v>0</v>
      </c>
      <c r="H101" s="171"/>
      <c r="I101" s="172">
        <f>ROUND(E101*H101,2)</f>
        <v>0</v>
      </c>
      <c r="J101" s="171"/>
      <c r="K101" s="172">
        <f>ROUND(E101*J101,2)</f>
        <v>0</v>
      </c>
      <c r="L101" s="172">
        <v>21</v>
      </c>
      <c r="M101" s="172">
        <f>G101*(1+L101/100)</f>
        <v>0</v>
      </c>
      <c r="N101" s="172">
        <v>0.12471</v>
      </c>
      <c r="O101" s="172">
        <f>ROUND(E101*N101,2)</f>
        <v>9.48</v>
      </c>
      <c r="P101" s="172">
        <v>0</v>
      </c>
      <c r="Q101" s="172">
        <f>ROUND(E101*P101,2)</f>
        <v>0</v>
      </c>
      <c r="R101" s="172" t="s">
        <v>291</v>
      </c>
      <c r="S101" s="172" t="s">
        <v>172</v>
      </c>
      <c r="T101" s="173" t="s">
        <v>172</v>
      </c>
      <c r="U101" s="159">
        <v>0.12</v>
      </c>
      <c r="V101" s="159">
        <f>ROUND(E101*U101,2)</f>
        <v>9.1199999999999992</v>
      </c>
      <c r="W101" s="159"/>
      <c r="X101" s="159" t="s">
        <v>187</v>
      </c>
      <c r="Y101" s="150"/>
      <c r="Z101" s="150"/>
      <c r="AA101" s="150"/>
      <c r="AB101" s="150"/>
      <c r="AC101" s="150"/>
      <c r="AD101" s="150"/>
      <c r="AE101" s="150"/>
      <c r="AF101" s="150"/>
      <c r="AG101" s="150" t="s">
        <v>188</v>
      </c>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row>
    <row r="102" spans="1:60" outlineLevel="1" x14ac:dyDescent="0.2">
      <c r="A102" s="157"/>
      <c r="B102" s="158"/>
      <c r="C102" s="256" t="s">
        <v>339</v>
      </c>
      <c r="D102" s="257"/>
      <c r="E102" s="257"/>
      <c r="F102" s="257"/>
      <c r="G102" s="257"/>
      <c r="H102" s="159"/>
      <c r="I102" s="159"/>
      <c r="J102" s="159"/>
      <c r="K102" s="159"/>
      <c r="L102" s="159"/>
      <c r="M102" s="159"/>
      <c r="N102" s="159"/>
      <c r="O102" s="159"/>
      <c r="P102" s="159"/>
      <c r="Q102" s="159"/>
      <c r="R102" s="159"/>
      <c r="S102" s="159"/>
      <c r="T102" s="159"/>
      <c r="U102" s="159"/>
      <c r="V102" s="159"/>
      <c r="W102" s="159"/>
      <c r="X102" s="159"/>
      <c r="Y102" s="150"/>
      <c r="Z102" s="150"/>
      <c r="AA102" s="150"/>
      <c r="AB102" s="150"/>
      <c r="AC102" s="150"/>
      <c r="AD102" s="150"/>
      <c r="AE102" s="150"/>
      <c r="AF102" s="150"/>
      <c r="AG102" s="150" t="s">
        <v>205</v>
      </c>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row>
    <row r="103" spans="1:60" outlineLevel="1" x14ac:dyDescent="0.2">
      <c r="A103" s="157"/>
      <c r="B103" s="158"/>
      <c r="C103" s="191" t="s">
        <v>340</v>
      </c>
      <c r="D103" s="188"/>
      <c r="E103" s="189"/>
      <c r="F103" s="159"/>
      <c r="G103" s="159"/>
      <c r="H103" s="159"/>
      <c r="I103" s="159"/>
      <c r="J103" s="159"/>
      <c r="K103" s="159"/>
      <c r="L103" s="159"/>
      <c r="M103" s="159"/>
      <c r="N103" s="159"/>
      <c r="O103" s="159"/>
      <c r="P103" s="159"/>
      <c r="Q103" s="159"/>
      <c r="R103" s="159"/>
      <c r="S103" s="159"/>
      <c r="T103" s="159"/>
      <c r="U103" s="159"/>
      <c r="V103" s="159"/>
      <c r="W103" s="159"/>
      <c r="X103" s="159"/>
      <c r="Y103" s="150"/>
      <c r="Z103" s="150"/>
      <c r="AA103" s="150"/>
      <c r="AB103" s="150"/>
      <c r="AC103" s="150"/>
      <c r="AD103" s="150"/>
      <c r="AE103" s="150"/>
      <c r="AF103" s="150"/>
      <c r="AG103" s="150" t="s">
        <v>207</v>
      </c>
      <c r="AH103" s="150">
        <v>0</v>
      </c>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row>
    <row r="104" spans="1:60" outlineLevel="1" x14ac:dyDescent="0.2">
      <c r="A104" s="157"/>
      <c r="B104" s="158"/>
      <c r="C104" s="191" t="s">
        <v>341</v>
      </c>
      <c r="D104" s="188"/>
      <c r="E104" s="189">
        <v>76</v>
      </c>
      <c r="F104" s="159"/>
      <c r="G104" s="159"/>
      <c r="H104" s="159"/>
      <c r="I104" s="159"/>
      <c r="J104" s="159"/>
      <c r="K104" s="159"/>
      <c r="L104" s="159"/>
      <c r="M104" s="159"/>
      <c r="N104" s="159"/>
      <c r="O104" s="159"/>
      <c r="P104" s="159"/>
      <c r="Q104" s="159"/>
      <c r="R104" s="159"/>
      <c r="S104" s="159"/>
      <c r="T104" s="159"/>
      <c r="U104" s="159"/>
      <c r="V104" s="159"/>
      <c r="W104" s="159"/>
      <c r="X104" s="159"/>
      <c r="Y104" s="150"/>
      <c r="Z104" s="150"/>
      <c r="AA104" s="150"/>
      <c r="AB104" s="150"/>
      <c r="AC104" s="150"/>
      <c r="AD104" s="150"/>
      <c r="AE104" s="150"/>
      <c r="AF104" s="150"/>
      <c r="AG104" s="150" t="s">
        <v>207</v>
      </c>
      <c r="AH104" s="150">
        <v>0</v>
      </c>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row>
    <row r="105" spans="1:60" ht="22.5" outlineLevel="1" x14ac:dyDescent="0.2">
      <c r="A105" s="167">
        <v>39</v>
      </c>
      <c r="B105" s="168" t="s">
        <v>342</v>
      </c>
      <c r="C105" s="184" t="s">
        <v>343</v>
      </c>
      <c r="D105" s="169" t="s">
        <v>304</v>
      </c>
      <c r="E105" s="170">
        <v>80</v>
      </c>
      <c r="F105" s="171"/>
      <c r="G105" s="172">
        <f>ROUND(E105*F105,2)</f>
        <v>0</v>
      </c>
      <c r="H105" s="171"/>
      <c r="I105" s="172">
        <f>ROUND(E105*H105,2)</f>
        <v>0</v>
      </c>
      <c r="J105" s="171"/>
      <c r="K105" s="172">
        <f>ROUND(E105*J105,2)</f>
        <v>0</v>
      </c>
      <c r="L105" s="172">
        <v>21</v>
      </c>
      <c r="M105" s="172">
        <f>G105*(1+L105/100)</f>
        <v>0</v>
      </c>
      <c r="N105" s="172">
        <v>0.188</v>
      </c>
      <c r="O105" s="172">
        <f>ROUND(E105*N105,2)</f>
        <v>15.04</v>
      </c>
      <c r="P105" s="172">
        <v>0</v>
      </c>
      <c r="Q105" s="172">
        <f>ROUND(E105*P105,2)</f>
        <v>0</v>
      </c>
      <c r="R105" s="172" t="s">
        <v>291</v>
      </c>
      <c r="S105" s="172" t="s">
        <v>172</v>
      </c>
      <c r="T105" s="173" t="s">
        <v>172</v>
      </c>
      <c r="U105" s="159">
        <v>0.27</v>
      </c>
      <c r="V105" s="159">
        <f>ROUND(E105*U105,2)</f>
        <v>21.6</v>
      </c>
      <c r="W105" s="159"/>
      <c r="X105" s="159" t="s">
        <v>187</v>
      </c>
      <c r="Y105" s="150"/>
      <c r="Z105" s="150"/>
      <c r="AA105" s="150"/>
      <c r="AB105" s="150"/>
      <c r="AC105" s="150"/>
      <c r="AD105" s="150"/>
      <c r="AE105" s="150"/>
      <c r="AF105" s="150"/>
      <c r="AG105" s="150" t="s">
        <v>188</v>
      </c>
      <c r="AH105" s="150"/>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row>
    <row r="106" spans="1:60" outlineLevel="1" x14ac:dyDescent="0.2">
      <c r="A106" s="157"/>
      <c r="B106" s="158"/>
      <c r="C106" s="256" t="s">
        <v>344</v>
      </c>
      <c r="D106" s="257"/>
      <c r="E106" s="257"/>
      <c r="F106" s="257"/>
      <c r="G106" s="257"/>
      <c r="H106" s="159"/>
      <c r="I106" s="159"/>
      <c r="J106" s="159"/>
      <c r="K106" s="159"/>
      <c r="L106" s="159"/>
      <c r="M106" s="159"/>
      <c r="N106" s="159"/>
      <c r="O106" s="159"/>
      <c r="P106" s="159"/>
      <c r="Q106" s="159"/>
      <c r="R106" s="159"/>
      <c r="S106" s="159"/>
      <c r="T106" s="159"/>
      <c r="U106" s="159"/>
      <c r="V106" s="159"/>
      <c r="W106" s="159"/>
      <c r="X106" s="159"/>
      <c r="Y106" s="150"/>
      <c r="Z106" s="150"/>
      <c r="AA106" s="150"/>
      <c r="AB106" s="150"/>
      <c r="AC106" s="150"/>
      <c r="AD106" s="150"/>
      <c r="AE106" s="150"/>
      <c r="AF106" s="150"/>
      <c r="AG106" s="150" t="s">
        <v>205</v>
      </c>
      <c r="AH106" s="150"/>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row>
    <row r="107" spans="1:60" outlineLevel="1" x14ac:dyDescent="0.2">
      <c r="A107" s="157"/>
      <c r="B107" s="158"/>
      <c r="C107" s="191" t="s">
        <v>345</v>
      </c>
      <c r="D107" s="188"/>
      <c r="E107" s="189">
        <v>80</v>
      </c>
      <c r="F107" s="159"/>
      <c r="G107" s="159"/>
      <c r="H107" s="159"/>
      <c r="I107" s="159"/>
      <c r="J107" s="159"/>
      <c r="K107" s="159"/>
      <c r="L107" s="159"/>
      <c r="M107" s="159"/>
      <c r="N107" s="159"/>
      <c r="O107" s="159"/>
      <c r="P107" s="159"/>
      <c r="Q107" s="159"/>
      <c r="R107" s="159"/>
      <c r="S107" s="159"/>
      <c r="T107" s="159"/>
      <c r="U107" s="159"/>
      <c r="V107" s="159"/>
      <c r="W107" s="159"/>
      <c r="X107" s="159"/>
      <c r="Y107" s="150"/>
      <c r="Z107" s="150"/>
      <c r="AA107" s="150"/>
      <c r="AB107" s="150"/>
      <c r="AC107" s="150"/>
      <c r="AD107" s="150"/>
      <c r="AE107" s="150"/>
      <c r="AF107" s="150"/>
      <c r="AG107" s="150" t="s">
        <v>207</v>
      </c>
      <c r="AH107" s="150">
        <v>0</v>
      </c>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row>
    <row r="108" spans="1:60" ht="22.5" outlineLevel="1" x14ac:dyDescent="0.2">
      <c r="A108" s="167">
        <v>40</v>
      </c>
      <c r="B108" s="168" t="s">
        <v>346</v>
      </c>
      <c r="C108" s="184" t="s">
        <v>347</v>
      </c>
      <c r="D108" s="169" t="s">
        <v>304</v>
      </c>
      <c r="E108" s="170">
        <v>60</v>
      </c>
      <c r="F108" s="171"/>
      <c r="G108" s="172">
        <f>ROUND(E108*F108,2)</f>
        <v>0</v>
      </c>
      <c r="H108" s="171"/>
      <c r="I108" s="172">
        <f>ROUND(E108*H108,2)</f>
        <v>0</v>
      </c>
      <c r="J108" s="171"/>
      <c r="K108" s="172">
        <f>ROUND(E108*J108,2)</f>
        <v>0</v>
      </c>
      <c r="L108" s="172">
        <v>21</v>
      </c>
      <c r="M108" s="172">
        <f>G108*(1+L108/100)</f>
        <v>0</v>
      </c>
      <c r="N108" s="172">
        <v>0</v>
      </c>
      <c r="O108" s="172">
        <f>ROUND(E108*N108,2)</f>
        <v>0</v>
      </c>
      <c r="P108" s="172">
        <v>0</v>
      </c>
      <c r="Q108" s="172">
        <f>ROUND(E108*P108,2)</f>
        <v>0</v>
      </c>
      <c r="R108" s="172" t="s">
        <v>291</v>
      </c>
      <c r="S108" s="172" t="s">
        <v>172</v>
      </c>
      <c r="T108" s="173" t="s">
        <v>172</v>
      </c>
      <c r="U108" s="159">
        <v>9.2999999999999999E-2</v>
      </c>
      <c r="V108" s="159">
        <f>ROUND(E108*U108,2)</f>
        <v>5.58</v>
      </c>
      <c r="W108" s="159"/>
      <c r="X108" s="159" t="s">
        <v>187</v>
      </c>
      <c r="Y108" s="150"/>
      <c r="Z108" s="150"/>
      <c r="AA108" s="150"/>
      <c r="AB108" s="150"/>
      <c r="AC108" s="150"/>
      <c r="AD108" s="150"/>
      <c r="AE108" s="150"/>
      <c r="AF108" s="150"/>
      <c r="AG108" s="150" t="s">
        <v>188</v>
      </c>
      <c r="AH108" s="150"/>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row>
    <row r="109" spans="1:60" outlineLevel="1" x14ac:dyDescent="0.2">
      <c r="A109" s="157"/>
      <c r="B109" s="158"/>
      <c r="C109" s="256" t="s">
        <v>348</v>
      </c>
      <c r="D109" s="257"/>
      <c r="E109" s="257"/>
      <c r="F109" s="257"/>
      <c r="G109" s="257"/>
      <c r="H109" s="159"/>
      <c r="I109" s="159"/>
      <c r="J109" s="159"/>
      <c r="K109" s="159"/>
      <c r="L109" s="159"/>
      <c r="M109" s="159"/>
      <c r="N109" s="159"/>
      <c r="O109" s="159"/>
      <c r="P109" s="159"/>
      <c r="Q109" s="159"/>
      <c r="R109" s="159"/>
      <c r="S109" s="159"/>
      <c r="T109" s="159"/>
      <c r="U109" s="159"/>
      <c r="V109" s="159"/>
      <c r="W109" s="159"/>
      <c r="X109" s="159"/>
      <c r="Y109" s="150"/>
      <c r="Z109" s="150"/>
      <c r="AA109" s="150"/>
      <c r="AB109" s="150"/>
      <c r="AC109" s="150"/>
      <c r="AD109" s="150"/>
      <c r="AE109" s="150"/>
      <c r="AF109" s="150"/>
      <c r="AG109" s="150" t="s">
        <v>205</v>
      </c>
      <c r="AH109" s="150"/>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row>
    <row r="110" spans="1:60" outlineLevel="1" x14ac:dyDescent="0.2">
      <c r="A110" s="167">
        <v>41</v>
      </c>
      <c r="B110" s="168" t="s">
        <v>349</v>
      </c>
      <c r="C110" s="184" t="s">
        <v>350</v>
      </c>
      <c r="D110" s="169" t="s">
        <v>304</v>
      </c>
      <c r="E110" s="170">
        <v>60</v>
      </c>
      <c r="F110" s="171"/>
      <c r="G110" s="172">
        <f>ROUND(E110*F110,2)</f>
        <v>0</v>
      </c>
      <c r="H110" s="171"/>
      <c r="I110" s="172">
        <f>ROUND(E110*H110,2)</f>
        <v>0</v>
      </c>
      <c r="J110" s="171"/>
      <c r="K110" s="172">
        <f>ROUND(E110*J110,2)</f>
        <v>0</v>
      </c>
      <c r="L110" s="172">
        <v>21</v>
      </c>
      <c r="M110" s="172">
        <f>G110*(1+L110/100)</f>
        <v>0</v>
      </c>
      <c r="N110" s="172">
        <v>0</v>
      </c>
      <c r="O110" s="172">
        <f>ROUND(E110*N110,2)</f>
        <v>0</v>
      </c>
      <c r="P110" s="172">
        <v>0</v>
      </c>
      <c r="Q110" s="172">
        <f>ROUND(E110*P110,2)</f>
        <v>0</v>
      </c>
      <c r="R110" s="172" t="s">
        <v>291</v>
      </c>
      <c r="S110" s="172" t="s">
        <v>172</v>
      </c>
      <c r="T110" s="173" t="s">
        <v>172</v>
      </c>
      <c r="U110" s="159">
        <v>3.6999999999999998E-2</v>
      </c>
      <c r="V110" s="159">
        <f>ROUND(E110*U110,2)</f>
        <v>2.2200000000000002</v>
      </c>
      <c r="W110" s="159"/>
      <c r="X110" s="159" t="s">
        <v>187</v>
      </c>
      <c r="Y110" s="150"/>
      <c r="Z110" s="150"/>
      <c r="AA110" s="150"/>
      <c r="AB110" s="150"/>
      <c r="AC110" s="150"/>
      <c r="AD110" s="150"/>
      <c r="AE110" s="150"/>
      <c r="AF110" s="150"/>
      <c r="AG110" s="150" t="s">
        <v>188</v>
      </c>
      <c r="AH110" s="150"/>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150"/>
      <c r="BD110" s="150"/>
      <c r="BE110" s="150"/>
      <c r="BF110" s="150"/>
      <c r="BG110" s="150"/>
      <c r="BH110" s="150"/>
    </row>
    <row r="111" spans="1:60" outlineLevel="1" x14ac:dyDescent="0.2">
      <c r="A111" s="157"/>
      <c r="B111" s="158"/>
      <c r="C111" s="256" t="s">
        <v>351</v>
      </c>
      <c r="D111" s="257"/>
      <c r="E111" s="257"/>
      <c r="F111" s="257"/>
      <c r="G111" s="257"/>
      <c r="H111" s="159"/>
      <c r="I111" s="159"/>
      <c r="J111" s="159"/>
      <c r="K111" s="159"/>
      <c r="L111" s="159"/>
      <c r="M111" s="159"/>
      <c r="N111" s="159"/>
      <c r="O111" s="159"/>
      <c r="P111" s="159"/>
      <c r="Q111" s="159"/>
      <c r="R111" s="159"/>
      <c r="S111" s="159"/>
      <c r="T111" s="159"/>
      <c r="U111" s="159"/>
      <c r="V111" s="159"/>
      <c r="W111" s="159"/>
      <c r="X111" s="159"/>
      <c r="Y111" s="150"/>
      <c r="Z111" s="150"/>
      <c r="AA111" s="150"/>
      <c r="AB111" s="150"/>
      <c r="AC111" s="150"/>
      <c r="AD111" s="150"/>
      <c r="AE111" s="150"/>
      <c r="AF111" s="150"/>
      <c r="AG111" s="150" t="s">
        <v>205</v>
      </c>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row>
    <row r="112" spans="1:60" ht="22.5" outlineLevel="1" x14ac:dyDescent="0.2">
      <c r="A112" s="167">
        <v>42</v>
      </c>
      <c r="B112" s="168" t="s">
        <v>352</v>
      </c>
      <c r="C112" s="184" t="s">
        <v>353</v>
      </c>
      <c r="D112" s="169" t="s">
        <v>317</v>
      </c>
      <c r="E112" s="170">
        <v>35.35</v>
      </c>
      <c r="F112" s="171"/>
      <c r="G112" s="172">
        <f>ROUND(E112*F112,2)</f>
        <v>0</v>
      </c>
      <c r="H112" s="171"/>
      <c r="I112" s="172">
        <f>ROUND(E112*H112,2)</f>
        <v>0</v>
      </c>
      <c r="J112" s="171"/>
      <c r="K112" s="172">
        <f>ROUND(E112*J112,2)</f>
        <v>0</v>
      </c>
      <c r="L112" s="172">
        <v>21</v>
      </c>
      <c r="M112" s="172">
        <f>G112*(1+L112/100)</f>
        <v>0</v>
      </c>
      <c r="N112" s="172">
        <v>4.5999999999999999E-2</v>
      </c>
      <c r="O112" s="172">
        <f>ROUND(E112*N112,2)</f>
        <v>1.63</v>
      </c>
      <c r="P112" s="172">
        <v>0</v>
      </c>
      <c r="Q112" s="172">
        <f>ROUND(E112*P112,2)</f>
        <v>0</v>
      </c>
      <c r="R112" s="172" t="s">
        <v>235</v>
      </c>
      <c r="S112" s="172" t="s">
        <v>172</v>
      </c>
      <c r="T112" s="173" t="s">
        <v>172</v>
      </c>
      <c r="U112" s="159">
        <v>0</v>
      </c>
      <c r="V112" s="159">
        <f>ROUND(E112*U112,2)</f>
        <v>0</v>
      </c>
      <c r="W112" s="159"/>
      <c r="X112" s="159" t="s">
        <v>236</v>
      </c>
      <c r="Y112" s="150"/>
      <c r="Z112" s="150"/>
      <c r="AA112" s="150"/>
      <c r="AB112" s="150"/>
      <c r="AC112" s="150"/>
      <c r="AD112" s="150"/>
      <c r="AE112" s="150"/>
      <c r="AF112" s="150"/>
      <c r="AG112" s="150" t="s">
        <v>237</v>
      </c>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row>
    <row r="113" spans="1:60" outlineLevel="1" x14ac:dyDescent="0.2">
      <c r="A113" s="157"/>
      <c r="B113" s="158"/>
      <c r="C113" s="191" t="s">
        <v>354</v>
      </c>
      <c r="D113" s="188"/>
      <c r="E113" s="189">
        <v>35.35</v>
      </c>
      <c r="F113" s="159"/>
      <c r="G113" s="159"/>
      <c r="H113" s="159"/>
      <c r="I113" s="159"/>
      <c r="J113" s="159"/>
      <c r="K113" s="159"/>
      <c r="L113" s="159"/>
      <c r="M113" s="159"/>
      <c r="N113" s="159"/>
      <c r="O113" s="159"/>
      <c r="P113" s="159"/>
      <c r="Q113" s="159"/>
      <c r="R113" s="159"/>
      <c r="S113" s="159"/>
      <c r="T113" s="159"/>
      <c r="U113" s="159"/>
      <c r="V113" s="159"/>
      <c r="W113" s="159"/>
      <c r="X113" s="159"/>
      <c r="Y113" s="150"/>
      <c r="Z113" s="150"/>
      <c r="AA113" s="150"/>
      <c r="AB113" s="150"/>
      <c r="AC113" s="150"/>
      <c r="AD113" s="150"/>
      <c r="AE113" s="150"/>
      <c r="AF113" s="150"/>
      <c r="AG113" s="150" t="s">
        <v>207</v>
      </c>
      <c r="AH113" s="150">
        <v>0</v>
      </c>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row>
    <row r="114" spans="1:60" outlineLevel="1" x14ac:dyDescent="0.2">
      <c r="A114" s="167">
        <v>43</v>
      </c>
      <c r="B114" s="168" t="s">
        <v>355</v>
      </c>
      <c r="C114" s="184" t="s">
        <v>356</v>
      </c>
      <c r="D114" s="169" t="s">
        <v>317</v>
      </c>
      <c r="E114" s="170">
        <v>45.45</v>
      </c>
      <c r="F114" s="171"/>
      <c r="G114" s="172">
        <f>ROUND(E114*F114,2)</f>
        <v>0</v>
      </c>
      <c r="H114" s="171"/>
      <c r="I114" s="172">
        <f>ROUND(E114*H114,2)</f>
        <v>0</v>
      </c>
      <c r="J114" s="171"/>
      <c r="K114" s="172">
        <f>ROUND(E114*J114,2)</f>
        <v>0</v>
      </c>
      <c r="L114" s="172">
        <v>21</v>
      </c>
      <c r="M114" s="172">
        <f>G114*(1+L114/100)</f>
        <v>0</v>
      </c>
      <c r="N114" s="172">
        <v>0.08</v>
      </c>
      <c r="O114" s="172">
        <f>ROUND(E114*N114,2)</f>
        <v>3.64</v>
      </c>
      <c r="P114" s="172">
        <v>0</v>
      </c>
      <c r="Q114" s="172">
        <f>ROUND(E114*P114,2)</f>
        <v>0</v>
      </c>
      <c r="R114" s="172" t="s">
        <v>235</v>
      </c>
      <c r="S114" s="172" t="s">
        <v>172</v>
      </c>
      <c r="T114" s="173" t="s">
        <v>172</v>
      </c>
      <c r="U114" s="159">
        <v>0</v>
      </c>
      <c r="V114" s="159">
        <f>ROUND(E114*U114,2)</f>
        <v>0</v>
      </c>
      <c r="W114" s="159"/>
      <c r="X114" s="159" t="s">
        <v>236</v>
      </c>
      <c r="Y114" s="150"/>
      <c r="Z114" s="150"/>
      <c r="AA114" s="150"/>
      <c r="AB114" s="150"/>
      <c r="AC114" s="150"/>
      <c r="AD114" s="150"/>
      <c r="AE114" s="150"/>
      <c r="AF114" s="150"/>
      <c r="AG114" s="150" t="s">
        <v>237</v>
      </c>
      <c r="AH114" s="150"/>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row>
    <row r="115" spans="1:60" outlineLevel="1" x14ac:dyDescent="0.2">
      <c r="A115" s="157"/>
      <c r="B115" s="158"/>
      <c r="C115" s="191" t="s">
        <v>357</v>
      </c>
      <c r="D115" s="188"/>
      <c r="E115" s="189">
        <v>45.45</v>
      </c>
      <c r="F115" s="159"/>
      <c r="G115" s="159"/>
      <c r="H115" s="159"/>
      <c r="I115" s="159"/>
      <c r="J115" s="159"/>
      <c r="K115" s="159"/>
      <c r="L115" s="159"/>
      <c r="M115" s="159"/>
      <c r="N115" s="159"/>
      <c r="O115" s="159"/>
      <c r="P115" s="159"/>
      <c r="Q115" s="159"/>
      <c r="R115" s="159"/>
      <c r="S115" s="159"/>
      <c r="T115" s="159"/>
      <c r="U115" s="159"/>
      <c r="V115" s="159"/>
      <c r="W115" s="159"/>
      <c r="X115" s="159"/>
      <c r="Y115" s="150"/>
      <c r="Z115" s="150"/>
      <c r="AA115" s="150"/>
      <c r="AB115" s="150"/>
      <c r="AC115" s="150"/>
      <c r="AD115" s="150"/>
      <c r="AE115" s="150"/>
      <c r="AF115" s="150"/>
      <c r="AG115" s="150" t="s">
        <v>207</v>
      </c>
      <c r="AH115" s="150">
        <v>0</v>
      </c>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row>
    <row r="116" spans="1:60" x14ac:dyDescent="0.2">
      <c r="A116" s="161" t="s">
        <v>167</v>
      </c>
      <c r="B116" s="162" t="s">
        <v>127</v>
      </c>
      <c r="C116" s="182" t="s">
        <v>128</v>
      </c>
      <c r="D116" s="163"/>
      <c r="E116" s="164"/>
      <c r="F116" s="165"/>
      <c r="G116" s="165">
        <f>SUMIF(AG117:AG118,"&lt;&gt;NOR",G117:G118)</f>
        <v>0</v>
      </c>
      <c r="H116" s="165"/>
      <c r="I116" s="165">
        <f>SUM(I117:I118)</f>
        <v>0</v>
      </c>
      <c r="J116" s="165"/>
      <c r="K116" s="165">
        <f>SUM(K117:K118)</f>
        <v>0</v>
      </c>
      <c r="L116" s="165"/>
      <c r="M116" s="165">
        <f>SUM(M117:M118)</f>
        <v>0</v>
      </c>
      <c r="N116" s="165"/>
      <c r="O116" s="165">
        <f>SUM(O117:O118)</f>
        <v>0</v>
      </c>
      <c r="P116" s="165"/>
      <c r="Q116" s="165">
        <f>SUM(Q117:Q118)</f>
        <v>0.08</v>
      </c>
      <c r="R116" s="165"/>
      <c r="S116" s="165"/>
      <c r="T116" s="166"/>
      <c r="U116" s="160"/>
      <c r="V116" s="160">
        <f>SUM(V117:V118)</f>
        <v>0.59</v>
      </c>
      <c r="W116" s="160"/>
      <c r="X116" s="160"/>
      <c r="AG116" t="s">
        <v>168</v>
      </c>
    </row>
    <row r="117" spans="1:60" ht="33.75" outlineLevel="1" x14ac:dyDescent="0.2">
      <c r="A117" s="167">
        <v>44</v>
      </c>
      <c r="B117" s="168" t="s">
        <v>358</v>
      </c>
      <c r="C117" s="184" t="s">
        <v>359</v>
      </c>
      <c r="D117" s="169" t="s">
        <v>317</v>
      </c>
      <c r="E117" s="170">
        <v>1</v>
      </c>
      <c r="F117" s="171"/>
      <c r="G117" s="172">
        <f>ROUND(E117*F117,2)</f>
        <v>0</v>
      </c>
      <c r="H117" s="171"/>
      <c r="I117" s="172">
        <f>ROUND(E117*H117,2)</f>
        <v>0</v>
      </c>
      <c r="J117" s="171"/>
      <c r="K117" s="172">
        <f>ROUND(E117*J117,2)</f>
        <v>0</v>
      </c>
      <c r="L117" s="172">
        <v>21</v>
      </c>
      <c r="M117" s="172">
        <f>G117*(1+L117/100)</f>
        <v>0</v>
      </c>
      <c r="N117" s="172">
        <v>0</v>
      </c>
      <c r="O117" s="172">
        <f>ROUND(E117*N117,2)</f>
        <v>0</v>
      </c>
      <c r="P117" s="172">
        <v>8.2000000000000003E-2</v>
      </c>
      <c r="Q117" s="172">
        <f>ROUND(E117*P117,2)</f>
        <v>0.08</v>
      </c>
      <c r="R117" s="172" t="s">
        <v>291</v>
      </c>
      <c r="S117" s="172" t="s">
        <v>172</v>
      </c>
      <c r="T117" s="173" t="s">
        <v>172</v>
      </c>
      <c r="U117" s="159">
        <v>0.58799999999999997</v>
      </c>
      <c r="V117" s="159">
        <f>ROUND(E117*U117,2)</f>
        <v>0.59</v>
      </c>
      <c r="W117" s="159"/>
      <c r="X117" s="159" t="s">
        <v>187</v>
      </c>
      <c r="Y117" s="150"/>
      <c r="Z117" s="150"/>
      <c r="AA117" s="150"/>
      <c r="AB117" s="150"/>
      <c r="AC117" s="150"/>
      <c r="AD117" s="150"/>
      <c r="AE117" s="150"/>
      <c r="AF117" s="150"/>
      <c r="AG117" s="150" t="s">
        <v>188</v>
      </c>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row>
    <row r="118" spans="1:60" outlineLevel="1" x14ac:dyDescent="0.2">
      <c r="A118" s="157"/>
      <c r="B118" s="158"/>
      <c r="C118" s="256" t="s">
        <v>360</v>
      </c>
      <c r="D118" s="257"/>
      <c r="E118" s="257"/>
      <c r="F118" s="257"/>
      <c r="G118" s="257"/>
      <c r="H118" s="159"/>
      <c r="I118" s="159"/>
      <c r="J118" s="159"/>
      <c r="K118" s="159"/>
      <c r="L118" s="159"/>
      <c r="M118" s="159"/>
      <c r="N118" s="159"/>
      <c r="O118" s="159"/>
      <c r="P118" s="159"/>
      <c r="Q118" s="159"/>
      <c r="R118" s="159"/>
      <c r="S118" s="159"/>
      <c r="T118" s="159"/>
      <c r="U118" s="159"/>
      <c r="V118" s="159"/>
      <c r="W118" s="159"/>
      <c r="X118" s="159"/>
      <c r="Y118" s="150"/>
      <c r="Z118" s="150"/>
      <c r="AA118" s="150"/>
      <c r="AB118" s="150"/>
      <c r="AC118" s="150"/>
      <c r="AD118" s="150"/>
      <c r="AE118" s="150"/>
      <c r="AF118" s="150"/>
      <c r="AG118" s="150" t="s">
        <v>205</v>
      </c>
      <c r="AH118" s="150"/>
      <c r="AI118" s="150"/>
      <c r="AJ118" s="150"/>
      <c r="AK118" s="150"/>
      <c r="AL118" s="150"/>
      <c r="AM118" s="150"/>
      <c r="AN118" s="150"/>
      <c r="AO118" s="150"/>
      <c r="AP118" s="150"/>
      <c r="AQ118" s="150"/>
      <c r="AR118" s="150"/>
      <c r="AS118" s="150"/>
      <c r="AT118" s="150"/>
      <c r="AU118" s="150"/>
      <c r="AV118" s="150"/>
      <c r="AW118" s="150"/>
      <c r="AX118" s="150"/>
      <c r="AY118" s="150"/>
      <c r="AZ118" s="150"/>
      <c r="BA118" s="190" t="str">
        <f>C118</f>
        <v>s uložením hmot na skládku na vzdálenost do 3 m nebo s naložením na dopravní prostředek, se zásypem jam a jeho zhutněním</v>
      </c>
      <c r="BB118" s="150"/>
      <c r="BC118" s="150"/>
      <c r="BD118" s="150"/>
      <c r="BE118" s="150"/>
      <c r="BF118" s="150"/>
      <c r="BG118" s="150"/>
      <c r="BH118" s="150"/>
    </row>
    <row r="119" spans="1:60" x14ac:dyDescent="0.2">
      <c r="A119" s="161" t="s">
        <v>167</v>
      </c>
      <c r="B119" s="162" t="s">
        <v>129</v>
      </c>
      <c r="C119" s="182" t="s">
        <v>130</v>
      </c>
      <c r="D119" s="163"/>
      <c r="E119" s="164"/>
      <c r="F119" s="165"/>
      <c r="G119" s="165">
        <f>SUMIF(AG120:AG124,"&lt;&gt;NOR",G120:G124)</f>
        <v>0</v>
      </c>
      <c r="H119" s="165"/>
      <c r="I119" s="165">
        <f>SUM(I120:I124)</f>
        <v>0</v>
      </c>
      <c r="J119" s="165"/>
      <c r="K119" s="165">
        <f>SUM(K120:K124)</f>
        <v>0</v>
      </c>
      <c r="L119" s="165"/>
      <c r="M119" s="165">
        <f>SUM(M120:M124)</f>
        <v>0</v>
      </c>
      <c r="N119" s="165"/>
      <c r="O119" s="165">
        <f>SUM(O120:O124)</f>
        <v>0</v>
      </c>
      <c r="P119" s="165"/>
      <c r="Q119" s="165">
        <f>SUM(Q120:Q124)</f>
        <v>0</v>
      </c>
      <c r="R119" s="165"/>
      <c r="S119" s="165"/>
      <c r="T119" s="166"/>
      <c r="U119" s="160"/>
      <c r="V119" s="160">
        <f>SUM(V120:V124)</f>
        <v>64.599999999999994</v>
      </c>
      <c r="W119" s="160"/>
      <c r="X119" s="160"/>
      <c r="AG119" t="s">
        <v>168</v>
      </c>
    </row>
    <row r="120" spans="1:60" outlineLevel="1" x14ac:dyDescent="0.2">
      <c r="A120" s="167">
        <v>45</v>
      </c>
      <c r="B120" s="168" t="s">
        <v>361</v>
      </c>
      <c r="C120" s="184" t="s">
        <v>362</v>
      </c>
      <c r="D120" s="169" t="s">
        <v>241</v>
      </c>
      <c r="E120" s="170">
        <v>165.65195</v>
      </c>
      <c r="F120" s="171"/>
      <c r="G120" s="172">
        <f>ROUND(E120*F120,2)</f>
        <v>0</v>
      </c>
      <c r="H120" s="171"/>
      <c r="I120" s="172">
        <f>ROUND(E120*H120,2)</f>
        <v>0</v>
      </c>
      <c r="J120" s="171"/>
      <c r="K120" s="172">
        <f>ROUND(E120*J120,2)</f>
        <v>0</v>
      </c>
      <c r="L120" s="172">
        <v>21</v>
      </c>
      <c r="M120" s="172">
        <f>G120*(1+L120/100)</f>
        <v>0</v>
      </c>
      <c r="N120" s="172">
        <v>0</v>
      </c>
      <c r="O120" s="172">
        <f>ROUND(E120*N120,2)</f>
        <v>0</v>
      </c>
      <c r="P120" s="172">
        <v>0</v>
      </c>
      <c r="Q120" s="172">
        <f>ROUND(E120*P120,2)</f>
        <v>0</v>
      </c>
      <c r="R120" s="172" t="s">
        <v>291</v>
      </c>
      <c r="S120" s="172" t="s">
        <v>172</v>
      </c>
      <c r="T120" s="173" t="s">
        <v>172</v>
      </c>
      <c r="U120" s="159">
        <v>0.39</v>
      </c>
      <c r="V120" s="159">
        <f>ROUND(E120*U120,2)</f>
        <v>64.599999999999994</v>
      </c>
      <c r="W120" s="159"/>
      <c r="X120" s="159" t="s">
        <v>363</v>
      </c>
      <c r="Y120" s="150"/>
      <c r="Z120" s="150"/>
      <c r="AA120" s="150"/>
      <c r="AB120" s="150"/>
      <c r="AC120" s="150"/>
      <c r="AD120" s="150"/>
      <c r="AE120" s="150"/>
      <c r="AF120" s="150"/>
      <c r="AG120" s="150" t="s">
        <v>364</v>
      </c>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row>
    <row r="121" spans="1:60" outlineLevel="1" x14ac:dyDescent="0.2">
      <c r="A121" s="157"/>
      <c r="B121" s="158"/>
      <c r="C121" s="256" t="s">
        <v>365</v>
      </c>
      <c r="D121" s="257"/>
      <c r="E121" s="257"/>
      <c r="F121" s="257"/>
      <c r="G121" s="257"/>
      <c r="H121" s="159"/>
      <c r="I121" s="159"/>
      <c r="J121" s="159"/>
      <c r="K121" s="159"/>
      <c r="L121" s="159"/>
      <c r="M121" s="159"/>
      <c r="N121" s="159"/>
      <c r="O121" s="159"/>
      <c r="P121" s="159"/>
      <c r="Q121" s="159"/>
      <c r="R121" s="159"/>
      <c r="S121" s="159"/>
      <c r="T121" s="159"/>
      <c r="U121" s="159"/>
      <c r="V121" s="159"/>
      <c r="W121" s="159"/>
      <c r="X121" s="159"/>
      <c r="Y121" s="150"/>
      <c r="Z121" s="150"/>
      <c r="AA121" s="150"/>
      <c r="AB121" s="150"/>
      <c r="AC121" s="150"/>
      <c r="AD121" s="150"/>
      <c r="AE121" s="150"/>
      <c r="AF121" s="150"/>
      <c r="AG121" s="150" t="s">
        <v>205</v>
      </c>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row>
    <row r="122" spans="1:60" outlineLevel="1" x14ac:dyDescent="0.2">
      <c r="A122" s="157"/>
      <c r="B122" s="158"/>
      <c r="C122" s="191" t="s">
        <v>366</v>
      </c>
      <c r="D122" s="188"/>
      <c r="E122" s="189"/>
      <c r="F122" s="159"/>
      <c r="G122" s="159"/>
      <c r="H122" s="159"/>
      <c r="I122" s="159"/>
      <c r="J122" s="159"/>
      <c r="K122" s="159"/>
      <c r="L122" s="159"/>
      <c r="M122" s="159"/>
      <c r="N122" s="159"/>
      <c r="O122" s="159"/>
      <c r="P122" s="159"/>
      <c r="Q122" s="159"/>
      <c r="R122" s="159"/>
      <c r="S122" s="159"/>
      <c r="T122" s="159"/>
      <c r="U122" s="159"/>
      <c r="V122" s="159"/>
      <c r="W122" s="159"/>
      <c r="X122" s="159"/>
      <c r="Y122" s="150"/>
      <c r="Z122" s="150"/>
      <c r="AA122" s="150"/>
      <c r="AB122" s="150"/>
      <c r="AC122" s="150"/>
      <c r="AD122" s="150"/>
      <c r="AE122" s="150"/>
      <c r="AF122" s="150"/>
      <c r="AG122" s="150" t="s">
        <v>207</v>
      </c>
      <c r="AH122" s="150">
        <v>0</v>
      </c>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row>
    <row r="123" spans="1:60" outlineLevel="1" x14ac:dyDescent="0.2">
      <c r="A123" s="157"/>
      <c r="B123" s="158"/>
      <c r="C123" s="191" t="s">
        <v>367</v>
      </c>
      <c r="D123" s="188"/>
      <c r="E123" s="189"/>
      <c r="F123" s="159"/>
      <c r="G123" s="159"/>
      <c r="H123" s="159"/>
      <c r="I123" s="159"/>
      <c r="J123" s="159"/>
      <c r="K123" s="159"/>
      <c r="L123" s="159"/>
      <c r="M123" s="159"/>
      <c r="N123" s="159"/>
      <c r="O123" s="159"/>
      <c r="P123" s="159"/>
      <c r="Q123" s="159"/>
      <c r="R123" s="159"/>
      <c r="S123" s="159"/>
      <c r="T123" s="159"/>
      <c r="U123" s="159"/>
      <c r="V123" s="159"/>
      <c r="W123" s="159"/>
      <c r="X123" s="159"/>
      <c r="Y123" s="150"/>
      <c r="Z123" s="150"/>
      <c r="AA123" s="150"/>
      <c r="AB123" s="150"/>
      <c r="AC123" s="150"/>
      <c r="AD123" s="150"/>
      <c r="AE123" s="150"/>
      <c r="AF123" s="150"/>
      <c r="AG123" s="150" t="s">
        <v>207</v>
      </c>
      <c r="AH123" s="150">
        <v>0</v>
      </c>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row>
    <row r="124" spans="1:60" outlineLevel="1" x14ac:dyDescent="0.2">
      <c r="A124" s="157"/>
      <c r="B124" s="158"/>
      <c r="C124" s="191" t="s">
        <v>368</v>
      </c>
      <c r="D124" s="188"/>
      <c r="E124" s="189">
        <v>165.65195</v>
      </c>
      <c r="F124" s="159"/>
      <c r="G124" s="159"/>
      <c r="H124" s="159"/>
      <c r="I124" s="159"/>
      <c r="J124" s="159"/>
      <c r="K124" s="159"/>
      <c r="L124" s="159"/>
      <c r="M124" s="159"/>
      <c r="N124" s="159"/>
      <c r="O124" s="159"/>
      <c r="P124" s="159"/>
      <c r="Q124" s="159"/>
      <c r="R124" s="159"/>
      <c r="S124" s="159"/>
      <c r="T124" s="159"/>
      <c r="U124" s="159"/>
      <c r="V124" s="159"/>
      <c r="W124" s="159"/>
      <c r="X124" s="159"/>
      <c r="Y124" s="150"/>
      <c r="Z124" s="150"/>
      <c r="AA124" s="150"/>
      <c r="AB124" s="150"/>
      <c r="AC124" s="150"/>
      <c r="AD124" s="150"/>
      <c r="AE124" s="150"/>
      <c r="AF124" s="150"/>
      <c r="AG124" s="150" t="s">
        <v>207</v>
      </c>
      <c r="AH124" s="150">
        <v>0</v>
      </c>
      <c r="AI124" s="150"/>
      <c r="AJ124" s="150"/>
      <c r="AK124" s="150"/>
      <c r="AL124" s="150"/>
      <c r="AM124" s="150"/>
      <c r="AN124" s="150"/>
      <c r="AO124" s="150"/>
      <c r="AP124" s="150"/>
      <c r="AQ124" s="150"/>
      <c r="AR124" s="150"/>
      <c r="AS124" s="150"/>
      <c r="AT124" s="150"/>
      <c r="AU124" s="150"/>
      <c r="AV124" s="150"/>
      <c r="AW124" s="150"/>
      <c r="AX124" s="150"/>
      <c r="AY124" s="150"/>
      <c r="AZ124" s="150"/>
      <c r="BA124" s="150"/>
      <c r="BB124" s="150"/>
      <c r="BC124" s="150"/>
      <c r="BD124" s="150"/>
      <c r="BE124" s="150"/>
      <c r="BF124" s="150"/>
      <c r="BG124" s="150"/>
      <c r="BH124" s="150"/>
    </row>
    <row r="125" spans="1:60" x14ac:dyDescent="0.2">
      <c r="A125" s="161" t="s">
        <v>167</v>
      </c>
      <c r="B125" s="162" t="s">
        <v>131</v>
      </c>
      <c r="C125" s="182" t="s">
        <v>132</v>
      </c>
      <c r="D125" s="163"/>
      <c r="E125" s="164"/>
      <c r="F125" s="165"/>
      <c r="G125" s="165">
        <f>SUMIF(AG126:AG142,"&lt;&gt;NOR",G126:G142)</f>
        <v>0</v>
      </c>
      <c r="H125" s="165"/>
      <c r="I125" s="165">
        <f>SUM(I126:I142)</f>
        <v>0</v>
      </c>
      <c r="J125" s="165"/>
      <c r="K125" s="165">
        <f>SUM(K126:K142)</f>
        <v>0</v>
      </c>
      <c r="L125" s="165"/>
      <c r="M125" s="165">
        <f>SUM(M126:M142)</f>
        <v>0</v>
      </c>
      <c r="N125" s="165"/>
      <c r="O125" s="165">
        <f>SUM(O126:O142)</f>
        <v>35.869999999999997</v>
      </c>
      <c r="P125" s="165"/>
      <c r="Q125" s="165">
        <f>SUM(Q126:Q142)</f>
        <v>0</v>
      </c>
      <c r="R125" s="165"/>
      <c r="S125" s="165"/>
      <c r="T125" s="166"/>
      <c r="U125" s="160"/>
      <c r="V125" s="160">
        <f>SUM(V126:V142)</f>
        <v>26.39</v>
      </c>
      <c r="W125" s="160"/>
      <c r="X125" s="160"/>
      <c r="AG125" t="s">
        <v>168</v>
      </c>
    </row>
    <row r="126" spans="1:60" outlineLevel="1" x14ac:dyDescent="0.2">
      <c r="A126" s="167">
        <v>46</v>
      </c>
      <c r="B126" s="168" t="s">
        <v>369</v>
      </c>
      <c r="C126" s="184" t="s">
        <v>370</v>
      </c>
      <c r="D126" s="169" t="s">
        <v>202</v>
      </c>
      <c r="E126" s="170">
        <v>16.25</v>
      </c>
      <c r="F126" s="171"/>
      <c r="G126" s="172">
        <f>ROUND(E126*F126,2)</f>
        <v>0</v>
      </c>
      <c r="H126" s="171"/>
      <c r="I126" s="172">
        <f>ROUND(E126*H126,2)</f>
        <v>0</v>
      </c>
      <c r="J126" s="171"/>
      <c r="K126" s="172">
        <f>ROUND(E126*J126,2)</f>
        <v>0</v>
      </c>
      <c r="L126" s="172">
        <v>21</v>
      </c>
      <c r="M126" s="172">
        <f>G126*(1+L126/100)</f>
        <v>0</v>
      </c>
      <c r="N126" s="172">
        <v>0</v>
      </c>
      <c r="O126" s="172">
        <f>ROUND(E126*N126,2)</f>
        <v>0</v>
      </c>
      <c r="P126" s="172">
        <v>0</v>
      </c>
      <c r="Q126" s="172">
        <f>ROUND(E126*P126,2)</f>
        <v>0</v>
      </c>
      <c r="R126" s="172" t="s">
        <v>203</v>
      </c>
      <c r="S126" s="172" t="s">
        <v>172</v>
      </c>
      <c r="T126" s="173" t="s">
        <v>172</v>
      </c>
      <c r="U126" s="159">
        <v>0.42199999999999999</v>
      </c>
      <c r="V126" s="159">
        <f>ROUND(E126*U126,2)</f>
        <v>6.86</v>
      </c>
      <c r="W126" s="159"/>
      <c r="X126" s="159" t="s">
        <v>187</v>
      </c>
      <c r="Y126" s="150"/>
      <c r="Z126" s="150"/>
      <c r="AA126" s="150"/>
      <c r="AB126" s="150"/>
      <c r="AC126" s="150"/>
      <c r="AD126" s="150"/>
      <c r="AE126" s="150"/>
      <c r="AF126" s="150"/>
      <c r="AG126" s="150" t="s">
        <v>188</v>
      </c>
      <c r="AH126" s="150"/>
      <c r="AI126" s="150"/>
      <c r="AJ126" s="150"/>
      <c r="AK126" s="150"/>
      <c r="AL126" s="150"/>
      <c r="AM126" s="150"/>
      <c r="AN126" s="150"/>
      <c r="AO126" s="150"/>
      <c r="AP126" s="150"/>
      <c r="AQ126" s="150"/>
      <c r="AR126" s="150"/>
      <c r="AS126" s="150"/>
      <c r="AT126" s="150"/>
      <c r="AU126" s="150"/>
      <c r="AV126" s="150"/>
      <c r="AW126" s="150"/>
      <c r="AX126" s="150"/>
      <c r="AY126" s="150"/>
      <c r="AZ126" s="150"/>
      <c r="BA126" s="150"/>
      <c r="BB126" s="150"/>
      <c r="BC126" s="150"/>
      <c r="BD126" s="150"/>
      <c r="BE126" s="150"/>
      <c r="BF126" s="150"/>
      <c r="BG126" s="150"/>
      <c r="BH126" s="150"/>
    </row>
    <row r="127" spans="1:60" outlineLevel="1" x14ac:dyDescent="0.2">
      <c r="A127" s="157"/>
      <c r="B127" s="158"/>
      <c r="C127" s="256" t="s">
        <v>371</v>
      </c>
      <c r="D127" s="257"/>
      <c r="E127" s="257"/>
      <c r="F127" s="257"/>
      <c r="G127" s="257"/>
      <c r="H127" s="159"/>
      <c r="I127" s="159"/>
      <c r="J127" s="159"/>
      <c r="K127" s="159"/>
      <c r="L127" s="159"/>
      <c r="M127" s="159"/>
      <c r="N127" s="159"/>
      <c r="O127" s="159"/>
      <c r="P127" s="159"/>
      <c r="Q127" s="159"/>
      <c r="R127" s="159"/>
      <c r="S127" s="159"/>
      <c r="T127" s="159"/>
      <c r="U127" s="159"/>
      <c r="V127" s="159"/>
      <c r="W127" s="159"/>
      <c r="X127" s="159"/>
      <c r="Y127" s="150"/>
      <c r="Z127" s="150"/>
      <c r="AA127" s="150"/>
      <c r="AB127" s="150"/>
      <c r="AC127" s="150"/>
      <c r="AD127" s="150"/>
      <c r="AE127" s="150"/>
      <c r="AF127" s="150"/>
      <c r="AG127" s="150" t="s">
        <v>205</v>
      </c>
      <c r="AH127" s="150"/>
      <c r="AI127" s="150"/>
      <c r="AJ127" s="150"/>
      <c r="AK127" s="150"/>
      <c r="AL127" s="150"/>
      <c r="AM127" s="150"/>
      <c r="AN127" s="150"/>
      <c r="AO127" s="150"/>
      <c r="AP127" s="150"/>
      <c r="AQ127" s="150"/>
      <c r="AR127" s="150"/>
      <c r="AS127" s="150"/>
      <c r="AT127" s="150"/>
      <c r="AU127" s="150"/>
      <c r="AV127" s="150"/>
      <c r="AW127" s="150"/>
      <c r="AX127" s="150"/>
      <c r="AY127" s="150"/>
      <c r="AZ127" s="150"/>
      <c r="BA127" s="190" t="str">
        <f>C127</f>
        <v>s přemístěním výkopku v příčných profilech na vzdálenost do 15 m nebo s naložením na dopravní prostředek.</v>
      </c>
      <c r="BB127" s="150"/>
      <c r="BC127" s="150"/>
      <c r="BD127" s="150"/>
      <c r="BE127" s="150"/>
      <c r="BF127" s="150"/>
      <c r="BG127" s="150"/>
      <c r="BH127" s="150"/>
    </row>
    <row r="128" spans="1:60" outlineLevel="1" x14ac:dyDescent="0.2">
      <c r="A128" s="157"/>
      <c r="B128" s="158"/>
      <c r="C128" s="191" t="s">
        <v>372</v>
      </c>
      <c r="D128" s="188"/>
      <c r="E128" s="189">
        <v>16.25</v>
      </c>
      <c r="F128" s="159"/>
      <c r="G128" s="159"/>
      <c r="H128" s="159"/>
      <c r="I128" s="159"/>
      <c r="J128" s="159"/>
      <c r="K128" s="159"/>
      <c r="L128" s="159"/>
      <c r="M128" s="159"/>
      <c r="N128" s="159"/>
      <c r="O128" s="159"/>
      <c r="P128" s="159"/>
      <c r="Q128" s="159"/>
      <c r="R128" s="159"/>
      <c r="S128" s="159"/>
      <c r="T128" s="159"/>
      <c r="U128" s="159"/>
      <c r="V128" s="159"/>
      <c r="W128" s="159"/>
      <c r="X128" s="159"/>
      <c r="Y128" s="150"/>
      <c r="Z128" s="150"/>
      <c r="AA128" s="150"/>
      <c r="AB128" s="150"/>
      <c r="AC128" s="150"/>
      <c r="AD128" s="150"/>
      <c r="AE128" s="150"/>
      <c r="AF128" s="150"/>
      <c r="AG128" s="150" t="s">
        <v>207</v>
      </c>
      <c r="AH128" s="150">
        <v>0</v>
      </c>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150"/>
      <c r="BH128" s="150"/>
    </row>
    <row r="129" spans="1:60" outlineLevel="1" x14ac:dyDescent="0.2">
      <c r="A129" s="167">
        <v>47</v>
      </c>
      <c r="B129" s="168" t="s">
        <v>373</v>
      </c>
      <c r="C129" s="184" t="s">
        <v>374</v>
      </c>
      <c r="D129" s="169" t="s">
        <v>202</v>
      </c>
      <c r="E129" s="170">
        <v>16.25</v>
      </c>
      <c r="F129" s="171"/>
      <c r="G129" s="172">
        <f>ROUND(E129*F129,2)</f>
        <v>0</v>
      </c>
      <c r="H129" s="171"/>
      <c r="I129" s="172">
        <f>ROUND(E129*H129,2)</f>
        <v>0</v>
      </c>
      <c r="J129" s="171"/>
      <c r="K129" s="172">
        <f>ROUND(E129*J129,2)</f>
        <v>0</v>
      </c>
      <c r="L129" s="172">
        <v>21</v>
      </c>
      <c r="M129" s="172">
        <f>G129*(1+L129/100)</f>
        <v>0</v>
      </c>
      <c r="N129" s="172">
        <v>0</v>
      </c>
      <c r="O129" s="172">
        <f>ROUND(E129*N129,2)</f>
        <v>0</v>
      </c>
      <c r="P129" s="172">
        <v>0</v>
      </c>
      <c r="Q129" s="172">
        <f>ROUND(E129*P129,2)</f>
        <v>0</v>
      </c>
      <c r="R129" s="172" t="s">
        <v>203</v>
      </c>
      <c r="S129" s="172" t="s">
        <v>172</v>
      </c>
      <c r="T129" s="173" t="s">
        <v>172</v>
      </c>
      <c r="U129" s="159">
        <v>0.09</v>
      </c>
      <c r="V129" s="159">
        <f>ROUND(E129*U129,2)</f>
        <v>1.46</v>
      </c>
      <c r="W129" s="159"/>
      <c r="X129" s="159" t="s">
        <v>187</v>
      </c>
      <c r="Y129" s="150"/>
      <c r="Z129" s="150"/>
      <c r="AA129" s="150"/>
      <c r="AB129" s="150"/>
      <c r="AC129" s="150"/>
      <c r="AD129" s="150"/>
      <c r="AE129" s="150"/>
      <c r="AF129" s="150"/>
      <c r="AG129" s="150" t="s">
        <v>188</v>
      </c>
      <c r="AH129" s="150"/>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150"/>
      <c r="BH129" s="150"/>
    </row>
    <row r="130" spans="1:60" outlineLevel="1" x14ac:dyDescent="0.2">
      <c r="A130" s="157"/>
      <c r="B130" s="158"/>
      <c r="C130" s="256" t="s">
        <v>371</v>
      </c>
      <c r="D130" s="257"/>
      <c r="E130" s="257"/>
      <c r="F130" s="257"/>
      <c r="G130" s="257"/>
      <c r="H130" s="159"/>
      <c r="I130" s="159"/>
      <c r="J130" s="159"/>
      <c r="K130" s="159"/>
      <c r="L130" s="159"/>
      <c r="M130" s="159"/>
      <c r="N130" s="159"/>
      <c r="O130" s="159"/>
      <c r="P130" s="159"/>
      <c r="Q130" s="159"/>
      <c r="R130" s="159"/>
      <c r="S130" s="159"/>
      <c r="T130" s="159"/>
      <c r="U130" s="159"/>
      <c r="V130" s="159"/>
      <c r="W130" s="159"/>
      <c r="X130" s="159"/>
      <c r="Y130" s="150"/>
      <c r="Z130" s="150"/>
      <c r="AA130" s="150"/>
      <c r="AB130" s="150"/>
      <c r="AC130" s="150"/>
      <c r="AD130" s="150"/>
      <c r="AE130" s="150"/>
      <c r="AF130" s="150"/>
      <c r="AG130" s="150" t="s">
        <v>205</v>
      </c>
      <c r="AH130" s="150"/>
      <c r="AI130" s="150"/>
      <c r="AJ130" s="150"/>
      <c r="AK130" s="150"/>
      <c r="AL130" s="150"/>
      <c r="AM130" s="150"/>
      <c r="AN130" s="150"/>
      <c r="AO130" s="150"/>
      <c r="AP130" s="150"/>
      <c r="AQ130" s="150"/>
      <c r="AR130" s="150"/>
      <c r="AS130" s="150"/>
      <c r="AT130" s="150"/>
      <c r="AU130" s="150"/>
      <c r="AV130" s="150"/>
      <c r="AW130" s="150"/>
      <c r="AX130" s="150"/>
      <c r="AY130" s="150"/>
      <c r="AZ130" s="150"/>
      <c r="BA130" s="190" t="str">
        <f>C130</f>
        <v>s přemístěním výkopku v příčných profilech na vzdálenost do 15 m nebo s naložením na dopravní prostředek.</v>
      </c>
      <c r="BB130" s="150"/>
      <c r="BC130" s="150"/>
      <c r="BD130" s="150"/>
      <c r="BE130" s="150"/>
      <c r="BF130" s="150"/>
      <c r="BG130" s="150"/>
      <c r="BH130" s="150"/>
    </row>
    <row r="131" spans="1:60" ht="22.5" outlineLevel="1" x14ac:dyDescent="0.2">
      <c r="A131" s="167">
        <v>48</v>
      </c>
      <c r="B131" s="168" t="s">
        <v>255</v>
      </c>
      <c r="C131" s="184" t="s">
        <v>256</v>
      </c>
      <c r="D131" s="169" t="s">
        <v>202</v>
      </c>
      <c r="E131" s="170">
        <v>16.25</v>
      </c>
      <c r="F131" s="171"/>
      <c r="G131" s="172">
        <f>ROUND(E131*F131,2)</f>
        <v>0</v>
      </c>
      <c r="H131" s="171"/>
      <c r="I131" s="172">
        <f>ROUND(E131*H131,2)</f>
        <v>0</v>
      </c>
      <c r="J131" s="171"/>
      <c r="K131" s="172">
        <f>ROUND(E131*J131,2)</f>
        <v>0</v>
      </c>
      <c r="L131" s="172">
        <v>21</v>
      </c>
      <c r="M131" s="172">
        <f>G131*(1+L131/100)</f>
        <v>0</v>
      </c>
      <c r="N131" s="172">
        <v>0</v>
      </c>
      <c r="O131" s="172">
        <f>ROUND(E131*N131,2)</f>
        <v>0</v>
      </c>
      <c r="P131" s="172">
        <v>0</v>
      </c>
      <c r="Q131" s="172">
        <f>ROUND(E131*P131,2)</f>
        <v>0</v>
      </c>
      <c r="R131" s="172" t="s">
        <v>203</v>
      </c>
      <c r="S131" s="172" t="s">
        <v>172</v>
      </c>
      <c r="T131" s="173" t="s">
        <v>172</v>
      </c>
      <c r="U131" s="159">
        <v>1.0999999999999999E-2</v>
      </c>
      <c r="V131" s="159">
        <f>ROUND(E131*U131,2)</f>
        <v>0.18</v>
      </c>
      <c r="W131" s="159"/>
      <c r="X131" s="159" t="s">
        <v>187</v>
      </c>
      <c r="Y131" s="150"/>
      <c r="Z131" s="150"/>
      <c r="AA131" s="150"/>
      <c r="AB131" s="150"/>
      <c r="AC131" s="150"/>
      <c r="AD131" s="150"/>
      <c r="AE131" s="150"/>
      <c r="AF131" s="150"/>
      <c r="AG131" s="150" t="s">
        <v>188</v>
      </c>
      <c r="AH131" s="150"/>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150"/>
      <c r="BH131" s="150"/>
    </row>
    <row r="132" spans="1:60" outlineLevel="1" x14ac:dyDescent="0.2">
      <c r="A132" s="157"/>
      <c r="B132" s="158"/>
      <c r="C132" s="256" t="s">
        <v>257</v>
      </c>
      <c r="D132" s="257"/>
      <c r="E132" s="257"/>
      <c r="F132" s="257"/>
      <c r="G132" s="257"/>
      <c r="H132" s="159"/>
      <c r="I132" s="159"/>
      <c r="J132" s="159"/>
      <c r="K132" s="159"/>
      <c r="L132" s="159"/>
      <c r="M132" s="159"/>
      <c r="N132" s="159"/>
      <c r="O132" s="159"/>
      <c r="P132" s="159"/>
      <c r="Q132" s="159"/>
      <c r="R132" s="159"/>
      <c r="S132" s="159"/>
      <c r="T132" s="159"/>
      <c r="U132" s="159"/>
      <c r="V132" s="159"/>
      <c r="W132" s="159"/>
      <c r="X132" s="159"/>
      <c r="Y132" s="150"/>
      <c r="Z132" s="150"/>
      <c r="AA132" s="150"/>
      <c r="AB132" s="150"/>
      <c r="AC132" s="150"/>
      <c r="AD132" s="150"/>
      <c r="AE132" s="150"/>
      <c r="AF132" s="150"/>
      <c r="AG132" s="150" t="s">
        <v>205</v>
      </c>
      <c r="AH132" s="150"/>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150"/>
      <c r="BH132" s="150"/>
    </row>
    <row r="133" spans="1:60" outlineLevel="1" x14ac:dyDescent="0.2">
      <c r="A133" s="174">
        <v>49</v>
      </c>
      <c r="B133" s="175" t="s">
        <v>275</v>
      </c>
      <c r="C133" s="183" t="s">
        <v>276</v>
      </c>
      <c r="D133" s="176" t="s">
        <v>202</v>
      </c>
      <c r="E133" s="177">
        <v>16.25</v>
      </c>
      <c r="F133" s="178"/>
      <c r="G133" s="179">
        <f>ROUND(E133*F133,2)</f>
        <v>0</v>
      </c>
      <c r="H133" s="178"/>
      <c r="I133" s="179">
        <f>ROUND(E133*H133,2)</f>
        <v>0</v>
      </c>
      <c r="J133" s="178"/>
      <c r="K133" s="179">
        <f>ROUND(E133*J133,2)</f>
        <v>0</v>
      </c>
      <c r="L133" s="179">
        <v>21</v>
      </c>
      <c r="M133" s="179">
        <f>G133*(1+L133/100)</f>
        <v>0</v>
      </c>
      <c r="N133" s="179">
        <v>0</v>
      </c>
      <c r="O133" s="179">
        <f>ROUND(E133*N133,2)</f>
        <v>0</v>
      </c>
      <c r="P133" s="179">
        <v>0</v>
      </c>
      <c r="Q133" s="179">
        <f>ROUND(E133*P133,2)</f>
        <v>0</v>
      </c>
      <c r="R133" s="179" t="s">
        <v>203</v>
      </c>
      <c r="S133" s="179" t="s">
        <v>172</v>
      </c>
      <c r="T133" s="180" t="s">
        <v>172</v>
      </c>
      <c r="U133" s="159">
        <v>0</v>
      </c>
      <c r="V133" s="159">
        <f>ROUND(E133*U133,2)</f>
        <v>0</v>
      </c>
      <c r="W133" s="159"/>
      <c r="X133" s="159" t="s">
        <v>187</v>
      </c>
      <c r="Y133" s="150"/>
      <c r="Z133" s="150"/>
      <c r="AA133" s="150"/>
      <c r="AB133" s="150"/>
      <c r="AC133" s="150"/>
      <c r="AD133" s="150"/>
      <c r="AE133" s="150"/>
      <c r="AF133" s="150"/>
      <c r="AG133" s="150" t="s">
        <v>188</v>
      </c>
      <c r="AH133" s="150"/>
      <c r="AI133" s="150"/>
      <c r="AJ133" s="150"/>
      <c r="AK133" s="150"/>
      <c r="AL133" s="150"/>
      <c r="AM133" s="150"/>
      <c r="AN133" s="150"/>
      <c r="AO133" s="150"/>
      <c r="AP133" s="150"/>
      <c r="AQ133" s="150"/>
      <c r="AR133" s="150"/>
      <c r="AS133" s="150"/>
      <c r="AT133" s="150"/>
      <c r="AU133" s="150"/>
      <c r="AV133" s="150"/>
      <c r="AW133" s="150"/>
      <c r="AX133" s="150"/>
      <c r="AY133" s="150"/>
      <c r="AZ133" s="150"/>
      <c r="BA133" s="150"/>
      <c r="BB133" s="150"/>
      <c r="BC133" s="150"/>
      <c r="BD133" s="150"/>
      <c r="BE133" s="150"/>
      <c r="BF133" s="150"/>
      <c r="BG133" s="150"/>
      <c r="BH133" s="150"/>
    </row>
    <row r="134" spans="1:60" outlineLevel="1" x14ac:dyDescent="0.2">
      <c r="A134" s="174">
        <v>50</v>
      </c>
      <c r="B134" s="175" t="s">
        <v>375</v>
      </c>
      <c r="C134" s="183" t="s">
        <v>376</v>
      </c>
      <c r="D134" s="176" t="s">
        <v>213</v>
      </c>
      <c r="E134" s="177">
        <v>65</v>
      </c>
      <c r="F134" s="178"/>
      <c r="G134" s="179">
        <f>ROUND(E134*F134,2)</f>
        <v>0</v>
      </c>
      <c r="H134" s="178"/>
      <c r="I134" s="179">
        <f>ROUND(E134*H134,2)</f>
        <v>0</v>
      </c>
      <c r="J134" s="178"/>
      <c r="K134" s="179">
        <f>ROUND(E134*J134,2)</f>
        <v>0</v>
      </c>
      <c r="L134" s="179">
        <v>21</v>
      </c>
      <c r="M134" s="179">
        <f>G134*(1+L134/100)</f>
        <v>0</v>
      </c>
      <c r="N134" s="179">
        <v>3.0000000000000001E-5</v>
      </c>
      <c r="O134" s="179">
        <f>ROUND(E134*N134,2)</f>
        <v>0</v>
      </c>
      <c r="P134" s="179">
        <v>0</v>
      </c>
      <c r="Q134" s="179">
        <f>ROUND(E134*P134,2)</f>
        <v>0</v>
      </c>
      <c r="R134" s="179" t="s">
        <v>377</v>
      </c>
      <c r="S134" s="179" t="s">
        <v>172</v>
      </c>
      <c r="T134" s="180" t="s">
        <v>172</v>
      </c>
      <c r="U134" s="159">
        <v>0.03</v>
      </c>
      <c r="V134" s="159">
        <f>ROUND(E134*U134,2)</f>
        <v>1.95</v>
      </c>
      <c r="W134" s="159"/>
      <c r="X134" s="159" t="s">
        <v>187</v>
      </c>
      <c r="Y134" s="150"/>
      <c r="Z134" s="150"/>
      <c r="AA134" s="150"/>
      <c r="AB134" s="150"/>
      <c r="AC134" s="150"/>
      <c r="AD134" s="150"/>
      <c r="AE134" s="150"/>
      <c r="AF134" s="150"/>
      <c r="AG134" s="150" t="s">
        <v>188</v>
      </c>
      <c r="AH134" s="150"/>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150"/>
      <c r="BH134" s="150"/>
    </row>
    <row r="135" spans="1:60" ht="22.5" outlineLevel="1" x14ac:dyDescent="0.2">
      <c r="A135" s="174">
        <v>51</v>
      </c>
      <c r="B135" s="175" t="s">
        <v>378</v>
      </c>
      <c r="C135" s="183" t="s">
        <v>379</v>
      </c>
      <c r="D135" s="176" t="s">
        <v>213</v>
      </c>
      <c r="E135" s="177">
        <v>65</v>
      </c>
      <c r="F135" s="178"/>
      <c r="G135" s="179">
        <f>ROUND(E135*F135,2)</f>
        <v>0</v>
      </c>
      <c r="H135" s="178"/>
      <c r="I135" s="179">
        <f>ROUND(E135*H135,2)</f>
        <v>0</v>
      </c>
      <c r="J135" s="178"/>
      <c r="K135" s="179">
        <f>ROUND(E135*J135,2)</f>
        <v>0</v>
      </c>
      <c r="L135" s="179">
        <v>21</v>
      </c>
      <c r="M135" s="179">
        <f>G135*(1+L135/100)</f>
        <v>0</v>
      </c>
      <c r="N135" s="179">
        <v>0.55125000000000002</v>
      </c>
      <c r="O135" s="179">
        <f>ROUND(E135*N135,2)</f>
        <v>35.83</v>
      </c>
      <c r="P135" s="179">
        <v>0</v>
      </c>
      <c r="Q135" s="179">
        <f>ROUND(E135*P135,2)</f>
        <v>0</v>
      </c>
      <c r="R135" s="179" t="s">
        <v>291</v>
      </c>
      <c r="S135" s="179" t="s">
        <v>172</v>
      </c>
      <c r="T135" s="180" t="s">
        <v>172</v>
      </c>
      <c r="U135" s="159">
        <v>0.03</v>
      </c>
      <c r="V135" s="159">
        <f>ROUND(E135*U135,2)</f>
        <v>1.95</v>
      </c>
      <c r="W135" s="159"/>
      <c r="X135" s="159" t="s">
        <v>187</v>
      </c>
      <c r="Y135" s="150"/>
      <c r="Z135" s="150"/>
      <c r="AA135" s="150"/>
      <c r="AB135" s="150"/>
      <c r="AC135" s="150"/>
      <c r="AD135" s="150"/>
      <c r="AE135" s="150"/>
      <c r="AF135" s="150"/>
      <c r="AG135" s="150" t="s">
        <v>188</v>
      </c>
      <c r="AH135" s="150"/>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150"/>
      <c r="BH135" s="150"/>
    </row>
    <row r="136" spans="1:60" ht="22.5" outlineLevel="1" x14ac:dyDescent="0.2">
      <c r="A136" s="167">
        <v>52</v>
      </c>
      <c r="B136" s="168" t="s">
        <v>380</v>
      </c>
      <c r="C136" s="184" t="s">
        <v>381</v>
      </c>
      <c r="D136" s="169" t="s">
        <v>213</v>
      </c>
      <c r="E136" s="170">
        <v>78</v>
      </c>
      <c r="F136" s="171"/>
      <c r="G136" s="172">
        <f>ROUND(E136*F136,2)</f>
        <v>0</v>
      </c>
      <c r="H136" s="171"/>
      <c r="I136" s="172">
        <f>ROUND(E136*H136,2)</f>
        <v>0</v>
      </c>
      <c r="J136" s="171"/>
      <c r="K136" s="172">
        <f>ROUND(E136*J136,2)</f>
        <v>0</v>
      </c>
      <c r="L136" s="172">
        <v>21</v>
      </c>
      <c r="M136" s="172">
        <f>G136*(1+L136/100)</f>
        <v>0</v>
      </c>
      <c r="N136" s="172">
        <v>5.0000000000000001E-4</v>
      </c>
      <c r="O136" s="172">
        <f>ROUND(E136*N136,2)</f>
        <v>0.04</v>
      </c>
      <c r="P136" s="172">
        <v>0</v>
      </c>
      <c r="Q136" s="172">
        <f>ROUND(E136*P136,2)</f>
        <v>0</v>
      </c>
      <c r="R136" s="172" t="s">
        <v>235</v>
      </c>
      <c r="S136" s="172" t="s">
        <v>172</v>
      </c>
      <c r="T136" s="173" t="s">
        <v>172</v>
      </c>
      <c r="U136" s="159">
        <v>0</v>
      </c>
      <c r="V136" s="159">
        <f>ROUND(E136*U136,2)</f>
        <v>0</v>
      </c>
      <c r="W136" s="159"/>
      <c r="X136" s="159" t="s">
        <v>236</v>
      </c>
      <c r="Y136" s="150"/>
      <c r="Z136" s="150"/>
      <c r="AA136" s="150"/>
      <c r="AB136" s="150"/>
      <c r="AC136" s="150"/>
      <c r="AD136" s="150"/>
      <c r="AE136" s="150"/>
      <c r="AF136" s="150"/>
      <c r="AG136" s="150" t="s">
        <v>237</v>
      </c>
      <c r="AH136" s="150"/>
      <c r="AI136" s="150"/>
      <c r="AJ136" s="150"/>
      <c r="AK136" s="150"/>
      <c r="AL136" s="150"/>
      <c r="AM136" s="150"/>
      <c r="AN136" s="150"/>
      <c r="AO136" s="150"/>
      <c r="AP136" s="150"/>
      <c r="AQ136" s="150"/>
      <c r="AR136" s="150"/>
      <c r="AS136" s="150"/>
      <c r="AT136" s="150"/>
      <c r="AU136" s="150"/>
      <c r="AV136" s="150"/>
      <c r="AW136" s="150"/>
      <c r="AX136" s="150"/>
      <c r="AY136" s="150"/>
      <c r="AZ136" s="150"/>
      <c r="BA136" s="150"/>
      <c r="BB136" s="150"/>
      <c r="BC136" s="150"/>
      <c r="BD136" s="150"/>
      <c r="BE136" s="150"/>
      <c r="BF136" s="150"/>
      <c r="BG136" s="150"/>
      <c r="BH136" s="150"/>
    </row>
    <row r="137" spans="1:60" outlineLevel="1" x14ac:dyDescent="0.2">
      <c r="A137" s="157"/>
      <c r="B137" s="158"/>
      <c r="C137" s="191" t="s">
        <v>382</v>
      </c>
      <c r="D137" s="188"/>
      <c r="E137" s="189">
        <v>78</v>
      </c>
      <c r="F137" s="159"/>
      <c r="G137" s="159"/>
      <c r="H137" s="159"/>
      <c r="I137" s="159"/>
      <c r="J137" s="159"/>
      <c r="K137" s="159"/>
      <c r="L137" s="159"/>
      <c r="M137" s="159"/>
      <c r="N137" s="159"/>
      <c r="O137" s="159"/>
      <c r="P137" s="159"/>
      <c r="Q137" s="159"/>
      <c r="R137" s="159"/>
      <c r="S137" s="159"/>
      <c r="T137" s="159"/>
      <c r="U137" s="159"/>
      <c r="V137" s="159"/>
      <c r="W137" s="159"/>
      <c r="X137" s="159"/>
      <c r="Y137" s="150"/>
      <c r="Z137" s="150"/>
      <c r="AA137" s="150"/>
      <c r="AB137" s="150"/>
      <c r="AC137" s="150"/>
      <c r="AD137" s="150"/>
      <c r="AE137" s="150"/>
      <c r="AF137" s="150"/>
      <c r="AG137" s="150" t="s">
        <v>207</v>
      </c>
      <c r="AH137" s="150">
        <v>0</v>
      </c>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row>
    <row r="138" spans="1:60" outlineLevel="1" x14ac:dyDescent="0.2">
      <c r="A138" s="167">
        <v>53</v>
      </c>
      <c r="B138" s="168" t="s">
        <v>361</v>
      </c>
      <c r="C138" s="184" t="s">
        <v>362</v>
      </c>
      <c r="D138" s="169" t="s">
        <v>241</v>
      </c>
      <c r="E138" s="170">
        <v>35.872199999999999</v>
      </c>
      <c r="F138" s="171"/>
      <c r="G138" s="172">
        <f>ROUND(E138*F138,2)</f>
        <v>0</v>
      </c>
      <c r="H138" s="171"/>
      <c r="I138" s="172">
        <f>ROUND(E138*H138,2)</f>
        <v>0</v>
      </c>
      <c r="J138" s="171"/>
      <c r="K138" s="172">
        <f>ROUND(E138*J138,2)</f>
        <v>0</v>
      </c>
      <c r="L138" s="172">
        <v>21</v>
      </c>
      <c r="M138" s="172">
        <f>G138*(1+L138/100)</f>
        <v>0</v>
      </c>
      <c r="N138" s="172">
        <v>0</v>
      </c>
      <c r="O138" s="172">
        <f>ROUND(E138*N138,2)</f>
        <v>0</v>
      </c>
      <c r="P138" s="172">
        <v>0</v>
      </c>
      <c r="Q138" s="172">
        <f>ROUND(E138*P138,2)</f>
        <v>0</v>
      </c>
      <c r="R138" s="172" t="s">
        <v>291</v>
      </c>
      <c r="S138" s="172" t="s">
        <v>172</v>
      </c>
      <c r="T138" s="173" t="s">
        <v>172</v>
      </c>
      <c r="U138" s="159">
        <v>0.39</v>
      </c>
      <c r="V138" s="159">
        <f>ROUND(E138*U138,2)</f>
        <v>13.99</v>
      </c>
      <c r="W138" s="159"/>
      <c r="X138" s="159" t="s">
        <v>363</v>
      </c>
      <c r="Y138" s="150"/>
      <c r="Z138" s="150"/>
      <c r="AA138" s="150"/>
      <c r="AB138" s="150"/>
      <c r="AC138" s="150"/>
      <c r="AD138" s="150"/>
      <c r="AE138" s="150"/>
      <c r="AF138" s="150"/>
      <c r="AG138" s="150" t="s">
        <v>364</v>
      </c>
      <c r="AH138" s="150"/>
      <c r="AI138" s="150"/>
      <c r="AJ138" s="150"/>
      <c r="AK138" s="150"/>
      <c r="AL138" s="150"/>
      <c r="AM138" s="150"/>
      <c r="AN138" s="150"/>
      <c r="AO138" s="150"/>
      <c r="AP138" s="150"/>
      <c r="AQ138" s="150"/>
      <c r="AR138" s="150"/>
      <c r="AS138" s="150"/>
      <c r="AT138" s="150"/>
      <c r="AU138" s="150"/>
      <c r="AV138" s="150"/>
      <c r="AW138" s="150"/>
      <c r="AX138" s="150"/>
      <c r="AY138" s="150"/>
      <c r="AZ138" s="150"/>
      <c r="BA138" s="150"/>
      <c r="BB138" s="150"/>
      <c r="BC138" s="150"/>
      <c r="BD138" s="150"/>
      <c r="BE138" s="150"/>
      <c r="BF138" s="150"/>
      <c r="BG138" s="150"/>
      <c r="BH138" s="150"/>
    </row>
    <row r="139" spans="1:60" outlineLevel="1" x14ac:dyDescent="0.2">
      <c r="A139" s="157"/>
      <c r="B139" s="158"/>
      <c r="C139" s="256" t="s">
        <v>365</v>
      </c>
      <c r="D139" s="257"/>
      <c r="E139" s="257"/>
      <c r="F139" s="257"/>
      <c r="G139" s="257"/>
      <c r="H139" s="159"/>
      <c r="I139" s="159"/>
      <c r="J139" s="159"/>
      <c r="K139" s="159"/>
      <c r="L139" s="159"/>
      <c r="M139" s="159"/>
      <c r="N139" s="159"/>
      <c r="O139" s="159"/>
      <c r="P139" s="159"/>
      <c r="Q139" s="159"/>
      <c r="R139" s="159"/>
      <c r="S139" s="159"/>
      <c r="T139" s="159"/>
      <c r="U139" s="159"/>
      <c r="V139" s="159"/>
      <c r="W139" s="159"/>
      <c r="X139" s="159"/>
      <c r="Y139" s="150"/>
      <c r="Z139" s="150"/>
      <c r="AA139" s="150"/>
      <c r="AB139" s="150"/>
      <c r="AC139" s="150"/>
      <c r="AD139" s="150"/>
      <c r="AE139" s="150"/>
      <c r="AF139" s="150"/>
      <c r="AG139" s="150" t="s">
        <v>205</v>
      </c>
      <c r="AH139" s="150"/>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row>
    <row r="140" spans="1:60" outlineLevel="1" x14ac:dyDescent="0.2">
      <c r="A140" s="157"/>
      <c r="B140" s="158"/>
      <c r="C140" s="191" t="s">
        <v>366</v>
      </c>
      <c r="D140" s="188"/>
      <c r="E140" s="189"/>
      <c r="F140" s="159"/>
      <c r="G140" s="159"/>
      <c r="H140" s="159"/>
      <c r="I140" s="159"/>
      <c r="J140" s="159"/>
      <c r="K140" s="159"/>
      <c r="L140" s="159"/>
      <c r="M140" s="159"/>
      <c r="N140" s="159"/>
      <c r="O140" s="159"/>
      <c r="P140" s="159"/>
      <c r="Q140" s="159"/>
      <c r="R140" s="159"/>
      <c r="S140" s="159"/>
      <c r="T140" s="159"/>
      <c r="U140" s="159"/>
      <c r="V140" s="159"/>
      <c r="W140" s="159"/>
      <c r="X140" s="159"/>
      <c r="Y140" s="150"/>
      <c r="Z140" s="150"/>
      <c r="AA140" s="150"/>
      <c r="AB140" s="150"/>
      <c r="AC140" s="150"/>
      <c r="AD140" s="150"/>
      <c r="AE140" s="150"/>
      <c r="AF140" s="150"/>
      <c r="AG140" s="150" t="s">
        <v>207</v>
      </c>
      <c r="AH140" s="150">
        <v>0</v>
      </c>
      <c r="AI140" s="150"/>
      <c r="AJ140" s="150"/>
      <c r="AK140" s="150"/>
      <c r="AL140" s="150"/>
      <c r="AM140" s="150"/>
      <c r="AN140" s="150"/>
      <c r="AO140" s="150"/>
      <c r="AP140" s="150"/>
      <c r="AQ140" s="150"/>
      <c r="AR140" s="150"/>
      <c r="AS140" s="150"/>
      <c r="AT140" s="150"/>
      <c r="AU140" s="150"/>
      <c r="AV140" s="150"/>
      <c r="AW140" s="150"/>
      <c r="AX140" s="150"/>
      <c r="AY140" s="150"/>
      <c r="AZ140" s="150"/>
      <c r="BA140" s="150"/>
      <c r="BB140" s="150"/>
      <c r="BC140" s="150"/>
      <c r="BD140" s="150"/>
      <c r="BE140" s="150"/>
      <c r="BF140" s="150"/>
      <c r="BG140" s="150"/>
      <c r="BH140" s="150"/>
    </row>
    <row r="141" spans="1:60" outlineLevel="1" x14ac:dyDescent="0.2">
      <c r="A141" s="157"/>
      <c r="B141" s="158"/>
      <c r="C141" s="191" t="s">
        <v>383</v>
      </c>
      <c r="D141" s="188"/>
      <c r="E141" s="189"/>
      <c r="F141" s="159"/>
      <c r="G141" s="159"/>
      <c r="H141" s="159"/>
      <c r="I141" s="159"/>
      <c r="J141" s="159"/>
      <c r="K141" s="159"/>
      <c r="L141" s="159"/>
      <c r="M141" s="159"/>
      <c r="N141" s="159"/>
      <c r="O141" s="159"/>
      <c r="P141" s="159"/>
      <c r="Q141" s="159"/>
      <c r="R141" s="159"/>
      <c r="S141" s="159"/>
      <c r="T141" s="159"/>
      <c r="U141" s="159"/>
      <c r="V141" s="159"/>
      <c r="W141" s="159"/>
      <c r="X141" s="159"/>
      <c r="Y141" s="150"/>
      <c r="Z141" s="150"/>
      <c r="AA141" s="150"/>
      <c r="AB141" s="150"/>
      <c r="AC141" s="150"/>
      <c r="AD141" s="150"/>
      <c r="AE141" s="150"/>
      <c r="AF141" s="150"/>
      <c r="AG141" s="150" t="s">
        <v>207</v>
      </c>
      <c r="AH141" s="150">
        <v>0</v>
      </c>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150"/>
      <c r="BH141" s="150"/>
    </row>
    <row r="142" spans="1:60" outlineLevel="1" x14ac:dyDescent="0.2">
      <c r="A142" s="157"/>
      <c r="B142" s="158"/>
      <c r="C142" s="191" t="s">
        <v>384</v>
      </c>
      <c r="D142" s="188"/>
      <c r="E142" s="189">
        <v>35.872199999999999</v>
      </c>
      <c r="F142" s="159"/>
      <c r="G142" s="159"/>
      <c r="H142" s="159"/>
      <c r="I142" s="159"/>
      <c r="J142" s="159"/>
      <c r="K142" s="159"/>
      <c r="L142" s="159"/>
      <c r="M142" s="159"/>
      <c r="N142" s="159"/>
      <c r="O142" s="159"/>
      <c r="P142" s="159"/>
      <c r="Q142" s="159"/>
      <c r="R142" s="159"/>
      <c r="S142" s="159"/>
      <c r="T142" s="159"/>
      <c r="U142" s="159"/>
      <c r="V142" s="159"/>
      <c r="W142" s="159"/>
      <c r="X142" s="159"/>
      <c r="Y142" s="150"/>
      <c r="Z142" s="150"/>
      <c r="AA142" s="150"/>
      <c r="AB142" s="150"/>
      <c r="AC142" s="150"/>
      <c r="AD142" s="150"/>
      <c r="AE142" s="150"/>
      <c r="AF142" s="150"/>
      <c r="AG142" s="150" t="s">
        <v>207</v>
      </c>
      <c r="AH142" s="150">
        <v>0</v>
      </c>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150"/>
      <c r="BH142" s="150"/>
    </row>
    <row r="143" spans="1:60" x14ac:dyDescent="0.2">
      <c r="A143" s="161" t="s">
        <v>167</v>
      </c>
      <c r="B143" s="162" t="s">
        <v>133</v>
      </c>
      <c r="C143" s="182" t="s">
        <v>134</v>
      </c>
      <c r="D143" s="163"/>
      <c r="E143" s="164"/>
      <c r="F143" s="165"/>
      <c r="G143" s="165">
        <f>SUMIF(AG144:AG155,"&lt;&gt;NOR",G144:G155)</f>
        <v>0</v>
      </c>
      <c r="H143" s="165"/>
      <c r="I143" s="165">
        <f>SUM(I144:I155)</f>
        <v>0</v>
      </c>
      <c r="J143" s="165"/>
      <c r="K143" s="165">
        <f>SUM(K144:K155)</f>
        <v>0</v>
      </c>
      <c r="L143" s="165"/>
      <c r="M143" s="165">
        <f>SUM(M144:M155)</f>
        <v>0</v>
      </c>
      <c r="N143" s="165"/>
      <c r="O143" s="165">
        <f>SUM(O144:O155)</f>
        <v>0</v>
      </c>
      <c r="P143" s="165"/>
      <c r="Q143" s="165">
        <f>SUM(Q144:Q155)</f>
        <v>0</v>
      </c>
      <c r="R143" s="165"/>
      <c r="S143" s="165"/>
      <c r="T143" s="166"/>
      <c r="U143" s="160"/>
      <c r="V143" s="160">
        <f>SUM(V144:V155)</f>
        <v>0.06</v>
      </c>
      <c r="W143" s="160"/>
      <c r="X143" s="160"/>
      <c r="AG143" t="s">
        <v>168</v>
      </c>
    </row>
    <row r="144" spans="1:60" ht="22.5" outlineLevel="1" x14ac:dyDescent="0.2">
      <c r="A144" s="167">
        <v>54</v>
      </c>
      <c r="B144" s="168" t="s">
        <v>385</v>
      </c>
      <c r="C144" s="184" t="s">
        <v>386</v>
      </c>
      <c r="D144" s="169" t="s">
        <v>241</v>
      </c>
      <c r="E144" s="170">
        <v>5.6920000000000002</v>
      </c>
      <c r="F144" s="171"/>
      <c r="G144" s="172">
        <f>ROUND(E144*F144,2)</f>
        <v>0</v>
      </c>
      <c r="H144" s="171"/>
      <c r="I144" s="172">
        <f>ROUND(E144*H144,2)</f>
        <v>0</v>
      </c>
      <c r="J144" s="171"/>
      <c r="K144" s="172">
        <f>ROUND(E144*J144,2)</f>
        <v>0</v>
      </c>
      <c r="L144" s="172">
        <v>21</v>
      </c>
      <c r="M144" s="172">
        <f>G144*(1+L144/100)</f>
        <v>0</v>
      </c>
      <c r="N144" s="172">
        <v>0</v>
      </c>
      <c r="O144" s="172">
        <f>ROUND(E144*N144,2)</f>
        <v>0</v>
      </c>
      <c r="P144" s="172">
        <v>0</v>
      </c>
      <c r="Q144" s="172">
        <f>ROUND(E144*P144,2)</f>
        <v>0</v>
      </c>
      <c r="R144" s="172" t="s">
        <v>291</v>
      </c>
      <c r="S144" s="172" t="s">
        <v>172</v>
      </c>
      <c r="T144" s="173" t="s">
        <v>172</v>
      </c>
      <c r="U144" s="159">
        <v>0.01</v>
      </c>
      <c r="V144" s="159">
        <f>ROUND(E144*U144,2)</f>
        <v>0.06</v>
      </c>
      <c r="W144" s="159"/>
      <c r="X144" s="159" t="s">
        <v>387</v>
      </c>
      <c r="Y144" s="150"/>
      <c r="Z144" s="150"/>
      <c r="AA144" s="150"/>
      <c r="AB144" s="150"/>
      <c r="AC144" s="150"/>
      <c r="AD144" s="150"/>
      <c r="AE144" s="150"/>
      <c r="AF144" s="150"/>
      <c r="AG144" s="150" t="s">
        <v>388</v>
      </c>
      <c r="AH144" s="150"/>
      <c r="AI144" s="150"/>
      <c r="AJ144" s="150"/>
      <c r="AK144" s="150"/>
      <c r="AL144" s="150"/>
      <c r="AM144" s="150"/>
      <c r="AN144" s="150"/>
      <c r="AO144" s="150"/>
      <c r="AP144" s="150"/>
      <c r="AQ144" s="150"/>
      <c r="AR144" s="150"/>
      <c r="AS144" s="150"/>
      <c r="AT144" s="150"/>
      <c r="AU144" s="150"/>
      <c r="AV144" s="150"/>
      <c r="AW144" s="150"/>
      <c r="AX144" s="150"/>
      <c r="AY144" s="150"/>
      <c r="AZ144" s="150"/>
      <c r="BA144" s="150"/>
      <c r="BB144" s="150"/>
      <c r="BC144" s="150"/>
      <c r="BD144" s="150"/>
      <c r="BE144" s="150"/>
      <c r="BF144" s="150"/>
      <c r="BG144" s="150"/>
      <c r="BH144" s="150"/>
    </row>
    <row r="145" spans="1:60" outlineLevel="1" x14ac:dyDescent="0.2">
      <c r="A145" s="157"/>
      <c r="B145" s="158"/>
      <c r="C145" s="191" t="s">
        <v>389</v>
      </c>
      <c r="D145" s="188"/>
      <c r="E145" s="189"/>
      <c r="F145" s="159"/>
      <c r="G145" s="159"/>
      <c r="H145" s="159"/>
      <c r="I145" s="159"/>
      <c r="J145" s="159"/>
      <c r="K145" s="159"/>
      <c r="L145" s="159"/>
      <c r="M145" s="159"/>
      <c r="N145" s="159"/>
      <c r="O145" s="159"/>
      <c r="P145" s="159"/>
      <c r="Q145" s="159"/>
      <c r="R145" s="159"/>
      <c r="S145" s="159"/>
      <c r="T145" s="159"/>
      <c r="U145" s="159"/>
      <c r="V145" s="159"/>
      <c r="W145" s="159"/>
      <c r="X145" s="159"/>
      <c r="Y145" s="150"/>
      <c r="Z145" s="150"/>
      <c r="AA145" s="150"/>
      <c r="AB145" s="150"/>
      <c r="AC145" s="150"/>
      <c r="AD145" s="150"/>
      <c r="AE145" s="150"/>
      <c r="AF145" s="150"/>
      <c r="AG145" s="150" t="s">
        <v>207</v>
      </c>
      <c r="AH145" s="150">
        <v>0</v>
      </c>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150"/>
      <c r="BH145" s="150"/>
    </row>
    <row r="146" spans="1:60" outlineLevel="1" x14ac:dyDescent="0.2">
      <c r="A146" s="157"/>
      <c r="B146" s="158"/>
      <c r="C146" s="191" t="s">
        <v>390</v>
      </c>
      <c r="D146" s="188"/>
      <c r="E146" s="189"/>
      <c r="F146" s="159"/>
      <c r="G146" s="159"/>
      <c r="H146" s="159"/>
      <c r="I146" s="159"/>
      <c r="J146" s="159"/>
      <c r="K146" s="159"/>
      <c r="L146" s="159"/>
      <c r="M146" s="159"/>
      <c r="N146" s="159"/>
      <c r="O146" s="159"/>
      <c r="P146" s="159"/>
      <c r="Q146" s="159"/>
      <c r="R146" s="159"/>
      <c r="S146" s="159"/>
      <c r="T146" s="159"/>
      <c r="U146" s="159"/>
      <c r="V146" s="159"/>
      <c r="W146" s="159"/>
      <c r="X146" s="159"/>
      <c r="Y146" s="150"/>
      <c r="Z146" s="150"/>
      <c r="AA146" s="150"/>
      <c r="AB146" s="150"/>
      <c r="AC146" s="150"/>
      <c r="AD146" s="150"/>
      <c r="AE146" s="150"/>
      <c r="AF146" s="150"/>
      <c r="AG146" s="150" t="s">
        <v>207</v>
      </c>
      <c r="AH146" s="150">
        <v>0</v>
      </c>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150"/>
      <c r="BH146" s="150"/>
    </row>
    <row r="147" spans="1:60" outlineLevel="1" x14ac:dyDescent="0.2">
      <c r="A147" s="157"/>
      <c r="B147" s="158"/>
      <c r="C147" s="191" t="s">
        <v>391</v>
      </c>
      <c r="D147" s="188"/>
      <c r="E147" s="189">
        <v>5.6920000000000002</v>
      </c>
      <c r="F147" s="159"/>
      <c r="G147" s="159"/>
      <c r="H147" s="159"/>
      <c r="I147" s="159"/>
      <c r="J147" s="159"/>
      <c r="K147" s="159"/>
      <c r="L147" s="159"/>
      <c r="M147" s="159"/>
      <c r="N147" s="159"/>
      <c r="O147" s="159"/>
      <c r="P147" s="159"/>
      <c r="Q147" s="159"/>
      <c r="R147" s="159"/>
      <c r="S147" s="159"/>
      <c r="T147" s="159"/>
      <c r="U147" s="159"/>
      <c r="V147" s="159"/>
      <c r="W147" s="159"/>
      <c r="X147" s="159"/>
      <c r="Y147" s="150"/>
      <c r="Z147" s="150"/>
      <c r="AA147" s="150"/>
      <c r="AB147" s="150"/>
      <c r="AC147" s="150"/>
      <c r="AD147" s="150"/>
      <c r="AE147" s="150"/>
      <c r="AF147" s="150"/>
      <c r="AG147" s="150" t="s">
        <v>207</v>
      </c>
      <c r="AH147" s="150">
        <v>0</v>
      </c>
      <c r="AI147" s="150"/>
      <c r="AJ147" s="150"/>
      <c r="AK147" s="150"/>
      <c r="AL147" s="150"/>
      <c r="AM147" s="150"/>
      <c r="AN147" s="150"/>
      <c r="AO147" s="150"/>
      <c r="AP147" s="150"/>
      <c r="AQ147" s="150"/>
      <c r="AR147" s="150"/>
      <c r="AS147" s="150"/>
      <c r="AT147" s="150"/>
      <c r="AU147" s="150"/>
      <c r="AV147" s="150"/>
      <c r="AW147" s="150"/>
      <c r="AX147" s="150"/>
      <c r="AY147" s="150"/>
      <c r="AZ147" s="150"/>
      <c r="BA147" s="150"/>
      <c r="BB147" s="150"/>
      <c r="BC147" s="150"/>
      <c r="BD147" s="150"/>
      <c r="BE147" s="150"/>
      <c r="BF147" s="150"/>
      <c r="BG147" s="150"/>
      <c r="BH147" s="150"/>
    </row>
    <row r="148" spans="1:60" ht="22.5" outlineLevel="1" x14ac:dyDescent="0.2">
      <c r="A148" s="167">
        <v>55</v>
      </c>
      <c r="B148" s="168" t="s">
        <v>392</v>
      </c>
      <c r="C148" s="184" t="s">
        <v>393</v>
      </c>
      <c r="D148" s="169" t="s">
        <v>241</v>
      </c>
      <c r="E148" s="170">
        <v>51.228000000000002</v>
      </c>
      <c r="F148" s="171"/>
      <c r="G148" s="172">
        <f>ROUND(E148*F148,2)</f>
        <v>0</v>
      </c>
      <c r="H148" s="171"/>
      <c r="I148" s="172">
        <f>ROUND(E148*H148,2)</f>
        <v>0</v>
      </c>
      <c r="J148" s="171"/>
      <c r="K148" s="172">
        <f>ROUND(E148*J148,2)</f>
        <v>0</v>
      </c>
      <c r="L148" s="172">
        <v>21</v>
      </c>
      <c r="M148" s="172">
        <f>G148*(1+L148/100)</f>
        <v>0</v>
      </c>
      <c r="N148" s="172">
        <v>0</v>
      </c>
      <c r="O148" s="172">
        <f>ROUND(E148*N148,2)</f>
        <v>0</v>
      </c>
      <c r="P148" s="172">
        <v>0</v>
      </c>
      <c r="Q148" s="172">
        <f>ROUND(E148*P148,2)</f>
        <v>0</v>
      </c>
      <c r="R148" s="172" t="s">
        <v>291</v>
      </c>
      <c r="S148" s="172" t="s">
        <v>172</v>
      </c>
      <c r="T148" s="173" t="s">
        <v>172</v>
      </c>
      <c r="U148" s="159">
        <v>0</v>
      </c>
      <c r="V148" s="159">
        <f>ROUND(E148*U148,2)</f>
        <v>0</v>
      </c>
      <c r="W148" s="159"/>
      <c r="X148" s="159" t="s">
        <v>387</v>
      </c>
      <c r="Y148" s="150"/>
      <c r="Z148" s="150"/>
      <c r="AA148" s="150"/>
      <c r="AB148" s="150"/>
      <c r="AC148" s="150"/>
      <c r="AD148" s="150"/>
      <c r="AE148" s="150"/>
      <c r="AF148" s="150"/>
      <c r="AG148" s="150" t="s">
        <v>388</v>
      </c>
      <c r="AH148" s="150"/>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150"/>
      <c r="BH148" s="150"/>
    </row>
    <row r="149" spans="1:60" outlineLevel="1" x14ac:dyDescent="0.2">
      <c r="A149" s="157"/>
      <c r="B149" s="158"/>
      <c r="C149" s="191" t="s">
        <v>389</v>
      </c>
      <c r="D149" s="188"/>
      <c r="E149" s="189"/>
      <c r="F149" s="159"/>
      <c r="G149" s="159"/>
      <c r="H149" s="159"/>
      <c r="I149" s="159"/>
      <c r="J149" s="159"/>
      <c r="K149" s="159"/>
      <c r="L149" s="159"/>
      <c r="M149" s="159"/>
      <c r="N149" s="159"/>
      <c r="O149" s="159"/>
      <c r="P149" s="159"/>
      <c r="Q149" s="159"/>
      <c r="R149" s="159"/>
      <c r="S149" s="159"/>
      <c r="T149" s="159"/>
      <c r="U149" s="159"/>
      <c r="V149" s="159"/>
      <c r="W149" s="159"/>
      <c r="X149" s="159"/>
      <c r="Y149" s="150"/>
      <c r="Z149" s="150"/>
      <c r="AA149" s="150"/>
      <c r="AB149" s="150"/>
      <c r="AC149" s="150"/>
      <c r="AD149" s="150"/>
      <c r="AE149" s="150"/>
      <c r="AF149" s="150"/>
      <c r="AG149" s="150" t="s">
        <v>207</v>
      </c>
      <c r="AH149" s="150">
        <v>0</v>
      </c>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150"/>
      <c r="BH149" s="150"/>
    </row>
    <row r="150" spans="1:60" outlineLevel="1" x14ac:dyDescent="0.2">
      <c r="A150" s="157"/>
      <c r="B150" s="158"/>
      <c r="C150" s="191" t="s">
        <v>390</v>
      </c>
      <c r="D150" s="188"/>
      <c r="E150" s="189"/>
      <c r="F150" s="159"/>
      <c r="G150" s="159"/>
      <c r="H150" s="159"/>
      <c r="I150" s="159"/>
      <c r="J150" s="159"/>
      <c r="K150" s="159"/>
      <c r="L150" s="159"/>
      <c r="M150" s="159"/>
      <c r="N150" s="159"/>
      <c r="O150" s="159"/>
      <c r="P150" s="159"/>
      <c r="Q150" s="159"/>
      <c r="R150" s="159"/>
      <c r="S150" s="159"/>
      <c r="T150" s="159"/>
      <c r="U150" s="159"/>
      <c r="V150" s="159"/>
      <c r="W150" s="159"/>
      <c r="X150" s="159"/>
      <c r="Y150" s="150"/>
      <c r="Z150" s="150"/>
      <c r="AA150" s="150"/>
      <c r="AB150" s="150"/>
      <c r="AC150" s="150"/>
      <c r="AD150" s="150"/>
      <c r="AE150" s="150"/>
      <c r="AF150" s="150"/>
      <c r="AG150" s="150" t="s">
        <v>207</v>
      </c>
      <c r="AH150" s="150">
        <v>0</v>
      </c>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150"/>
      <c r="BH150" s="150"/>
    </row>
    <row r="151" spans="1:60" outlineLevel="1" x14ac:dyDescent="0.2">
      <c r="A151" s="157"/>
      <c r="B151" s="158"/>
      <c r="C151" s="191" t="s">
        <v>394</v>
      </c>
      <c r="D151" s="188"/>
      <c r="E151" s="189">
        <v>51.228000000000002</v>
      </c>
      <c r="F151" s="159"/>
      <c r="G151" s="159"/>
      <c r="H151" s="159"/>
      <c r="I151" s="159"/>
      <c r="J151" s="159"/>
      <c r="K151" s="159"/>
      <c r="L151" s="159"/>
      <c r="M151" s="159"/>
      <c r="N151" s="159"/>
      <c r="O151" s="159"/>
      <c r="P151" s="159"/>
      <c r="Q151" s="159"/>
      <c r="R151" s="159"/>
      <c r="S151" s="159"/>
      <c r="T151" s="159"/>
      <c r="U151" s="159"/>
      <c r="V151" s="159"/>
      <c r="W151" s="159"/>
      <c r="X151" s="159"/>
      <c r="Y151" s="150"/>
      <c r="Z151" s="150"/>
      <c r="AA151" s="150"/>
      <c r="AB151" s="150"/>
      <c r="AC151" s="150"/>
      <c r="AD151" s="150"/>
      <c r="AE151" s="150"/>
      <c r="AF151" s="150"/>
      <c r="AG151" s="150" t="s">
        <v>207</v>
      </c>
      <c r="AH151" s="150">
        <v>0</v>
      </c>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150"/>
      <c r="BH151" s="150"/>
    </row>
    <row r="152" spans="1:60" outlineLevel="1" x14ac:dyDescent="0.2">
      <c r="A152" s="167">
        <v>56</v>
      </c>
      <c r="B152" s="168" t="s">
        <v>395</v>
      </c>
      <c r="C152" s="184" t="s">
        <v>396</v>
      </c>
      <c r="D152" s="169" t="s">
        <v>241</v>
      </c>
      <c r="E152" s="170">
        <v>5.6920000000000002</v>
      </c>
      <c r="F152" s="171"/>
      <c r="G152" s="172">
        <f>ROUND(E152*F152,2)</f>
        <v>0</v>
      </c>
      <c r="H152" s="171"/>
      <c r="I152" s="172">
        <f>ROUND(E152*H152,2)</f>
        <v>0</v>
      </c>
      <c r="J152" s="171"/>
      <c r="K152" s="172">
        <f>ROUND(E152*J152,2)</f>
        <v>0</v>
      </c>
      <c r="L152" s="172">
        <v>21</v>
      </c>
      <c r="M152" s="172">
        <f>G152*(1+L152/100)</f>
        <v>0</v>
      </c>
      <c r="N152" s="172">
        <v>0</v>
      </c>
      <c r="O152" s="172">
        <f>ROUND(E152*N152,2)</f>
        <v>0</v>
      </c>
      <c r="P152" s="172">
        <v>0</v>
      </c>
      <c r="Q152" s="172">
        <f>ROUND(E152*P152,2)</f>
        <v>0</v>
      </c>
      <c r="R152" s="172" t="s">
        <v>397</v>
      </c>
      <c r="S152" s="172" t="s">
        <v>398</v>
      </c>
      <c r="T152" s="173" t="s">
        <v>173</v>
      </c>
      <c r="U152" s="159">
        <v>0</v>
      </c>
      <c r="V152" s="159">
        <f>ROUND(E152*U152,2)</f>
        <v>0</v>
      </c>
      <c r="W152" s="159"/>
      <c r="X152" s="159" t="s">
        <v>387</v>
      </c>
      <c r="Y152" s="150"/>
      <c r="Z152" s="150"/>
      <c r="AA152" s="150"/>
      <c r="AB152" s="150"/>
      <c r="AC152" s="150"/>
      <c r="AD152" s="150"/>
      <c r="AE152" s="150"/>
      <c r="AF152" s="150"/>
      <c r="AG152" s="150" t="s">
        <v>388</v>
      </c>
      <c r="AH152" s="150"/>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150"/>
      <c r="BH152" s="150"/>
    </row>
    <row r="153" spans="1:60" outlineLevel="1" x14ac:dyDescent="0.2">
      <c r="A153" s="157"/>
      <c r="B153" s="158"/>
      <c r="C153" s="191" t="s">
        <v>389</v>
      </c>
      <c r="D153" s="188"/>
      <c r="E153" s="189"/>
      <c r="F153" s="159"/>
      <c r="G153" s="159"/>
      <c r="H153" s="159"/>
      <c r="I153" s="159"/>
      <c r="J153" s="159"/>
      <c r="K153" s="159"/>
      <c r="L153" s="159"/>
      <c r="M153" s="159"/>
      <c r="N153" s="159"/>
      <c r="O153" s="159"/>
      <c r="P153" s="159"/>
      <c r="Q153" s="159"/>
      <c r="R153" s="159"/>
      <c r="S153" s="159"/>
      <c r="T153" s="159"/>
      <c r="U153" s="159"/>
      <c r="V153" s="159"/>
      <c r="W153" s="159"/>
      <c r="X153" s="159"/>
      <c r="Y153" s="150"/>
      <c r="Z153" s="150"/>
      <c r="AA153" s="150"/>
      <c r="AB153" s="150"/>
      <c r="AC153" s="150"/>
      <c r="AD153" s="150"/>
      <c r="AE153" s="150"/>
      <c r="AF153" s="150"/>
      <c r="AG153" s="150" t="s">
        <v>207</v>
      </c>
      <c r="AH153" s="150">
        <v>0</v>
      </c>
      <c r="AI153" s="150"/>
      <c r="AJ153" s="150"/>
      <c r="AK153" s="150"/>
      <c r="AL153" s="150"/>
      <c r="AM153" s="150"/>
      <c r="AN153" s="150"/>
      <c r="AO153" s="150"/>
      <c r="AP153" s="150"/>
      <c r="AQ153" s="150"/>
      <c r="AR153" s="150"/>
      <c r="AS153" s="150"/>
      <c r="AT153" s="150"/>
      <c r="AU153" s="150"/>
      <c r="AV153" s="150"/>
      <c r="AW153" s="150"/>
      <c r="AX153" s="150"/>
      <c r="AY153" s="150"/>
      <c r="AZ153" s="150"/>
      <c r="BA153" s="150"/>
      <c r="BB153" s="150"/>
      <c r="BC153" s="150"/>
      <c r="BD153" s="150"/>
      <c r="BE153" s="150"/>
      <c r="BF153" s="150"/>
      <c r="BG153" s="150"/>
      <c r="BH153" s="150"/>
    </row>
    <row r="154" spans="1:60" outlineLevel="1" x14ac:dyDescent="0.2">
      <c r="A154" s="157"/>
      <c r="B154" s="158"/>
      <c r="C154" s="191" t="s">
        <v>390</v>
      </c>
      <c r="D154" s="188"/>
      <c r="E154" s="189"/>
      <c r="F154" s="159"/>
      <c r="G154" s="159"/>
      <c r="H154" s="159"/>
      <c r="I154" s="159"/>
      <c r="J154" s="159"/>
      <c r="K154" s="159"/>
      <c r="L154" s="159"/>
      <c r="M154" s="159"/>
      <c r="N154" s="159"/>
      <c r="O154" s="159"/>
      <c r="P154" s="159"/>
      <c r="Q154" s="159"/>
      <c r="R154" s="159"/>
      <c r="S154" s="159"/>
      <c r="T154" s="159"/>
      <c r="U154" s="159"/>
      <c r="V154" s="159"/>
      <c r="W154" s="159"/>
      <c r="X154" s="159"/>
      <c r="Y154" s="150"/>
      <c r="Z154" s="150"/>
      <c r="AA154" s="150"/>
      <c r="AB154" s="150"/>
      <c r="AC154" s="150"/>
      <c r="AD154" s="150"/>
      <c r="AE154" s="150"/>
      <c r="AF154" s="150"/>
      <c r="AG154" s="150" t="s">
        <v>207</v>
      </c>
      <c r="AH154" s="150">
        <v>0</v>
      </c>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150"/>
      <c r="BH154" s="150"/>
    </row>
    <row r="155" spans="1:60" outlineLevel="1" x14ac:dyDescent="0.2">
      <c r="A155" s="157"/>
      <c r="B155" s="158"/>
      <c r="C155" s="191" t="s">
        <v>391</v>
      </c>
      <c r="D155" s="188"/>
      <c r="E155" s="189">
        <v>5.6920000000000002</v>
      </c>
      <c r="F155" s="159"/>
      <c r="G155" s="159"/>
      <c r="H155" s="159"/>
      <c r="I155" s="159"/>
      <c r="J155" s="159"/>
      <c r="K155" s="159"/>
      <c r="L155" s="159"/>
      <c r="M155" s="159"/>
      <c r="N155" s="159"/>
      <c r="O155" s="159"/>
      <c r="P155" s="159"/>
      <c r="Q155" s="159"/>
      <c r="R155" s="159"/>
      <c r="S155" s="159"/>
      <c r="T155" s="159"/>
      <c r="U155" s="159"/>
      <c r="V155" s="159"/>
      <c r="W155" s="159"/>
      <c r="X155" s="159"/>
      <c r="Y155" s="150"/>
      <c r="Z155" s="150"/>
      <c r="AA155" s="150"/>
      <c r="AB155" s="150"/>
      <c r="AC155" s="150"/>
      <c r="AD155" s="150"/>
      <c r="AE155" s="150"/>
      <c r="AF155" s="150"/>
      <c r="AG155" s="150" t="s">
        <v>207</v>
      </c>
      <c r="AH155" s="150">
        <v>0</v>
      </c>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150"/>
      <c r="BH155" s="150"/>
    </row>
    <row r="156" spans="1:60" x14ac:dyDescent="0.2">
      <c r="A156" s="3"/>
      <c r="B156" s="4"/>
      <c r="C156" s="185"/>
      <c r="D156" s="6"/>
      <c r="E156" s="3"/>
      <c r="F156" s="3"/>
      <c r="G156" s="3"/>
      <c r="H156" s="3"/>
      <c r="I156" s="3"/>
      <c r="J156" s="3"/>
      <c r="K156" s="3"/>
      <c r="L156" s="3"/>
      <c r="M156" s="3"/>
      <c r="N156" s="3"/>
      <c r="O156" s="3"/>
      <c r="P156" s="3"/>
      <c r="Q156" s="3"/>
      <c r="R156" s="3"/>
      <c r="S156" s="3"/>
      <c r="T156" s="3"/>
      <c r="U156" s="3"/>
      <c r="V156" s="3"/>
      <c r="W156" s="3"/>
      <c r="X156" s="3"/>
      <c r="AE156">
        <v>15</v>
      </c>
      <c r="AF156">
        <v>21</v>
      </c>
      <c r="AG156" t="s">
        <v>154</v>
      </c>
    </row>
    <row r="157" spans="1:60" x14ac:dyDescent="0.2">
      <c r="A157" s="153"/>
      <c r="B157" s="154" t="s">
        <v>29</v>
      </c>
      <c r="C157" s="186"/>
      <c r="D157" s="155"/>
      <c r="E157" s="156"/>
      <c r="F157" s="156"/>
      <c r="G157" s="181">
        <f>G8+G29+G65+G68+G72+G74+G82+G89+G94+G116+G119+G125+G143</f>
        <v>0</v>
      </c>
      <c r="H157" s="3"/>
      <c r="I157" s="3"/>
      <c r="J157" s="3"/>
      <c r="K157" s="3"/>
      <c r="L157" s="3"/>
      <c r="M157" s="3"/>
      <c r="N157" s="3"/>
      <c r="O157" s="3"/>
      <c r="P157" s="3"/>
      <c r="Q157" s="3"/>
      <c r="R157" s="3"/>
      <c r="S157" s="3"/>
      <c r="T157" s="3"/>
      <c r="U157" s="3"/>
      <c r="V157" s="3"/>
      <c r="W157" s="3"/>
      <c r="X157" s="3"/>
      <c r="AE157">
        <f>SUMIF(L7:L155,AE156,G7:G155)</f>
        <v>0</v>
      </c>
      <c r="AF157">
        <f>SUMIF(L7:L155,AF156,G7:G155)</f>
        <v>0</v>
      </c>
      <c r="AG157" t="s">
        <v>197</v>
      </c>
    </row>
    <row r="158" spans="1:60" x14ac:dyDescent="0.2">
      <c r="C158" s="187"/>
      <c r="D158" s="10"/>
      <c r="AG158" t="s">
        <v>198</v>
      </c>
    </row>
    <row r="159" spans="1:60" x14ac:dyDescent="0.2">
      <c r="D159" s="10"/>
    </row>
    <row r="160" spans="1:60"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35">
    <mergeCell ref="C13:G13"/>
    <mergeCell ref="A1:G1"/>
    <mergeCell ref="C2:G2"/>
    <mergeCell ref="C3:G3"/>
    <mergeCell ref="C4:G4"/>
    <mergeCell ref="C10:G10"/>
    <mergeCell ref="C67:G67"/>
    <mergeCell ref="C15:G15"/>
    <mergeCell ref="C17:G17"/>
    <mergeCell ref="C19:G19"/>
    <mergeCell ref="C31:G31"/>
    <mergeCell ref="C37:G37"/>
    <mergeCell ref="C39:G39"/>
    <mergeCell ref="C41:G41"/>
    <mergeCell ref="C43:G43"/>
    <mergeCell ref="C44:G44"/>
    <mergeCell ref="C55:G55"/>
    <mergeCell ref="C59:G59"/>
    <mergeCell ref="C118:G118"/>
    <mergeCell ref="C76:G76"/>
    <mergeCell ref="C84:G84"/>
    <mergeCell ref="C85:G85"/>
    <mergeCell ref="C91:G91"/>
    <mergeCell ref="C93:G93"/>
    <mergeCell ref="C96:G96"/>
    <mergeCell ref="C100:G100"/>
    <mergeCell ref="C102:G102"/>
    <mergeCell ref="C106:G106"/>
    <mergeCell ref="C109:G109"/>
    <mergeCell ref="C111:G111"/>
    <mergeCell ref="C121:G121"/>
    <mergeCell ref="C127:G127"/>
    <mergeCell ref="C130:G130"/>
    <mergeCell ref="C132:G132"/>
    <mergeCell ref="C139:G13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01 Naklady</vt:lpstr>
      <vt:lpstr>SO 100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01 Naklady'!Názvy_tisku</vt:lpstr>
      <vt:lpstr>'SO 100 01 Pol'!Názvy_tisku</vt:lpstr>
      <vt:lpstr>oadresa</vt:lpstr>
      <vt:lpstr>Stavba!Objednatel</vt:lpstr>
      <vt:lpstr>Stavba!Objekt</vt:lpstr>
      <vt:lpstr>'00 01 Naklady'!Oblast_tisku</vt:lpstr>
      <vt:lpstr>'SO 100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Šlapalová Ivana</cp:lastModifiedBy>
  <cp:lastPrinted>2019-03-19T12:27:02Z</cp:lastPrinted>
  <dcterms:created xsi:type="dcterms:W3CDTF">2009-04-08T07:15:50Z</dcterms:created>
  <dcterms:modified xsi:type="dcterms:W3CDTF">2022-08-08T13:35:30Z</dcterms:modified>
</cp:coreProperties>
</file>