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rtin.Orenic\Desktop\VC 2023 - 2026\Marleh\"/>
    </mc:Choice>
  </mc:AlternateContent>
  <bookViews>
    <workbookView xWindow="0" yWindow="0" windowWidth="21570" windowHeight="8055" firstSheet="2" activeTab="4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62913"/>
</workbook>
</file>

<file path=xl/calcChain.xml><?xml version="1.0" encoding="utf-8"?>
<calcChain xmlns="http://schemas.openxmlformats.org/spreadsheetml/2006/main">
  <c r="H11" i="53" l="1"/>
  <c r="G11" i="53"/>
  <c r="H10" i="53"/>
  <c r="G10" i="53"/>
  <c r="H9" i="53"/>
  <c r="G9" i="53"/>
  <c r="H8" i="53"/>
  <c r="H12" i="53" s="1"/>
  <c r="D19" i="53" s="1"/>
  <c r="G8" i="53"/>
  <c r="H11" i="52"/>
  <c r="G11" i="52"/>
  <c r="H10" i="52"/>
  <c r="G10" i="52"/>
  <c r="H9" i="52"/>
  <c r="G9" i="52"/>
  <c r="H8" i="52"/>
  <c r="H12" i="52" s="1"/>
  <c r="D19" i="52" s="1"/>
  <c r="G8" i="52"/>
  <c r="H11" i="51"/>
  <c r="G11" i="51"/>
  <c r="H10" i="51"/>
  <c r="G10" i="51"/>
  <c r="H9" i="51"/>
  <c r="G9" i="51"/>
  <c r="H8" i="51"/>
  <c r="H12" i="51" s="1"/>
  <c r="D19" i="51" s="1"/>
  <c r="G8" i="51"/>
  <c r="H11" i="50"/>
  <c r="G11" i="50"/>
  <c r="H10" i="50"/>
  <c r="G10" i="50"/>
  <c r="H9" i="50"/>
  <c r="G9" i="50"/>
  <c r="H8" i="50"/>
  <c r="H12" i="50" s="1"/>
  <c r="D19" i="50" s="1"/>
  <c r="G8" i="50"/>
  <c r="H11" i="49"/>
  <c r="G11" i="49"/>
  <c r="H10" i="49"/>
  <c r="G10" i="49"/>
  <c r="H9" i="49"/>
  <c r="G9" i="49"/>
  <c r="H8" i="49"/>
  <c r="H12" i="49" s="1"/>
  <c r="D19" i="49" s="1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H12" i="47" s="1"/>
  <c r="D19" i="47" s="1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H12" i="44" s="1"/>
  <c r="D19" i="44" s="1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H12" i="39" s="1"/>
  <c r="D19" i="39" s="1"/>
  <c r="G8" i="39"/>
  <c r="H11" i="38"/>
  <c r="G11" i="38"/>
  <c r="H10" i="38"/>
  <c r="G10" i="38"/>
  <c r="H9" i="38"/>
  <c r="G9" i="38"/>
  <c r="H8" i="38"/>
  <c r="H12" i="38" s="1"/>
  <c r="D19" i="38" s="1"/>
  <c r="G8" i="38"/>
  <c r="H11" i="37"/>
  <c r="G11" i="37"/>
  <c r="H10" i="37"/>
  <c r="G10" i="37"/>
  <c r="H9" i="37"/>
  <c r="G9" i="37"/>
  <c r="H8" i="37"/>
  <c r="G8" i="37"/>
  <c r="H11" i="36"/>
  <c r="G11" i="36"/>
  <c r="H10" i="36"/>
  <c r="G10" i="36"/>
  <c r="H9" i="36"/>
  <c r="G9" i="36"/>
  <c r="H8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48" l="1"/>
  <c r="D19" i="48" s="1"/>
  <c r="H12" i="46"/>
  <c r="D19" i="46" s="1"/>
  <c r="H12" i="45"/>
  <c r="D19" i="45" s="1"/>
  <c r="H12" i="43"/>
  <c r="D19" i="43" s="1"/>
  <c r="H12" i="42"/>
  <c r="D19" i="42" s="1"/>
  <c r="H12" i="41"/>
  <c r="D19" i="41" s="1"/>
  <c r="H12" i="40"/>
  <c r="D19" i="40" s="1"/>
  <c r="H12" i="37"/>
  <c r="D19" i="37" s="1"/>
  <c r="H12" i="36"/>
  <c r="D19" i="36" s="1"/>
  <c r="H12" i="35"/>
  <c r="D19" i="35" s="1"/>
  <c r="H12" i="34"/>
  <c r="D19" i="34" s="1"/>
  <c r="H12" i="33"/>
  <c r="D19" i="33" s="1"/>
  <c r="H12" i="31"/>
  <c r="D19" i="31" s="1"/>
  <c r="H12" i="30"/>
  <c r="D19" i="30" s="1"/>
  <c r="H12" i="29"/>
  <c r="D19" i="29" s="1"/>
  <c r="H12" i="28"/>
  <c r="D19" i="28" s="1"/>
  <c r="H12" i="27"/>
  <c r="D19" i="27" s="1"/>
  <c r="H12" i="26"/>
  <c r="D19" i="26" s="1"/>
  <c r="H12" i="25"/>
  <c r="D19" i="25" s="1"/>
  <c r="H12" i="22"/>
  <c r="D19" i="22" s="1"/>
  <c r="H12" i="21"/>
  <c r="D19" i="21" s="1"/>
  <c r="E19" i="53"/>
  <c r="G19" i="53" s="1"/>
  <c r="E19" i="52"/>
  <c r="G19" i="52" s="1"/>
  <c r="E19" i="51"/>
  <c r="G19" i="51" s="1"/>
  <c r="E19" i="50"/>
  <c r="G19" i="50" s="1"/>
  <c r="E19" i="49"/>
  <c r="G19" i="49" s="1"/>
  <c r="E19" i="48"/>
  <c r="G19" i="48" s="1"/>
  <c r="E19" i="47"/>
  <c r="G19" i="47" s="1"/>
  <c r="E19" i="46"/>
  <c r="G19" i="46" s="1"/>
  <c r="E19" i="45"/>
  <c r="G19" i="45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8"/>
  <c r="G19" i="38" s="1"/>
  <c r="E19" i="37"/>
  <c r="G19" i="37" s="1"/>
  <c r="E19" i="36"/>
  <c r="G19" i="36" s="1"/>
  <c r="E19" i="35"/>
  <c r="G19" i="35" s="1"/>
  <c r="E19" i="34"/>
  <c r="G19" i="34" s="1"/>
  <c r="E19" i="33"/>
  <c r="G19" i="33" s="1"/>
  <c r="E19" i="32"/>
  <c r="G19" i="32" s="1"/>
  <c r="E19" i="31"/>
  <c r="G19" i="31" s="1"/>
  <c r="E19" i="30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H12" i="18" s="1"/>
  <c r="D19" i="18" s="1"/>
  <c r="G10" i="18"/>
  <c r="H9" i="18"/>
  <c r="G9" i="18"/>
  <c r="H8" i="18"/>
  <c r="G8" i="18"/>
  <c r="H11" i="17"/>
  <c r="G11" i="17"/>
  <c r="H10" i="17"/>
  <c r="H12" i="17" s="1"/>
  <c r="D19" i="17" s="1"/>
  <c r="G10" i="17"/>
  <c r="H9" i="17"/>
  <c r="G9" i="17"/>
  <c r="H8" i="17"/>
  <c r="G8" i="17"/>
  <c r="H11" i="16"/>
  <c r="G11" i="16"/>
  <c r="H10" i="16"/>
  <c r="H12" i="16" s="1"/>
  <c r="D19" i="16" s="1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H12" i="14" s="1"/>
  <c r="D19" i="14" s="1"/>
  <c r="G10" i="14"/>
  <c r="H9" i="14"/>
  <c r="G9" i="14"/>
  <c r="H8" i="14"/>
  <c r="G8" i="14"/>
  <c r="H11" i="13"/>
  <c r="G11" i="13"/>
  <c r="H10" i="13"/>
  <c r="H12" i="13" s="1"/>
  <c r="D19" i="13" s="1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H12" i="4" s="1"/>
  <c r="D19" i="4" s="1"/>
  <c r="G10" i="4"/>
  <c r="H9" i="4"/>
  <c r="G9" i="4"/>
  <c r="H8" i="4"/>
  <c r="G8" i="4"/>
  <c r="G19" i="30" l="1"/>
  <c r="H12" i="20"/>
  <c r="D19" i="20" s="1"/>
  <c r="H12" i="19"/>
  <c r="D19" i="19" s="1"/>
  <c r="H12" i="15"/>
  <c r="D19" i="15" s="1"/>
  <c r="H12" i="12"/>
  <c r="D19" i="12" s="1"/>
  <c r="H12" i="11"/>
  <c r="D19" i="11" s="1"/>
  <c r="H12" i="10"/>
  <c r="D19" i="10" s="1"/>
  <c r="H12" i="9"/>
  <c r="D19" i="9" s="1"/>
  <c r="H12" i="8"/>
  <c r="D19" i="8" s="1"/>
  <c r="H12" i="7"/>
  <c r="D19" i="7" s="1"/>
  <c r="H12" i="6"/>
  <c r="D19" i="6" s="1"/>
  <c r="H12" i="5"/>
  <c r="D19" i="5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<sst xmlns="http://schemas.openxmlformats.org/spreadsheetml/2006/main" count="2151" uniqueCount="98">
  <si>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</si>
  <si>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</si>
  <si>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</si>
  <si>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</si>
  <si>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</si>
  <si>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</si>
  <si>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</si>
  <si>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</si>
  <si>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</si>
  <si>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</si>
  <si>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</si>
  <si>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</si>
  <si>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</si>
  <si>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</si>
  <si>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</si>
  <si>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</si>
  <si>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</si>
  <si>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</si>
  <si>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</si>
  <si>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</si>
  <si>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</si>
  <si>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</si>
  <si>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</si>
  <si>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</si>
  <si>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</si>
  <si>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</si>
  <si>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</si>
  <si>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</si>
  <si>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</si>
  <si>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</si>
  <si>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</si>
  <si>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</si>
  <si>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</si>
  <si>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</si>
  <si>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</si>
  <si>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</si>
  <si>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</si>
  <si>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</si>
  <si>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</si>
  <si>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</si>
  <si>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</si>
  <si>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</si>
  <si>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</si>
  <si>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</si>
  <si>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</si>
  <si>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</si>
  <si>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</si>
  <si>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</si>
  <si>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</si>
  <si>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</si>
  <si>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</si>
  <si>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</si>
  <si>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</si>
  <si>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</si>
  <si>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</si>
  <si>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</si>
  <si>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</si>
  <si>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</si>
  <si>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</si>
  <si>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</si>
  <si>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</si>
  <si>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</si>
  <si>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</si>
  <si>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</si>
  <si>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</si>
  <si>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</si>
  <si>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</si>
  <si>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</si>
  <si>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</si>
  <si>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</si>
  <si>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</si>
  <si>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</si>
  <si>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</si>
  <si>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</si>
  <si>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</si>
  <si>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</si>
  <si>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</si>
  <si>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</si>
  <si>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</si>
  <si>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</si>
  <si>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</si>
  <si>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</si>
  <si>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</si>
  <si>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</si>
  <si>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</si>
  <si>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>Názov predmetu zákazky:Lesnícke služby v ťažbovom procese na organizačnej zložke OZ Vihorlat  na obdobie 2023 - 2026  časť „47“ - VC 47 Oľšava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</si>
  <si>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</si>
  <si>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</si>
  <si>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</si>
  <si>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</si>
  <si>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Pavol Butala ml.</t>
  </si>
  <si>
    <t>MARLEH s. r. o.</t>
  </si>
  <si>
    <t>Jabloň 100, 067 13 Jabloň</t>
  </si>
  <si>
    <t>Marek Lehet</t>
  </si>
  <si>
    <t>nie som platcom DPH</t>
  </si>
  <si>
    <t>marek.lehet@gmail.com</t>
  </si>
  <si>
    <t>nie</t>
  </si>
  <si>
    <t>SK11 0200 0000 0032 7742 9153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</si>
</sst>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ek.lehet@gmail.com" TargetMode="Externa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  <c r="I12" s="19"/>
    </row>
    <row r="13" spans="1:11" x14ac:dyDescent="0.2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25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25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25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 x14ac:dyDescent="0.25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25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25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25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25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25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25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25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25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25">
      <c r="B32" s="25" t="s">
        <v>10</v>
      </c>
      <c r="C32" s="52"/>
      <c r="D32" s="52"/>
      <c r="E32" s="52"/>
      <c r="F32" s="52"/>
      <c r="G32" s="52"/>
      <c r="H32" s="52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M23" sqref="M23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32" sqref="C32:H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topLeftCell="A7" workbookViewId="0">
      <selection activeCell="E8" sqref="E8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3150</v>
      </c>
      <c r="D8" s="28">
        <v>42.47</v>
      </c>
      <c r="E8" s="36">
        <v>42.5</v>
      </c>
      <c r="F8" s="37" t="s">
        <v>30</v>
      </c>
      <c r="G8" s="38">
        <f t="shared" ref="G8:G11" si="0">IFERROR( ROUND(E8/D8,3)," ")</f>
        <v>1.0009999999999999</v>
      </c>
      <c r="H8" s="39">
        <f>C8*E8</f>
        <v>133875</v>
      </c>
    </row>
    <row r="9" spans="1:8" ht="18.75" x14ac:dyDescent="0.25">
      <c r="A9" s="16">
        <v>2</v>
      </c>
      <c r="B9" s="17" t="s">
        <v>26</v>
      </c>
      <c r="C9" s="29">
        <v>3150</v>
      </c>
      <c r="D9" s="28">
        <v>30.4</v>
      </c>
      <c r="E9" s="36">
        <v>30.4</v>
      </c>
      <c r="F9" s="37" t="s">
        <v>31</v>
      </c>
      <c r="G9" s="38">
        <f t="shared" si="0"/>
        <v>1</v>
      </c>
      <c r="H9" s="39">
        <f t="shared" ref="H9:H11" si="1">C9*E9</f>
        <v>95760</v>
      </c>
    </row>
    <row r="10" spans="1:8" ht="18.75" x14ac:dyDescent="0.25">
      <c r="A10" s="16">
        <v>3</v>
      </c>
      <c r="B10" s="17" t="s">
        <v>24</v>
      </c>
      <c r="C10" s="29">
        <v>20800</v>
      </c>
      <c r="D10" s="28">
        <v>21.32</v>
      </c>
      <c r="E10" s="36">
        <v>21.3</v>
      </c>
      <c r="F10" s="37" t="s">
        <v>32</v>
      </c>
      <c r="G10" s="38">
        <f t="shared" si="0"/>
        <v>0.999</v>
      </c>
      <c r="H10" s="39">
        <f t="shared" si="1"/>
        <v>443040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>
        <v>22.4</v>
      </c>
      <c r="F11" s="37" t="s">
        <v>33</v>
      </c>
      <c r="G11" s="38">
        <f t="shared" si="0"/>
        <v>0.997</v>
      </c>
      <c r="H11" s="39">
        <f t="shared" si="1"/>
        <v>23520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696195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 t="s">
        <v>91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96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696195</v>
      </c>
      <c r="E19" s="42">
        <f>IF(OR(C16="áno",C16="ano"),D19*0.2,0)</f>
        <v>0</v>
      </c>
      <c r="F19" s="43"/>
      <c r="G19" s="44">
        <f>D19+E19</f>
        <v>696195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 t="s">
        <v>91</v>
      </c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 t="s">
        <v>92</v>
      </c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 t="s">
        <v>93</v>
      </c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 t="s">
        <v>97</v>
      </c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>
        <v>47589671</v>
      </c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 t="s">
        <v>94</v>
      </c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>
        <v>2023985304</v>
      </c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 t="s">
        <v>93</v>
      </c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68">
        <v>949859293</v>
      </c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69" t="s">
        <v>95</v>
      </c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70">
        <v>44844</v>
      </c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scale="59" orientation="landscape" r:id="rId2"/>
  <drawing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opLeftCell="A4" workbookViewId="0">
      <selection activeCell="E8" sqref="E8:E11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68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69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70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pageSetup paperSize="9" scale="5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Martin.Orenic</cp:lastModifiedBy>
  <cp:lastPrinted>2022-10-10T11:48:34Z</cp:lastPrinted>
  <dcterms:created xsi:type="dcterms:W3CDTF">2012-03-14T10:26:47Z</dcterms:created>
  <dcterms:modified xsi:type="dcterms:W3CDTF">2022-10-10T12:39:57Z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