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_aktivní zakázky\2211 - Oprava místní komunikace ulice Josefa Lady, Bruntál\_rozpočet stavby\"/>
    </mc:Choice>
  </mc:AlternateContent>
  <xr:revisionPtr revIDLastSave="0" documentId="8_{16DFC3BA-7CE0-4C23-A0E9-E3899CF2CAC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0 001 Pol" sheetId="12" r:id="rId4"/>
    <sheet name="001 001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'000 001 Pol'!$1:$7</definedName>
    <definedName name="_xlnm.Print_Titles" localSheetId="4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'000 001 Pol'!$A$1:$X$44</definedName>
    <definedName name="_xlnm.Print_Area" localSheetId="4">'001 001 Pol'!$A$1:$X$220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G43" i="1"/>
  <c r="F43" i="1"/>
  <c r="G42" i="1"/>
  <c r="F42" i="1"/>
  <c r="G41" i="1"/>
  <c r="F41" i="1"/>
  <c r="G40" i="1"/>
  <c r="F40" i="1"/>
  <c r="G39" i="1"/>
  <c r="F39" i="1"/>
  <c r="G210" i="13"/>
  <c r="BA162" i="13"/>
  <c r="BA129" i="13"/>
  <c r="BA120" i="13"/>
  <c r="BA81" i="13"/>
  <c r="BA67" i="13"/>
  <c r="BA35" i="13"/>
  <c r="BA25" i="13"/>
  <c r="BA12" i="13"/>
  <c r="G9" i="13"/>
  <c r="M9" i="13" s="1"/>
  <c r="I9" i="13"/>
  <c r="K9" i="13"/>
  <c r="O9" i="13"/>
  <c r="Q9" i="13"/>
  <c r="V9" i="13"/>
  <c r="G14" i="13"/>
  <c r="M14" i="13" s="1"/>
  <c r="I14" i="13"/>
  <c r="I8" i="13" s="1"/>
  <c r="K14" i="13"/>
  <c r="K8" i="13" s="1"/>
  <c r="O14" i="13"/>
  <c r="Q14" i="13"/>
  <c r="V14" i="13"/>
  <c r="V8" i="13" s="1"/>
  <c r="G16" i="13"/>
  <c r="M16" i="13" s="1"/>
  <c r="I16" i="13"/>
  <c r="K16" i="13"/>
  <c r="O16" i="13"/>
  <c r="Q16" i="13"/>
  <c r="V16" i="13"/>
  <c r="G18" i="13"/>
  <c r="I18" i="13"/>
  <c r="K18" i="13"/>
  <c r="M18" i="13"/>
  <c r="O18" i="13"/>
  <c r="O8" i="13" s="1"/>
  <c r="Q18" i="13"/>
  <c r="V18" i="13"/>
  <c r="G21" i="13"/>
  <c r="I21" i="13"/>
  <c r="K21" i="13"/>
  <c r="M21" i="13"/>
  <c r="O21" i="13"/>
  <c r="Q21" i="13"/>
  <c r="V21" i="13"/>
  <c r="G24" i="13"/>
  <c r="M24" i="13" s="1"/>
  <c r="I24" i="13"/>
  <c r="K24" i="13"/>
  <c r="O24" i="13"/>
  <c r="Q24" i="13"/>
  <c r="V24" i="13"/>
  <c r="G34" i="13"/>
  <c r="I34" i="13"/>
  <c r="K34" i="13"/>
  <c r="M34" i="13"/>
  <c r="O34" i="13"/>
  <c r="Q34" i="13"/>
  <c r="Q8" i="13" s="1"/>
  <c r="V34" i="13"/>
  <c r="G37" i="13"/>
  <c r="I37" i="13"/>
  <c r="K37" i="13"/>
  <c r="M37" i="13"/>
  <c r="O37" i="13"/>
  <c r="Q37" i="13"/>
  <c r="V37" i="13"/>
  <c r="G41" i="13"/>
  <c r="I41" i="13"/>
  <c r="K41" i="13"/>
  <c r="M41" i="13"/>
  <c r="O41" i="13"/>
  <c r="Q41" i="13"/>
  <c r="V41" i="13"/>
  <c r="G44" i="13"/>
  <c r="M44" i="13" s="1"/>
  <c r="I44" i="13"/>
  <c r="K44" i="13"/>
  <c r="O44" i="13"/>
  <c r="Q44" i="13"/>
  <c r="V44" i="13"/>
  <c r="G48" i="13"/>
  <c r="I48" i="13"/>
  <c r="K48" i="13"/>
  <c r="M48" i="13"/>
  <c r="O48" i="13"/>
  <c r="Q48" i="13"/>
  <c r="V48" i="13"/>
  <c r="G50" i="13"/>
  <c r="I50" i="13"/>
  <c r="K50" i="13"/>
  <c r="M50" i="13"/>
  <c r="O50" i="13"/>
  <c r="Q50" i="13"/>
  <c r="V50" i="13"/>
  <c r="G53" i="13"/>
  <c r="I53" i="13"/>
  <c r="K53" i="13"/>
  <c r="M53" i="13"/>
  <c r="O53" i="13"/>
  <c r="Q53" i="13"/>
  <c r="V53" i="13"/>
  <c r="G56" i="13"/>
  <c r="I56" i="13"/>
  <c r="K56" i="13"/>
  <c r="M56" i="13"/>
  <c r="O56" i="13"/>
  <c r="Q56" i="13"/>
  <c r="V56" i="13"/>
  <c r="G61" i="13"/>
  <c r="I61" i="13"/>
  <c r="K61" i="13"/>
  <c r="M61" i="13"/>
  <c r="O61" i="13"/>
  <c r="Q61" i="13"/>
  <c r="V61" i="13"/>
  <c r="G65" i="13"/>
  <c r="G66" i="13"/>
  <c r="M66" i="13" s="1"/>
  <c r="I66" i="13"/>
  <c r="K66" i="13"/>
  <c r="O66" i="13"/>
  <c r="Q66" i="13"/>
  <c r="V66" i="13"/>
  <c r="G77" i="13"/>
  <c r="M77" i="13" s="1"/>
  <c r="I77" i="13"/>
  <c r="K77" i="13"/>
  <c r="K65" i="13" s="1"/>
  <c r="O77" i="13"/>
  <c r="Q77" i="13"/>
  <c r="V77" i="13"/>
  <c r="V65" i="13" s="1"/>
  <c r="G80" i="13"/>
  <c r="M80" i="13" s="1"/>
  <c r="I80" i="13"/>
  <c r="I65" i="13" s="1"/>
  <c r="K80" i="13"/>
  <c r="O80" i="13"/>
  <c r="Q80" i="13"/>
  <c r="V80" i="13"/>
  <c r="G83" i="13"/>
  <c r="M83" i="13" s="1"/>
  <c r="I83" i="13"/>
  <c r="K83" i="13"/>
  <c r="O83" i="13"/>
  <c r="O65" i="13" s="1"/>
  <c r="Q83" i="13"/>
  <c r="V83" i="13"/>
  <c r="G86" i="13"/>
  <c r="I86" i="13"/>
  <c r="K86" i="13"/>
  <c r="M86" i="13"/>
  <c r="O86" i="13"/>
  <c r="Q86" i="13"/>
  <c r="V86" i="13"/>
  <c r="G91" i="13"/>
  <c r="M91" i="13" s="1"/>
  <c r="I91" i="13"/>
  <c r="K91" i="13"/>
  <c r="O91" i="13"/>
  <c r="Q91" i="13"/>
  <c r="V91" i="13"/>
  <c r="G94" i="13"/>
  <c r="I94" i="13"/>
  <c r="K94" i="13"/>
  <c r="M94" i="13"/>
  <c r="O94" i="13"/>
  <c r="Q94" i="13"/>
  <c r="V94" i="13"/>
  <c r="G97" i="13"/>
  <c r="I97" i="13"/>
  <c r="K97" i="13"/>
  <c r="M97" i="13"/>
  <c r="O97" i="13"/>
  <c r="Q97" i="13"/>
  <c r="V97" i="13"/>
  <c r="G100" i="13"/>
  <c r="I100" i="13"/>
  <c r="K100" i="13"/>
  <c r="M100" i="13"/>
  <c r="O100" i="13"/>
  <c r="Q100" i="13"/>
  <c r="Q65" i="13" s="1"/>
  <c r="V100" i="13"/>
  <c r="G103" i="13"/>
  <c r="M103" i="13" s="1"/>
  <c r="I103" i="13"/>
  <c r="K103" i="13"/>
  <c r="O103" i="13"/>
  <c r="Q103" i="13"/>
  <c r="V103" i="13"/>
  <c r="G105" i="13"/>
  <c r="I105" i="13"/>
  <c r="K105" i="13"/>
  <c r="M105" i="13"/>
  <c r="O105" i="13"/>
  <c r="Q105" i="13"/>
  <c r="V105" i="13"/>
  <c r="G108" i="13"/>
  <c r="I108" i="13"/>
  <c r="K108" i="13"/>
  <c r="M108" i="13"/>
  <c r="O108" i="13"/>
  <c r="Q108" i="13"/>
  <c r="V108" i="13"/>
  <c r="I111" i="13"/>
  <c r="G112" i="13"/>
  <c r="I112" i="13"/>
  <c r="K112" i="13"/>
  <c r="K111" i="13" s="1"/>
  <c r="M112" i="13"/>
  <c r="O112" i="13"/>
  <c r="O111" i="13" s="1"/>
  <c r="Q112" i="13"/>
  <c r="Q111" i="13" s="1"/>
  <c r="V112" i="13"/>
  <c r="G114" i="13"/>
  <c r="I114" i="13"/>
  <c r="K114" i="13"/>
  <c r="M114" i="13"/>
  <c r="O114" i="13"/>
  <c r="Q114" i="13"/>
  <c r="V114" i="13"/>
  <c r="G118" i="13"/>
  <c r="G111" i="13" s="1"/>
  <c r="I118" i="13"/>
  <c r="K118" i="13"/>
  <c r="O118" i="13"/>
  <c r="Q118" i="13"/>
  <c r="V118" i="13"/>
  <c r="V111" i="13" s="1"/>
  <c r="G122" i="13"/>
  <c r="M122" i="13" s="1"/>
  <c r="I122" i="13"/>
  <c r="K122" i="13"/>
  <c r="O122" i="13"/>
  <c r="Q122" i="13"/>
  <c r="V122" i="13"/>
  <c r="G124" i="13"/>
  <c r="G125" i="13"/>
  <c r="M125" i="13" s="1"/>
  <c r="I125" i="13"/>
  <c r="I124" i="13" s="1"/>
  <c r="K125" i="13"/>
  <c r="K124" i="13" s="1"/>
  <c r="O125" i="13"/>
  <c r="Q125" i="13"/>
  <c r="V125" i="13"/>
  <c r="V124" i="13" s="1"/>
  <c r="G128" i="13"/>
  <c r="M128" i="13" s="1"/>
  <c r="I128" i="13"/>
  <c r="K128" i="13"/>
  <c r="O128" i="13"/>
  <c r="O124" i="13" s="1"/>
  <c r="Q128" i="13"/>
  <c r="V128" i="13"/>
  <c r="G131" i="13"/>
  <c r="I131" i="13"/>
  <c r="K131" i="13"/>
  <c r="M131" i="13"/>
  <c r="O131" i="13"/>
  <c r="Q131" i="13"/>
  <c r="V131" i="13"/>
  <c r="G137" i="13"/>
  <c r="M137" i="13" s="1"/>
  <c r="I137" i="13"/>
  <c r="K137" i="13"/>
  <c r="O137" i="13"/>
  <c r="Q137" i="13"/>
  <c r="V137" i="13"/>
  <c r="G140" i="13"/>
  <c r="I140" i="13"/>
  <c r="K140" i="13"/>
  <c r="M140" i="13"/>
  <c r="O140" i="13"/>
  <c r="Q140" i="13"/>
  <c r="Q124" i="13" s="1"/>
  <c r="V140" i="13"/>
  <c r="G143" i="13"/>
  <c r="I143" i="13"/>
  <c r="K143" i="13"/>
  <c r="M143" i="13"/>
  <c r="O143" i="13"/>
  <c r="Q143" i="13"/>
  <c r="V143" i="13"/>
  <c r="G145" i="13"/>
  <c r="I145" i="13"/>
  <c r="K145" i="13"/>
  <c r="M145" i="13"/>
  <c r="O145" i="13"/>
  <c r="Q145" i="13"/>
  <c r="V145" i="13"/>
  <c r="G147" i="13"/>
  <c r="M147" i="13" s="1"/>
  <c r="I147" i="13"/>
  <c r="K147" i="13"/>
  <c r="O147" i="13"/>
  <c r="Q147" i="13"/>
  <c r="V147" i="13"/>
  <c r="I150" i="13"/>
  <c r="O150" i="13"/>
  <c r="Q150" i="13"/>
  <c r="V150" i="13"/>
  <c r="G151" i="13"/>
  <c r="G150" i="13" s="1"/>
  <c r="I151" i="13"/>
  <c r="K151" i="13"/>
  <c r="K150" i="13" s="1"/>
  <c r="M151" i="13"/>
  <c r="M150" i="13" s="1"/>
  <c r="O151" i="13"/>
  <c r="Q151" i="13"/>
  <c r="V151" i="13"/>
  <c r="G154" i="13"/>
  <c r="I154" i="13"/>
  <c r="K154" i="13"/>
  <c r="K153" i="13" s="1"/>
  <c r="M154" i="13"/>
  <c r="O154" i="13"/>
  <c r="O153" i="13" s="1"/>
  <c r="Q154" i="13"/>
  <c r="Q153" i="13" s="1"/>
  <c r="V154" i="13"/>
  <c r="G158" i="13"/>
  <c r="I158" i="13"/>
  <c r="K158" i="13"/>
  <c r="M158" i="13"/>
  <c r="O158" i="13"/>
  <c r="Q158" i="13"/>
  <c r="V158" i="13"/>
  <c r="G161" i="13"/>
  <c r="G153" i="13" s="1"/>
  <c r="I161" i="13"/>
  <c r="K161" i="13"/>
  <c r="O161" i="13"/>
  <c r="Q161" i="13"/>
  <c r="V161" i="13"/>
  <c r="V153" i="13" s="1"/>
  <c r="G163" i="13"/>
  <c r="M163" i="13" s="1"/>
  <c r="I163" i="13"/>
  <c r="K163" i="13"/>
  <c r="O163" i="13"/>
  <c r="Q163" i="13"/>
  <c r="V163" i="13"/>
  <c r="G167" i="13"/>
  <c r="M167" i="13" s="1"/>
  <c r="I167" i="13"/>
  <c r="K167" i="13"/>
  <c r="O167" i="13"/>
  <c r="Q167" i="13"/>
  <c r="V167" i="13"/>
  <c r="G177" i="13"/>
  <c r="M177" i="13" s="1"/>
  <c r="I177" i="13"/>
  <c r="I153" i="13" s="1"/>
  <c r="K177" i="13"/>
  <c r="O177" i="13"/>
  <c r="Q177" i="13"/>
  <c r="V177" i="13"/>
  <c r="G187" i="13"/>
  <c r="M187" i="13" s="1"/>
  <c r="I187" i="13"/>
  <c r="K187" i="13"/>
  <c r="O187" i="13"/>
  <c r="Q187" i="13"/>
  <c r="V187" i="13"/>
  <c r="G197" i="13"/>
  <c r="I197" i="13"/>
  <c r="K197" i="13"/>
  <c r="M197" i="13"/>
  <c r="O197" i="13"/>
  <c r="Q197" i="13"/>
  <c r="V197" i="13"/>
  <c r="G203" i="13"/>
  <c r="I203" i="13"/>
  <c r="K203" i="13"/>
  <c r="M203" i="13"/>
  <c r="O203" i="13"/>
  <c r="Q203" i="13"/>
  <c r="V203" i="13"/>
  <c r="G207" i="13"/>
  <c r="I207" i="13"/>
  <c r="K207" i="13"/>
  <c r="M207" i="13"/>
  <c r="O207" i="13"/>
  <c r="V207" i="13"/>
  <c r="G208" i="13"/>
  <c r="I208" i="13"/>
  <c r="K208" i="13"/>
  <c r="M208" i="13"/>
  <c r="O208" i="13"/>
  <c r="Q208" i="13"/>
  <c r="Q207" i="13" s="1"/>
  <c r="V208" i="13"/>
  <c r="AE210" i="13"/>
  <c r="AF210" i="13"/>
  <c r="G34" i="12"/>
  <c r="BA25" i="12"/>
  <c r="BA22" i="12"/>
  <c r="BA17" i="12"/>
  <c r="G8" i="12"/>
  <c r="G9" i="12"/>
  <c r="AF34" i="12" s="1"/>
  <c r="I9" i="12"/>
  <c r="I8" i="12" s="1"/>
  <c r="K9" i="12"/>
  <c r="K8" i="12" s="1"/>
  <c r="M9" i="12"/>
  <c r="O9" i="12"/>
  <c r="O8" i="12" s="1"/>
  <c r="Q9" i="12"/>
  <c r="Q8" i="12" s="1"/>
  <c r="V9" i="12"/>
  <c r="G13" i="12"/>
  <c r="I13" i="12"/>
  <c r="K13" i="12"/>
  <c r="M13" i="12"/>
  <c r="O13" i="12"/>
  <c r="Q13" i="12"/>
  <c r="V13" i="12"/>
  <c r="G15" i="12"/>
  <c r="I15" i="12"/>
  <c r="K15" i="12"/>
  <c r="M15" i="12"/>
  <c r="O15" i="12"/>
  <c r="Q15" i="12"/>
  <c r="V15" i="12"/>
  <c r="V8" i="12" s="1"/>
  <c r="G23" i="12"/>
  <c r="M23" i="12" s="1"/>
  <c r="I23" i="12"/>
  <c r="K23" i="12"/>
  <c r="O23" i="12"/>
  <c r="Q23" i="12"/>
  <c r="V23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AE34" i="12"/>
  <c r="I20" i="1"/>
  <c r="I19" i="1"/>
  <c r="I18" i="1"/>
  <c r="I17" i="1"/>
  <c r="I16" i="1"/>
  <c r="I64" i="1"/>
  <c r="J58" i="1" s="1"/>
  <c r="F44" i="1"/>
  <c r="G23" i="1" s="1"/>
  <c r="A23" i="1" s="1"/>
  <c r="A24" i="1" s="1"/>
  <c r="G24" i="1" s="1"/>
  <c r="G44" i="1"/>
  <c r="H43" i="1"/>
  <c r="I43" i="1" s="1"/>
  <c r="H42" i="1"/>
  <c r="I42" i="1" s="1"/>
  <c r="H41" i="1"/>
  <c r="I41" i="1" s="1"/>
  <c r="H40" i="1"/>
  <c r="I40" i="1" s="1"/>
  <c r="H39" i="1"/>
  <c r="I39" i="1" s="1"/>
  <c r="I44" i="1" s="1"/>
  <c r="J28" i="1"/>
  <c r="J26" i="1"/>
  <c r="G38" i="1"/>
  <c r="F38" i="1"/>
  <c r="J23" i="1"/>
  <c r="J24" i="1"/>
  <c r="J25" i="1"/>
  <c r="J27" i="1"/>
  <c r="E24" i="1"/>
  <c r="E26" i="1"/>
  <c r="J56" i="1" l="1"/>
  <c r="J57" i="1"/>
  <c r="J59" i="1"/>
  <c r="J63" i="1"/>
  <c r="J61" i="1"/>
  <c r="J60" i="1"/>
  <c r="J62" i="1"/>
  <c r="G28" i="1"/>
  <c r="G25" i="1"/>
  <c r="A25" i="1" s="1"/>
  <c r="A26" i="1" s="1"/>
  <c r="G26" i="1" s="1"/>
  <c r="A27" i="1" s="1"/>
  <c r="A29" i="1" s="1"/>
  <c r="G29" i="1" s="1"/>
  <c r="G27" i="1" s="1"/>
  <c r="M65" i="13"/>
  <c r="M8" i="13"/>
  <c r="M124" i="13"/>
  <c r="M161" i="13"/>
  <c r="M153" i="13" s="1"/>
  <c r="M118" i="13"/>
  <c r="M111" i="13" s="1"/>
  <c r="G8" i="13"/>
  <c r="M8" i="12"/>
  <c r="I21" i="1"/>
  <c r="H44" i="1"/>
  <c r="J39" i="1"/>
  <c r="J44" i="1" s="1"/>
  <c r="J43" i="1"/>
  <c r="J42" i="1"/>
  <c r="J40" i="1"/>
  <c r="J41" i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66F9B2B9-B398-4D18-982E-CC440A11D6C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1FB3211-C266-423C-AD78-83CB6460013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Lubomír Konvičný</author>
  </authors>
  <commentList>
    <comment ref="S6" authorId="0" shapeId="0" xr:uid="{871D74CE-3FE2-4961-8A15-43C325722C8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19A30D4-DADE-4A06-86DF-21615AACF7B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<sst xmlns="http://schemas.openxmlformats.org/spreadsheetml/2006/main" count="954" uniqueCount="394">
  <si>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</si>
  <si>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</si>
  <si>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</si>
  <si>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</si>
  <si>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</si>
  <si>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</si>
  <si>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</si>
  <si>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</si>
  <si>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</si>
  <si>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</si>
  <si>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</si>
  <si>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</si>
  <si>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</si>
  <si>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</si>
  <si>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</si>
  <si>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</si>
  <si>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</si>
  <si>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</si>
  <si>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</si>
  <si>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</si>
  <si>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</si>
  <si>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</si>
  <si>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</si>
  <si>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</si>
  <si>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</si>
  <si>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</si>
  <si>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</si>
  <si>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</si>
  <si>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</si>
  <si>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</si>
  <si>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</si>
  <si>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</si>
  <si>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</si>
  <si>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</si>
  <si>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</si>
  <si>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</si>
  <si>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</si>
  <si>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</si>
  <si>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</si>
  <si>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</si>
  <si>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</si>
  <si>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</si>
  <si>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</si>
  <si>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2211</t>
  </si>
  <si>
    <t>Oprava místní komunikace ulice Josefa Lady, Bruntál</t>
  </si>
  <si>
    <t>Stavba</t>
  </si>
  <si>
    <t>000</t>
  </si>
  <si>
    <t>Přípravné a přidružené práce</t>
  </si>
  <si>
    <t>001</t>
  </si>
  <si>
    <t>RTS</t>
  </si>
  <si>
    <t>Komunikace</t>
  </si>
  <si>
    <t>RTS I/2022</t>
  </si>
  <si>
    <t>Celkem za stavbu</t>
  </si>
  <si>
    <t>CZK</t>
  </si>
  <si>
    <t>#POPS</t>
  </si>
  <si>
    <t>Popis stavby: 2211 - Oprava místní komunikace ulice Josefa Lady, Bruntál</t>
  </si>
  <si>
    <t>#POPO</t>
  </si>
  <si>
    <t>Popis objektu: 000 - Přípravné a přidružené práce</t>
  </si>
  <si>
    <t>#POPR</t>
  </si>
  <si>
    <t>Popis rozpočtu: 001 - RTS</t>
  </si>
  <si>
    <t>Popis objektu: 001 - Komunikace</t>
  </si>
  <si>
    <t>Popis rozpočtu: 001 - RTS I/2022</t>
  </si>
  <si>
    <t>Rekapitulace dílů</t>
  </si>
  <si>
    <t>Typ dílu</t>
  </si>
  <si>
    <t>1</t>
  </si>
  <si>
    <t>Zemní práce</t>
  </si>
  <si>
    <t>11</t>
  </si>
  <si>
    <t>5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</si>
  <si>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</si>
  <si>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</si>
  <si>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</si>
  <si>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</si>
  <si>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</si>
  <si>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</si>
  <si>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</si>
  <si>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</si>
  <si>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</si>
  <si>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</si>
  <si>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</si>
  <si>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</si>
  <si>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</si>
  <si>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</si>
  <si>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</si>
  <si>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</si>
  <si>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</si>
  <si>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</si>
  <si>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</si>
  <si>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</si>
  <si>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</si>
  <si>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</si>
  <si>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</si>
  <si>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</si>
  <si>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</si>
  <si>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</si>
  <si>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</si>
  <si>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</si>
  <si>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</si>
  <si>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</si>
  <si>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</si>
  <si>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</si>
  <si>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</si>
  <si>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</si>
  <si>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</si>
  <si>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</si>
  <si>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</si>
  <si>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</si>
  <si>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</si>
  <si>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</si>
  <si>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</si>
  <si>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</si>
  <si>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</si>
  <si>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22/ I</t>
  </si>
  <si>
    <t>Indiv</t>
  </si>
  <si>
    <t>VRN</t>
  </si>
  <si>
    <t>POL99_8</t>
  </si>
  <si>
    <t>- zajištění PDZ, zvláštního užívání komunikace, omezení dopravy vč. příslušných povolení</t>
  </si>
  <si>
    <t>POP</t>
  </si>
  <si>
    <t>- náklady na zařízení staveniště vč. napojení na potřebná media</t>
  </si>
  <si>
    <t>- náklady související s případným zásahem do silničních pozemků</t>
  </si>
  <si>
    <t>R0005</t>
  </si>
  <si>
    <t>Vytýčení inženýrských sítí</t>
  </si>
  <si>
    <t>soubor</t>
  </si>
  <si>
    <t>Vlastní</t>
  </si>
  <si>
    <t>Práce</t>
  </si>
  <si>
    <t>POL1_</t>
  </si>
  <si>
    <t>- vytýčení IS vč. provedení průzkumných sond</t>
  </si>
  <si>
    <t>R0006</t>
  </si>
  <si>
    <t>Práce během výstavby a přidružené práce</t>
  </si>
  <si>
    <t>- průběžné čištění znečištěných komunikací stavbou</t>
  </si>
  <si>
    <t>- zajištění výkopů (zábradlí) a přístupů k objektům (lávky,  budou využity dle postupu výstavby vždy v dotčeném prostoru)</t>
  </si>
  <si>
    <t>- zajištění obslužného provozu - zásobování, svoz kom. odpadu, hasiči, záchranná služba</t>
  </si>
  <si>
    <t>- zkoušky hutnění, únosnosti zemní pláně dle příloh PD a dle požadavku investora</t>
  </si>
  <si>
    <t>- ochránění stávajících inženýrských sítí v prostoru stavby během výstavby</t>
  </si>
  <si>
    <t>- zajištění zpětného předání dotčených ploch jednotlivým majitelům a správcům</t>
  </si>
  <si>
    <t>- fotodokumentace stavby (průběžné provedení dle postupu výstavby, vždy při provedení nových konstrukcí - pro průkaznost jejich provedení a po dokončení stavby)</t>
  </si>
  <si>
    <t>R0007</t>
  </si>
  <si>
    <t>Geodetické a projektové práce</t>
  </si>
  <si>
    <t>- geodetické práce související s výstavbou, vytýčení stavby (rozsah dle výkresu vytýčení)</t>
  </si>
  <si>
    <t>- geodetické zaměření skutečného stavu jednotlivých objektů oprávněnou osobou (tiskopis v graf. formě 3x, v digitální formě 1x)</t>
  </si>
  <si>
    <t>- geometrický plán pro zápis do KN je-li vyžadován</t>
  </si>
  <si>
    <t>- doklady ke kolaudaci, revizní zprávy jsou-li vyžadovány</t>
  </si>
  <si>
    <t>- projektová dokumentace skutečného provedení stavby se zákresem případných změn</t>
  </si>
  <si>
    <t>R0008</t>
  </si>
  <si>
    <t>Statická zatěžovací zkouška</t>
  </si>
  <si>
    <t xml:space="preserve">ks    </t>
  </si>
  <si>
    <t xml:space="preserve"> - statická zatěžovací zkouška dle ČSN 736190 a ČSN 72 1006</t>
  </si>
  <si>
    <t>R0009</t>
  </si>
  <si>
    <t>Rázová zatěžovací zkouška</t>
  </si>
  <si>
    <t xml:space="preserve"> -rázová zatěžovací zkouška dle ČSN 736192 a ČSN 72 1006</t>
  </si>
  <si>
    <t>SUM</t>
  </si>
  <si>
    <t>Poznámky uchazeče k zadání</t>
  </si>
  <si>
    <t>POPUZIV</t>
  </si>
  <si>
    <t>END</t>
  </si>
  <si>
    <t>121100002RA0</t>
  </si>
  <si>
    <t>Sejmutí ornice a uložení na deponii</t>
  </si>
  <si>
    <t>m3</t>
  </si>
  <si>
    <t>Agregovaná položka</t>
  </si>
  <si>
    <t>POL2_</t>
  </si>
  <si>
    <t>- v plochách zeleně dotčených stavbou</t>
  </si>
  <si>
    <t>- mezideponie vzdálena do 1,0 km</t>
  </si>
  <si>
    <t>- ornice bude sejmuta v tl. 0,10 m, uskladněna na meziskládce a následně zpětně přesunuta a rozprostřena</t>
  </si>
  <si>
    <t>(23,20+5,20+19,9+11,90+1,20+2,0+5,90+19,40+30,70+13,0+11,30)*0,1</t>
  </si>
  <si>
    <t>VV</t>
  </si>
  <si>
    <t>460620006RT1</t>
  </si>
  <si>
    <t>Osetí povrchu trávou včetně dodávky osiva</t>
  </si>
  <si>
    <t>m2</t>
  </si>
  <si>
    <t>- osetí ploch dotčených stavbou</t>
  </si>
  <si>
    <t>113151319R00</t>
  </si>
  <si>
    <t>Fréz.živič.krytu nad 500 m2, s překážkami, tl.10cm</t>
  </si>
  <si>
    <t>- frézování povrchu komunikace v jednotné tl. do 100 mm</t>
  </si>
  <si>
    <t>113108305R00</t>
  </si>
  <si>
    <t>Odstranění asfaltové vrstvy pl.do 50 m2, tl. 5 cm</t>
  </si>
  <si>
    <t>- odstranění povrchu asf. vstupů, vjezdů</t>
  </si>
  <si>
    <t>vstupy / vjezdy : 27,10+7,0</t>
  </si>
  <si>
    <t>113109310R00</t>
  </si>
  <si>
    <t>Odstranění podkladu pl.50 m2, bet.prostý tl.10 cm</t>
  </si>
  <si>
    <t>- odstranění betonového povrchu sjezdů, vstupů</t>
  </si>
  <si>
    <t>vstupy, vjezdy : 4,50+3,70+1,20</t>
  </si>
  <si>
    <t>113107610R00</t>
  </si>
  <si>
    <t>Odstranění podkladu nad 50 m2,kam.drcené tl.10 cm</t>
  </si>
  <si>
    <t>- odstranění podkladních vrstev stávajících sjezdů rozdílných povrchů pro možnost výškového urovnání v tl. do 100 mm</t>
  </si>
  <si>
    <t>- lokální úprava nivelety komunikace odebrání podkladů v tl do 100 mm - předpoklad 15% úseku</t>
  </si>
  <si>
    <t>- položka bude využita dle potřeb stavby po dohodě se zástupcem investora</t>
  </si>
  <si>
    <t>betonový povrch : (4,50+3,70+1,20)</t>
  </si>
  <si>
    <t>asfaltový povrch : (27,10+7,0)</t>
  </si>
  <si>
    <t>dlažba 30/30 : (2,80+7,60)</t>
  </si>
  <si>
    <t>dlažba zámková : 1,40</t>
  </si>
  <si>
    <t>dlažba zatravňovací : 4,0</t>
  </si>
  <si>
    <t>komunikace 15% plochy : 581,30*0,15</t>
  </si>
  <si>
    <t>113107625R00</t>
  </si>
  <si>
    <t>Odstranění podkladu nad 50 m2,kam.drcené tl.25 cm</t>
  </si>
  <si>
    <t>- odstranění podkladních vrstev pod obrubami pro možnost provedení konstrukcí nových, v tl. do 250 mm</t>
  </si>
  <si>
    <t>(92,50+90,50)*0,75</t>
  </si>
  <si>
    <t>113106121R00</t>
  </si>
  <si>
    <t>Rozebrání dlažeb z betonových dlaždic na sucho</t>
  </si>
  <si>
    <t>- rozebrání povrchu chodníku - dlažba 30/30</t>
  </si>
  <si>
    <t>velkoformátová - pro odvoz na skladku : 2,80+7,60</t>
  </si>
  <si>
    <t>betonová vegetační dlažba - pro zpětné použití : 4,0</t>
  </si>
  <si>
    <t>113106231R00</t>
  </si>
  <si>
    <t>Rozebrání dlažeb ze zámkové dlažby v kamenivu</t>
  </si>
  <si>
    <t>- rozebrání zámkové dlažby v prostoru stavby</t>
  </si>
  <si>
    <t>rozebrání na zpětné položení tl. 60 : 1,40</t>
  </si>
  <si>
    <t>979054441R00</t>
  </si>
  <si>
    <t>Očištění vybour. dlaždic s výplní kamen. těženým</t>
  </si>
  <si>
    <t>- očištění zpětně pokládané betonové dlažby</t>
  </si>
  <si>
    <t>zámková dlažba : 1,40</t>
  </si>
  <si>
    <t>betonová vegetační dlažba : 4,0</t>
  </si>
  <si>
    <t>460030092R00</t>
  </si>
  <si>
    <t>Vytrhání obrubníků, lože MC, ležatých</t>
  </si>
  <si>
    <t>m</t>
  </si>
  <si>
    <t>- vytrhání silniční přídlažby v prostoru stavby</t>
  </si>
  <si>
    <t>113202111R00</t>
  </si>
  <si>
    <t>Vytrhání obrub obrubníků silničních</t>
  </si>
  <si>
    <t>- odstranění stávajících silničních obrub v prostoru stavby</t>
  </si>
  <si>
    <t>92,50+90,50</t>
  </si>
  <si>
    <t>113201111R00</t>
  </si>
  <si>
    <t>Vytrhání obrubníků chodníkových a parkových</t>
  </si>
  <si>
    <t>- odstranění dotčených chodníkových obrub sjezdů, vstupů</t>
  </si>
  <si>
    <t>8*1,0+2*1,0+2,50*2+2,0*2+2,0*2</t>
  </si>
  <si>
    <t>122202202R00</t>
  </si>
  <si>
    <t>Odkopávky pro silnice v hor. 3 do 1000 m3</t>
  </si>
  <si>
    <t>- odkop při provádění obrub, v prostoru sjezdů ponechán pro zpětný zásyp</t>
  </si>
  <si>
    <t>za silniční obrubou - ŠD : 0,075*(92,50+90,50)</t>
  </si>
  <si>
    <t>za chodníkovou obrubou - ZEM : 0,075*(8*1,0+2*1,0+2,50*2+2,0*2+2,0*2)</t>
  </si>
  <si>
    <t>nezp. sjezd : 4,20*0,10</t>
  </si>
  <si>
    <t>17380OZ0</t>
  </si>
  <si>
    <t>Zemní krajnice a dosypávky z nakupovaných materiálů</t>
  </si>
  <si>
    <t xml:space="preserve">m3    </t>
  </si>
  <si>
    <t>EXP 17</t>
  </si>
  <si>
    <t>- hutněný prostor za obrubou - vhodná zemina z výkopu</t>
  </si>
  <si>
    <t>nový - silniční : (93,50+90,0)*0,075</t>
  </si>
  <si>
    <t>nový - chodníkový : (8*1,0+2*1,0+2,50*2+2,0*2+2,0*2)*0,075</t>
  </si>
  <si>
    <t>564831111RT2</t>
  </si>
  <si>
    <t>Podklad ze štěrkodrti po zhutnění tloušťky 10 cm štěrkodrť frakce 0-32 mm</t>
  </si>
  <si>
    <t>- podkladní vrstva sjezdů, vstupů, chodníku - nový materiál pro případné výškové urovnání, ŠD 0/32 tl. 100 mm</t>
  </si>
  <si>
    <t>- podkladní vrstva - polštář pod obruby ŠD 0/32 tl. 100 mm</t>
  </si>
  <si>
    <t>komunikace - doplnění konstrukce : 581,30*0,15</t>
  </si>
  <si>
    <t>komunikace - polštář pod obruby : (90,0+93,50)*0,75</t>
  </si>
  <si>
    <t>564851111RT2</t>
  </si>
  <si>
    <t>Podklad ze štěrkodrti po zhutnění tloušťky 15 cm štěrkodrť frakce 0-32 mm</t>
  </si>
  <si>
    <t>- provedení dosypávky ŠD v prostoru u obruby v komunikaci - ŠD 0/32 v tl. do 150 mm</t>
  </si>
  <si>
    <t>(90,0+93,5)*0,35</t>
  </si>
  <si>
    <t>592451151R</t>
  </si>
  <si>
    <t>Dlažba SLP skladba 20x10x6 cm červená dlažba pro nevidomé</t>
  </si>
  <si>
    <t>SPCM</t>
  </si>
  <si>
    <t>Specifikace</t>
  </si>
  <si>
    <t>POL3_</t>
  </si>
  <si>
    <t>- povrch chodníku, materiál pro provádění úprav pro osoby se sníženou schopností pohybu a orientace, varovný pás š. 0,40m, signální pás š=0,80 m, ztratné 5%</t>
  </si>
  <si>
    <t>(0,60+1,50+0,75)*1,05</t>
  </si>
  <si>
    <t>59245110R</t>
  </si>
  <si>
    <t>Dlažba sklad. 20x10x6 cm přírodní</t>
  </si>
  <si>
    <t>- dlažba pochozích ploch, ztratné 5%</t>
  </si>
  <si>
    <t>(1,35+2,20)*1,05</t>
  </si>
  <si>
    <t>596215021R00</t>
  </si>
  <si>
    <t>Kladení zámkové dlažby tl. 6 cm do drtě tl. 4 cm</t>
  </si>
  <si>
    <t>- kladení dlažby pochozích ploch, vč. lože</t>
  </si>
  <si>
    <t>nová dlažba - zámková : 1,35+2,20</t>
  </si>
  <si>
    <t>nová dlažba SLP : 0,60+1,50+0,75</t>
  </si>
  <si>
    <t>očištěná tl. 60 : 1,40</t>
  </si>
  <si>
    <t>596921111R00</t>
  </si>
  <si>
    <t>Kladení bet.veget.dlaždic,lože 30 mm,pl.do 50 m2</t>
  </si>
  <si>
    <t>- položení zatravňovacích tvárnic, vč. vysypání spár a případné úpravy velikosti dílců</t>
  </si>
  <si>
    <t>očištěná : 4,0</t>
  </si>
  <si>
    <t>573111111R00</t>
  </si>
  <si>
    <t>Postřik živičný infiltr.+ posyp, asfalt. 0,60kg/m2</t>
  </si>
  <si>
    <t>- postřik infiltrační pod ACP 16+</t>
  </si>
  <si>
    <t>586,30</t>
  </si>
  <si>
    <t>572753111R00</t>
  </si>
  <si>
    <t>Vyrovnání povrchu krytů asfaltovým betonem</t>
  </si>
  <si>
    <t>t</t>
  </si>
  <si>
    <t>- položení vyrovnávací vrstvy ACP16+ v prům tl. 50 mm</t>
  </si>
  <si>
    <t>586,30*0,05*2,5</t>
  </si>
  <si>
    <t>573231110R00</t>
  </si>
  <si>
    <t>Postřik živičný spojovací z emulze 0,3-0,5 kg/m2</t>
  </si>
  <si>
    <t>- postřik spojovací mezi ACO11 - ACP16</t>
  </si>
  <si>
    <t>mezi ACO11 a ACP16+ : 586,30</t>
  </si>
  <si>
    <t>577142112R00</t>
  </si>
  <si>
    <t>Beton asfaltový ACO 11+, ACO 16+, nad 3 m, tl.5 cm</t>
  </si>
  <si>
    <t>- položení obrusné asf. vrstvy ACO 11 tl. 50 mm</t>
  </si>
  <si>
    <t>R0003</t>
  </si>
  <si>
    <t>Ruční pokládka ACO 11, tl. 50 mm</t>
  </si>
  <si>
    <t xml:space="preserve">t     </t>
  </si>
  <si>
    <t>- ruční pokládka živičného povrchu ACO 11 v tl. 50 mm v prostoru sjezdů / vstupů</t>
  </si>
  <si>
    <t>(27,10+7,0)*0,05*2,5</t>
  </si>
  <si>
    <t>451315111R00</t>
  </si>
  <si>
    <t>Podkladní vrstva z betonu prostého C 25/30 do 10cm</t>
  </si>
  <si>
    <t>- dobetonování betonového povrchu sjezdů vůči nové výškovému řešení komunikace tl. 100 mm</t>
  </si>
  <si>
    <t>4,50+3,70+1,20</t>
  </si>
  <si>
    <t>899331111R00</t>
  </si>
  <si>
    <t>Výšková úprava vstupu do 20 cm</t>
  </si>
  <si>
    <t>kus</t>
  </si>
  <si>
    <t>- výšková úprava poklopů, mříží uličních vpustí</t>
  </si>
  <si>
    <t>899431111R00</t>
  </si>
  <si>
    <t>Výšková úprava do 20 cm, kryt šoupěte</t>
  </si>
  <si>
    <t>- výšková úprava šoupat a hydrantových poklopů</t>
  </si>
  <si>
    <t>hydranty : 1</t>
  </si>
  <si>
    <t>šoupata : 1</t>
  </si>
  <si>
    <t>894431424RAG</t>
  </si>
  <si>
    <t>Šachta D 600 mm, dl.šach.roury 2,00 m, koncová dno KG D 200 mm, vpusť uliční, mříž litina 40 t</t>
  </si>
  <si>
    <t>- nové uliční vpusti</t>
  </si>
  <si>
    <t>- plastové dno, šachta z korugované trouby, těsnění, betonový prstenec, kalový koš, teleskopická šachtová roura, litinová dešťová mříž - D400</t>
  </si>
  <si>
    <t>- vč. provedení</t>
  </si>
  <si>
    <t>831263195R00</t>
  </si>
  <si>
    <t>Příplatek za zřízení kanal. přípojky DN 100 - 300</t>
  </si>
  <si>
    <t>- zřízení kanalizační přípojky pro nové vpusti, práce vč. materiálu</t>
  </si>
  <si>
    <t>919735112R00</t>
  </si>
  <si>
    <t>Řezání stávajícího živičného krytu tl. 5 - 10 cm</t>
  </si>
  <si>
    <t>- zařezání pracovních spár v asfaltovém povrchu komunikace</t>
  </si>
  <si>
    <t>21,40+19,50</t>
  </si>
  <si>
    <t>919726213R00</t>
  </si>
  <si>
    <t>Těsnění spár krytu zálivkou za tepla</t>
  </si>
  <si>
    <t>- zapravení pracovních spár asfaltovou zálivkou za tepla, vč. případného vyčištění a impregnace před zalitím</t>
  </si>
  <si>
    <t>917461111R00</t>
  </si>
  <si>
    <t>Osaz. stoj. obrub. kam. s opěrou, lože z C 12/15</t>
  </si>
  <si>
    <t>- osazení chodníkových a silničních obrub, vč. příp. řezání</t>
  </si>
  <si>
    <t>nový - silniční : (93,50+90,0)-42,0-16,0</t>
  </si>
  <si>
    <t>nový - nájezdový : 4,50+4,0+17,50+4,0+2,0+4,50+4,0+1,50</t>
  </si>
  <si>
    <t>nový - chodníkový : 8*1,0+2*1,0+2,50*2+2,0*2+2,0*2</t>
  </si>
  <si>
    <t>nový - přechodový : 8*2</t>
  </si>
  <si>
    <t>59217422R</t>
  </si>
  <si>
    <t>Obrubník chodníkový 1000/80/200 přírodní</t>
  </si>
  <si>
    <t>- obrubník 1000/200/80, 5% ztratné, popř, alternativní dle místního použití</t>
  </si>
  <si>
    <t>23*1,05</t>
  </si>
  <si>
    <t>59217488R</t>
  </si>
  <si>
    <t>Obrubník silniční 1000/150/250 přírodní</t>
  </si>
  <si>
    <t>- obrubník silniční ABO 2-15, 5% ztratné</t>
  </si>
  <si>
    <t>nový - silniční : (93,5+90-42-16)*1,05</t>
  </si>
  <si>
    <t>59217480R</t>
  </si>
  <si>
    <t>Obrubník silniční přechodový L 1000/150/150-250</t>
  </si>
  <si>
    <t>- obrubník silniční ABO 2-15 přechodový levý</t>
  </si>
  <si>
    <t>59217481R</t>
  </si>
  <si>
    <t>Obrubník silniční přechodový P 1000/150/150-250</t>
  </si>
  <si>
    <t>- obrubník silniční ABO 2-15 přechodový pravý</t>
  </si>
  <si>
    <t>59217476R</t>
  </si>
  <si>
    <t>Obrubník silniční nájezdový 1000/150/150 šedý</t>
  </si>
  <si>
    <t>- obrubník nájezdový, 5% ztratné</t>
  </si>
  <si>
    <t>nový - nájezdový : (4,50+4,0+17,50+4,0+2,0+4,50+4,0+1,50)*1,05</t>
  </si>
  <si>
    <t>96687OZ0</t>
  </si>
  <si>
    <t>Vybourání uličních vpustí kompletních</t>
  </si>
  <si>
    <t>- vybourání stávajících uličních vpustí, vč. odvozu a uložení na skládku</t>
  </si>
  <si>
    <t>162301102R00</t>
  </si>
  <si>
    <t>Vodorovné přemístění výkopku z hor.1-4 do 1000 m</t>
  </si>
  <si>
    <t>- odvoz zeminy na skládku</t>
  </si>
  <si>
    <t>odkop : 15,87</t>
  </si>
  <si>
    <t>- zpětné použití : -15,4875</t>
  </si>
  <si>
    <t>162701109R00</t>
  </si>
  <si>
    <t>Příplatek k vod. přemístění hor.1-4 za další 1 km</t>
  </si>
  <si>
    <t>- přemístění výkopku na skládku do 15 km</t>
  </si>
  <si>
    <t>0,3825*14</t>
  </si>
  <si>
    <t>171201101R00</t>
  </si>
  <si>
    <t>Uložení sypaniny do násypů nezhutněných</t>
  </si>
  <si>
    <t>R-položka</t>
  </si>
  <si>
    <t>POL12_1</t>
  </si>
  <si>
    <t>- uložení sypaniny do násypů nebo na skládku s rozprostřením sypaniny ve vrstvách a s hrubým urovnáním.</t>
  </si>
  <si>
    <t>199000002R00</t>
  </si>
  <si>
    <t>Poplatek za skládku horniny 1- 4, č. dle katal. odpadů 17 05 04</t>
  </si>
  <si>
    <t>zemina : 0,3825</t>
  </si>
  <si>
    <t>podklad tl. 100 mm : 146,495*0,10</t>
  </si>
  <si>
    <t>podklad tl. 250 mm : 137,25*0,25</t>
  </si>
  <si>
    <t>979083112R00</t>
  </si>
  <si>
    <t>Vodorovné přemístění suti na skládku do 1000 m</t>
  </si>
  <si>
    <t>- odvoz vybouraných mateiálů na skládku</t>
  </si>
  <si>
    <t>frézovaný materiál tl. 100 mm : 581,30*0,05*2,5</t>
  </si>
  <si>
    <t>asfaltový povrch tl. 50 mm : 34,10*0,05*2,5</t>
  </si>
  <si>
    <t>beton povrch tl. 100 mm : 9,40*0,10*2,4</t>
  </si>
  <si>
    <t>obruba silniční : (183+4)*0,25*0,15*2,4</t>
  </si>
  <si>
    <t>obruba chodníková : 23*0,20*0,10*2,4</t>
  </si>
  <si>
    <t>dlažba : 14,40*0,06*2,4</t>
  </si>
  <si>
    <t>podklad tl. 100 mm : 146,495*0,10*2,20</t>
  </si>
  <si>
    <t>podklad tl. 250 mm : 137,25*0,25*2,20</t>
  </si>
  <si>
    <t>979084419R00</t>
  </si>
  <si>
    <t>Příplatek za dopravu hmot za každý další 1 km</t>
  </si>
  <si>
    <t>- přemístění suti na skládku  - vzdálenost do 15,0 km</t>
  </si>
  <si>
    <t>frézovaný materiál tl. 100 mm : 581,30*0,05*2,5*14</t>
  </si>
  <si>
    <t>asfaltový povrch tl. 50 mm : 34,10*0,05*2,5*14</t>
  </si>
  <si>
    <t>beton povrch tl. 100 mm : 9,40*0,10*2,4*14</t>
  </si>
  <si>
    <t>obruba silniční : (183+4)*0,25*0,15*2,4*14</t>
  </si>
  <si>
    <t>obruba chodníková : 23*0,20*0,10*2,4*14</t>
  </si>
  <si>
    <t>dlažba : 14,40*0,06*2,4*14</t>
  </si>
  <si>
    <t>podklad tl. 100 mm : 146,495*0,10*2,20*14</t>
  </si>
  <si>
    <t>podklad tl. 250 mm : 137,25*0,25*2,20*14</t>
  </si>
  <si>
    <t>979093111R00</t>
  </si>
  <si>
    <t>Uložení suti na skládku bez zhutnění</t>
  </si>
  <si>
    <t>- uložení suti do určeného prostoru</t>
  </si>
  <si>
    <t>979990103R00</t>
  </si>
  <si>
    <t>Poplatek za uložení suti - beton, skupina odpadu 170101</t>
  </si>
  <si>
    <t>- poplatek za skládku bet. konstrukcí</t>
  </si>
  <si>
    <t>979990112R00</t>
  </si>
  <si>
    <t>Poplatek za uložení suti - obal. kamenivo, asfalt, skupina odpadu 170302</t>
  </si>
  <si>
    <t>- poplatek za skládku asf. materiálů</t>
  </si>
  <si>
    <t>998225111R00</t>
  </si>
  <si>
    <t>Přesun hmot, pozemní komunikace, kryt živičný</t>
  </si>
  <si>
    <t>Přesun hmot</t>
  </si>
  <si>
    <t>POL7_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</si>
</sst>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4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SUMIF(F56:F63,A16,I56:I63)+SUMIF(F56:F63,"PSU",I56:I63)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SUMIF(F56:F63,A17,I56:I63)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SUMIF(F56:F63,A18,I56:I63)</f>
        <v>0</v>
      </c>
      <c r="J18" s="85"/>
    </row>
    <row r="19" spans="1:10" ht="23.25" customHeight="1" x14ac:dyDescent="0.2">
      <c r="A19" s="194" t="s">
        <v>79</v>
      </c>
      <c r="B19" s="38" t="s">
        <v>29</v>
      </c>
      <c r="C19" s="62"/>
      <c r="D19" s="63"/>
      <c r="E19" s="83"/>
      <c r="F19" s="84"/>
      <c r="G19" s="83"/>
      <c r="H19" s="84"/>
      <c r="I19" s="83">
        <f>SUMIF(F56:F63,A19,I56:I63)</f>
        <v>0</v>
      </c>
      <c r="J19" s="85"/>
    </row>
    <row r="20" spans="1:10" ht="23.25" customHeight="1" x14ac:dyDescent="0.2">
      <c r="A20" s="194" t="s">
        <v>80</v>
      </c>
      <c r="B20" s="38" t="s">
        <v>30</v>
      </c>
      <c r="C20" s="62"/>
      <c r="D20" s="63"/>
      <c r="E20" s="83"/>
      <c r="F20" s="84"/>
      <c r="G20" s="83"/>
      <c r="H20" s="84"/>
      <c r="I20" s="83">
        <f>SUMIF(F56:F63,A20,I56:I63)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8">
        <f>IF(A24&gt;50, ROUNDUP(A23, 0), ROUNDDOWN(A23, 0))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IF(A26&gt;50, ROUNDUP(A25, 0), ROUNDDOWN(A25, 0))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4" t="s">
        <v>37</v>
      </c>
      <c r="C29" s="170"/>
      <c r="D29" s="170"/>
      <c r="E29" s="170"/>
      <c r="F29" s="171"/>
      <c r="G29" s="172">
        <f>IF(A29&gt;50, ROUNDUP(A27, 0), ROUNDDOWN(A27, 0))</f>
        <v>0</v>
      </c>
      <c r="H29" s="172"/>
      <c r="I29" s="172"/>
      <c r="J29" s="173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6" t="s">
        <v>17</v>
      </c>
      <c r="C37" s="137"/>
      <c r="D37" s="137"/>
      <c r="E37" s="137"/>
      <c r="F37" s="138"/>
      <c r="G37" s="138"/>
      <c r="H37" s="138"/>
      <c r="I37" s="138"/>
      <c r="J37" s="139"/>
    </row>
    <row r="38" spans="1:10" ht="25.5" customHeight="1" x14ac:dyDescent="0.2">
      <c r="A38" s="135" t="s">
        <v>39</v>
      </c>
      <c r="B38" s="140" t="s">
        <v>18</v>
      </c>
      <c r="C38" s="141" t="s">
        <v>6</v>
      </c>
      <c r="D38" s="141"/>
      <c r="E38" s="141"/>
      <c r="F38" s="142" t="str">
        <f>B23</f>
        <v>Základ pro sníženou DPH</v>
      </c>
      <c r="G38" s="142" t="str">
        <f>B25</f>
        <v>Základ pro základní DPH</v>
      </c>
      <c r="H38" s="143" t="s">
        <v>19</v>
      </c>
      <c r="I38" s="143" t="s">
        <v>1</v>
      </c>
      <c r="J38" s="144" t="s">
        <v>0</v>
      </c>
    </row>
    <row r="39" spans="1:10" ht="25.5" hidden="1" customHeight="1" x14ac:dyDescent="0.2">
      <c r="A39" s="135">
        <v>1</v>
      </c>
      <c r="B39" s="145" t="s">
        <v>45</v>
      </c>
      <c r="C39" s="146"/>
      <c r="D39" s="146"/>
      <c r="E39" s="146"/>
      <c r="F39" s="147">
        <f>'000 001 Pol'!AE34+'001 001 Pol'!AE210</f>
        <v>0</v>
      </c>
      <c r="G39" s="148">
        <f>'000 001 Pol'!AF34+'001 001 Pol'!AF210</f>
        <v>0</v>
      </c>
      <c r="H39" s="149">
        <f>(F39*SazbaDPH1/100)+(G39*SazbaDPH2/100)</f>
        <v>0</v>
      </c>
      <c r="I39" s="149">
        <f>F39+G39+H39</f>
        <v>0</v>
      </c>
      <c r="J39" s="150" t="str">
        <f>IF(_xlfn.SINGLE(CenaCelkemVypocet)=0,"",I39/_xlfn.SINGLE(CenaCelkemVypocet)*100)</f>
        <v/>
      </c>
    </row>
    <row r="40" spans="1:10" ht="25.5" customHeight="1" x14ac:dyDescent="0.2">
      <c r="A40" s="135">
        <v>2</v>
      </c>
      <c r="B40" s="151" t="s">
        <v>46</v>
      </c>
      <c r="C40" s="152" t="s">
        <v>47</v>
      </c>
      <c r="D40" s="152"/>
      <c r="E40" s="152"/>
      <c r="F40" s="153">
        <f>'000 001 Pol'!AE34</f>
        <v>0</v>
      </c>
      <c r="G40" s="154">
        <f>'000 001 Pol'!AF34</f>
        <v>0</v>
      </c>
      <c r="H40" s="154">
        <f>(F40*SazbaDPH1/100)+(G40*SazbaDPH2/100)</f>
        <v>0</v>
      </c>
      <c r="I40" s="154">
        <f>F40+G40+H40</f>
        <v>0</v>
      </c>
      <c r="J40" s="155" t="str">
        <f>IF(_xlfn.SINGLE(CenaCelkemVypocet)=0,"",I40/_xlfn.SINGLE(CenaCelkemVypocet)*100)</f>
        <v/>
      </c>
    </row>
    <row r="41" spans="1:10" ht="25.5" customHeight="1" x14ac:dyDescent="0.2">
      <c r="A41" s="135">
        <v>3</v>
      </c>
      <c r="B41" s="156" t="s">
        <v>48</v>
      </c>
      <c r="C41" s="146" t="s">
        <v>49</v>
      </c>
      <c r="D41" s="146"/>
      <c r="E41" s="146"/>
      <c r="F41" s="157">
        <f>'000 001 Pol'!AE34</f>
        <v>0</v>
      </c>
      <c r="G41" s="149">
        <f>'000 001 Pol'!AF34</f>
        <v>0</v>
      </c>
      <c r="H41" s="149">
        <f>(F41*SazbaDPH1/100)+(G41*SazbaDPH2/100)</f>
        <v>0</v>
      </c>
      <c r="I41" s="149">
        <f>F41+G41+H41</f>
        <v>0</v>
      </c>
      <c r="J41" s="150" t="str">
        <f>IF(_xlfn.SINGLE(CenaCelkemVypocet)=0,"",I41/_xlfn.SINGLE(CenaCelkemVypocet)*100)</f>
        <v/>
      </c>
    </row>
    <row r="42" spans="1:10" ht="25.5" customHeight="1" x14ac:dyDescent="0.2">
      <c r="A42" s="135">
        <v>2</v>
      </c>
      <c r="B42" s="151" t="s">
        <v>48</v>
      </c>
      <c r="C42" s="152" t="s">
        <v>50</v>
      </c>
      <c r="D42" s="152"/>
      <c r="E42" s="152"/>
      <c r="F42" s="153">
        <f>'001 001 Pol'!AE210</f>
        <v>0</v>
      </c>
      <c r="G42" s="154">
        <f>'001 001 Pol'!AF210</f>
        <v>0</v>
      </c>
      <c r="H42" s="154">
        <f>(F42*SazbaDPH1/100)+(G42*SazbaDPH2/100)</f>
        <v>0</v>
      </c>
      <c r="I42" s="154">
        <f>F42+G42+H42</f>
        <v>0</v>
      </c>
      <c r="J42" s="155" t="str">
        <f>IF(_xlfn.SINGLE(CenaCelkemVypocet)=0,"",I42/_xlfn.SINGLE(CenaCelkemVypocet)*100)</f>
        <v/>
      </c>
    </row>
    <row r="43" spans="1:10" ht="25.5" customHeight="1" x14ac:dyDescent="0.2">
      <c r="A43" s="135">
        <v>3</v>
      </c>
      <c r="B43" s="156" t="s">
        <v>48</v>
      </c>
      <c r="C43" s="146" t="s">
        <v>51</v>
      </c>
      <c r="D43" s="146"/>
      <c r="E43" s="146"/>
      <c r="F43" s="157">
        <f>'001 001 Pol'!AE210</f>
        <v>0</v>
      </c>
      <c r="G43" s="149">
        <f>'001 001 Pol'!AF210</f>
        <v>0</v>
      </c>
      <c r="H43" s="149">
        <f>(F43*SazbaDPH1/100)+(G43*SazbaDPH2/100)</f>
        <v>0</v>
      </c>
      <c r="I43" s="149">
        <f>F43+G43+H43</f>
        <v>0</v>
      </c>
      <c r="J43" s="150" t="str">
        <f>IF(_xlfn.SINGLE(CenaCelkemVypocet)=0,"",I43/_xlfn.SINGLE(CenaCelkemVypocet)*100)</f>
        <v/>
      </c>
    </row>
    <row r="44" spans="1:10" ht="25.5" customHeight="1" x14ac:dyDescent="0.2">
      <c r="A44" s="135"/>
      <c r="B44" s="158" t="s">
        <v>52</v>
      </c>
      <c r="C44" s="159"/>
      <c r="D44" s="159"/>
      <c r="E44" s="160"/>
      <c r="F44" s="161">
        <f>SUMIF(A39:A43,"=1",F39:F43)</f>
        <v>0</v>
      </c>
      <c r="G44" s="162">
        <f>SUMIF(A39:A43,"=1",G39:G43)</f>
        <v>0</v>
      </c>
      <c r="H44" s="162">
        <f>SUMIF(A39:A43,"=1",H39:H43)</f>
        <v>0</v>
      </c>
      <c r="I44" s="162">
        <f>SUMIF(A39:A43,"=1",I39:I43)</f>
        <v>0</v>
      </c>
      <c r="J44" s="163">
        <f>SUMIF(A39:A43,"=1",J39:J43)</f>
        <v>0</v>
      </c>
    </row>
    <row r="46" spans="1:10" x14ac:dyDescent="0.2">
      <c r="A46" t="s">
        <v>54</v>
      </c>
      <c r="B46" t="s">
        <v>55</v>
      </c>
    </row>
    <row r="47" spans="1:10" x14ac:dyDescent="0.2">
      <c r="A47" t="s">
        <v>56</v>
      </c>
      <c r="B47" t="s">
        <v>57</v>
      </c>
    </row>
    <row r="48" spans="1:10" x14ac:dyDescent="0.2">
      <c r="A48" t="s">
        <v>58</v>
      </c>
      <c r="B48" t="s">
        <v>59</v>
      </c>
    </row>
    <row r="49" spans="1:10" x14ac:dyDescent="0.2">
      <c r="A49" t="s">
        <v>56</v>
      </c>
      <c r="B49" t="s">
        <v>60</v>
      </c>
    </row>
    <row r="50" spans="1:10" x14ac:dyDescent="0.2">
      <c r="A50" t="s">
        <v>58</v>
      </c>
      <c r="B50" t="s">
        <v>61</v>
      </c>
    </row>
    <row r="53" spans="1:10" ht="15.75" x14ac:dyDescent="0.25">
      <c r="B53" s="174" t="s">
        <v>62</v>
      </c>
    </row>
    <row r="55" spans="1:10" ht="25.5" customHeight="1" x14ac:dyDescent="0.2">
      <c r="A55" s="176"/>
      <c r="B55" s="179" t="s">
        <v>18</v>
      </c>
      <c r="C55" s="179" t="s">
        <v>6</v>
      </c>
      <c r="D55" s="180"/>
      <c r="E55" s="180"/>
      <c r="F55" s="181" t="s">
        <v>63</v>
      </c>
      <c r="G55" s="181"/>
      <c r="H55" s="181"/>
      <c r="I55" s="181" t="s">
        <v>31</v>
      </c>
      <c r="J55" s="181" t="s">
        <v>0</v>
      </c>
    </row>
    <row r="56" spans="1:10" ht="36.75" customHeight="1" x14ac:dyDescent="0.2">
      <c r="A56" s="177"/>
      <c r="B56" s="182" t="s">
        <v>64</v>
      </c>
      <c r="C56" s="183" t="s">
        <v>65</v>
      </c>
      <c r="D56" s="184"/>
      <c r="E56" s="184"/>
      <c r="F56" s="190" t="s">
        <v>26</v>
      </c>
      <c r="G56" s="191"/>
      <c r="H56" s="191"/>
      <c r="I56" s="191">
        <f>'001 001 Pol'!G8</f>
        <v>0</v>
      </c>
      <c r="J56" s="188" t="str">
        <f>IF(I64=0,"",I56/I64*100)</f>
        <v/>
      </c>
    </row>
    <row r="57" spans="1:10" ht="36.75" customHeight="1" x14ac:dyDescent="0.2">
      <c r="A57" s="177"/>
      <c r="B57" s="182" t="s">
        <v>66</v>
      </c>
      <c r="C57" s="183" t="s">
        <v>47</v>
      </c>
      <c r="D57" s="184"/>
      <c r="E57" s="184"/>
      <c r="F57" s="190" t="s">
        <v>26</v>
      </c>
      <c r="G57" s="191"/>
      <c r="H57" s="191"/>
      <c r="I57" s="191">
        <f>'000 001 Pol'!G8</f>
        <v>0</v>
      </c>
      <c r="J57" s="188" t="str">
        <f>IF(I64=0,"",I57/I64*100)</f>
        <v/>
      </c>
    </row>
    <row r="58" spans="1:10" ht="36.75" customHeight="1" x14ac:dyDescent="0.2">
      <c r="A58" s="177"/>
      <c r="B58" s="182" t="s">
        <v>67</v>
      </c>
      <c r="C58" s="183" t="s">
        <v>50</v>
      </c>
      <c r="D58" s="184"/>
      <c r="E58" s="184"/>
      <c r="F58" s="190" t="s">
        <v>26</v>
      </c>
      <c r="G58" s="191"/>
      <c r="H58" s="191"/>
      <c r="I58" s="191">
        <f>'001 001 Pol'!G65</f>
        <v>0</v>
      </c>
      <c r="J58" s="188" t="str">
        <f>IF(I64=0,"",I58/I64*100)</f>
        <v/>
      </c>
    </row>
    <row r="59" spans="1:10" ht="36.75" customHeight="1" x14ac:dyDescent="0.2">
      <c r="A59" s="177"/>
      <c r="B59" s="182" t="s">
        <v>68</v>
      </c>
      <c r="C59" s="183" t="s">
        <v>69</v>
      </c>
      <c r="D59" s="184"/>
      <c r="E59" s="184"/>
      <c r="F59" s="190" t="s">
        <v>26</v>
      </c>
      <c r="G59" s="191"/>
      <c r="H59" s="191"/>
      <c r="I59" s="191">
        <f>'001 001 Pol'!G111</f>
        <v>0</v>
      </c>
      <c r="J59" s="188" t="str">
        <f>IF(I64=0,"",I59/I64*100)</f>
        <v/>
      </c>
    </row>
    <row r="60" spans="1:10" ht="36.75" customHeight="1" x14ac:dyDescent="0.2">
      <c r="A60" s="177"/>
      <c r="B60" s="182" t="s">
        <v>70</v>
      </c>
      <c r="C60" s="183" t="s">
        <v>71</v>
      </c>
      <c r="D60" s="184"/>
      <c r="E60" s="184"/>
      <c r="F60" s="190" t="s">
        <v>26</v>
      </c>
      <c r="G60" s="191"/>
      <c r="H60" s="191"/>
      <c r="I60" s="191">
        <f>'001 001 Pol'!G124</f>
        <v>0</v>
      </c>
      <c r="J60" s="188" t="str">
        <f>IF(I64=0,"",I60/I64*100)</f>
        <v/>
      </c>
    </row>
    <row r="61" spans="1:10" ht="36.75" customHeight="1" x14ac:dyDescent="0.2">
      <c r="A61" s="177"/>
      <c r="B61" s="182" t="s">
        <v>72</v>
      </c>
      <c r="C61" s="183" t="s">
        <v>73</v>
      </c>
      <c r="D61" s="184"/>
      <c r="E61" s="184"/>
      <c r="F61" s="190" t="s">
        <v>26</v>
      </c>
      <c r="G61" s="191"/>
      <c r="H61" s="191"/>
      <c r="I61" s="191">
        <f>'001 001 Pol'!G150</f>
        <v>0</v>
      </c>
      <c r="J61" s="188" t="str">
        <f>IF(I64=0,"",I61/I64*100)</f>
        <v/>
      </c>
    </row>
    <row r="62" spans="1:10" ht="36.75" customHeight="1" x14ac:dyDescent="0.2">
      <c r="A62" s="177"/>
      <c r="B62" s="182" t="s">
        <v>74</v>
      </c>
      <c r="C62" s="183" t="s">
        <v>75</v>
      </c>
      <c r="D62" s="184"/>
      <c r="E62" s="184"/>
      <c r="F62" s="190" t="s">
        <v>26</v>
      </c>
      <c r="G62" s="191"/>
      <c r="H62" s="191"/>
      <c r="I62" s="191">
        <f>'001 001 Pol'!G207</f>
        <v>0</v>
      </c>
      <c r="J62" s="188" t="str">
        <f>IF(I64=0,"",I62/I64*100)</f>
        <v/>
      </c>
    </row>
    <row r="63" spans="1:10" ht="36.75" customHeight="1" x14ac:dyDescent="0.2">
      <c r="A63" s="177"/>
      <c r="B63" s="182" t="s">
        <v>76</v>
      </c>
      <c r="C63" s="183" t="s">
        <v>77</v>
      </c>
      <c r="D63" s="184"/>
      <c r="E63" s="184"/>
      <c r="F63" s="190" t="s">
        <v>78</v>
      </c>
      <c r="G63" s="191"/>
      <c r="H63" s="191"/>
      <c r="I63" s="191">
        <f>'001 001 Pol'!G153</f>
        <v>0</v>
      </c>
      <c r="J63" s="188" t="str">
        <f>IF(I64=0,"",I63/I64*100)</f>
        <v/>
      </c>
    </row>
    <row r="64" spans="1:10" ht="25.5" customHeight="1" x14ac:dyDescent="0.2">
      <c r="A64" s="178"/>
      <c r="B64" s="185" t="s">
        <v>1</v>
      </c>
      <c r="C64" s="186"/>
      <c r="D64" s="187"/>
      <c r="E64" s="187"/>
      <c r="F64" s="192"/>
      <c r="G64" s="193"/>
      <c r="H64" s="193"/>
      <c r="I64" s="193">
        <f>SUM(I56:I63)</f>
        <v>0</v>
      </c>
      <c r="J64" s="189">
        <f>SUM(J56:J63)</f>
        <v>0</v>
      </c>
    </row>
    <row r="65" spans="6:10" x14ac:dyDescent="0.2">
      <c r="F65" s="133"/>
      <c r="G65" s="133"/>
      <c r="H65" s="133"/>
      <c r="I65" s="133"/>
      <c r="J65" s="134"/>
    </row>
    <row r="66" spans="6:10" x14ac:dyDescent="0.2">
      <c r="F66" s="133"/>
      <c r="G66" s="133"/>
      <c r="H66" s="133"/>
      <c r="I66" s="133"/>
      <c r="J66" s="134"/>
    </row>
    <row r="67" spans="6:10" x14ac:dyDescent="0.2">
      <c r="F67" s="133"/>
      <c r="G67" s="133"/>
      <c r="H67" s="133"/>
      <c r="I67" s="133"/>
      <c r="J67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60:E60"/>
    <mergeCell ref="C61:E61"/>
    <mergeCell ref="C62:E62"/>
    <mergeCell ref="C63:E63"/>
    <mergeCell ref="B44:E44"/>
    <mergeCell ref="C56:E56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1A07D-54C0-4D1E-8250-2C84689C66FA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81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82</v>
      </c>
    </row>
    <row r="3" spans="1:60" ht="24.95" customHeight="1" x14ac:dyDescent="0.2">
      <c r="A3" s="196" t="s">
        <v>9</v>
      </c>
      <c r="B3" s="49" t="s">
        <v>46</v>
      </c>
      <c r="C3" s="199" t="s">
        <v>47</v>
      </c>
      <c r="D3" s="197"/>
      <c r="E3" s="197"/>
      <c r="F3" s="197"/>
      <c r="G3" s="198"/>
      <c r="AC3" s="175" t="s">
        <v>82</v>
      </c>
      <c r="AG3" t="s">
        <v>83</v>
      </c>
    </row>
    <row r="4" spans="1:60" ht="24.95" customHeight="1" x14ac:dyDescent="0.2">
      <c r="A4" s="200" t="s">
        <v>10</v>
      </c>
      <c r="B4" s="201" t="s">
        <v>48</v>
      </c>
      <c r="C4" s="202" t="s">
        <v>49</v>
      </c>
      <c r="D4" s="203"/>
      <c r="E4" s="203"/>
      <c r="F4" s="203"/>
      <c r="G4" s="204"/>
      <c r="AG4" t="s">
        <v>84</v>
      </c>
    </row>
    <row r="5" spans="1:60" x14ac:dyDescent="0.2">
      <c r="D5" s="10"/>
    </row>
    <row r="6" spans="1:60" ht="38.25" x14ac:dyDescent="0.2">
      <c r="A6" s="206" t="s">
        <v>85</v>
      </c>
      <c r="B6" s="208" t="s">
        <v>86</v>
      </c>
      <c r="C6" s="208" t="s">
        <v>87</v>
      </c>
      <c r="D6" s="207" t="s">
        <v>88</v>
      </c>
      <c r="E6" s="206" t="s">
        <v>89</v>
      </c>
      <c r="F6" s="205" t="s">
        <v>90</v>
      </c>
      <c r="G6" s="206" t="s">
        <v>31</v>
      </c>
      <c r="H6" s="209" t="s">
        <v>32</v>
      </c>
      <c r="I6" s="209" t="s">
        <v>91</v>
      </c>
      <c r="J6" s="209" t="s">
        <v>33</v>
      </c>
      <c r="K6" s="209" t="s">
        <v>92</v>
      </c>
      <c r="L6" s="209" t="s">
        <v>93</v>
      </c>
      <c r="M6" s="209" t="s">
        <v>94</v>
      </c>
      <c r="N6" s="209" t="s">
        <v>95</v>
      </c>
      <c r="O6" s="209" t="s">
        <v>96</v>
      </c>
      <c r="P6" s="209" t="s">
        <v>97</v>
      </c>
      <c r="Q6" s="209" t="s">
        <v>98</v>
      </c>
      <c r="R6" s="209" t="s">
        <v>99</v>
      </c>
      <c r="S6" s="209" t="s">
        <v>100</v>
      </c>
      <c r="T6" s="209" t="s">
        <v>101</v>
      </c>
      <c r="U6" s="209" t="s">
        <v>102</v>
      </c>
      <c r="V6" s="209" t="s">
        <v>103</v>
      </c>
      <c r="W6" s="209" t="s">
        <v>104</v>
      </c>
      <c r="X6" s="209" t="s">
        <v>105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34" t="s">
        <v>106</v>
      </c>
      <c r="B8" s="235" t="s">
        <v>66</v>
      </c>
      <c r="C8" s="250" t="s">
        <v>47</v>
      </c>
      <c r="D8" s="236"/>
      <c r="E8" s="237"/>
      <c r="F8" s="238"/>
      <c r="G8" s="239">
        <f>SUMIF(AG9:AG32,"&lt;&gt;NOR",G9:G32)</f>
        <v>0</v>
      </c>
      <c r="H8" s="233"/>
      <c r="I8" s="233">
        <f>SUM(I9:I32)</f>
        <v>0</v>
      </c>
      <c r="J8" s="233"/>
      <c r="K8" s="233">
        <f>SUM(K9:K32)</f>
        <v>0</v>
      </c>
      <c r="L8" s="233"/>
      <c r="M8" s="233">
        <f>SUM(M9:M32)</f>
        <v>0</v>
      </c>
      <c r="N8" s="232"/>
      <c r="O8" s="232">
        <f>SUM(O9:O32)</f>
        <v>0</v>
      </c>
      <c r="P8" s="232"/>
      <c r="Q8" s="232">
        <f>SUM(Q9:Q32)</f>
        <v>0</v>
      </c>
      <c r="R8" s="233"/>
      <c r="S8" s="233"/>
      <c r="T8" s="233"/>
      <c r="U8" s="233"/>
      <c r="V8" s="233">
        <f>SUM(V9:V32)</f>
        <v>0</v>
      </c>
      <c r="W8" s="233"/>
      <c r="X8" s="233"/>
      <c r="AG8" t="s">
        <v>107</v>
      </c>
    </row>
    <row r="9" spans="1:60" outlineLevel="1" x14ac:dyDescent="0.2">
      <c r="A9" s="241">
        <v>1</v>
      </c>
      <c r="B9" s="242" t="s">
        <v>108</v>
      </c>
      <c r="C9" s="251" t="s">
        <v>109</v>
      </c>
      <c r="D9" s="243" t="s">
        <v>110</v>
      </c>
      <c r="E9" s="244">
        <v>1</v>
      </c>
      <c r="F9" s="245"/>
      <c r="G9" s="246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111</v>
      </c>
      <c r="T9" s="230" t="s">
        <v>112</v>
      </c>
      <c r="U9" s="230">
        <v>0</v>
      </c>
      <c r="V9" s="230">
        <f>ROUND(E9*U9,2)</f>
        <v>0</v>
      </c>
      <c r="W9" s="230"/>
      <c r="X9" s="230" t="s">
        <v>113</v>
      </c>
      <c r="Y9" s="210"/>
      <c r="Z9" s="210"/>
      <c r="AA9" s="210"/>
      <c r="AB9" s="210"/>
      <c r="AC9" s="210"/>
      <c r="AD9" s="210"/>
      <c r="AE9" s="210"/>
      <c r="AF9" s="210"/>
      <c r="AG9" s="210" t="s">
        <v>114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27"/>
      <c r="B10" s="228"/>
      <c r="C10" s="252" t="s">
        <v>115</v>
      </c>
      <c r="D10" s="247"/>
      <c r="E10" s="247"/>
      <c r="F10" s="247"/>
      <c r="G10" s="247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10"/>
      <c r="Z10" s="210"/>
      <c r="AA10" s="210"/>
      <c r="AB10" s="210"/>
      <c r="AC10" s="210"/>
      <c r="AD10" s="210"/>
      <c r="AE10" s="210"/>
      <c r="AF10" s="210"/>
      <c r="AG10" s="210" t="s">
        <v>116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27"/>
      <c r="B11" s="228"/>
      <c r="C11" s="253" t="s">
        <v>117</v>
      </c>
      <c r="D11" s="248"/>
      <c r="E11" s="248"/>
      <c r="F11" s="248"/>
      <c r="G11" s="248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10"/>
      <c r="Z11" s="210"/>
      <c r="AA11" s="210"/>
      <c r="AB11" s="210"/>
      <c r="AC11" s="210"/>
      <c r="AD11" s="210"/>
      <c r="AE11" s="210"/>
      <c r="AF11" s="210"/>
      <c r="AG11" s="210" t="s">
        <v>116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27"/>
      <c r="B12" s="228"/>
      <c r="C12" s="253" t="s">
        <v>118</v>
      </c>
      <c r="D12" s="248"/>
      <c r="E12" s="248"/>
      <c r="F12" s="248"/>
      <c r="G12" s="248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10"/>
      <c r="Z12" s="210"/>
      <c r="AA12" s="210"/>
      <c r="AB12" s="210"/>
      <c r="AC12" s="210"/>
      <c r="AD12" s="210"/>
      <c r="AE12" s="210"/>
      <c r="AF12" s="210"/>
      <c r="AG12" s="210" t="s">
        <v>116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41">
        <v>2</v>
      </c>
      <c r="B13" s="242" t="s">
        <v>119</v>
      </c>
      <c r="C13" s="251" t="s">
        <v>120</v>
      </c>
      <c r="D13" s="243" t="s">
        <v>121</v>
      </c>
      <c r="E13" s="244">
        <v>1</v>
      </c>
      <c r="F13" s="245"/>
      <c r="G13" s="246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122</v>
      </c>
      <c r="T13" s="230" t="s">
        <v>112</v>
      </c>
      <c r="U13" s="230">
        <v>0</v>
      </c>
      <c r="V13" s="230">
        <f>ROUND(E13*U13,2)</f>
        <v>0</v>
      </c>
      <c r="W13" s="230"/>
      <c r="X13" s="230" t="s">
        <v>123</v>
      </c>
      <c r="Y13" s="210"/>
      <c r="Z13" s="210"/>
      <c r="AA13" s="210"/>
      <c r="AB13" s="210"/>
      <c r="AC13" s="210"/>
      <c r="AD13" s="210"/>
      <c r="AE13" s="210"/>
      <c r="AF13" s="210"/>
      <c r="AG13" s="210" t="s">
        <v>124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27"/>
      <c r="B14" s="228"/>
      <c r="C14" s="252" t="s">
        <v>125</v>
      </c>
      <c r="D14" s="247"/>
      <c r="E14" s="247"/>
      <c r="F14" s="247"/>
      <c r="G14" s="247"/>
      <c r="H14" s="230"/>
      <c r="I14" s="230"/>
      <c r="J14" s="230"/>
      <c r="K14" s="230"/>
      <c r="L14" s="230"/>
      <c r="M14" s="230"/>
      <c r="N14" s="229"/>
      <c r="O14" s="229"/>
      <c r="P14" s="229"/>
      <c r="Q14" s="229"/>
      <c r="R14" s="230"/>
      <c r="S14" s="230"/>
      <c r="T14" s="230"/>
      <c r="U14" s="230"/>
      <c r="V14" s="230"/>
      <c r="W14" s="230"/>
      <c r="X14" s="230"/>
      <c r="Y14" s="210"/>
      <c r="Z14" s="210"/>
      <c r="AA14" s="210"/>
      <c r="AB14" s="210"/>
      <c r="AC14" s="210"/>
      <c r="AD14" s="210"/>
      <c r="AE14" s="210"/>
      <c r="AF14" s="210"/>
      <c r="AG14" s="210" t="s">
        <v>116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1">
        <v>3</v>
      </c>
      <c r="B15" s="242" t="s">
        <v>126</v>
      </c>
      <c r="C15" s="251" t="s">
        <v>127</v>
      </c>
      <c r="D15" s="243" t="s">
        <v>121</v>
      </c>
      <c r="E15" s="244">
        <v>1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122</v>
      </c>
      <c r="T15" s="230" t="s">
        <v>112</v>
      </c>
      <c r="U15" s="230">
        <v>0</v>
      </c>
      <c r="V15" s="230">
        <f>ROUND(E15*U15,2)</f>
        <v>0</v>
      </c>
      <c r="W15" s="230"/>
      <c r="X15" s="230" t="s">
        <v>123</v>
      </c>
      <c r="Y15" s="210"/>
      <c r="Z15" s="210"/>
      <c r="AA15" s="210"/>
      <c r="AB15" s="210"/>
      <c r="AC15" s="210"/>
      <c r="AD15" s="210"/>
      <c r="AE15" s="210"/>
      <c r="AF15" s="210"/>
      <c r="AG15" s="210" t="s">
        <v>124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27"/>
      <c r="B16" s="228"/>
      <c r="C16" s="252" t="s">
        <v>128</v>
      </c>
      <c r="D16" s="247"/>
      <c r="E16" s="247"/>
      <c r="F16" s="247"/>
      <c r="G16" s="247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10"/>
      <c r="Z16" s="210"/>
      <c r="AA16" s="210"/>
      <c r="AB16" s="210"/>
      <c r="AC16" s="210"/>
      <c r="AD16" s="210"/>
      <c r="AE16" s="210"/>
      <c r="AF16" s="210"/>
      <c r="AG16" s="210" t="s">
        <v>116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2.5" outlineLevel="1" x14ac:dyDescent="0.2">
      <c r="A17" s="227"/>
      <c r="B17" s="228"/>
      <c r="C17" s="253" t="s">
        <v>129</v>
      </c>
      <c r="D17" s="248"/>
      <c r="E17" s="248"/>
      <c r="F17" s="248"/>
      <c r="G17" s="248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10"/>
      <c r="Z17" s="210"/>
      <c r="AA17" s="210"/>
      <c r="AB17" s="210"/>
      <c r="AC17" s="210"/>
      <c r="AD17" s="210"/>
      <c r="AE17" s="210"/>
      <c r="AF17" s="210"/>
      <c r="AG17" s="210" t="s">
        <v>116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49" t="str">
        <f>C17</f>
        <v>- zajištění výkopů (zábradlí) a přístupů k objektům (lávky,  budou využity dle postupu výstavby vždy v dotčeném prostoru)</v>
      </c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27"/>
      <c r="B18" s="228"/>
      <c r="C18" s="253" t="s">
        <v>130</v>
      </c>
      <c r="D18" s="248"/>
      <c r="E18" s="248"/>
      <c r="F18" s="248"/>
      <c r="G18" s="248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10"/>
      <c r="Z18" s="210"/>
      <c r="AA18" s="210"/>
      <c r="AB18" s="210"/>
      <c r="AC18" s="210"/>
      <c r="AD18" s="210"/>
      <c r="AE18" s="210"/>
      <c r="AF18" s="210"/>
      <c r="AG18" s="210" t="s">
        <v>116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27"/>
      <c r="B19" s="228"/>
      <c r="C19" s="253" t="s">
        <v>131</v>
      </c>
      <c r="D19" s="248"/>
      <c r="E19" s="248"/>
      <c r="F19" s="248"/>
      <c r="G19" s="248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10"/>
      <c r="Z19" s="210"/>
      <c r="AA19" s="210"/>
      <c r="AB19" s="210"/>
      <c r="AC19" s="210"/>
      <c r="AD19" s="210"/>
      <c r="AE19" s="210"/>
      <c r="AF19" s="210"/>
      <c r="AG19" s="210" t="s">
        <v>116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27"/>
      <c r="B20" s="228"/>
      <c r="C20" s="253" t="s">
        <v>132</v>
      </c>
      <c r="D20" s="248"/>
      <c r="E20" s="248"/>
      <c r="F20" s="248"/>
      <c r="G20" s="248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10"/>
      <c r="Z20" s="210"/>
      <c r="AA20" s="210"/>
      <c r="AB20" s="210"/>
      <c r="AC20" s="210"/>
      <c r="AD20" s="210"/>
      <c r="AE20" s="210"/>
      <c r="AF20" s="210"/>
      <c r="AG20" s="210" t="s">
        <v>116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27"/>
      <c r="B21" s="228"/>
      <c r="C21" s="253" t="s">
        <v>133</v>
      </c>
      <c r="D21" s="248"/>
      <c r="E21" s="248"/>
      <c r="F21" s="248"/>
      <c r="G21" s="248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10"/>
      <c r="Z21" s="210"/>
      <c r="AA21" s="210"/>
      <c r="AB21" s="210"/>
      <c r="AC21" s="210"/>
      <c r="AD21" s="210"/>
      <c r="AE21" s="210"/>
      <c r="AF21" s="210"/>
      <c r="AG21" s="210" t="s">
        <v>116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ht="22.5" outlineLevel="1" x14ac:dyDescent="0.2">
      <c r="A22" s="227"/>
      <c r="B22" s="228"/>
      <c r="C22" s="253" t="s">
        <v>134</v>
      </c>
      <c r="D22" s="248"/>
      <c r="E22" s="248"/>
      <c r="F22" s="248"/>
      <c r="G22" s="248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10"/>
      <c r="Z22" s="210"/>
      <c r="AA22" s="210"/>
      <c r="AB22" s="210"/>
      <c r="AC22" s="210"/>
      <c r="AD22" s="210"/>
      <c r="AE22" s="210"/>
      <c r="AF22" s="210"/>
      <c r="AG22" s="210" t="s">
        <v>116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49" t="str">
        <f>C22</f>
        <v>- fotodokumentace stavby (průběžné provedení dle postupu výstavby, vždy při provedení nových konstrukcí - pro průkaznost jejich provedení a po dokončení stavby)</v>
      </c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41">
        <v>4</v>
      </c>
      <c r="B23" s="242" t="s">
        <v>135</v>
      </c>
      <c r="C23" s="251" t="s">
        <v>136</v>
      </c>
      <c r="D23" s="243" t="s">
        <v>121</v>
      </c>
      <c r="E23" s="244">
        <v>1</v>
      </c>
      <c r="F23" s="245"/>
      <c r="G23" s="246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9">
        <v>0</v>
      </c>
      <c r="O23" s="229">
        <f>ROUND(E23*N23,2)</f>
        <v>0</v>
      </c>
      <c r="P23" s="229">
        <v>0</v>
      </c>
      <c r="Q23" s="229">
        <f>ROUND(E23*P23,2)</f>
        <v>0</v>
      </c>
      <c r="R23" s="230"/>
      <c r="S23" s="230" t="s">
        <v>122</v>
      </c>
      <c r="T23" s="230" t="s">
        <v>112</v>
      </c>
      <c r="U23" s="230">
        <v>0</v>
      </c>
      <c r="V23" s="230">
        <f>ROUND(E23*U23,2)</f>
        <v>0</v>
      </c>
      <c r="W23" s="230"/>
      <c r="X23" s="230" t="s">
        <v>123</v>
      </c>
      <c r="Y23" s="210"/>
      <c r="Z23" s="210"/>
      <c r="AA23" s="210"/>
      <c r="AB23" s="210"/>
      <c r="AC23" s="210"/>
      <c r="AD23" s="210"/>
      <c r="AE23" s="210"/>
      <c r="AF23" s="210"/>
      <c r="AG23" s="210" t="s">
        <v>124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27"/>
      <c r="B24" s="228"/>
      <c r="C24" s="252" t="s">
        <v>137</v>
      </c>
      <c r="D24" s="247"/>
      <c r="E24" s="247"/>
      <c r="F24" s="247"/>
      <c r="G24" s="247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10"/>
      <c r="Z24" s="210"/>
      <c r="AA24" s="210"/>
      <c r="AB24" s="210"/>
      <c r="AC24" s="210"/>
      <c r="AD24" s="210"/>
      <c r="AE24" s="210"/>
      <c r="AF24" s="210"/>
      <c r="AG24" s="210" t="s">
        <v>116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2.5" outlineLevel="1" x14ac:dyDescent="0.2">
      <c r="A25" s="227"/>
      <c r="B25" s="228"/>
      <c r="C25" s="253" t="s">
        <v>138</v>
      </c>
      <c r="D25" s="248"/>
      <c r="E25" s="248"/>
      <c r="F25" s="248"/>
      <c r="G25" s="248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10"/>
      <c r="Z25" s="210"/>
      <c r="AA25" s="210"/>
      <c r="AB25" s="210"/>
      <c r="AC25" s="210"/>
      <c r="AD25" s="210"/>
      <c r="AE25" s="210"/>
      <c r="AF25" s="210"/>
      <c r="AG25" s="210" t="s">
        <v>116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9" t="str">
        <f>C25</f>
        <v>- geodetické zaměření skutečného stavu jednotlivých objektů oprávněnou osobou (tiskopis v graf. formě 3x, v digitální formě 1x)</v>
      </c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27"/>
      <c r="B26" s="228"/>
      <c r="C26" s="253" t="s">
        <v>139</v>
      </c>
      <c r="D26" s="248"/>
      <c r="E26" s="248"/>
      <c r="F26" s="248"/>
      <c r="G26" s="248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10"/>
      <c r="Z26" s="210"/>
      <c r="AA26" s="210"/>
      <c r="AB26" s="210"/>
      <c r="AC26" s="210"/>
      <c r="AD26" s="210"/>
      <c r="AE26" s="210"/>
      <c r="AF26" s="210"/>
      <c r="AG26" s="210" t="s">
        <v>116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7"/>
      <c r="B27" s="228"/>
      <c r="C27" s="253" t="s">
        <v>140</v>
      </c>
      <c r="D27" s="248"/>
      <c r="E27" s="248"/>
      <c r="F27" s="248"/>
      <c r="G27" s="248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10"/>
      <c r="Z27" s="210"/>
      <c r="AA27" s="210"/>
      <c r="AB27" s="210"/>
      <c r="AC27" s="210"/>
      <c r="AD27" s="210"/>
      <c r="AE27" s="210"/>
      <c r="AF27" s="210"/>
      <c r="AG27" s="210" t="s">
        <v>116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27"/>
      <c r="B28" s="228"/>
      <c r="C28" s="253" t="s">
        <v>141</v>
      </c>
      <c r="D28" s="248"/>
      <c r="E28" s="248"/>
      <c r="F28" s="248"/>
      <c r="G28" s="248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10"/>
      <c r="Z28" s="210"/>
      <c r="AA28" s="210"/>
      <c r="AB28" s="210"/>
      <c r="AC28" s="210"/>
      <c r="AD28" s="210"/>
      <c r="AE28" s="210"/>
      <c r="AF28" s="210"/>
      <c r="AG28" s="210" t="s">
        <v>116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1">
        <v>5</v>
      </c>
      <c r="B29" s="242" t="s">
        <v>142</v>
      </c>
      <c r="C29" s="251" t="s">
        <v>143</v>
      </c>
      <c r="D29" s="243" t="s">
        <v>144</v>
      </c>
      <c r="E29" s="244">
        <v>2</v>
      </c>
      <c r="F29" s="245"/>
      <c r="G29" s="246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122</v>
      </c>
      <c r="T29" s="230" t="s">
        <v>112</v>
      </c>
      <c r="U29" s="230">
        <v>0</v>
      </c>
      <c r="V29" s="230">
        <f>ROUND(E29*U29,2)</f>
        <v>0</v>
      </c>
      <c r="W29" s="230"/>
      <c r="X29" s="230" t="s">
        <v>123</v>
      </c>
      <c r="Y29" s="210"/>
      <c r="Z29" s="210"/>
      <c r="AA29" s="210"/>
      <c r="AB29" s="210"/>
      <c r="AC29" s="210"/>
      <c r="AD29" s="210"/>
      <c r="AE29" s="210"/>
      <c r="AF29" s="210"/>
      <c r="AG29" s="210" t="s">
        <v>124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27"/>
      <c r="B30" s="228"/>
      <c r="C30" s="252" t="s">
        <v>145</v>
      </c>
      <c r="D30" s="247"/>
      <c r="E30" s="247"/>
      <c r="F30" s="247"/>
      <c r="G30" s="247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10"/>
      <c r="Z30" s="210"/>
      <c r="AA30" s="210"/>
      <c r="AB30" s="210"/>
      <c r="AC30" s="210"/>
      <c r="AD30" s="210"/>
      <c r="AE30" s="210"/>
      <c r="AF30" s="210"/>
      <c r="AG30" s="210" t="s">
        <v>116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1">
        <v>6</v>
      </c>
      <c r="B31" s="242" t="s">
        <v>146</v>
      </c>
      <c r="C31" s="251" t="s">
        <v>147</v>
      </c>
      <c r="D31" s="243" t="s">
        <v>144</v>
      </c>
      <c r="E31" s="244">
        <v>4</v>
      </c>
      <c r="F31" s="245"/>
      <c r="G31" s="246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</v>
      </c>
      <c r="Q31" s="229">
        <f>ROUND(E31*P31,2)</f>
        <v>0</v>
      </c>
      <c r="R31" s="230"/>
      <c r="S31" s="230" t="s">
        <v>122</v>
      </c>
      <c r="T31" s="230" t="s">
        <v>112</v>
      </c>
      <c r="U31" s="230">
        <v>0</v>
      </c>
      <c r="V31" s="230">
        <f>ROUND(E31*U31,2)</f>
        <v>0</v>
      </c>
      <c r="W31" s="230"/>
      <c r="X31" s="230" t="s">
        <v>123</v>
      </c>
      <c r="Y31" s="210"/>
      <c r="Z31" s="210"/>
      <c r="AA31" s="210"/>
      <c r="AB31" s="210"/>
      <c r="AC31" s="210"/>
      <c r="AD31" s="210"/>
      <c r="AE31" s="210"/>
      <c r="AF31" s="210"/>
      <c r="AG31" s="210" t="s">
        <v>124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27"/>
      <c r="B32" s="228"/>
      <c r="C32" s="252" t="s">
        <v>148</v>
      </c>
      <c r="D32" s="247"/>
      <c r="E32" s="247"/>
      <c r="F32" s="247"/>
      <c r="G32" s="247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10"/>
      <c r="Z32" s="210"/>
      <c r="AA32" s="210"/>
      <c r="AB32" s="210"/>
      <c r="AC32" s="210"/>
      <c r="AD32" s="210"/>
      <c r="AE32" s="210"/>
      <c r="AF32" s="210"/>
      <c r="AG32" s="210" t="s">
        <v>116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33" x14ac:dyDescent="0.2">
      <c r="A33" s="3"/>
      <c r="B33" s="4"/>
      <c r="C33" s="254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AE33">
        <v>15</v>
      </c>
      <c r="AF33">
        <v>21</v>
      </c>
      <c r="AG33" t="s">
        <v>93</v>
      </c>
    </row>
    <row r="34" spans="1:33" x14ac:dyDescent="0.2">
      <c r="A34" s="213"/>
      <c r="B34" s="214" t="s">
        <v>31</v>
      </c>
      <c r="C34" s="255"/>
      <c r="D34" s="215"/>
      <c r="E34" s="216"/>
      <c r="F34" s="216"/>
      <c r="G34" s="240">
        <f>G8</f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AE34">
        <f>SUMIF(L7:L32,AE33,G7:G32)</f>
        <v>0</v>
      </c>
      <c r="AF34">
        <f>SUMIF(L7:L32,AF33,G7:G32)</f>
        <v>0</v>
      </c>
      <c r="AG34" t="s">
        <v>149</v>
      </c>
    </row>
    <row r="35" spans="1:33" x14ac:dyDescent="0.2">
      <c r="A35" s="3"/>
      <c r="B35" s="4"/>
      <c r="C35" s="254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33" x14ac:dyDescent="0.2">
      <c r="A36" s="3"/>
      <c r="B36" s="4"/>
      <c r="C36" s="254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33" x14ac:dyDescent="0.2">
      <c r="A37" s="217" t="s">
        <v>150</v>
      </c>
      <c r="B37" s="217"/>
      <c r="C37" s="256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33" x14ac:dyDescent="0.2">
      <c r="A38" s="218"/>
      <c r="B38" s="219"/>
      <c r="C38" s="257"/>
      <c r="D38" s="219"/>
      <c r="E38" s="219"/>
      <c r="F38" s="219"/>
      <c r="G38" s="22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G38" t="s">
        <v>151</v>
      </c>
    </row>
    <row r="39" spans="1:33" x14ac:dyDescent="0.2">
      <c r="A39" s="221"/>
      <c r="B39" s="222"/>
      <c r="C39" s="258"/>
      <c r="D39" s="222"/>
      <c r="E39" s="222"/>
      <c r="F39" s="222"/>
      <c r="G39" s="22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33" x14ac:dyDescent="0.2">
      <c r="A40" s="221"/>
      <c r="B40" s="222"/>
      <c r="C40" s="258"/>
      <c r="D40" s="222"/>
      <c r="E40" s="222"/>
      <c r="F40" s="222"/>
      <c r="G40" s="22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33" x14ac:dyDescent="0.2">
      <c r="A41" s="221"/>
      <c r="B41" s="222"/>
      <c r="C41" s="258"/>
      <c r="D41" s="222"/>
      <c r="E41" s="222"/>
      <c r="F41" s="222"/>
      <c r="G41" s="22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33" x14ac:dyDescent="0.2">
      <c r="A42" s="224"/>
      <c r="B42" s="225"/>
      <c r="C42" s="259"/>
      <c r="D42" s="225"/>
      <c r="E42" s="225"/>
      <c r="F42" s="225"/>
      <c r="G42" s="22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33" x14ac:dyDescent="0.2">
      <c r="A43" s="3"/>
      <c r="B43" s="4"/>
      <c r="C43" s="254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33" x14ac:dyDescent="0.2">
      <c r="C44" s="260"/>
      <c r="D44" s="10"/>
      <c r="AG44" t="s">
        <v>152</v>
      </c>
    </row>
    <row r="45" spans="1:33" x14ac:dyDescent="0.2">
      <c r="D45" s="10"/>
    </row>
    <row r="46" spans="1:33" x14ac:dyDescent="0.2">
      <c r="D46" s="10"/>
    </row>
    <row r="47" spans="1:33" x14ac:dyDescent="0.2">
      <c r="D47" s="10"/>
    </row>
    <row r="48" spans="1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24">
    <mergeCell ref="C30:G30"/>
    <mergeCell ref="C32:G32"/>
    <mergeCell ref="C22:G22"/>
    <mergeCell ref="C24:G24"/>
    <mergeCell ref="C25:G25"/>
    <mergeCell ref="C26:G26"/>
    <mergeCell ref="C27:G27"/>
    <mergeCell ref="C28:G28"/>
    <mergeCell ref="C16:G16"/>
    <mergeCell ref="C17:G17"/>
    <mergeCell ref="C18:G18"/>
    <mergeCell ref="C19:G19"/>
    <mergeCell ref="C20:G20"/>
    <mergeCell ref="C21:G21"/>
    <mergeCell ref="A1:G1"/>
    <mergeCell ref="C2:G2"/>
    <mergeCell ref="C3:G3"/>
    <mergeCell ref="C4:G4"/>
    <mergeCell ref="A37:C37"/>
    <mergeCell ref="A38:G42"/>
    <mergeCell ref="C10:G10"/>
    <mergeCell ref="C11:G11"/>
    <mergeCell ref="C12:G12"/>
    <mergeCell ref="C14:G1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4D5C-AED8-4B55-B911-F29F17B3EE6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5" customWidth="1"/>
    <col min="3" max="3" width="38.28515625" style="17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81</v>
      </c>
    </row>
    <row r="2" spans="1:60" ht="24.95" customHeight="1" x14ac:dyDescent="0.2">
      <c r="A2" s="196" t="s">
        <v>8</v>
      </c>
      <c r="B2" s="49" t="s">
        <v>43</v>
      </c>
      <c r="C2" s="199" t="s">
        <v>44</v>
      </c>
      <c r="D2" s="197"/>
      <c r="E2" s="197"/>
      <c r="F2" s="197"/>
      <c r="G2" s="198"/>
      <c r="AG2" t="s">
        <v>82</v>
      </c>
    </row>
    <row r="3" spans="1:60" ht="24.95" customHeight="1" x14ac:dyDescent="0.2">
      <c r="A3" s="196" t="s">
        <v>9</v>
      </c>
      <c r="B3" s="49" t="s">
        <v>48</v>
      </c>
      <c r="C3" s="199" t="s">
        <v>50</v>
      </c>
      <c r="D3" s="197"/>
      <c r="E3" s="197"/>
      <c r="F3" s="197"/>
      <c r="G3" s="198"/>
      <c r="AC3" s="175" t="s">
        <v>82</v>
      </c>
      <c r="AG3" t="s">
        <v>83</v>
      </c>
    </row>
    <row r="4" spans="1:60" ht="24.95" customHeight="1" x14ac:dyDescent="0.2">
      <c r="A4" s="200" t="s">
        <v>10</v>
      </c>
      <c r="B4" s="201" t="s">
        <v>48</v>
      </c>
      <c r="C4" s="202" t="s">
        <v>51</v>
      </c>
      <c r="D4" s="203"/>
      <c r="E4" s="203"/>
      <c r="F4" s="203"/>
      <c r="G4" s="204"/>
      <c r="AG4" t="s">
        <v>84</v>
      </c>
    </row>
    <row r="5" spans="1:60" x14ac:dyDescent="0.2">
      <c r="D5" s="10"/>
    </row>
    <row r="6" spans="1:60" ht="38.25" x14ac:dyDescent="0.2">
      <c r="A6" s="206" t="s">
        <v>85</v>
      </c>
      <c r="B6" s="208" t="s">
        <v>86</v>
      </c>
      <c r="C6" s="208" t="s">
        <v>87</v>
      </c>
      <c r="D6" s="207" t="s">
        <v>88</v>
      </c>
      <c r="E6" s="206" t="s">
        <v>89</v>
      </c>
      <c r="F6" s="205" t="s">
        <v>90</v>
      </c>
      <c r="G6" s="206" t="s">
        <v>31</v>
      </c>
      <c r="H6" s="209" t="s">
        <v>32</v>
      </c>
      <c r="I6" s="209" t="s">
        <v>91</v>
      </c>
      <c r="J6" s="209" t="s">
        <v>33</v>
      </c>
      <c r="K6" s="209" t="s">
        <v>92</v>
      </c>
      <c r="L6" s="209" t="s">
        <v>93</v>
      </c>
      <c r="M6" s="209" t="s">
        <v>94</v>
      </c>
      <c r="N6" s="209" t="s">
        <v>95</v>
      </c>
      <c r="O6" s="209" t="s">
        <v>96</v>
      </c>
      <c r="P6" s="209" t="s">
        <v>97</v>
      </c>
      <c r="Q6" s="209" t="s">
        <v>98</v>
      </c>
      <c r="R6" s="209" t="s">
        <v>99</v>
      </c>
      <c r="S6" s="209" t="s">
        <v>100</v>
      </c>
      <c r="T6" s="209" t="s">
        <v>101</v>
      </c>
      <c r="U6" s="209" t="s">
        <v>102</v>
      </c>
      <c r="V6" s="209" t="s">
        <v>103</v>
      </c>
      <c r="W6" s="209" t="s">
        <v>104</v>
      </c>
      <c r="X6" s="209" t="s">
        <v>105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</row>
    <row r="8" spans="1:60" x14ac:dyDescent="0.2">
      <c r="A8" s="234" t="s">
        <v>106</v>
      </c>
      <c r="B8" s="235" t="s">
        <v>64</v>
      </c>
      <c r="C8" s="250" t="s">
        <v>65</v>
      </c>
      <c r="D8" s="236"/>
      <c r="E8" s="237"/>
      <c r="F8" s="238"/>
      <c r="G8" s="239">
        <f>SUMIF(AG9:AG64,"&lt;&gt;NOR",G9:G64)</f>
        <v>0</v>
      </c>
      <c r="H8" s="233"/>
      <c r="I8" s="233">
        <f>SUM(I9:I64)</f>
        <v>0</v>
      </c>
      <c r="J8" s="233"/>
      <c r="K8" s="233">
        <f>SUM(K9:K64)</f>
        <v>0</v>
      </c>
      <c r="L8" s="233"/>
      <c r="M8" s="233">
        <f>SUM(M9:M64)</f>
        <v>0</v>
      </c>
      <c r="N8" s="232"/>
      <c r="O8" s="232">
        <f>SUM(O9:O64)</f>
        <v>0</v>
      </c>
      <c r="P8" s="232"/>
      <c r="Q8" s="232">
        <f>SUM(Q9:Q64)</f>
        <v>298.39999999999992</v>
      </c>
      <c r="R8" s="233"/>
      <c r="S8" s="233"/>
      <c r="T8" s="233"/>
      <c r="U8" s="233"/>
      <c r="V8" s="233">
        <f>SUM(V9:V64)</f>
        <v>115.55</v>
      </c>
      <c r="W8" s="233"/>
      <c r="X8" s="233"/>
      <c r="AG8" t="s">
        <v>107</v>
      </c>
    </row>
    <row r="9" spans="1:60" outlineLevel="1" x14ac:dyDescent="0.2">
      <c r="A9" s="241">
        <v>1</v>
      </c>
      <c r="B9" s="242" t="s">
        <v>153</v>
      </c>
      <c r="C9" s="251" t="s">
        <v>154</v>
      </c>
      <c r="D9" s="243" t="s">
        <v>155</v>
      </c>
      <c r="E9" s="244">
        <v>14.37</v>
      </c>
      <c r="F9" s="245"/>
      <c r="G9" s="246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111</v>
      </c>
      <c r="T9" s="230" t="s">
        <v>111</v>
      </c>
      <c r="U9" s="230">
        <v>0</v>
      </c>
      <c r="V9" s="230">
        <f>ROUND(E9*U9,2)</f>
        <v>0</v>
      </c>
      <c r="W9" s="230"/>
      <c r="X9" s="230" t="s">
        <v>156</v>
      </c>
      <c r="Y9" s="210"/>
      <c r="Z9" s="210"/>
      <c r="AA9" s="210"/>
      <c r="AB9" s="210"/>
      <c r="AC9" s="210"/>
      <c r="AD9" s="210"/>
      <c r="AE9" s="210"/>
      <c r="AF9" s="210"/>
      <c r="AG9" s="210" t="s">
        <v>157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">
      <c r="A10" s="227"/>
      <c r="B10" s="228"/>
      <c r="C10" s="252" t="s">
        <v>158</v>
      </c>
      <c r="D10" s="247"/>
      <c r="E10" s="247"/>
      <c r="F10" s="247"/>
      <c r="G10" s="247"/>
      <c r="H10" s="230"/>
      <c r="I10" s="230"/>
      <c r="J10" s="230"/>
      <c r="K10" s="230"/>
      <c r="L10" s="230"/>
      <c r="M10" s="230"/>
      <c r="N10" s="229"/>
      <c r="O10" s="229"/>
      <c r="P10" s="229"/>
      <c r="Q10" s="229"/>
      <c r="R10" s="230"/>
      <c r="S10" s="230"/>
      <c r="T10" s="230"/>
      <c r="U10" s="230"/>
      <c r="V10" s="230"/>
      <c r="W10" s="230"/>
      <c r="X10" s="230"/>
      <c r="Y10" s="210"/>
      <c r="Z10" s="210"/>
      <c r="AA10" s="210"/>
      <c r="AB10" s="210"/>
      <c r="AC10" s="210"/>
      <c r="AD10" s="210"/>
      <c r="AE10" s="210"/>
      <c r="AF10" s="210"/>
      <c r="AG10" s="210" t="s">
        <v>116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">
      <c r="A11" s="227"/>
      <c r="B11" s="228"/>
      <c r="C11" s="253" t="s">
        <v>159</v>
      </c>
      <c r="D11" s="248"/>
      <c r="E11" s="248"/>
      <c r="F11" s="248"/>
      <c r="G11" s="248"/>
      <c r="H11" s="230"/>
      <c r="I11" s="230"/>
      <c r="J11" s="230"/>
      <c r="K11" s="230"/>
      <c r="L11" s="230"/>
      <c r="M11" s="230"/>
      <c r="N11" s="229"/>
      <c r="O11" s="229"/>
      <c r="P11" s="229"/>
      <c r="Q11" s="229"/>
      <c r="R11" s="230"/>
      <c r="S11" s="230"/>
      <c r="T11" s="230"/>
      <c r="U11" s="230"/>
      <c r="V11" s="230"/>
      <c r="W11" s="230"/>
      <c r="X11" s="230"/>
      <c r="Y11" s="210"/>
      <c r="Z11" s="210"/>
      <c r="AA11" s="210"/>
      <c r="AB11" s="210"/>
      <c r="AC11" s="210"/>
      <c r="AD11" s="210"/>
      <c r="AE11" s="210"/>
      <c r="AF11" s="210"/>
      <c r="AG11" s="210" t="s">
        <v>116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2.5" outlineLevel="1" x14ac:dyDescent="0.2">
      <c r="A12" s="227"/>
      <c r="B12" s="228"/>
      <c r="C12" s="253" t="s">
        <v>160</v>
      </c>
      <c r="D12" s="248"/>
      <c r="E12" s="248"/>
      <c r="F12" s="248"/>
      <c r="G12" s="248"/>
      <c r="H12" s="230"/>
      <c r="I12" s="230"/>
      <c r="J12" s="230"/>
      <c r="K12" s="230"/>
      <c r="L12" s="230"/>
      <c r="M12" s="230"/>
      <c r="N12" s="229"/>
      <c r="O12" s="229"/>
      <c r="P12" s="229"/>
      <c r="Q12" s="229"/>
      <c r="R12" s="230"/>
      <c r="S12" s="230"/>
      <c r="T12" s="230"/>
      <c r="U12" s="230"/>
      <c r="V12" s="230"/>
      <c r="W12" s="230"/>
      <c r="X12" s="230"/>
      <c r="Y12" s="210"/>
      <c r="Z12" s="210"/>
      <c r="AA12" s="210"/>
      <c r="AB12" s="210"/>
      <c r="AC12" s="210"/>
      <c r="AD12" s="210"/>
      <c r="AE12" s="210"/>
      <c r="AF12" s="210"/>
      <c r="AG12" s="210" t="s">
        <v>116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49" t="str">
        <f>C12</f>
        <v>- ornice bude sejmuta v tl. 0,10 m, uskladněna na meziskládce a následně zpětně přesunuta a rozprostřena</v>
      </c>
      <c r="BB12" s="210"/>
      <c r="BC12" s="210"/>
      <c r="BD12" s="210"/>
      <c r="BE12" s="210"/>
      <c r="BF12" s="210"/>
      <c r="BG12" s="210"/>
      <c r="BH12" s="210"/>
    </row>
    <row r="13" spans="1:60" ht="22.5" outlineLevel="1" x14ac:dyDescent="0.2">
      <c r="A13" s="227"/>
      <c r="B13" s="228"/>
      <c r="C13" s="263" t="s">
        <v>161</v>
      </c>
      <c r="D13" s="261"/>
      <c r="E13" s="262">
        <v>14.37</v>
      </c>
      <c r="F13" s="230"/>
      <c r="G13" s="230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10"/>
      <c r="Z13" s="210"/>
      <c r="AA13" s="210"/>
      <c r="AB13" s="210"/>
      <c r="AC13" s="210"/>
      <c r="AD13" s="210"/>
      <c r="AE13" s="210"/>
      <c r="AF13" s="210"/>
      <c r="AG13" s="210" t="s">
        <v>162</v>
      </c>
      <c r="AH13" s="210">
        <v>0</v>
      </c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41">
        <v>2</v>
      </c>
      <c r="B14" s="242" t="s">
        <v>163</v>
      </c>
      <c r="C14" s="251" t="s">
        <v>164</v>
      </c>
      <c r="D14" s="243" t="s">
        <v>165</v>
      </c>
      <c r="E14" s="244">
        <v>143.69999999999999</v>
      </c>
      <c r="F14" s="245"/>
      <c r="G14" s="246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2.0000000000000002E-5</v>
      </c>
      <c r="O14" s="229">
        <f>ROUND(E14*N14,2)</f>
        <v>0</v>
      </c>
      <c r="P14" s="229">
        <v>0</v>
      </c>
      <c r="Q14" s="229">
        <f>ROUND(E14*P14,2)</f>
        <v>0</v>
      </c>
      <c r="R14" s="230"/>
      <c r="S14" s="230" t="s">
        <v>111</v>
      </c>
      <c r="T14" s="230" t="s">
        <v>111</v>
      </c>
      <c r="U14" s="230">
        <v>0.05</v>
      </c>
      <c r="V14" s="230">
        <f>ROUND(E14*U14,2)</f>
        <v>7.19</v>
      </c>
      <c r="W14" s="230"/>
      <c r="X14" s="230" t="s">
        <v>123</v>
      </c>
      <c r="Y14" s="210"/>
      <c r="Z14" s="210"/>
      <c r="AA14" s="210"/>
      <c r="AB14" s="210"/>
      <c r="AC14" s="210"/>
      <c r="AD14" s="210"/>
      <c r="AE14" s="210"/>
      <c r="AF14" s="210"/>
      <c r="AG14" s="210" t="s">
        <v>124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27"/>
      <c r="B15" s="228"/>
      <c r="C15" s="252" t="s">
        <v>166</v>
      </c>
      <c r="D15" s="247"/>
      <c r="E15" s="247"/>
      <c r="F15" s="247"/>
      <c r="G15" s="247"/>
      <c r="H15" s="230"/>
      <c r="I15" s="230"/>
      <c r="J15" s="230"/>
      <c r="K15" s="230"/>
      <c r="L15" s="230"/>
      <c r="M15" s="230"/>
      <c r="N15" s="229"/>
      <c r="O15" s="229"/>
      <c r="P15" s="229"/>
      <c r="Q15" s="229"/>
      <c r="R15" s="230"/>
      <c r="S15" s="230"/>
      <c r="T15" s="230"/>
      <c r="U15" s="230"/>
      <c r="V15" s="230"/>
      <c r="W15" s="230"/>
      <c r="X15" s="230"/>
      <c r="Y15" s="210"/>
      <c r="Z15" s="210"/>
      <c r="AA15" s="210"/>
      <c r="AB15" s="210"/>
      <c r="AC15" s="210"/>
      <c r="AD15" s="210"/>
      <c r="AE15" s="210"/>
      <c r="AF15" s="210"/>
      <c r="AG15" s="210" t="s">
        <v>116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">
      <c r="A16" s="241">
        <v>3</v>
      </c>
      <c r="B16" s="242" t="s">
        <v>167</v>
      </c>
      <c r="C16" s="251" t="s">
        <v>168</v>
      </c>
      <c r="D16" s="243" t="s">
        <v>165</v>
      </c>
      <c r="E16" s="244">
        <v>581.29999999999995</v>
      </c>
      <c r="F16" s="245"/>
      <c r="G16" s="246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0.22</v>
      </c>
      <c r="Q16" s="229">
        <f>ROUND(E16*P16,2)</f>
        <v>127.89</v>
      </c>
      <c r="R16" s="230"/>
      <c r="S16" s="230" t="s">
        <v>111</v>
      </c>
      <c r="T16" s="230" t="s">
        <v>111</v>
      </c>
      <c r="U16" s="230">
        <v>7.0499999999999993E-2</v>
      </c>
      <c r="V16" s="230">
        <f>ROUND(E16*U16,2)</f>
        <v>40.98</v>
      </c>
      <c r="W16" s="230"/>
      <c r="X16" s="230" t="s">
        <v>123</v>
      </c>
      <c r="Y16" s="210"/>
      <c r="Z16" s="210"/>
      <c r="AA16" s="210"/>
      <c r="AB16" s="210"/>
      <c r="AC16" s="210"/>
      <c r="AD16" s="210"/>
      <c r="AE16" s="210"/>
      <c r="AF16" s="210"/>
      <c r="AG16" s="210" t="s">
        <v>124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7"/>
      <c r="B17" s="228"/>
      <c r="C17" s="252" t="s">
        <v>169</v>
      </c>
      <c r="D17" s="247"/>
      <c r="E17" s="247"/>
      <c r="F17" s="247"/>
      <c r="G17" s="247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10"/>
      <c r="Z17" s="210"/>
      <c r="AA17" s="210"/>
      <c r="AB17" s="210"/>
      <c r="AC17" s="210"/>
      <c r="AD17" s="210"/>
      <c r="AE17" s="210"/>
      <c r="AF17" s="210"/>
      <c r="AG17" s="210" t="s">
        <v>116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">
      <c r="A18" s="241">
        <v>4</v>
      </c>
      <c r="B18" s="242" t="s">
        <v>170</v>
      </c>
      <c r="C18" s="251" t="s">
        <v>171</v>
      </c>
      <c r="D18" s="243" t="s">
        <v>165</v>
      </c>
      <c r="E18" s="244">
        <v>34.1</v>
      </c>
      <c r="F18" s="245"/>
      <c r="G18" s="246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0</v>
      </c>
      <c r="O18" s="229">
        <f>ROUND(E18*N18,2)</f>
        <v>0</v>
      </c>
      <c r="P18" s="229">
        <v>0.11</v>
      </c>
      <c r="Q18" s="229">
        <f>ROUND(E18*P18,2)</f>
        <v>3.75</v>
      </c>
      <c r="R18" s="230"/>
      <c r="S18" s="230" t="s">
        <v>111</v>
      </c>
      <c r="T18" s="230" t="s">
        <v>111</v>
      </c>
      <c r="U18" s="230">
        <v>0.2</v>
      </c>
      <c r="V18" s="230">
        <f>ROUND(E18*U18,2)</f>
        <v>6.82</v>
      </c>
      <c r="W18" s="230"/>
      <c r="X18" s="230" t="s">
        <v>123</v>
      </c>
      <c r="Y18" s="210"/>
      <c r="Z18" s="210"/>
      <c r="AA18" s="210"/>
      <c r="AB18" s="210"/>
      <c r="AC18" s="210"/>
      <c r="AD18" s="210"/>
      <c r="AE18" s="210"/>
      <c r="AF18" s="210"/>
      <c r="AG18" s="210" t="s">
        <v>124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27"/>
      <c r="B19" s="228"/>
      <c r="C19" s="252" t="s">
        <v>172</v>
      </c>
      <c r="D19" s="247"/>
      <c r="E19" s="247"/>
      <c r="F19" s="247"/>
      <c r="G19" s="247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10"/>
      <c r="Z19" s="210"/>
      <c r="AA19" s="210"/>
      <c r="AB19" s="210"/>
      <c r="AC19" s="210"/>
      <c r="AD19" s="210"/>
      <c r="AE19" s="210"/>
      <c r="AF19" s="210"/>
      <c r="AG19" s="210" t="s">
        <v>116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">
      <c r="A20" s="227"/>
      <c r="B20" s="228"/>
      <c r="C20" s="263" t="s">
        <v>173</v>
      </c>
      <c r="D20" s="261"/>
      <c r="E20" s="262">
        <v>34.1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10"/>
      <c r="Z20" s="210"/>
      <c r="AA20" s="210"/>
      <c r="AB20" s="210"/>
      <c r="AC20" s="210"/>
      <c r="AD20" s="210"/>
      <c r="AE20" s="210"/>
      <c r="AF20" s="210"/>
      <c r="AG20" s="210" t="s">
        <v>162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41">
        <v>5</v>
      </c>
      <c r="B21" s="242" t="s">
        <v>174</v>
      </c>
      <c r="C21" s="251" t="s">
        <v>175</v>
      </c>
      <c r="D21" s="243" t="s">
        <v>165</v>
      </c>
      <c r="E21" s="244">
        <v>9.4</v>
      </c>
      <c r="F21" s="245"/>
      <c r="G21" s="246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0.24</v>
      </c>
      <c r="Q21" s="229">
        <f>ROUND(E21*P21,2)</f>
        <v>2.2599999999999998</v>
      </c>
      <c r="R21" s="230"/>
      <c r="S21" s="230" t="s">
        <v>111</v>
      </c>
      <c r="T21" s="230" t="s">
        <v>111</v>
      </c>
      <c r="U21" s="230">
        <v>0.81</v>
      </c>
      <c r="V21" s="230">
        <f>ROUND(E21*U21,2)</f>
        <v>7.61</v>
      </c>
      <c r="W21" s="230"/>
      <c r="X21" s="230" t="s">
        <v>123</v>
      </c>
      <c r="Y21" s="210"/>
      <c r="Z21" s="210"/>
      <c r="AA21" s="210"/>
      <c r="AB21" s="210"/>
      <c r="AC21" s="210"/>
      <c r="AD21" s="210"/>
      <c r="AE21" s="210"/>
      <c r="AF21" s="210"/>
      <c r="AG21" s="210" t="s">
        <v>124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27"/>
      <c r="B22" s="228"/>
      <c r="C22" s="252" t="s">
        <v>176</v>
      </c>
      <c r="D22" s="247"/>
      <c r="E22" s="247"/>
      <c r="F22" s="247"/>
      <c r="G22" s="247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10"/>
      <c r="Z22" s="210"/>
      <c r="AA22" s="210"/>
      <c r="AB22" s="210"/>
      <c r="AC22" s="210"/>
      <c r="AD22" s="210"/>
      <c r="AE22" s="210"/>
      <c r="AF22" s="210"/>
      <c r="AG22" s="210" t="s">
        <v>116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27"/>
      <c r="B23" s="228"/>
      <c r="C23" s="263" t="s">
        <v>177</v>
      </c>
      <c r="D23" s="261"/>
      <c r="E23" s="262">
        <v>9.4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10"/>
      <c r="Z23" s="210"/>
      <c r="AA23" s="210"/>
      <c r="AB23" s="210"/>
      <c r="AC23" s="210"/>
      <c r="AD23" s="210"/>
      <c r="AE23" s="210"/>
      <c r="AF23" s="210"/>
      <c r="AG23" s="210" t="s">
        <v>162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1">
        <v>6</v>
      </c>
      <c r="B24" s="242" t="s">
        <v>178</v>
      </c>
      <c r="C24" s="251" t="s">
        <v>179</v>
      </c>
      <c r="D24" s="243" t="s">
        <v>165</v>
      </c>
      <c r="E24" s="244">
        <v>146.495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0</v>
      </c>
      <c r="O24" s="229">
        <f>ROUND(E24*N24,2)</f>
        <v>0</v>
      </c>
      <c r="P24" s="229">
        <v>0.22</v>
      </c>
      <c r="Q24" s="229">
        <f>ROUND(E24*P24,2)</f>
        <v>32.229999999999997</v>
      </c>
      <c r="R24" s="230"/>
      <c r="S24" s="230" t="s">
        <v>111</v>
      </c>
      <c r="T24" s="230" t="s">
        <v>111</v>
      </c>
      <c r="U24" s="230">
        <v>0.05</v>
      </c>
      <c r="V24" s="230">
        <f>ROUND(E24*U24,2)</f>
        <v>7.32</v>
      </c>
      <c r="W24" s="230"/>
      <c r="X24" s="230" t="s">
        <v>123</v>
      </c>
      <c r="Y24" s="210"/>
      <c r="Z24" s="210"/>
      <c r="AA24" s="210"/>
      <c r="AB24" s="210"/>
      <c r="AC24" s="210"/>
      <c r="AD24" s="210"/>
      <c r="AE24" s="210"/>
      <c r="AF24" s="210"/>
      <c r="AG24" s="210" t="s">
        <v>124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ht="22.5" outlineLevel="1" x14ac:dyDescent="0.2">
      <c r="A25" s="227"/>
      <c r="B25" s="228"/>
      <c r="C25" s="252" t="s">
        <v>180</v>
      </c>
      <c r="D25" s="247"/>
      <c r="E25" s="247"/>
      <c r="F25" s="247"/>
      <c r="G25" s="247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10"/>
      <c r="Z25" s="210"/>
      <c r="AA25" s="210"/>
      <c r="AB25" s="210"/>
      <c r="AC25" s="210"/>
      <c r="AD25" s="210"/>
      <c r="AE25" s="210"/>
      <c r="AF25" s="210"/>
      <c r="AG25" s="210" t="s">
        <v>116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49" t="str">
        <f>C25</f>
        <v>- odstranění podkladních vrstev stávajících sjezdů rozdílných povrchů pro možnost výškového urovnání v tl. do 100 mm</v>
      </c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27"/>
      <c r="B26" s="228"/>
      <c r="C26" s="253" t="s">
        <v>181</v>
      </c>
      <c r="D26" s="248"/>
      <c r="E26" s="248"/>
      <c r="F26" s="248"/>
      <c r="G26" s="248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10"/>
      <c r="Z26" s="210"/>
      <c r="AA26" s="210"/>
      <c r="AB26" s="210"/>
      <c r="AC26" s="210"/>
      <c r="AD26" s="210"/>
      <c r="AE26" s="210"/>
      <c r="AF26" s="210"/>
      <c r="AG26" s="210" t="s">
        <v>116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27"/>
      <c r="B27" s="228"/>
      <c r="C27" s="253" t="s">
        <v>182</v>
      </c>
      <c r="D27" s="248"/>
      <c r="E27" s="248"/>
      <c r="F27" s="248"/>
      <c r="G27" s="248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10"/>
      <c r="Z27" s="210"/>
      <c r="AA27" s="210"/>
      <c r="AB27" s="210"/>
      <c r="AC27" s="210"/>
      <c r="AD27" s="210"/>
      <c r="AE27" s="210"/>
      <c r="AF27" s="210"/>
      <c r="AG27" s="210" t="s">
        <v>116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27"/>
      <c r="B28" s="228"/>
      <c r="C28" s="263" t="s">
        <v>183</v>
      </c>
      <c r="D28" s="261"/>
      <c r="E28" s="262">
        <v>9.4</v>
      </c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10"/>
      <c r="Z28" s="210"/>
      <c r="AA28" s="210"/>
      <c r="AB28" s="210"/>
      <c r="AC28" s="210"/>
      <c r="AD28" s="210"/>
      <c r="AE28" s="210"/>
      <c r="AF28" s="210"/>
      <c r="AG28" s="210" t="s">
        <v>162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27"/>
      <c r="B29" s="228"/>
      <c r="C29" s="263" t="s">
        <v>184</v>
      </c>
      <c r="D29" s="261"/>
      <c r="E29" s="262">
        <v>34.1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10"/>
      <c r="Z29" s="210"/>
      <c r="AA29" s="210"/>
      <c r="AB29" s="210"/>
      <c r="AC29" s="210"/>
      <c r="AD29" s="210"/>
      <c r="AE29" s="210"/>
      <c r="AF29" s="210"/>
      <c r="AG29" s="210" t="s">
        <v>162</v>
      </c>
      <c r="AH29" s="210">
        <v>0</v>
      </c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27"/>
      <c r="B30" s="228"/>
      <c r="C30" s="263" t="s">
        <v>185</v>
      </c>
      <c r="D30" s="261"/>
      <c r="E30" s="262">
        <v>10.4</v>
      </c>
      <c r="F30" s="230"/>
      <c r="G30" s="230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10"/>
      <c r="Z30" s="210"/>
      <c r="AA30" s="210"/>
      <c r="AB30" s="210"/>
      <c r="AC30" s="210"/>
      <c r="AD30" s="210"/>
      <c r="AE30" s="210"/>
      <c r="AF30" s="210"/>
      <c r="AG30" s="210" t="s">
        <v>162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27"/>
      <c r="B31" s="228"/>
      <c r="C31" s="263" t="s">
        <v>186</v>
      </c>
      <c r="D31" s="261"/>
      <c r="E31" s="262">
        <v>1.4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10"/>
      <c r="Z31" s="210"/>
      <c r="AA31" s="210"/>
      <c r="AB31" s="210"/>
      <c r="AC31" s="210"/>
      <c r="AD31" s="210"/>
      <c r="AE31" s="210"/>
      <c r="AF31" s="210"/>
      <c r="AG31" s="210" t="s">
        <v>162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">
      <c r="A32" s="227"/>
      <c r="B32" s="228"/>
      <c r="C32" s="263" t="s">
        <v>187</v>
      </c>
      <c r="D32" s="261"/>
      <c r="E32" s="262">
        <v>4</v>
      </c>
      <c r="F32" s="230"/>
      <c r="G32" s="230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10"/>
      <c r="Z32" s="210"/>
      <c r="AA32" s="210"/>
      <c r="AB32" s="210"/>
      <c r="AC32" s="210"/>
      <c r="AD32" s="210"/>
      <c r="AE32" s="210"/>
      <c r="AF32" s="210"/>
      <c r="AG32" s="210" t="s">
        <v>162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27"/>
      <c r="B33" s="228"/>
      <c r="C33" s="263" t="s">
        <v>188</v>
      </c>
      <c r="D33" s="261"/>
      <c r="E33" s="262">
        <v>87.194999999999993</v>
      </c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10"/>
      <c r="Z33" s="210"/>
      <c r="AA33" s="210"/>
      <c r="AB33" s="210"/>
      <c r="AC33" s="210"/>
      <c r="AD33" s="210"/>
      <c r="AE33" s="210"/>
      <c r="AF33" s="210"/>
      <c r="AG33" s="210" t="s">
        <v>162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1">
        <v>7</v>
      </c>
      <c r="B34" s="242" t="s">
        <v>189</v>
      </c>
      <c r="C34" s="251" t="s">
        <v>190</v>
      </c>
      <c r="D34" s="243" t="s">
        <v>165</v>
      </c>
      <c r="E34" s="244">
        <v>137.25</v>
      </c>
      <c r="F34" s="245"/>
      <c r="G34" s="246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0.55000000000000004</v>
      </c>
      <c r="Q34" s="229">
        <f>ROUND(E34*P34,2)</f>
        <v>75.489999999999995</v>
      </c>
      <c r="R34" s="230"/>
      <c r="S34" s="230" t="s">
        <v>111</v>
      </c>
      <c r="T34" s="230" t="s">
        <v>111</v>
      </c>
      <c r="U34" s="230">
        <v>9.4500000000000001E-2</v>
      </c>
      <c r="V34" s="230">
        <f>ROUND(E34*U34,2)</f>
        <v>12.97</v>
      </c>
      <c r="W34" s="230"/>
      <c r="X34" s="230" t="s">
        <v>123</v>
      </c>
      <c r="Y34" s="210"/>
      <c r="Z34" s="210"/>
      <c r="AA34" s="210"/>
      <c r="AB34" s="210"/>
      <c r="AC34" s="210"/>
      <c r="AD34" s="210"/>
      <c r="AE34" s="210"/>
      <c r="AF34" s="210"/>
      <c r="AG34" s="210" t="s">
        <v>124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1" x14ac:dyDescent="0.2">
      <c r="A35" s="227"/>
      <c r="B35" s="228"/>
      <c r="C35" s="252" t="s">
        <v>191</v>
      </c>
      <c r="D35" s="247"/>
      <c r="E35" s="247"/>
      <c r="F35" s="247"/>
      <c r="G35" s="247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10"/>
      <c r="Z35" s="210"/>
      <c r="AA35" s="210"/>
      <c r="AB35" s="210"/>
      <c r="AC35" s="210"/>
      <c r="AD35" s="210"/>
      <c r="AE35" s="210"/>
      <c r="AF35" s="210"/>
      <c r="AG35" s="210" t="s">
        <v>116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49" t="str">
        <f>C35</f>
        <v>- odstranění podkladních vrstev pod obrubami pro možnost provedení konstrukcí nových, v tl. do 250 mm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27"/>
      <c r="B36" s="228"/>
      <c r="C36" s="263" t="s">
        <v>192</v>
      </c>
      <c r="D36" s="261"/>
      <c r="E36" s="262">
        <v>137.25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10"/>
      <c r="Z36" s="210"/>
      <c r="AA36" s="210"/>
      <c r="AB36" s="210"/>
      <c r="AC36" s="210"/>
      <c r="AD36" s="210"/>
      <c r="AE36" s="210"/>
      <c r="AF36" s="210"/>
      <c r="AG36" s="210" t="s">
        <v>162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1">
        <v>8</v>
      </c>
      <c r="B37" s="242" t="s">
        <v>193</v>
      </c>
      <c r="C37" s="251" t="s">
        <v>194</v>
      </c>
      <c r="D37" s="243" t="s">
        <v>165</v>
      </c>
      <c r="E37" s="244">
        <v>14.4</v>
      </c>
      <c r="F37" s="245"/>
      <c r="G37" s="246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0</v>
      </c>
      <c r="O37" s="229">
        <f>ROUND(E37*N37,2)</f>
        <v>0</v>
      </c>
      <c r="P37" s="229">
        <v>0.13800000000000001</v>
      </c>
      <c r="Q37" s="229">
        <f>ROUND(E37*P37,2)</f>
        <v>1.99</v>
      </c>
      <c r="R37" s="230"/>
      <c r="S37" s="230" t="s">
        <v>111</v>
      </c>
      <c r="T37" s="230" t="s">
        <v>111</v>
      </c>
      <c r="U37" s="230">
        <v>0.16</v>
      </c>
      <c r="V37" s="230">
        <f>ROUND(E37*U37,2)</f>
        <v>2.2999999999999998</v>
      </c>
      <c r="W37" s="230"/>
      <c r="X37" s="230" t="s">
        <v>123</v>
      </c>
      <c r="Y37" s="210"/>
      <c r="Z37" s="210"/>
      <c r="AA37" s="210"/>
      <c r="AB37" s="210"/>
      <c r="AC37" s="210"/>
      <c r="AD37" s="210"/>
      <c r="AE37" s="210"/>
      <c r="AF37" s="210"/>
      <c r="AG37" s="210" t="s">
        <v>124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27"/>
      <c r="B38" s="228"/>
      <c r="C38" s="252" t="s">
        <v>195</v>
      </c>
      <c r="D38" s="247"/>
      <c r="E38" s="247"/>
      <c r="F38" s="247"/>
      <c r="G38" s="247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10"/>
      <c r="Z38" s="210"/>
      <c r="AA38" s="210"/>
      <c r="AB38" s="210"/>
      <c r="AC38" s="210"/>
      <c r="AD38" s="210"/>
      <c r="AE38" s="210"/>
      <c r="AF38" s="210"/>
      <c r="AG38" s="210" t="s">
        <v>116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27"/>
      <c r="B39" s="228"/>
      <c r="C39" s="263" t="s">
        <v>196</v>
      </c>
      <c r="D39" s="261"/>
      <c r="E39" s="262">
        <v>10.4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10"/>
      <c r="Z39" s="210"/>
      <c r="AA39" s="210"/>
      <c r="AB39" s="210"/>
      <c r="AC39" s="210"/>
      <c r="AD39" s="210"/>
      <c r="AE39" s="210"/>
      <c r="AF39" s="210"/>
      <c r="AG39" s="210" t="s">
        <v>162</v>
      </c>
      <c r="AH39" s="210">
        <v>0</v>
      </c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27"/>
      <c r="B40" s="228"/>
      <c r="C40" s="263" t="s">
        <v>197</v>
      </c>
      <c r="D40" s="261"/>
      <c r="E40" s="262">
        <v>4</v>
      </c>
      <c r="F40" s="230"/>
      <c r="G40" s="230"/>
      <c r="H40" s="230"/>
      <c r="I40" s="230"/>
      <c r="J40" s="230"/>
      <c r="K40" s="230"/>
      <c r="L40" s="230"/>
      <c r="M40" s="230"/>
      <c r="N40" s="229"/>
      <c r="O40" s="229"/>
      <c r="P40" s="229"/>
      <c r="Q40" s="229"/>
      <c r="R40" s="230"/>
      <c r="S40" s="230"/>
      <c r="T40" s="230"/>
      <c r="U40" s="230"/>
      <c r="V40" s="230"/>
      <c r="W40" s="230"/>
      <c r="X40" s="230"/>
      <c r="Y40" s="210"/>
      <c r="Z40" s="210"/>
      <c r="AA40" s="210"/>
      <c r="AB40" s="210"/>
      <c r="AC40" s="210"/>
      <c r="AD40" s="210"/>
      <c r="AE40" s="210"/>
      <c r="AF40" s="210"/>
      <c r="AG40" s="210" t="s">
        <v>162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1">
        <v>9</v>
      </c>
      <c r="B41" s="242" t="s">
        <v>198</v>
      </c>
      <c r="C41" s="251" t="s">
        <v>199</v>
      </c>
      <c r="D41" s="243" t="s">
        <v>165</v>
      </c>
      <c r="E41" s="244">
        <v>1.4</v>
      </c>
      <c r="F41" s="245"/>
      <c r="G41" s="246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0</v>
      </c>
      <c r="O41" s="229">
        <f>ROUND(E41*N41,2)</f>
        <v>0</v>
      </c>
      <c r="P41" s="229">
        <v>0.22500000000000001</v>
      </c>
      <c r="Q41" s="229">
        <f>ROUND(E41*P41,2)</f>
        <v>0.32</v>
      </c>
      <c r="R41" s="230"/>
      <c r="S41" s="230" t="s">
        <v>111</v>
      </c>
      <c r="T41" s="230" t="s">
        <v>111</v>
      </c>
      <c r="U41" s="230">
        <v>0.14000000000000001</v>
      </c>
      <c r="V41" s="230">
        <f>ROUND(E41*U41,2)</f>
        <v>0.2</v>
      </c>
      <c r="W41" s="230"/>
      <c r="X41" s="230" t="s">
        <v>123</v>
      </c>
      <c r="Y41" s="210"/>
      <c r="Z41" s="210"/>
      <c r="AA41" s="210"/>
      <c r="AB41" s="210"/>
      <c r="AC41" s="210"/>
      <c r="AD41" s="210"/>
      <c r="AE41" s="210"/>
      <c r="AF41" s="210"/>
      <c r="AG41" s="210" t="s">
        <v>124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7"/>
      <c r="B42" s="228"/>
      <c r="C42" s="252" t="s">
        <v>200</v>
      </c>
      <c r="D42" s="247"/>
      <c r="E42" s="247"/>
      <c r="F42" s="247"/>
      <c r="G42" s="247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10"/>
      <c r="Z42" s="210"/>
      <c r="AA42" s="210"/>
      <c r="AB42" s="210"/>
      <c r="AC42" s="210"/>
      <c r="AD42" s="210"/>
      <c r="AE42" s="210"/>
      <c r="AF42" s="210"/>
      <c r="AG42" s="210" t="s">
        <v>116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">
      <c r="A43" s="227"/>
      <c r="B43" s="228"/>
      <c r="C43" s="263" t="s">
        <v>201</v>
      </c>
      <c r="D43" s="261"/>
      <c r="E43" s="262">
        <v>1.4</v>
      </c>
      <c r="F43" s="230"/>
      <c r="G43" s="23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10"/>
      <c r="Z43" s="210"/>
      <c r="AA43" s="210"/>
      <c r="AB43" s="210"/>
      <c r="AC43" s="210"/>
      <c r="AD43" s="210"/>
      <c r="AE43" s="210"/>
      <c r="AF43" s="210"/>
      <c r="AG43" s="210" t="s">
        <v>162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1">
        <v>10</v>
      </c>
      <c r="B44" s="242" t="s">
        <v>202</v>
      </c>
      <c r="C44" s="251" t="s">
        <v>203</v>
      </c>
      <c r="D44" s="243" t="s">
        <v>165</v>
      </c>
      <c r="E44" s="244">
        <v>5.4</v>
      </c>
      <c r="F44" s="245"/>
      <c r="G44" s="246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0</v>
      </c>
      <c r="O44" s="229">
        <f>ROUND(E44*N44,2)</f>
        <v>0</v>
      </c>
      <c r="P44" s="229">
        <v>0</v>
      </c>
      <c r="Q44" s="229">
        <f>ROUND(E44*P44,2)</f>
        <v>0</v>
      </c>
      <c r="R44" s="230"/>
      <c r="S44" s="230" t="s">
        <v>111</v>
      </c>
      <c r="T44" s="230" t="s">
        <v>111</v>
      </c>
      <c r="U44" s="230">
        <v>0.12</v>
      </c>
      <c r="V44" s="230">
        <f>ROUND(E44*U44,2)</f>
        <v>0.65</v>
      </c>
      <c r="W44" s="230"/>
      <c r="X44" s="230" t="s">
        <v>123</v>
      </c>
      <c r="Y44" s="210"/>
      <c r="Z44" s="210"/>
      <c r="AA44" s="210"/>
      <c r="AB44" s="210"/>
      <c r="AC44" s="210"/>
      <c r="AD44" s="210"/>
      <c r="AE44" s="210"/>
      <c r="AF44" s="210"/>
      <c r="AG44" s="210" t="s">
        <v>124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27"/>
      <c r="B45" s="228"/>
      <c r="C45" s="252" t="s">
        <v>204</v>
      </c>
      <c r="D45" s="247"/>
      <c r="E45" s="247"/>
      <c r="F45" s="247"/>
      <c r="G45" s="247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10"/>
      <c r="Z45" s="210"/>
      <c r="AA45" s="210"/>
      <c r="AB45" s="210"/>
      <c r="AC45" s="210"/>
      <c r="AD45" s="210"/>
      <c r="AE45" s="210"/>
      <c r="AF45" s="210"/>
      <c r="AG45" s="210" t="s">
        <v>116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27"/>
      <c r="B46" s="228"/>
      <c r="C46" s="263" t="s">
        <v>205</v>
      </c>
      <c r="D46" s="261"/>
      <c r="E46" s="262">
        <v>1.4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10"/>
      <c r="Z46" s="210"/>
      <c r="AA46" s="210"/>
      <c r="AB46" s="210"/>
      <c r="AC46" s="210"/>
      <c r="AD46" s="210"/>
      <c r="AE46" s="210"/>
      <c r="AF46" s="210"/>
      <c r="AG46" s="210" t="s">
        <v>162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7"/>
      <c r="B47" s="228"/>
      <c r="C47" s="263" t="s">
        <v>206</v>
      </c>
      <c r="D47" s="261"/>
      <c r="E47" s="262">
        <v>4</v>
      </c>
      <c r="F47" s="230"/>
      <c r="G47" s="230"/>
      <c r="H47" s="230"/>
      <c r="I47" s="230"/>
      <c r="J47" s="230"/>
      <c r="K47" s="230"/>
      <c r="L47" s="230"/>
      <c r="M47" s="230"/>
      <c r="N47" s="229"/>
      <c r="O47" s="229"/>
      <c r="P47" s="229"/>
      <c r="Q47" s="229"/>
      <c r="R47" s="230"/>
      <c r="S47" s="230"/>
      <c r="T47" s="230"/>
      <c r="U47" s="230"/>
      <c r="V47" s="230"/>
      <c r="W47" s="230"/>
      <c r="X47" s="230"/>
      <c r="Y47" s="210"/>
      <c r="Z47" s="210"/>
      <c r="AA47" s="210"/>
      <c r="AB47" s="210"/>
      <c r="AC47" s="210"/>
      <c r="AD47" s="210"/>
      <c r="AE47" s="210"/>
      <c r="AF47" s="210"/>
      <c r="AG47" s="210" t="s">
        <v>162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41">
        <v>11</v>
      </c>
      <c r="B48" s="242" t="s">
        <v>207</v>
      </c>
      <c r="C48" s="251" t="s">
        <v>208</v>
      </c>
      <c r="D48" s="243" t="s">
        <v>209</v>
      </c>
      <c r="E48" s="244">
        <v>4</v>
      </c>
      <c r="F48" s="245"/>
      <c r="G48" s="246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9">
        <v>0</v>
      </c>
      <c r="O48" s="229">
        <f>ROUND(E48*N48,2)</f>
        <v>0</v>
      </c>
      <c r="P48" s="229">
        <v>0</v>
      </c>
      <c r="Q48" s="229">
        <f>ROUND(E48*P48,2)</f>
        <v>0</v>
      </c>
      <c r="R48" s="230"/>
      <c r="S48" s="230" t="s">
        <v>111</v>
      </c>
      <c r="T48" s="230" t="s">
        <v>111</v>
      </c>
      <c r="U48" s="230">
        <v>0.21</v>
      </c>
      <c r="V48" s="230">
        <f>ROUND(E48*U48,2)</f>
        <v>0.84</v>
      </c>
      <c r="W48" s="230"/>
      <c r="X48" s="230" t="s">
        <v>123</v>
      </c>
      <c r="Y48" s="210"/>
      <c r="Z48" s="210"/>
      <c r="AA48" s="210"/>
      <c r="AB48" s="210"/>
      <c r="AC48" s="210"/>
      <c r="AD48" s="210"/>
      <c r="AE48" s="210"/>
      <c r="AF48" s="210"/>
      <c r="AG48" s="210" t="s">
        <v>124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7"/>
      <c r="B49" s="228"/>
      <c r="C49" s="252" t="s">
        <v>210</v>
      </c>
      <c r="D49" s="247"/>
      <c r="E49" s="247"/>
      <c r="F49" s="247"/>
      <c r="G49" s="247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10"/>
      <c r="Z49" s="210"/>
      <c r="AA49" s="210"/>
      <c r="AB49" s="210"/>
      <c r="AC49" s="210"/>
      <c r="AD49" s="210"/>
      <c r="AE49" s="210"/>
      <c r="AF49" s="210"/>
      <c r="AG49" s="210" t="s">
        <v>116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">
      <c r="A50" s="241">
        <v>12</v>
      </c>
      <c r="B50" s="242" t="s">
        <v>211</v>
      </c>
      <c r="C50" s="251" t="s">
        <v>212</v>
      </c>
      <c r="D50" s="243" t="s">
        <v>209</v>
      </c>
      <c r="E50" s="244">
        <v>183</v>
      </c>
      <c r="F50" s="245"/>
      <c r="G50" s="246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0</v>
      </c>
      <c r="O50" s="229">
        <f>ROUND(E50*N50,2)</f>
        <v>0</v>
      </c>
      <c r="P50" s="229">
        <v>0.27</v>
      </c>
      <c r="Q50" s="229">
        <f>ROUND(E50*P50,2)</f>
        <v>49.41</v>
      </c>
      <c r="R50" s="230"/>
      <c r="S50" s="230" t="s">
        <v>111</v>
      </c>
      <c r="T50" s="230" t="s">
        <v>111</v>
      </c>
      <c r="U50" s="230">
        <v>0.12</v>
      </c>
      <c r="V50" s="230">
        <f>ROUND(E50*U50,2)</f>
        <v>21.96</v>
      </c>
      <c r="W50" s="230"/>
      <c r="X50" s="230" t="s">
        <v>123</v>
      </c>
      <c r="Y50" s="210"/>
      <c r="Z50" s="210"/>
      <c r="AA50" s="210"/>
      <c r="AB50" s="210"/>
      <c r="AC50" s="210"/>
      <c r="AD50" s="210"/>
      <c r="AE50" s="210"/>
      <c r="AF50" s="210"/>
      <c r="AG50" s="210" t="s">
        <v>124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27"/>
      <c r="B51" s="228"/>
      <c r="C51" s="252" t="s">
        <v>213</v>
      </c>
      <c r="D51" s="247"/>
      <c r="E51" s="247"/>
      <c r="F51" s="247"/>
      <c r="G51" s="247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10"/>
      <c r="Z51" s="210"/>
      <c r="AA51" s="210"/>
      <c r="AB51" s="210"/>
      <c r="AC51" s="210"/>
      <c r="AD51" s="210"/>
      <c r="AE51" s="210"/>
      <c r="AF51" s="210"/>
      <c r="AG51" s="210" t="s">
        <v>116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">
      <c r="A52" s="227"/>
      <c r="B52" s="228"/>
      <c r="C52" s="263" t="s">
        <v>214</v>
      </c>
      <c r="D52" s="261"/>
      <c r="E52" s="262">
        <v>183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10"/>
      <c r="Z52" s="210"/>
      <c r="AA52" s="210"/>
      <c r="AB52" s="210"/>
      <c r="AC52" s="210"/>
      <c r="AD52" s="210"/>
      <c r="AE52" s="210"/>
      <c r="AF52" s="210"/>
      <c r="AG52" s="210" t="s">
        <v>162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41">
        <v>13</v>
      </c>
      <c r="B53" s="242" t="s">
        <v>215</v>
      </c>
      <c r="C53" s="251" t="s">
        <v>216</v>
      </c>
      <c r="D53" s="243" t="s">
        <v>209</v>
      </c>
      <c r="E53" s="244">
        <v>23</v>
      </c>
      <c r="F53" s="245"/>
      <c r="G53" s="246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9">
        <v>0</v>
      </c>
      <c r="O53" s="229">
        <f>ROUND(E53*N53,2)</f>
        <v>0</v>
      </c>
      <c r="P53" s="229">
        <v>0.22</v>
      </c>
      <c r="Q53" s="229">
        <f>ROUND(E53*P53,2)</f>
        <v>5.0599999999999996</v>
      </c>
      <c r="R53" s="230"/>
      <c r="S53" s="230" t="s">
        <v>111</v>
      </c>
      <c r="T53" s="230" t="s">
        <v>111</v>
      </c>
      <c r="U53" s="230">
        <v>0.14000000000000001</v>
      </c>
      <c r="V53" s="230">
        <f>ROUND(E53*U53,2)</f>
        <v>3.22</v>
      </c>
      <c r="W53" s="230"/>
      <c r="X53" s="230" t="s">
        <v>123</v>
      </c>
      <c r="Y53" s="210"/>
      <c r="Z53" s="210"/>
      <c r="AA53" s="210"/>
      <c r="AB53" s="210"/>
      <c r="AC53" s="210"/>
      <c r="AD53" s="210"/>
      <c r="AE53" s="210"/>
      <c r="AF53" s="210"/>
      <c r="AG53" s="210" t="s">
        <v>124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7"/>
      <c r="B54" s="228"/>
      <c r="C54" s="252" t="s">
        <v>217</v>
      </c>
      <c r="D54" s="247"/>
      <c r="E54" s="247"/>
      <c r="F54" s="247"/>
      <c r="G54" s="247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10"/>
      <c r="Z54" s="210"/>
      <c r="AA54" s="210"/>
      <c r="AB54" s="210"/>
      <c r="AC54" s="210"/>
      <c r="AD54" s="210"/>
      <c r="AE54" s="210"/>
      <c r="AF54" s="210"/>
      <c r="AG54" s="210" t="s">
        <v>116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">
      <c r="A55" s="227"/>
      <c r="B55" s="228"/>
      <c r="C55" s="263" t="s">
        <v>218</v>
      </c>
      <c r="D55" s="261"/>
      <c r="E55" s="262">
        <v>23</v>
      </c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10"/>
      <c r="Z55" s="210"/>
      <c r="AA55" s="210"/>
      <c r="AB55" s="210"/>
      <c r="AC55" s="210"/>
      <c r="AD55" s="210"/>
      <c r="AE55" s="210"/>
      <c r="AF55" s="210"/>
      <c r="AG55" s="210" t="s">
        <v>162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41">
        <v>14</v>
      </c>
      <c r="B56" s="242" t="s">
        <v>219</v>
      </c>
      <c r="C56" s="251" t="s">
        <v>220</v>
      </c>
      <c r="D56" s="243" t="s">
        <v>155</v>
      </c>
      <c r="E56" s="244">
        <v>15.87</v>
      </c>
      <c r="F56" s="245"/>
      <c r="G56" s="246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9">
        <v>0</v>
      </c>
      <c r="O56" s="229">
        <f>ROUND(E56*N56,2)</f>
        <v>0</v>
      </c>
      <c r="P56" s="229">
        <v>0</v>
      </c>
      <c r="Q56" s="229">
        <f>ROUND(E56*P56,2)</f>
        <v>0</v>
      </c>
      <c r="R56" s="230"/>
      <c r="S56" s="230" t="s">
        <v>111</v>
      </c>
      <c r="T56" s="230" t="s">
        <v>111</v>
      </c>
      <c r="U56" s="230">
        <v>0.22</v>
      </c>
      <c r="V56" s="230">
        <f>ROUND(E56*U56,2)</f>
        <v>3.49</v>
      </c>
      <c r="W56" s="230"/>
      <c r="X56" s="230" t="s">
        <v>123</v>
      </c>
      <c r="Y56" s="210"/>
      <c r="Z56" s="210"/>
      <c r="AA56" s="210"/>
      <c r="AB56" s="210"/>
      <c r="AC56" s="210"/>
      <c r="AD56" s="210"/>
      <c r="AE56" s="210"/>
      <c r="AF56" s="210"/>
      <c r="AG56" s="210" t="s">
        <v>124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27"/>
      <c r="B57" s="228"/>
      <c r="C57" s="252" t="s">
        <v>221</v>
      </c>
      <c r="D57" s="247"/>
      <c r="E57" s="247"/>
      <c r="F57" s="247"/>
      <c r="G57" s="247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10"/>
      <c r="Z57" s="210"/>
      <c r="AA57" s="210"/>
      <c r="AB57" s="210"/>
      <c r="AC57" s="210"/>
      <c r="AD57" s="210"/>
      <c r="AE57" s="210"/>
      <c r="AF57" s="210"/>
      <c r="AG57" s="210" t="s">
        <v>116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">
      <c r="A58" s="227"/>
      <c r="B58" s="228"/>
      <c r="C58" s="263" t="s">
        <v>222</v>
      </c>
      <c r="D58" s="261"/>
      <c r="E58" s="262">
        <v>13.725</v>
      </c>
      <c r="F58" s="230"/>
      <c r="G58" s="230"/>
      <c r="H58" s="230"/>
      <c r="I58" s="230"/>
      <c r="J58" s="230"/>
      <c r="K58" s="230"/>
      <c r="L58" s="230"/>
      <c r="M58" s="230"/>
      <c r="N58" s="229"/>
      <c r="O58" s="229"/>
      <c r="P58" s="229"/>
      <c r="Q58" s="229"/>
      <c r="R58" s="230"/>
      <c r="S58" s="230"/>
      <c r="T58" s="230"/>
      <c r="U58" s="230"/>
      <c r="V58" s="230"/>
      <c r="W58" s="230"/>
      <c r="X58" s="230"/>
      <c r="Y58" s="210"/>
      <c r="Z58" s="210"/>
      <c r="AA58" s="210"/>
      <c r="AB58" s="210"/>
      <c r="AC58" s="210"/>
      <c r="AD58" s="210"/>
      <c r="AE58" s="210"/>
      <c r="AF58" s="210"/>
      <c r="AG58" s="210" t="s">
        <v>162</v>
      </c>
      <c r="AH58" s="210">
        <v>0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ht="22.5" outlineLevel="1" x14ac:dyDescent="0.2">
      <c r="A59" s="227"/>
      <c r="B59" s="228"/>
      <c r="C59" s="263" t="s">
        <v>223</v>
      </c>
      <c r="D59" s="261"/>
      <c r="E59" s="262">
        <v>1.7250000000000001</v>
      </c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10"/>
      <c r="Z59" s="210"/>
      <c r="AA59" s="210"/>
      <c r="AB59" s="210"/>
      <c r="AC59" s="210"/>
      <c r="AD59" s="210"/>
      <c r="AE59" s="210"/>
      <c r="AF59" s="210"/>
      <c r="AG59" s="210" t="s">
        <v>162</v>
      </c>
      <c r="AH59" s="210">
        <v>0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">
      <c r="A60" s="227"/>
      <c r="B60" s="228"/>
      <c r="C60" s="263" t="s">
        <v>224</v>
      </c>
      <c r="D60" s="261"/>
      <c r="E60" s="262">
        <v>0.42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10"/>
      <c r="Z60" s="210"/>
      <c r="AA60" s="210"/>
      <c r="AB60" s="210"/>
      <c r="AC60" s="210"/>
      <c r="AD60" s="210"/>
      <c r="AE60" s="210"/>
      <c r="AF60" s="210"/>
      <c r="AG60" s="210" t="s">
        <v>162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ht="22.5" outlineLevel="1" x14ac:dyDescent="0.2">
      <c r="A61" s="241">
        <v>15</v>
      </c>
      <c r="B61" s="242" t="s">
        <v>225</v>
      </c>
      <c r="C61" s="251" t="s">
        <v>226</v>
      </c>
      <c r="D61" s="243" t="s">
        <v>227</v>
      </c>
      <c r="E61" s="244">
        <v>15.487500000000001</v>
      </c>
      <c r="F61" s="245"/>
      <c r="G61" s="246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9">
        <v>0</v>
      </c>
      <c r="O61" s="229">
        <f>ROUND(E61*N61,2)</f>
        <v>0</v>
      </c>
      <c r="P61" s="229">
        <v>0</v>
      </c>
      <c r="Q61" s="229">
        <f>ROUND(E61*P61,2)</f>
        <v>0</v>
      </c>
      <c r="R61" s="230"/>
      <c r="S61" s="230" t="s">
        <v>111</v>
      </c>
      <c r="T61" s="230" t="s">
        <v>228</v>
      </c>
      <c r="U61" s="230">
        <v>0</v>
      </c>
      <c r="V61" s="230">
        <f>ROUND(E61*U61,2)</f>
        <v>0</v>
      </c>
      <c r="W61" s="230"/>
      <c r="X61" s="230" t="s">
        <v>156</v>
      </c>
      <c r="Y61" s="210"/>
      <c r="Z61" s="210"/>
      <c r="AA61" s="210"/>
      <c r="AB61" s="210"/>
      <c r="AC61" s="210"/>
      <c r="AD61" s="210"/>
      <c r="AE61" s="210"/>
      <c r="AF61" s="210"/>
      <c r="AG61" s="210" t="s">
        <v>157</v>
      </c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">
      <c r="A62" s="227"/>
      <c r="B62" s="228"/>
      <c r="C62" s="252" t="s">
        <v>229</v>
      </c>
      <c r="D62" s="247"/>
      <c r="E62" s="247"/>
      <c r="F62" s="247"/>
      <c r="G62" s="247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10"/>
      <c r="Z62" s="210"/>
      <c r="AA62" s="210"/>
      <c r="AB62" s="210"/>
      <c r="AC62" s="210"/>
      <c r="AD62" s="210"/>
      <c r="AE62" s="210"/>
      <c r="AF62" s="210"/>
      <c r="AG62" s="210" t="s">
        <v>116</v>
      </c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">
      <c r="A63" s="227"/>
      <c r="B63" s="228"/>
      <c r="C63" s="263" t="s">
        <v>230</v>
      </c>
      <c r="D63" s="261"/>
      <c r="E63" s="262">
        <v>13.762499999999999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10"/>
      <c r="Z63" s="210"/>
      <c r="AA63" s="210"/>
      <c r="AB63" s="210"/>
      <c r="AC63" s="210"/>
      <c r="AD63" s="210"/>
      <c r="AE63" s="210"/>
      <c r="AF63" s="210"/>
      <c r="AG63" s="210" t="s">
        <v>162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ht="22.5" outlineLevel="1" x14ac:dyDescent="0.2">
      <c r="A64" s="227"/>
      <c r="B64" s="228"/>
      <c r="C64" s="263" t="s">
        <v>231</v>
      </c>
      <c r="D64" s="261"/>
      <c r="E64" s="262">
        <v>1.7250000000000001</v>
      </c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10"/>
      <c r="Z64" s="210"/>
      <c r="AA64" s="210"/>
      <c r="AB64" s="210"/>
      <c r="AC64" s="210"/>
      <c r="AD64" s="210"/>
      <c r="AE64" s="210"/>
      <c r="AF64" s="210"/>
      <c r="AG64" s="210" t="s">
        <v>162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x14ac:dyDescent="0.2">
      <c r="A65" s="234" t="s">
        <v>106</v>
      </c>
      <c r="B65" s="235" t="s">
        <v>67</v>
      </c>
      <c r="C65" s="250" t="s">
        <v>50</v>
      </c>
      <c r="D65" s="236"/>
      <c r="E65" s="237"/>
      <c r="F65" s="238"/>
      <c r="G65" s="239">
        <f>SUMIF(AG66:AG110,"&lt;&gt;NOR",G66:G110)</f>
        <v>0</v>
      </c>
      <c r="H65" s="233"/>
      <c r="I65" s="233">
        <f>SUM(I66:I110)</f>
        <v>0</v>
      </c>
      <c r="J65" s="233"/>
      <c r="K65" s="233">
        <f>SUM(K66:K110)</f>
        <v>0</v>
      </c>
      <c r="L65" s="233"/>
      <c r="M65" s="233">
        <f>SUM(M66:M110)</f>
        <v>0</v>
      </c>
      <c r="N65" s="232"/>
      <c r="O65" s="232">
        <f>SUM(O66:O110)</f>
        <v>262.39</v>
      </c>
      <c r="P65" s="232"/>
      <c r="Q65" s="232">
        <f>SUM(Q66:Q110)</f>
        <v>0</v>
      </c>
      <c r="R65" s="233"/>
      <c r="S65" s="233"/>
      <c r="T65" s="233"/>
      <c r="U65" s="233"/>
      <c r="V65" s="233">
        <f>SUM(V66:V110)</f>
        <v>56.030000000000008</v>
      </c>
      <c r="W65" s="233"/>
      <c r="X65" s="233"/>
      <c r="AG65" t="s">
        <v>107</v>
      </c>
    </row>
    <row r="66" spans="1:60" ht="22.5" outlineLevel="1" x14ac:dyDescent="0.2">
      <c r="A66" s="241">
        <v>16</v>
      </c>
      <c r="B66" s="242" t="s">
        <v>232</v>
      </c>
      <c r="C66" s="251" t="s">
        <v>233</v>
      </c>
      <c r="D66" s="243" t="s">
        <v>165</v>
      </c>
      <c r="E66" s="244">
        <v>284.12</v>
      </c>
      <c r="F66" s="245"/>
      <c r="G66" s="246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0.28799999999999998</v>
      </c>
      <c r="O66" s="229">
        <f>ROUND(E66*N66,2)</f>
        <v>81.83</v>
      </c>
      <c r="P66" s="229">
        <v>0</v>
      </c>
      <c r="Q66" s="229">
        <f>ROUND(E66*P66,2)</f>
        <v>0</v>
      </c>
      <c r="R66" s="230"/>
      <c r="S66" s="230" t="s">
        <v>111</v>
      </c>
      <c r="T66" s="230" t="s">
        <v>111</v>
      </c>
      <c r="U66" s="230">
        <v>0.02</v>
      </c>
      <c r="V66" s="230">
        <f>ROUND(E66*U66,2)</f>
        <v>5.68</v>
      </c>
      <c r="W66" s="230"/>
      <c r="X66" s="230" t="s">
        <v>123</v>
      </c>
      <c r="Y66" s="210"/>
      <c r="Z66" s="210"/>
      <c r="AA66" s="210"/>
      <c r="AB66" s="210"/>
      <c r="AC66" s="210"/>
      <c r="AD66" s="210"/>
      <c r="AE66" s="210"/>
      <c r="AF66" s="210"/>
      <c r="AG66" s="210" t="s">
        <v>124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22.5" outlineLevel="1" x14ac:dyDescent="0.2">
      <c r="A67" s="227"/>
      <c r="B67" s="228"/>
      <c r="C67" s="252" t="s">
        <v>234</v>
      </c>
      <c r="D67" s="247"/>
      <c r="E67" s="247"/>
      <c r="F67" s="247"/>
      <c r="G67" s="247"/>
      <c r="H67" s="230"/>
      <c r="I67" s="230"/>
      <c r="J67" s="230"/>
      <c r="K67" s="230"/>
      <c r="L67" s="230"/>
      <c r="M67" s="230"/>
      <c r="N67" s="229"/>
      <c r="O67" s="229"/>
      <c r="P67" s="229"/>
      <c r="Q67" s="229"/>
      <c r="R67" s="230"/>
      <c r="S67" s="230"/>
      <c r="T67" s="230"/>
      <c r="U67" s="230"/>
      <c r="V67" s="230"/>
      <c r="W67" s="230"/>
      <c r="X67" s="230"/>
      <c r="Y67" s="210"/>
      <c r="Z67" s="210"/>
      <c r="AA67" s="210"/>
      <c r="AB67" s="210"/>
      <c r="AC67" s="210"/>
      <c r="AD67" s="210"/>
      <c r="AE67" s="210"/>
      <c r="AF67" s="210"/>
      <c r="AG67" s="210" t="s">
        <v>116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49" t="str">
        <f>C67</f>
        <v>- podkladní vrstva sjezdů, vstupů, chodníku - nový materiál pro případné výškové urovnání, ŠD 0/32 tl. 100 mm</v>
      </c>
      <c r="BB67" s="210"/>
      <c r="BC67" s="210"/>
      <c r="BD67" s="210"/>
      <c r="BE67" s="210"/>
      <c r="BF67" s="210"/>
      <c r="BG67" s="210"/>
      <c r="BH67" s="210"/>
    </row>
    <row r="68" spans="1:60" outlineLevel="1" x14ac:dyDescent="0.2">
      <c r="A68" s="227"/>
      <c r="B68" s="228"/>
      <c r="C68" s="253" t="s">
        <v>235</v>
      </c>
      <c r="D68" s="248"/>
      <c r="E68" s="248"/>
      <c r="F68" s="248"/>
      <c r="G68" s="248"/>
      <c r="H68" s="230"/>
      <c r="I68" s="230"/>
      <c r="J68" s="230"/>
      <c r="K68" s="230"/>
      <c r="L68" s="230"/>
      <c r="M68" s="230"/>
      <c r="N68" s="229"/>
      <c r="O68" s="229"/>
      <c r="P68" s="229"/>
      <c r="Q68" s="229"/>
      <c r="R68" s="230"/>
      <c r="S68" s="230"/>
      <c r="T68" s="230"/>
      <c r="U68" s="230"/>
      <c r="V68" s="230"/>
      <c r="W68" s="230"/>
      <c r="X68" s="230"/>
      <c r="Y68" s="210"/>
      <c r="Z68" s="210"/>
      <c r="AA68" s="210"/>
      <c r="AB68" s="210"/>
      <c r="AC68" s="210"/>
      <c r="AD68" s="210"/>
      <c r="AE68" s="210"/>
      <c r="AF68" s="210"/>
      <c r="AG68" s="210" t="s">
        <v>116</v>
      </c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27"/>
      <c r="B69" s="228"/>
      <c r="C69" s="253" t="s">
        <v>182</v>
      </c>
      <c r="D69" s="248"/>
      <c r="E69" s="248"/>
      <c r="F69" s="248"/>
      <c r="G69" s="248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10"/>
      <c r="Z69" s="210"/>
      <c r="AA69" s="210"/>
      <c r="AB69" s="210"/>
      <c r="AC69" s="210"/>
      <c r="AD69" s="210"/>
      <c r="AE69" s="210"/>
      <c r="AF69" s="210"/>
      <c r="AG69" s="210" t="s">
        <v>116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">
      <c r="A70" s="227"/>
      <c r="B70" s="228"/>
      <c r="C70" s="263" t="s">
        <v>183</v>
      </c>
      <c r="D70" s="261"/>
      <c r="E70" s="262">
        <v>9.4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10"/>
      <c r="Z70" s="210"/>
      <c r="AA70" s="210"/>
      <c r="AB70" s="210"/>
      <c r="AC70" s="210"/>
      <c r="AD70" s="210"/>
      <c r="AE70" s="210"/>
      <c r="AF70" s="210"/>
      <c r="AG70" s="210" t="s">
        <v>162</v>
      </c>
      <c r="AH70" s="210">
        <v>0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">
      <c r="A71" s="227"/>
      <c r="B71" s="228"/>
      <c r="C71" s="263" t="s">
        <v>184</v>
      </c>
      <c r="D71" s="261"/>
      <c r="E71" s="262">
        <v>34.1</v>
      </c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10"/>
      <c r="Z71" s="210"/>
      <c r="AA71" s="210"/>
      <c r="AB71" s="210"/>
      <c r="AC71" s="210"/>
      <c r="AD71" s="210"/>
      <c r="AE71" s="210"/>
      <c r="AF71" s="210"/>
      <c r="AG71" s="210" t="s">
        <v>162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27"/>
      <c r="B72" s="228"/>
      <c r="C72" s="263" t="s">
        <v>185</v>
      </c>
      <c r="D72" s="261"/>
      <c r="E72" s="262">
        <v>10.4</v>
      </c>
      <c r="F72" s="230"/>
      <c r="G72" s="23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10"/>
      <c r="Z72" s="210"/>
      <c r="AA72" s="210"/>
      <c r="AB72" s="210"/>
      <c r="AC72" s="210"/>
      <c r="AD72" s="210"/>
      <c r="AE72" s="210"/>
      <c r="AF72" s="210"/>
      <c r="AG72" s="210" t="s">
        <v>162</v>
      </c>
      <c r="AH72" s="210">
        <v>0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">
      <c r="A73" s="227"/>
      <c r="B73" s="228"/>
      <c r="C73" s="263" t="s">
        <v>186</v>
      </c>
      <c r="D73" s="261"/>
      <c r="E73" s="262">
        <v>1.4</v>
      </c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10"/>
      <c r="Z73" s="210"/>
      <c r="AA73" s="210"/>
      <c r="AB73" s="210"/>
      <c r="AC73" s="210"/>
      <c r="AD73" s="210"/>
      <c r="AE73" s="210"/>
      <c r="AF73" s="210"/>
      <c r="AG73" s="210" t="s">
        <v>162</v>
      </c>
      <c r="AH73" s="210">
        <v>0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27"/>
      <c r="B74" s="228"/>
      <c r="C74" s="263" t="s">
        <v>187</v>
      </c>
      <c r="D74" s="261"/>
      <c r="E74" s="262">
        <v>4</v>
      </c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10"/>
      <c r="Z74" s="210"/>
      <c r="AA74" s="210"/>
      <c r="AB74" s="210"/>
      <c r="AC74" s="210"/>
      <c r="AD74" s="210"/>
      <c r="AE74" s="210"/>
      <c r="AF74" s="210"/>
      <c r="AG74" s="210" t="s">
        <v>162</v>
      </c>
      <c r="AH74" s="210">
        <v>0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">
      <c r="A75" s="227"/>
      <c r="B75" s="228"/>
      <c r="C75" s="263" t="s">
        <v>236</v>
      </c>
      <c r="D75" s="261"/>
      <c r="E75" s="262">
        <v>87.194999999999993</v>
      </c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10"/>
      <c r="Z75" s="210"/>
      <c r="AA75" s="210"/>
      <c r="AB75" s="210"/>
      <c r="AC75" s="210"/>
      <c r="AD75" s="210"/>
      <c r="AE75" s="210"/>
      <c r="AF75" s="210"/>
      <c r="AG75" s="210" t="s">
        <v>162</v>
      </c>
      <c r="AH75" s="210">
        <v>0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">
      <c r="A76" s="227"/>
      <c r="B76" s="228"/>
      <c r="C76" s="263" t="s">
        <v>237</v>
      </c>
      <c r="D76" s="261"/>
      <c r="E76" s="262">
        <v>137.625</v>
      </c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10"/>
      <c r="Z76" s="210"/>
      <c r="AA76" s="210"/>
      <c r="AB76" s="210"/>
      <c r="AC76" s="210"/>
      <c r="AD76" s="210"/>
      <c r="AE76" s="210"/>
      <c r="AF76" s="210"/>
      <c r="AG76" s="210" t="s">
        <v>162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ht="22.5" outlineLevel="1" x14ac:dyDescent="0.2">
      <c r="A77" s="241">
        <v>17</v>
      </c>
      <c r="B77" s="242" t="s">
        <v>238</v>
      </c>
      <c r="C77" s="251" t="s">
        <v>239</v>
      </c>
      <c r="D77" s="243" t="s">
        <v>165</v>
      </c>
      <c r="E77" s="244">
        <v>64.224999999999994</v>
      </c>
      <c r="F77" s="245"/>
      <c r="G77" s="246">
        <f>ROUND(E77*F77,2)</f>
        <v>0</v>
      </c>
      <c r="H77" s="231"/>
      <c r="I77" s="230">
        <f>ROUND(E77*H77,2)</f>
        <v>0</v>
      </c>
      <c r="J77" s="231"/>
      <c r="K77" s="230">
        <f>ROUND(E77*J77,2)</f>
        <v>0</v>
      </c>
      <c r="L77" s="230">
        <v>21</v>
      </c>
      <c r="M77" s="230">
        <f>G77*(1+L77/100)</f>
        <v>0</v>
      </c>
      <c r="N77" s="229">
        <v>0.378</v>
      </c>
      <c r="O77" s="229">
        <f>ROUND(E77*N77,2)</f>
        <v>24.28</v>
      </c>
      <c r="P77" s="229">
        <v>0</v>
      </c>
      <c r="Q77" s="229">
        <f>ROUND(E77*P77,2)</f>
        <v>0</v>
      </c>
      <c r="R77" s="230"/>
      <c r="S77" s="230" t="s">
        <v>111</v>
      </c>
      <c r="T77" s="230" t="s">
        <v>111</v>
      </c>
      <c r="U77" s="230">
        <v>0.03</v>
      </c>
      <c r="V77" s="230">
        <f>ROUND(E77*U77,2)</f>
        <v>1.93</v>
      </c>
      <c r="W77" s="230"/>
      <c r="X77" s="230" t="s">
        <v>123</v>
      </c>
      <c r="Y77" s="210"/>
      <c r="Z77" s="210"/>
      <c r="AA77" s="210"/>
      <c r="AB77" s="210"/>
      <c r="AC77" s="210"/>
      <c r="AD77" s="210"/>
      <c r="AE77" s="210"/>
      <c r="AF77" s="210"/>
      <c r="AG77" s="210" t="s">
        <v>124</v>
      </c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27"/>
      <c r="B78" s="228"/>
      <c r="C78" s="252" t="s">
        <v>240</v>
      </c>
      <c r="D78" s="247"/>
      <c r="E78" s="247"/>
      <c r="F78" s="247"/>
      <c r="G78" s="247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10"/>
      <c r="Z78" s="210"/>
      <c r="AA78" s="210"/>
      <c r="AB78" s="210"/>
      <c r="AC78" s="210"/>
      <c r="AD78" s="210"/>
      <c r="AE78" s="210"/>
      <c r="AF78" s="210"/>
      <c r="AG78" s="210" t="s">
        <v>116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">
      <c r="A79" s="227"/>
      <c r="B79" s="228"/>
      <c r="C79" s="263" t="s">
        <v>241</v>
      </c>
      <c r="D79" s="261"/>
      <c r="E79" s="262">
        <v>64.224999999999994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10"/>
      <c r="Z79" s="210"/>
      <c r="AA79" s="210"/>
      <c r="AB79" s="210"/>
      <c r="AC79" s="210"/>
      <c r="AD79" s="210"/>
      <c r="AE79" s="210"/>
      <c r="AF79" s="210"/>
      <c r="AG79" s="210" t="s">
        <v>162</v>
      </c>
      <c r="AH79" s="210">
        <v>0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ht="22.5" outlineLevel="1" x14ac:dyDescent="0.2">
      <c r="A80" s="241">
        <v>18</v>
      </c>
      <c r="B80" s="242" t="s">
        <v>242</v>
      </c>
      <c r="C80" s="251" t="s">
        <v>243</v>
      </c>
      <c r="D80" s="243" t="s">
        <v>165</v>
      </c>
      <c r="E80" s="244">
        <v>2.9925000000000002</v>
      </c>
      <c r="F80" s="245"/>
      <c r="G80" s="246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9">
        <v>0.13150000000000001</v>
      </c>
      <c r="O80" s="229">
        <f>ROUND(E80*N80,2)</f>
        <v>0.39</v>
      </c>
      <c r="P80" s="229">
        <v>0</v>
      </c>
      <c r="Q80" s="229">
        <f>ROUND(E80*P80,2)</f>
        <v>0</v>
      </c>
      <c r="R80" s="230" t="s">
        <v>244</v>
      </c>
      <c r="S80" s="230" t="s">
        <v>111</v>
      </c>
      <c r="T80" s="230" t="s">
        <v>111</v>
      </c>
      <c r="U80" s="230">
        <v>0</v>
      </c>
      <c r="V80" s="230">
        <f>ROUND(E80*U80,2)</f>
        <v>0</v>
      </c>
      <c r="W80" s="230"/>
      <c r="X80" s="230" t="s">
        <v>245</v>
      </c>
      <c r="Y80" s="210"/>
      <c r="Z80" s="210"/>
      <c r="AA80" s="210"/>
      <c r="AB80" s="210"/>
      <c r="AC80" s="210"/>
      <c r="AD80" s="210"/>
      <c r="AE80" s="210"/>
      <c r="AF80" s="210"/>
      <c r="AG80" s="210" t="s">
        <v>246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ht="22.5" outlineLevel="1" x14ac:dyDescent="0.2">
      <c r="A81" s="227"/>
      <c r="B81" s="228"/>
      <c r="C81" s="252" t="s">
        <v>247</v>
      </c>
      <c r="D81" s="247"/>
      <c r="E81" s="247"/>
      <c r="F81" s="247"/>
      <c r="G81" s="247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10"/>
      <c r="Z81" s="210"/>
      <c r="AA81" s="210"/>
      <c r="AB81" s="210"/>
      <c r="AC81" s="210"/>
      <c r="AD81" s="210"/>
      <c r="AE81" s="210"/>
      <c r="AF81" s="210"/>
      <c r="AG81" s="210" t="s">
        <v>116</v>
      </c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49" t="str">
        <f>C81</f>
        <v>- povrch chodníku, materiál pro provádění úprav pro osoby se sníženou schopností pohybu a orientace, varovný pás š. 0,40m, signální pás š=0,80 m, ztratné 5%</v>
      </c>
      <c r="BB81" s="210"/>
      <c r="BC81" s="210"/>
      <c r="BD81" s="210"/>
      <c r="BE81" s="210"/>
      <c r="BF81" s="210"/>
      <c r="BG81" s="210"/>
      <c r="BH81" s="210"/>
    </row>
    <row r="82" spans="1:60" outlineLevel="1" x14ac:dyDescent="0.2">
      <c r="A82" s="227"/>
      <c r="B82" s="228"/>
      <c r="C82" s="263" t="s">
        <v>248</v>
      </c>
      <c r="D82" s="261"/>
      <c r="E82" s="262">
        <v>2.9925000000000002</v>
      </c>
      <c r="F82" s="230"/>
      <c r="G82" s="230"/>
      <c r="H82" s="230"/>
      <c r="I82" s="230"/>
      <c r="J82" s="230"/>
      <c r="K82" s="230"/>
      <c r="L82" s="230"/>
      <c r="M82" s="230"/>
      <c r="N82" s="229"/>
      <c r="O82" s="229"/>
      <c r="P82" s="229"/>
      <c r="Q82" s="229"/>
      <c r="R82" s="230"/>
      <c r="S82" s="230"/>
      <c r="T82" s="230"/>
      <c r="U82" s="230"/>
      <c r="V82" s="230"/>
      <c r="W82" s="230"/>
      <c r="X82" s="230"/>
      <c r="Y82" s="210"/>
      <c r="Z82" s="210"/>
      <c r="AA82" s="210"/>
      <c r="AB82" s="210"/>
      <c r="AC82" s="210"/>
      <c r="AD82" s="210"/>
      <c r="AE82" s="210"/>
      <c r="AF82" s="210"/>
      <c r="AG82" s="210" t="s">
        <v>162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41">
        <v>19</v>
      </c>
      <c r="B83" s="242" t="s">
        <v>249</v>
      </c>
      <c r="C83" s="251" t="s">
        <v>250</v>
      </c>
      <c r="D83" s="243" t="s">
        <v>165</v>
      </c>
      <c r="E83" s="244">
        <v>3.7275</v>
      </c>
      <c r="F83" s="245"/>
      <c r="G83" s="246">
        <f>ROUND(E83*F83,2)</f>
        <v>0</v>
      </c>
      <c r="H83" s="231"/>
      <c r="I83" s="230">
        <f>ROUND(E83*H83,2)</f>
        <v>0</v>
      </c>
      <c r="J83" s="231"/>
      <c r="K83" s="230">
        <f>ROUND(E83*J83,2)</f>
        <v>0</v>
      </c>
      <c r="L83" s="230">
        <v>21</v>
      </c>
      <c r="M83" s="230">
        <f>G83*(1+L83/100)</f>
        <v>0</v>
      </c>
      <c r="N83" s="229">
        <v>0.129</v>
      </c>
      <c r="O83" s="229">
        <f>ROUND(E83*N83,2)</f>
        <v>0.48</v>
      </c>
      <c r="P83" s="229">
        <v>0</v>
      </c>
      <c r="Q83" s="229">
        <f>ROUND(E83*P83,2)</f>
        <v>0</v>
      </c>
      <c r="R83" s="230" t="s">
        <v>244</v>
      </c>
      <c r="S83" s="230" t="s">
        <v>111</v>
      </c>
      <c r="T83" s="230" t="s">
        <v>111</v>
      </c>
      <c r="U83" s="230">
        <v>0</v>
      </c>
      <c r="V83" s="230">
        <f>ROUND(E83*U83,2)</f>
        <v>0</v>
      </c>
      <c r="W83" s="230"/>
      <c r="X83" s="230" t="s">
        <v>245</v>
      </c>
      <c r="Y83" s="210"/>
      <c r="Z83" s="210"/>
      <c r="AA83" s="210"/>
      <c r="AB83" s="210"/>
      <c r="AC83" s="210"/>
      <c r="AD83" s="210"/>
      <c r="AE83" s="210"/>
      <c r="AF83" s="210"/>
      <c r="AG83" s="210" t="s">
        <v>246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">
      <c r="A84" s="227"/>
      <c r="B84" s="228"/>
      <c r="C84" s="252" t="s">
        <v>251</v>
      </c>
      <c r="D84" s="247"/>
      <c r="E84" s="247"/>
      <c r="F84" s="247"/>
      <c r="G84" s="247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10"/>
      <c r="Z84" s="210"/>
      <c r="AA84" s="210"/>
      <c r="AB84" s="210"/>
      <c r="AC84" s="210"/>
      <c r="AD84" s="210"/>
      <c r="AE84" s="210"/>
      <c r="AF84" s="210"/>
      <c r="AG84" s="210" t="s">
        <v>116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27"/>
      <c r="B85" s="228"/>
      <c r="C85" s="263" t="s">
        <v>252</v>
      </c>
      <c r="D85" s="261"/>
      <c r="E85" s="262">
        <v>3.7275</v>
      </c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10"/>
      <c r="Z85" s="210"/>
      <c r="AA85" s="210"/>
      <c r="AB85" s="210"/>
      <c r="AC85" s="210"/>
      <c r="AD85" s="210"/>
      <c r="AE85" s="210"/>
      <c r="AF85" s="210"/>
      <c r="AG85" s="210" t="s">
        <v>162</v>
      </c>
      <c r="AH85" s="210">
        <v>0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">
      <c r="A86" s="241">
        <v>20</v>
      </c>
      <c r="B86" s="242" t="s">
        <v>253</v>
      </c>
      <c r="C86" s="251" t="s">
        <v>254</v>
      </c>
      <c r="D86" s="243" t="s">
        <v>165</v>
      </c>
      <c r="E86" s="244">
        <v>7.8</v>
      </c>
      <c r="F86" s="245"/>
      <c r="G86" s="246">
        <f>ROUND(E86*F86,2)</f>
        <v>0</v>
      </c>
      <c r="H86" s="231"/>
      <c r="I86" s="230">
        <f>ROUND(E86*H86,2)</f>
        <v>0</v>
      </c>
      <c r="J86" s="231"/>
      <c r="K86" s="230">
        <f>ROUND(E86*J86,2)</f>
        <v>0</v>
      </c>
      <c r="L86" s="230">
        <v>21</v>
      </c>
      <c r="M86" s="230">
        <f>G86*(1+L86/100)</f>
        <v>0</v>
      </c>
      <c r="N86" s="229">
        <v>7.3899999999999993E-2</v>
      </c>
      <c r="O86" s="229">
        <f>ROUND(E86*N86,2)</f>
        <v>0.57999999999999996</v>
      </c>
      <c r="P86" s="229">
        <v>0</v>
      </c>
      <c r="Q86" s="229">
        <f>ROUND(E86*P86,2)</f>
        <v>0</v>
      </c>
      <c r="R86" s="230"/>
      <c r="S86" s="230" t="s">
        <v>111</v>
      </c>
      <c r="T86" s="230" t="s">
        <v>111</v>
      </c>
      <c r="U86" s="230">
        <v>0.45</v>
      </c>
      <c r="V86" s="230">
        <f>ROUND(E86*U86,2)</f>
        <v>3.51</v>
      </c>
      <c r="W86" s="230"/>
      <c r="X86" s="230" t="s">
        <v>123</v>
      </c>
      <c r="Y86" s="210"/>
      <c r="Z86" s="210"/>
      <c r="AA86" s="210"/>
      <c r="AB86" s="210"/>
      <c r="AC86" s="210"/>
      <c r="AD86" s="210"/>
      <c r="AE86" s="210"/>
      <c r="AF86" s="210"/>
      <c r="AG86" s="210" t="s">
        <v>124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">
      <c r="A87" s="227"/>
      <c r="B87" s="228"/>
      <c r="C87" s="252" t="s">
        <v>255</v>
      </c>
      <c r="D87" s="247"/>
      <c r="E87" s="247"/>
      <c r="F87" s="247"/>
      <c r="G87" s="247"/>
      <c r="H87" s="230"/>
      <c r="I87" s="230"/>
      <c r="J87" s="230"/>
      <c r="K87" s="230"/>
      <c r="L87" s="230"/>
      <c r="M87" s="230"/>
      <c r="N87" s="229"/>
      <c r="O87" s="229"/>
      <c r="P87" s="229"/>
      <c r="Q87" s="229"/>
      <c r="R87" s="230"/>
      <c r="S87" s="230"/>
      <c r="T87" s="230"/>
      <c r="U87" s="230"/>
      <c r="V87" s="230"/>
      <c r="W87" s="230"/>
      <c r="X87" s="230"/>
      <c r="Y87" s="210"/>
      <c r="Z87" s="210"/>
      <c r="AA87" s="210"/>
      <c r="AB87" s="210"/>
      <c r="AC87" s="210"/>
      <c r="AD87" s="210"/>
      <c r="AE87" s="210"/>
      <c r="AF87" s="210"/>
      <c r="AG87" s="210" t="s">
        <v>116</v>
      </c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">
      <c r="A88" s="227"/>
      <c r="B88" s="228"/>
      <c r="C88" s="263" t="s">
        <v>256</v>
      </c>
      <c r="D88" s="261"/>
      <c r="E88" s="262">
        <v>3.55</v>
      </c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10"/>
      <c r="Z88" s="210"/>
      <c r="AA88" s="210"/>
      <c r="AB88" s="210"/>
      <c r="AC88" s="210"/>
      <c r="AD88" s="210"/>
      <c r="AE88" s="210"/>
      <c r="AF88" s="210"/>
      <c r="AG88" s="210" t="s">
        <v>162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27"/>
      <c r="B89" s="228"/>
      <c r="C89" s="263" t="s">
        <v>257</v>
      </c>
      <c r="D89" s="261"/>
      <c r="E89" s="262">
        <v>2.85</v>
      </c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10"/>
      <c r="Z89" s="210"/>
      <c r="AA89" s="210"/>
      <c r="AB89" s="210"/>
      <c r="AC89" s="210"/>
      <c r="AD89" s="210"/>
      <c r="AE89" s="210"/>
      <c r="AF89" s="210"/>
      <c r="AG89" s="210" t="s">
        <v>162</v>
      </c>
      <c r="AH89" s="210">
        <v>0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">
      <c r="A90" s="227"/>
      <c r="B90" s="228"/>
      <c r="C90" s="263" t="s">
        <v>258</v>
      </c>
      <c r="D90" s="261"/>
      <c r="E90" s="262">
        <v>1.4</v>
      </c>
      <c r="F90" s="230"/>
      <c r="G90" s="230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10"/>
      <c r="Z90" s="210"/>
      <c r="AA90" s="210"/>
      <c r="AB90" s="210"/>
      <c r="AC90" s="210"/>
      <c r="AD90" s="210"/>
      <c r="AE90" s="210"/>
      <c r="AF90" s="210"/>
      <c r="AG90" s="210" t="s">
        <v>162</v>
      </c>
      <c r="AH90" s="210">
        <v>0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41">
        <v>21</v>
      </c>
      <c r="B91" s="242" t="s">
        <v>259</v>
      </c>
      <c r="C91" s="251" t="s">
        <v>260</v>
      </c>
      <c r="D91" s="243" t="s">
        <v>165</v>
      </c>
      <c r="E91" s="244">
        <v>4</v>
      </c>
      <c r="F91" s="245"/>
      <c r="G91" s="246">
        <f>ROUND(E91*F91,2)</f>
        <v>0</v>
      </c>
      <c r="H91" s="231"/>
      <c r="I91" s="230">
        <f>ROUND(E91*H91,2)</f>
        <v>0</v>
      </c>
      <c r="J91" s="231"/>
      <c r="K91" s="230">
        <f>ROUND(E91*J91,2)</f>
        <v>0</v>
      </c>
      <c r="L91" s="230">
        <v>21</v>
      </c>
      <c r="M91" s="230">
        <f>G91*(1+L91/100)</f>
        <v>0</v>
      </c>
      <c r="N91" s="229">
        <v>3.15E-2</v>
      </c>
      <c r="O91" s="229">
        <f>ROUND(E91*N91,2)</f>
        <v>0.13</v>
      </c>
      <c r="P91" s="229">
        <v>0</v>
      </c>
      <c r="Q91" s="229">
        <f>ROUND(E91*P91,2)</f>
        <v>0</v>
      </c>
      <c r="R91" s="230"/>
      <c r="S91" s="230" t="s">
        <v>111</v>
      </c>
      <c r="T91" s="230" t="s">
        <v>111</v>
      </c>
      <c r="U91" s="230">
        <v>0.62</v>
      </c>
      <c r="V91" s="230">
        <f>ROUND(E91*U91,2)</f>
        <v>2.48</v>
      </c>
      <c r="W91" s="230"/>
      <c r="X91" s="230" t="s">
        <v>123</v>
      </c>
      <c r="Y91" s="210"/>
      <c r="Z91" s="210"/>
      <c r="AA91" s="210"/>
      <c r="AB91" s="210"/>
      <c r="AC91" s="210"/>
      <c r="AD91" s="210"/>
      <c r="AE91" s="210"/>
      <c r="AF91" s="210"/>
      <c r="AG91" s="210" t="s">
        <v>124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1" x14ac:dyDescent="0.2">
      <c r="A92" s="227"/>
      <c r="B92" s="228"/>
      <c r="C92" s="252" t="s">
        <v>261</v>
      </c>
      <c r="D92" s="247"/>
      <c r="E92" s="247"/>
      <c r="F92" s="247"/>
      <c r="G92" s="247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10"/>
      <c r="Z92" s="210"/>
      <c r="AA92" s="210"/>
      <c r="AB92" s="210"/>
      <c r="AC92" s="210"/>
      <c r="AD92" s="210"/>
      <c r="AE92" s="210"/>
      <c r="AF92" s="210"/>
      <c r="AG92" s="210" t="s">
        <v>116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">
      <c r="A93" s="227"/>
      <c r="B93" s="228"/>
      <c r="C93" s="263" t="s">
        <v>262</v>
      </c>
      <c r="D93" s="261"/>
      <c r="E93" s="262">
        <v>4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10"/>
      <c r="Z93" s="210"/>
      <c r="AA93" s="210"/>
      <c r="AB93" s="210"/>
      <c r="AC93" s="210"/>
      <c r="AD93" s="210"/>
      <c r="AE93" s="210"/>
      <c r="AF93" s="210"/>
      <c r="AG93" s="210" t="s">
        <v>162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">
      <c r="A94" s="241">
        <v>22</v>
      </c>
      <c r="B94" s="242" t="s">
        <v>263</v>
      </c>
      <c r="C94" s="251" t="s">
        <v>264</v>
      </c>
      <c r="D94" s="243" t="s">
        <v>165</v>
      </c>
      <c r="E94" s="244">
        <v>586.29999999999995</v>
      </c>
      <c r="F94" s="245"/>
      <c r="G94" s="246">
        <f>ROUND(E94*F94,2)</f>
        <v>0</v>
      </c>
      <c r="H94" s="231"/>
      <c r="I94" s="230">
        <f>ROUND(E94*H94,2)</f>
        <v>0</v>
      </c>
      <c r="J94" s="231"/>
      <c r="K94" s="230">
        <f>ROUND(E94*J94,2)</f>
        <v>0</v>
      </c>
      <c r="L94" s="230">
        <v>21</v>
      </c>
      <c r="M94" s="230">
        <f>G94*(1+L94/100)</f>
        <v>0</v>
      </c>
      <c r="N94" s="229">
        <v>5.6100000000000004E-3</v>
      </c>
      <c r="O94" s="229">
        <f>ROUND(E94*N94,2)</f>
        <v>3.29</v>
      </c>
      <c r="P94" s="229">
        <v>0</v>
      </c>
      <c r="Q94" s="229">
        <f>ROUND(E94*P94,2)</f>
        <v>0</v>
      </c>
      <c r="R94" s="230"/>
      <c r="S94" s="230" t="s">
        <v>111</v>
      </c>
      <c r="T94" s="230" t="s">
        <v>111</v>
      </c>
      <c r="U94" s="230">
        <v>4.0000000000000001E-3</v>
      </c>
      <c r="V94" s="230">
        <f>ROUND(E94*U94,2)</f>
        <v>2.35</v>
      </c>
      <c r="W94" s="230"/>
      <c r="X94" s="230" t="s">
        <v>123</v>
      </c>
      <c r="Y94" s="210"/>
      <c r="Z94" s="210"/>
      <c r="AA94" s="210"/>
      <c r="AB94" s="210"/>
      <c r="AC94" s="210"/>
      <c r="AD94" s="210"/>
      <c r="AE94" s="210"/>
      <c r="AF94" s="210"/>
      <c r="AG94" s="210" t="s">
        <v>124</v>
      </c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27"/>
      <c r="B95" s="228"/>
      <c r="C95" s="252" t="s">
        <v>265</v>
      </c>
      <c r="D95" s="247"/>
      <c r="E95" s="247"/>
      <c r="F95" s="247"/>
      <c r="G95" s="247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10"/>
      <c r="Z95" s="210"/>
      <c r="AA95" s="210"/>
      <c r="AB95" s="210"/>
      <c r="AC95" s="210"/>
      <c r="AD95" s="210"/>
      <c r="AE95" s="210"/>
      <c r="AF95" s="210"/>
      <c r="AG95" s="210" t="s">
        <v>116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">
      <c r="A96" s="227"/>
      <c r="B96" s="228"/>
      <c r="C96" s="263" t="s">
        <v>266</v>
      </c>
      <c r="D96" s="261"/>
      <c r="E96" s="262">
        <v>586.29999999999995</v>
      </c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10"/>
      <c r="Z96" s="210"/>
      <c r="AA96" s="210"/>
      <c r="AB96" s="210"/>
      <c r="AC96" s="210"/>
      <c r="AD96" s="210"/>
      <c r="AE96" s="210"/>
      <c r="AF96" s="210"/>
      <c r="AG96" s="210" t="s">
        <v>162</v>
      </c>
      <c r="AH96" s="210">
        <v>0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">
      <c r="A97" s="241">
        <v>23</v>
      </c>
      <c r="B97" s="242" t="s">
        <v>267</v>
      </c>
      <c r="C97" s="251" t="s">
        <v>268</v>
      </c>
      <c r="D97" s="243" t="s">
        <v>269</v>
      </c>
      <c r="E97" s="244">
        <v>73.287499999999994</v>
      </c>
      <c r="F97" s="245"/>
      <c r="G97" s="246">
        <f>ROUND(E97*F97,2)</f>
        <v>0</v>
      </c>
      <c r="H97" s="231"/>
      <c r="I97" s="230">
        <f>ROUND(E97*H97,2)</f>
        <v>0</v>
      </c>
      <c r="J97" s="231"/>
      <c r="K97" s="230">
        <f>ROUND(E97*J97,2)</f>
        <v>0</v>
      </c>
      <c r="L97" s="230">
        <v>21</v>
      </c>
      <c r="M97" s="230">
        <f>G97*(1+L97/100)</f>
        <v>0</v>
      </c>
      <c r="N97" s="229">
        <v>1</v>
      </c>
      <c r="O97" s="229">
        <f>ROUND(E97*N97,2)</f>
        <v>73.290000000000006</v>
      </c>
      <c r="P97" s="229">
        <v>0</v>
      </c>
      <c r="Q97" s="229">
        <f>ROUND(E97*P97,2)</f>
        <v>0</v>
      </c>
      <c r="R97" s="230"/>
      <c r="S97" s="230" t="s">
        <v>111</v>
      </c>
      <c r="T97" s="230" t="s">
        <v>111</v>
      </c>
      <c r="U97" s="230">
        <v>0.23</v>
      </c>
      <c r="V97" s="230">
        <f>ROUND(E97*U97,2)</f>
        <v>16.86</v>
      </c>
      <c r="W97" s="230"/>
      <c r="X97" s="230" t="s">
        <v>123</v>
      </c>
      <c r="Y97" s="210"/>
      <c r="Z97" s="210"/>
      <c r="AA97" s="210"/>
      <c r="AB97" s="210"/>
      <c r="AC97" s="210"/>
      <c r="AD97" s="210"/>
      <c r="AE97" s="210"/>
      <c r="AF97" s="210"/>
      <c r="AG97" s="210" t="s">
        <v>124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">
      <c r="A98" s="227"/>
      <c r="B98" s="228"/>
      <c r="C98" s="252" t="s">
        <v>270</v>
      </c>
      <c r="D98" s="247"/>
      <c r="E98" s="247"/>
      <c r="F98" s="247"/>
      <c r="G98" s="247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10"/>
      <c r="Z98" s="210"/>
      <c r="AA98" s="210"/>
      <c r="AB98" s="210"/>
      <c r="AC98" s="210"/>
      <c r="AD98" s="210"/>
      <c r="AE98" s="210"/>
      <c r="AF98" s="210"/>
      <c r="AG98" s="210" t="s">
        <v>116</v>
      </c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">
      <c r="A99" s="227"/>
      <c r="B99" s="228"/>
      <c r="C99" s="263" t="s">
        <v>271</v>
      </c>
      <c r="D99" s="261"/>
      <c r="E99" s="262">
        <v>73.287499999999994</v>
      </c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10"/>
      <c r="Z99" s="210"/>
      <c r="AA99" s="210"/>
      <c r="AB99" s="210"/>
      <c r="AC99" s="210"/>
      <c r="AD99" s="210"/>
      <c r="AE99" s="210"/>
      <c r="AF99" s="210"/>
      <c r="AG99" s="210" t="s">
        <v>162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41">
        <v>24</v>
      </c>
      <c r="B100" s="242" t="s">
        <v>272</v>
      </c>
      <c r="C100" s="251" t="s">
        <v>273</v>
      </c>
      <c r="D100" s="243" t="s">
        <v>165</v>
      </c>
      <c r="E100" s="244">
        <v>586.29999999999995</v>
      </c>
      <c r="F100" s="245"/>
      <c r="G100" s="246">
        <f>ROUND(E100*F100,2)</f>
        <v>0</v>
      </c>
      <c r="H100" s="231"/>
      <c r="I100" s="230">
        <f>ROUND(E100*H100,2)</f>
        <v>0</v>
      </c>
      <c r="J100" s="231"/>
      <c r="K100" s="230">
        <f>ROUND(E100*J100,2)</f>
        <v>0</v>
      </c>
      <c r="L100" s="230">
        <v>21</v>
      </c>
      <c r="M100" s="230">
        <f>G100*(1+L100/100)</f>
        <v>0</v>
      </c>
      <c r="N100" s="229">
        <v>5.0000000000000001E-4</v>
      </c>
      <c r="O100" s="229">
        <f>ROUND(E100*N100,2)</f>
        <v>0.28999999999999998</v>
      </c>
      <c r="P100" s="229">
        <v>0</v>
      </c>
      <c r="Q100" s="229">
        <f>ROUND(E100*P100,2)</f>
        <v>0</v>
      </c>
      <c r="R100" s="230"/>
      <c r="S100" s="230" t="s">
        <v>111</v>
      </c>
      <c r="T100" s="230" t="s">
        <v>111</v>
      </c>
      <c r="U100" s="230">
        <v>2E-3</v>
      </c>
      <c r="V100" s="230">
        <f>ROUND(E100*U100,2)</f>
        <v>1.17</v>
      </c>
      <c r="W100" s="230"/>
      <c r="X100" s="230" t="s">
        <v>123</v>
      </c>
      <c r="Y100" s="210"/>
      <c r="Z100" s="210"/>
      <c r="AA100" s="210"/>
      <c r="AB100" s="210"/>
      <c r="AC100" s="210"/>
      <c r="AD100" s="210"/>
      <c r="AE100" s="210"/>
      <c r="AF100" s="210"/>
      <c r="AG100" s="210" t="s">
        <v>124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">
      <c r="A101" s="227"/>
      <c r="B101" s="228"/>
      <c r="C101" s="252" t="s">
        <v>274</v>
      </c>
      <c r="D101" s="247"/>
      <c r="E101" s="247"/>
      <c r="F101" s="247"/>
      <c r="G101" s="247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10"/>
      <c r="Z101" s="210"/>
      <c r="AA101" s="210"/>
      <c r="AB101" s="210"/>
      <c r="AC101" s="210"/>
      <c r="AD101" s="210"/>
      <c r="AE101" s="210"/>
      <c r="AF101" s="210"/>
      <c r="AG101" s="210" t="s">
        <v>116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">
      <c r="A102" s="227"/>
      <c r="B102" s="228"/>
      <c r="C102" s="263" t="s">
        <v>275</v>
      </c>
      <c r="D102" s="261"/>
      <c r="E102" s="262">
        <v>586.29999999999995</v>
      </c>
      <c r="F102" s="230"/>
      <c r="G102" s="230"/>
      <c r="H102" s="230"/>
      <c r="I102" s="230"/>
      <c r="J102" s="230"/>
      <c r="K102" s="230"/>
      <c r="L102" s="230"/>
      <c r="M102" s="230"/>
      <c r="N102" s="229"/>
      <c r="O102" s="229"/>
      <c r="P102" s="229"/>
      <c r="Q102" s="229"/>
      <c r="R102" s="230"/>
      <c r="S102" s="230"/>
      <c r="T102" s="230"/>
      <c r="U102" s="230"/>
      <c r="V102" s="230"/>
      <c r="W102" s="230"/>
      <c r="X102" s="230"/>
      <c r="Y102" s="210"/>
      <c r="Z102" s="210"/>
      <c r="AA102" s="210"/>
      <c r="AB102" s="210"/>
      <c r="AC102" s="210"/>
      <c r="AD102" s="210"/>
      <c r="AE102" s="210"/>
      <c r="AF102" s="210"/>
      <c r="AG102" s="210" t="s">
        <v>162</v>
      </c>
      <c r="AH102" s="210">
        <v>0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">
      <c r="A103" s="241">
        <v>25</v>
      </c>
      <c r="B103" s="242" t="s">
        <v>276</v>
      </c>
      <c r="C103" s="251" t="s">
        <v>277</v>
      </c>
      <c r="D103" s="243" t="s">
        <v>165</v>
      </c>
      <c r="E103" s="244">
        <v>586.29999999999995</v>
      </c>
      <c r="F103" s="245"/>
      <c r="G103" s="246">
        <f>ROUND(E103*F103,2)</f>
        <v>0</v>
      </c>
      <c r="H103" s="231"/>
      <c r="I103" s="230">
        <f>ROUND(E103*H103,2)</f>
        <v>0</v>
      </c>
      <c r="J103" s="231"/>
      <c r="K103" s="230">
        <f>ROUND(E103*J103,2)</f>
        <v>0</v>
      </c>
      <c r="L103" s="230">
        <v>21</v>
      </c>
      <c r="M103" s="230">
        <f>G103*(1+L103/100)</f>
        <v>0</v>
      </c>
      <c r="N103" s="229">
        <v>0.12966</v>
      </c>
      <c r="O103" s="229">
        <f>ROUND(E103*N103,2)</f>
        <v>76.02</v>
      </c>
      <c r="P103" s="229">
        <v>0</v>
      </c>
      <c r="Q103" s="229">
        <f>ROUND(E103*P103,2)</f>
        <v>0</v>
      </c>
      <c r="R103" s="230"/>
      <c r="S103" s="230" t="s">
        <v>111</v>
      </c>
      <c r="T103" s="230" t="s">
        <v>111</v>
      </c>
      <c r="U103" s="230">
        <v>0.02</v>
      </c>
      <c r="V103" s="230">
        <f>ROUND(E103*U103,2)</f>
        <v>11.73</v>
      </c>
      <c r="W103" s="230"/>
      <c r="X103" s="230" t="s">
        <v>123</v>
      </c>
      <c r="Y103" s="210"/>
      <c r="Z103" s="210"/>
      <c r="AA103" s="210"/>
      <c r="AB103" s="210"/>
      <c r="AC103" s="210"/>
      <c r="AD103" s="210"/>
      <c r="AE103" s="210"/>
      <c r="AF103" s="210"/>
      <c r="AG103" s="210" t="s">
        <v>124</v>
      </c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">
      <c r="A104" s="227"/>
      <c r="B104" s="228"/>
      <c r="C104" s="252" t="s">
        <v>278</v>
      </c>
      <c r="D104" s="247"/>
      <c r="E104" s="247"/>
      <c r="F104" s="247"/>
      <c r="G104" s="247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10"/>
      <c r="Z104" s="210"/>
      <c r="AA104" s="210"/>
      <c r="AB104" s="210"/>
      <c r="AC104" s="210"/>
      <c r="AD104" s="210"/>
      <c r="AE104" s="210"/>
      <c r="AF104" s="210"/>
      <c r="AG104" s="210" t="s">
        <v>116</v>
      </c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">
      <c r="A105" s="241">
        <v>26</v>
      </c>
      <c r="B105" s="242" t="s">
        <v>279</v>
      </c>
      <c r="C105" s="251" t="s">
        <v>280</v>
      </c>
      <c r="D105" s="243" t="s">
        <v>281</v>
      </c>
      <c r="E105" s="244">
        <v>4.2625000000000002</v>
      </c>
      <c r="F105" s="245"/>
      <c r="G105" s="246">
        <f>ROUND(E105*F105,2)</f>
        <v>0</v>
      </c>
      <c r="H105" s="231"/>
      <c r="I105" s="230">
        <f>ROUND(E105*H105,2)</f>
        <v>0</v>
      </c>
      <c r="J105" s="231"/>
      <c r="K105" s="230">
        <f>ROUND(E105*J105,2)</f>
        <v>0</v>
      </c>
      <c r="L105" s="230">
        <v>21</v>
      </c>
      <c r="M105" s="230">
        <f>G105*(1+L105/100)</f>
        <v>0</v>
      </c>
      <c r="N105" s="229">
        <v>0</v>
      </c>
      <c r="O105" s="229">
        <f>ROUND(E105*N105,2)</f>
        <v>0</v>
      </c>
      <c r="P105" s="229">
        <v>0</v>
      </c>
      <c r="Q105" s="229">
        <f>ROUND(E105*P105,2)</f>
        <v>0</v>
      </c>
      <c r="R105" s="230"/>
      <c r="S105" s="230" t="s">
        <v>122</v>
      </c>
      <c r="T105" s="230" t="s">
        <v>112</v>
      </c>
      <c r="U105" s="230">
        <v>0</v>
      </c>
      <c r="V105" s="230">
        <f>ROUND(E105*U105,2)</f>
        <v>0</v>
      </c>
      <c r="W105" s="230"/>
      <c r="X105" s="230" t="s">
        <v>123</v>
      </c>
      <c r="Y105" s="210"/>
      <c r="Z105" s="210"/>
      <c r="AA105" s="210"/>
      <c r="AB105" s="210"/>
      <c r="AC105" s="210"/>
      <c r="AD105" s="210"/>
      <c r="AE105" s="210"/>
      <c r="AF105" s="210"/>
      <c r="AG105" s="210" t="s">
        <v>124</v>
      </c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">
      <c r="A106" s="227"/>
      <c r="B106" s="228"/>
      <c r="C106" s="252" t="s">
        <v>282</v>
      </c>
      <c r="D106" s="247"/>
      <c r="E106" s="247"/>
      <c r="F106" s="247"/>
      <c r="G106" s="247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10"/>
      <c r="Z106" s="210"/>
      <c r="AA106" s="210"/>
      <c r="AB106" s="210"/>
      <c r="AC106" s="210"/>
      <c r="AD106" s="210"/>
      <c r="AE106" s="210"/>
      <c r="AF106" s="210"/>
      <c r="AG106" s="210" t="s">
        <v>116</v>
      </c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">
      <c r="A107" s="227"/>
      <c r="B107" s="228"/>
      <c r="C107" s="263" t="s">
        <v>283</v>
      </c>
      <c r="D107" s="261"/>
      <c r="E107" s="262">
        <v>4.2625000000000002</v>
      </c>
      <c r="F107" s="230"/>
      <c r="G107" s="23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10"/>
      <c r="Z107" s="210"/>
      <c r="AA107" s="210"/>
      <c r="AB107" s="210"/>
      <c r="AC107" s="210"/>
      <c r="AD107" s="210"/>
      <c r="AE107" s="210"/>
      <c r="AF107" s="210"/>
      <c r="AG107" s="210" t="s">
        <v>162</v>
      </c>
      <c r="AH107" s="210">
        <v>0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">
      <c r="A108" s="241">
        <v>27</v>
      </c>
      <c r="B108" s="242" t="s">
        <v>284</v>
      </c>
      <c r="C108" s="251" t="s">
        <v>285</v>
      </c>
      <c r="D108" s="243" t="s">
        <v>165</v>
      </c>
      <c r="E108" s="244">
        <v>9.4</v>
      </c>
      <c r="F108" s="245"/>
      <c r="G108" s="246">
        <f>ROUND(E108*F108,2)</f>
        <v>0</v>
      </c>
      <c r="H108" s="231"/>
      <c r="I108" s="230">
        <f>ROUND(E108*H108,2)</f>
        <v>0</v>
      </c>
      <c r="J108" s="231"/>
      <c r="K108" s="230">
        <f>ROUND(E108*J108,2)</f>
        <v>0</v>
      </c>
      <c r="L108" s="230">
        <v>21</v>
      </c>
      <c r="M108" s="230">
        <f>G108*(1+L108/100)</f>
        <v>0</v>
      </c>
      <c r="N108" s="229">
        <v>0.19275999999999999</v>
      </c>
      <c r="O108" s="229">
        <f>ROUND(E108*N108,2)</f>
        <v>1.81</v>
      </c>
      <c r="P108" s="229">
        <v>0</v>
      </c>
      <c r="Q108" s="229">
        <f>ROUND(E108*P108,2)</f>
        <v>0</v>
      </c>
      <c r="R108" s="230"/>
      <c r="S108" s="230" t="s">
        <v>111</v>
      </c>
      <c r="T108" s="230" t="s">
        <v>111</v>
      </c>
      <c r="U108" s="230">
        <v>1.0980000000000001</v>
      </c>
      <c r="V108" s="230">
        <f>ROUND(E108*U108,2)</f>
        <v>10.32</v>
      </c>
      <c r="W108" s="230"/>
      <c r="X108" s="230" t="s">
        <v>123</v>
      </c>
      <c r="Y108" s="210"/>
      <c r="Z108" s="210"/>
      <c r="AA108" s="210"/>
      <c r="AB108" s="210"/>
      <c r="AC108" s="210"/>
      <c r="AD108" s="210"/>
      <c r="AE108" s="210"/>
      <c r="AF108" s="210"/>
      <c r="AG108" s="210" t="s">
        <v>124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">
      <c r="A109" s="227"/>
      <c r="B109" s="228"/>
      <c r="C109" s="252" t="s">
        <v>286</v>
      </c>
      <c r="D109" s="247"/>
      <c r="E109" s="247"/>
      <c r="F109" s="247"/>
      <c r="G109" s="247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10"/>
      <c r="Z109" s="210"/>
      <c r="AA109" s="210"/>
      <c r="AB109" s="210"/>
      <c r="AC109" s="210"/>
      <c r="AD109" s="210"/>
      <c r="AE109" s="210"/>
      <c r="AF109" s="210"/>
      <c r="AG109" s="210" t="s">
        <v>116</v>
      </c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">
      <c r="A110" s="227"/>
      <c r="B110" s="228"/>
      <c r="C110" s="263" t="s">
        <v>287</v>
      </c>
      <c r="D110" s="261"/>
      <c r="E110" s="262">
        <v>9.4</v>
      </c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10"/>
      <c r="Z110" s="210"/>
      <c r="AA110" s="210"/>
      <c r="AB110" s="210"/>
      <c r="AC110" s="210"/>
      <c r="AD110" s="210"/>
      <c r="AE110" s="210"/>
      <c r="AF110" s="210"/>
      <c r="AG110" s="210" t="s">
        <v>162</v>
      </c>
      <c r="AH110" s="210">
        <v>0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x14ac:dyDescent="0.2">
      <c r="A111" s="234" t="s">
        <v>106</v>
      </c>
      <c r="B111" s="235" t="s">
        <v>68</v>
      </c>
      <c r="C111" s="250" t="s">
        <v>69</v>
      </c>
      <c r="D111" s="236"/>
      <c r="E111" s="237"/>
      <c r="F111" s="238"/>
      <c r="G111" s="239">
        <f>SUMIF(AG112:AG123,"&lt;&gt;NOR",G112:G123)</f>
        <v>0</v>
      </c>
      <c r="H111" s="233"/>
      <c r="I111" s="233">
        <f>SUM(I112:I123)</f>
        <v>0</v>
      </c>
      <c r="J111" s="233"/>
      <c r="K111" s="233">
        <f>SUM(K112:K123)</f>
        <v>0</v>
      </c>
      <c r="L111" s="233"/>
      <c r="M111" s="233">
        <f>SUM(M112:M123)</f>
        <v>0</v>
      </c>
      <c r="N111" s="232"/>
      <c r="O111" s="232">
        <f>SUM(O112:O123)</f>
        <v>3.6</v>
      </c>
      <c r="P111" s="232"/>
      <c r="Q111" s="232">
        <f>SUM(Q112:Q123)</f>
        <v>0</v>
      </c>
      <c r="R111" s="233"/>
      <c r="S111" s="233"/>
      <c r="T111" s="233"/>
      <c r="U111" s="233"/>
      <c r="V111" s="233">
        <f>SUM(V112:V123)</f>
        <v>26.87</v>
      </c>
      <c r="W111" s="233"/>
      <c r="X111" s="233"/>
      <c r="AG111" t="s">
        <v>107</v>
      </c>
    </row>
    <row r="112" spans="1:60" outlineLevel="1" x14ac:dyDescent="0.2">
      <c r="A112" s="241">
        <v>28</v>
      </c>
      <c r="B112" s="242" t="s">
        <v>288</v>
      </c>
      <c r="C112" s="251" t="s">
        <v>289</v>
      </c>
      <c r="D112" s="243" t="s">
        <v>290</v>
      </c>
      <c r="E112" s="244">
        <v>5</v>
      </c>
      <c r="F112" s="245"/>
      <c r="G112" s="246">
        <f>ROUND(E112*F112,2)</f>
        <v>0</v>
      </c>
      <c r="H112" s="231"/>
      <c r="I112" s="230">
        <f>ROUND(E112*H112,2)</f>
        <v>0</v>
      </c>
      <c r="J112" s="231"/>
      <c r="K112" s="230">
        <f>ROUND(E112*J112,2)</f>
        <v>0</v>
      </c>
      <c r="L112" s="230">
        <v>21</v>
      </c>
      <c r="M112" s="230">
        <f>G112*(1+L112/100)</f>
        <v>0</v>
      </c>
      <c r="N112" s="229">
        <v>0.43093999999999999</v>
      </c>
      <c r="O112" s="229">
        <f>ROUND(E112*N112,2)</f>
        <v>2.15</v>
      </c>
      <c r="P112" s="229">
        <v>0</v>
      </c>
      <c r="Q112" s="229">
        <f>ROUND(E112*P112,2)</f>
        <v>0</v>
      </c>
      <c r="R112" s="230"/>
      <c r="S112" s="230" t="s">
        <v>111</v>
      </c>
      <c r="T112" s="230" t="s">
        <v>111</v>
      </c>
      <c r="U112" s="230">
        <v>3.8170000000000002</v>
      </c>
      <c r="V112" s="230">
        <f>ROUND(E112*U112,2)</f>
        <v>19.09</v>
      </c>
      <c r="W112" s="230"/>
      <c r="X112" s="230" t="s">
        <v>123</v>
      </c>
      <c r="Y112" s="210"/>
      <c r="Z112" s="210"/>
      <c r="AA112" s="210"/>
      <c r="AB112" s="210"/>
      <c r="AC112" s="210"/>
      <c r="AD112" s="210"/>
      <c r="AE112" s="210"/>
      <c r="AF112" s="210"/>
      <c r="AG112" s="210" t="s">
        <v>124</v>
      </c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">
      <c r="A113" s="227"/>
      <c r="B113" s="228"/>
      <c r="C113" s="252" t="s">
        <v>291</v>
      </c>
      <c r="D113" s="247"/>
      <c r="E113" s="247"/>
      <c r="F113" s="247"/>
      <c r="G113" s="247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10"/>
      <c r="Z113" s="210"/>
      <c r="AA113" s="210"/>
      <c r="AB113" s="210"/>
      <c r="AC113" s="210"/>
      <c r="AD113" s="210"/>
      <c r="AE113" s="210"/>
      <c r="AF113" s="210"/>
      <c r="AG113" s="210" t="s">
        <v>116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">
      <c r="A114" s="241">
        <v>29</v>
      </c>
      <c r="B114" s="242" t="s">
        <v>292</v>
      </c>
      <c r="C114" s="251" t="s">
        <v>293</v>
      </c>
      <c r="D114" s="243" t="s">
        <v>290</v>
      </c>
      <c r="E114" s="244">
        <v>2</v>
      </c>
      <c r="F114" s="245"/>
      <c r="G114" s="246">
        <f>ROUND(E114*F114,2)</f>
        <v>0</v>
      </c>
      <c r="H114" s="231"/>
      <c r="I114" s="230">
        <f>ROUND(E114*H114,2)</f>
        <v>0</v>
      </c>
      <c r="J114" s="231"/>
      <c r="K114" s="230">
        <f>ROUND(E114*J114,2)</f>
        <v>0</v>
      </c>
      <c r="L114" s="230">
        <v>21</v>
      </c>
      <c r="M114" s="230">
        <f>G114*(1+L114/100)</f>
        <v>0</v>
      </c>
      <c r="N114" s="229">
        <v>0.31590000000000001</v>
      </c>
      <c r="O114" s="229">
        <f>ROUND(E114*N114,2)</f>
        <v>0.63</v>
      </c>
      <c r="P114" s="229">
        <v>0</v>
      </c>
      <c r="Q114" s="229">
        <f>ROUND(E114*P114,2)</f>
        <v>0</v>
      </c>
      <c r="R114" s="230"/>
      <c r="S114" s="230" t="s">
        <v>111</v>
      </c>
      <c r="T114" s="230" t="s">
        <v>111</v>
      </c>
      <c r="U114" s="230">
        <v>1.55</v>
      </c>
      <c r="V114" s="230">
        <f>ROUND(E114*U114,2)</f>
        <v>3.1</v>
      </c>
      <c r="W114" s="230"/>
      <c r="X114" s="230" t="s">
        <v>123</v>
      </c>
      <c r="Y114" s="210"/>
      <c r="Z114" s="210"/>
      <c r="AA114" s="210"/>
      <c r="AB114" s="210"/>
      <c r="AC114" s="210"/>
      <c r="AD114" s="210"/>
      <c r="AE114" s="210"/>
      <c r="AF114" s="210"/>
      <c r="AG114" s="210" t="s">
        <v>124</v>
      </c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">
      <c r="A115" s="227"/>
      <c r="B115" s="228"/>
      <c r="C115" s="252" t="s">
        <v>294</v>
      </c>
      <c r="D115" s="247"/>
      <c r="E115" s="247"/>
      <c r="F115" s="247"/>
      <c r="G115" s="247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10"/>
      <c r="Z115" s="210"/>
      <c r="AA115" s="210"/>
      <c r="AB115" s="210"/>
      <c r="AC115" s="210"/>
      <c r="AD115" s="210"/>
      <c r="AE115" s="210"/>
      <c r="AF115" s="210"/>
      <c r="AG115" s="210" t="s">
        <v>116</v>
      </c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27"/>
      <c r="B116" s="228"/>
      <c r="C116" s="263" t="s">
        <v>295</v>
      </c>
      <c r="D116" s="261"/>
      <c r="E116" s="262">
        <v>1</v>
      </c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10"/>
      <c r="Z116" s="210"/>
      <c r="AA116" s="210"/>
      <c r="AB116" s="210"/>
      <c r="AC116" s="210"/>
      <c r="AD116" s="210"/>
      <c r="AE116" s="210"/>
      <c r="AF116" s="210"/>
      <c r="AG116" s="210" t="s">
        <v>162</v>
      </c>
      <c r="AH116" s="210">
        <v>0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">
      <c r="A117" s="227"/>
      <c r="B117" s="228"/>
      <c r="C117" s="263" t="s">
        <v>296</v>
      </c>
      <c r="D117" s="261"/>
      <c r="E117" s="262">
        <v>1</v>
      </c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10"/>
      <c r="Z117" s="210"/>
      <c r="AA117" s="210"/>
      <c r="AB117" s="210"/>
      <c r="AC117" s="210"/>
      <c r="AD117" s="210"/>
      <c r="AE117" s="210"/>
      <c r="AF117" s="210"/>
      <c r="AG117" s="210" t="s">
        <v>162</v>
      </c>
      <c r="AH117" s="210">
        <v>0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ht="22.5" outlineLevel="1" x14ac:dyDescent="0.2">
      <c r="A118" s="241">
        <v>30</v>
      </c>
      <c r="B118" s="242" t="s">
        <v>297</v>
      </c>
      <c r="C118" s="251" t="s">
        <v>298</v>
      </c>
      <c r="D118" s="243" t="s">
        <v>290</v>
      </c>
      <c r="E118" s="244">
        <v>3</v>
      </c>
      <c r="F118" s="245"/>
      <c r="G118" s="246">
        <f>ROUND(E118*F118,2)</f>
        <v>0</v>
      </c>
      <c r="H118" s="231"/>
      <c r="I118" s="230">
        <f>ROUND(E118*H118,2)</f>
        <v>0</v>
      </c>
      <c r="J118" s="231"/>
      <c r="K118" s="230">
        <f>ROUND(E118*J118,2)</f>
        <v>0</v>
      </c>
      <c r="L118" s="230">
        <v>21</v>
      </c>
      <c r="M118" s="230">
        <f>G118*(1+L118/100)</f>
        <v>0</v>
      </c>
      <c r="N118" s="229">
        <v>0.20072999999999999</v>
      </c>
      <c r="O118" s="229">
        <f>ROUND(E118*N118,2)</f>
        <v>0.6</v>
      </c>
      <c r="P118" s="229">
        <v>0</v>
      </c>
      <c r="Q118" s="229">
        <f>ROUND(E118*P118,2)</f>
        <v>0</v>
      </c>
      <c r="R118" s="230"/>
      <c r="S118" s="230" t="s">
        <v>111</v>
      </c>
      <c r="T118" s="230" t="s">
        <v>111</v>
      </c>
      <c r="U118" s="230">
        <v>0</v>
      </c>
      <c r="V118" s="230">
        <f>ROUND(E118*U118,2)</f>
        <v>0</v>
      </c>
      <c r="W118" s="230"/>
      <c r="X118" s="230" t="s">
        <v>156</v>
      </c>
      <c r="Y118" s="210"/>
      <c r="Z118" s="210"/>
      <c r="AA118" s="210"/>
      <c r="AB118" s="210"/>
      <c r="AC118" s="210"/>
      <c r="AD118" s="210"/>
      <c r="AE118" s="210"/>
      <c r="AF118" s="210"/>
      <c r="AG118" s="210" t="s">
        <v>157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">
      <c r="A119" s="227"/>
      <c r="B119" s="228"/>
      <c r="C119" s="252" t="s">
        <v>299</v>
      </c>
      <c r="D119" s="247"/>
      <c r="E119" s="247"/>
      <c r="F119" s="247"/>
      <c r="G119" s="247"/>
      <c r="H119" s="230"/>
      <c r="I119" s="230"/>
      <c r="J119" s="230"/>
      <c r="K119" s="230"/>
      <c r="L119" s="230"/>
      <c r="M119" s="230"/>
      <c r="N119" s="229"/>
      <c r="O119" s="229"/>
      <c r="P119" s="229"/>
      <c r="Q119" s="229"/>
      <c r="R119" s="230"/>
      <c r="S119" s="230"/>
      <c r="T119" s="230"/>
      <c r="U119" s="230"/>
      <c r="V119" s="230"/>
      <c r="W119" s="230"/>
      <c r="X119" s="230"/>
      <c r="Y119" s="210"/>
      <c r="Z119" s="210"/>
      <c r="AA119" s="210"/>
      <c r="AB119" s="210"/>
      <c r="AC119" s="210"/>
      <c r="AD119" s="210"/>
      <c r="AE119" s="210"/>
      <c r="AF119" s="210"/>
      <c r="AG119" s="210" t="s">
        <v>116</v>
      </c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ht="22.5" outlineLevel="1" x14ac:dyDescent="0.2">
      <c r="A120" s="227"/>
      <c r="B120" s="228"/>
      <c r="C120" s="253" t="s">
        <v>300</v>
      </c>
      <c r="D120" s="248"/>
      <c r="E120" s="248"/>
      <c r="F120" s="248"/>
      <c r="G120" s="248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10"/>
      <c r="Z120" s="210"/>
      <c r="AA120" s="210"/>
      <c r="AB120" s="210"/>
      <c r="AC120" s="210"/>
      <c r="AD120" s="210"/>
      <c r="AE120" s="210"/>
      <c r="AF120" s="210"/>
      <c r="AG120" s="210" t="s">
        <v>116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49" t="str">
        <f>C120</f>
        <v>- plastové dno, šachta z korugované trouby, těsnění, betonový prstenec, kalový koš, teleskopická šachtová roura, litinová dešťová mříž - D400</v>
      </c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">
      <c r="A121" s="227"/>
      <c r="B121" s="228"/>
      <c r="C121" s="253" t="s">
        <v>301</v>
      </c>
      <c r="D121" s="248"/>
      <c r="E121" s="248"/>
      <c r="F121" s="248"/>
      <c r="G121" s="248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10"/>
      <c r="Z121" s="210"/>
      <c r="AA121" s="210"/>
      <c r="AB121" s="210"/>
      <c r="AC121" s="210"/>
      <c r="AD121" s="210"/>
      <c r="AE121" s="210"/>
      <c r="AF121" s="210"/>
      <c r="AG121" s="210" t="s">
        <v>116</v>
      </c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">
      <c r="A122" s="241">
        <v>31</v>
      </c>
      <c r="B122" s="242" t="s">
        <v>302</v>
      </c>
      <c r="C122" s="251" t="s">
        <v>303</v>
      </c>
      <c r="D122" s="243" t="s">
        <v>290</v>
      </c>
      <c r="E122" s="244">
        <v>3</v>
      </c>
      <c r="F122" s="245"/>
      <c r="G122" s="246">
        <f>ROUND(E122*F122,2)</f>
        <v>0</v>
      </c>
      <c r="H122" s="231"/>
      <c r="I122" s="230">
        <f>ROUND(E122*H122,2)</f>
        <v>0</v>
      </c>
      <c r="J122" s="231"/>
      <c r="K122" s="230">
        <f>ROUND(E122*J122,2)</f>
        <v>0</v>
      </c>
      <c r="L122" s="230">
        <v>21</v>
      </c>
      <c r="M122" s="230">
        <f>G122*(1+L122/100)</f>
        <v>0</v>
      </c>
      <c r="N122" s="229">
        <v>7.3349999999999999E-2</v>
      </c>
      <c r="O122" s="229">
        <f>ROUND(E122*N122,2)</f>
        <v>0.22</v>
      </c>
      <c r="P122" s="229">
        <v>0</v>
      </c>
      <c r="Q122" s="229">
        <f>ROUND(E122*P122,2)</f>
        <v>0</v>
      </c>
      <c r="R122" s="230"/>
      <c r="S122" s="230" t="s">
        <v>111</v>
      </c>
      <c r="T122" s="230" t="s">
        <v>111</v>
      </c>
      <c r="U122" s="230">
        <v>1.56</v>
      </c>
      <c r="V122" s="230">
        <f>ROUND(E122*U122,2)</f>
        <v>4.68</v>
      </c>
      <c r="W122" s="230"/>
      <c r="X122" s="230" t="s">
        <v>123</v>
      </c>
      <c r="Y122" s="210"/>
      <c r="Z122" s="210"/>
      <c r="AA122" s="210"/>
      <c r="AB122" s="210"/>
      <c r="AC122" s="210"/>
      <c r="AD122" s="210"/>
      <c r="AE122" s="210"/>
      <c r="AF122" s="210"/>
      <c r="AG122" s="210" t="s">
        <v>124</v>
      </c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">
      <c r="A123" s="227"/>
      <c r="B123" s="228"/>
      <c r="C123" s="252" t="s">
        <v>304</v>
      </c>
      <c r="D123" s="247"/>
      <c r="E123" s="247"/>
      <c r="F123" s="247"/>
      <c r="G123" s="247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10"/>
      <c r="Z123" s="210"/>
      <c r="AA123" s="210"/>
      <c r="AB123" s="210"/>
      <c r="AC123" s="210"/>
      <c r="AD123" s="210"/>
      <c r="AE123" s="210"/>
      <c r="AF123" s="210"/>
      <c r="AG123" s="210" t="s">
        <v>116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x14ac:dyDescent="0.2">
      <c r="A124" s="234" t="s">
        <v>106</v>
      </c>
      <c r="B124" s="235" t="s">
        <v>70</v>
      </c>
      <c r="C124" s="250" t="s">
        <v>71</v>
      </c>
      <c r="D124" s="236"/>
      <c r="E124" s="237"/>
      <c r="F124" s="238"/>
      <c r="G124" s="239">
        <f>SUMIF(AG125:AG149,"&lt;&gt;NOR",G125:G149)</f>
        <v>0</v>
      </c>
      <c r="H124" s="233"/>
      <c r="I124" s="233">
        <f>SUM(I125:I149)</f>
        <v>0</v>
      </c>
      <c r="J124" s="233"/>
      <c r="K124" s="233">
        <f>SUM(K125:K149)</f>
        <v>0</v>
      </c>
      <c r="L124" s="233"/>
      <c r="M124" s="233">
        <f>SUM(M125:M149)</f>
        <v>0</v>
      </c>
      <c r="N124" s="232"/>
      <c r="O124" s="232">
        <f>SUM(O125:O149)</f>
        <v>46.989999999999995</v>
      </c>
      <c r="P124" s="232"/>
      <c r="Q124" s="232">
        <f>SUM(Q125:Q149)</f>
        <v>0</v>
      </c>
      <c r="R124" s="233"/>
      <c r="S124" s="233"/>
      <c r="T124" s="233"/>
      <c r="U124" s="233"/>
      <c r="V124" s="233">
        <f>SUM(V125:V149)</f>
        <v>66.45</v>
      </c>
      <c r="W124" s="233"/>
      <c r="X124" s="233"/>
      <c r="AG124" t="s">
        <v>107</v>
      </c>
    </row>
    <row r="125" spans="1:60" outlineLevel="1" x14ac:dyDescent="0.2">
      <c r="A125" s="241">
        <v>32</v>
      </c>
      <c r="B125" s="242" t="s">
        <v>305</v>
      </c>
      <c r="C125" s="251" t="s">
        <v>306</v>
      </c>
      <c r="D125" s="243" t="s">
        <v>209</v>
      </c>
      <c r="E125" s="244">
        <v>40.9</v>
      </c>
      <c r="F125" s="245"/>
      <c r="G125" s="246">
        <f>ROUND(E125*F125,2)</f>
        <v>0</v>
      </c>
      <c r="H125" s="231"/>
      <c r="I125" s="230">
        <f>ROUND(E125*H125,2)</f>
        <v>0</v>
      </c>
      <c r="J125" s="231"/>
      <c r="K125" s="230">
        <f>ROUND(E125*J125,2)</f>
        <v>0</v>
      </c>
      <c r="L125" s="230">
        <v>21</v>
      </c>
      <c r="M125" s="230">
        <f>G125*(1+L125/100)</f>
        <v>0</v>
      </c>
      <c r="N125" s="229">
        <v>0</v>
      </c>
      <c r="O125" s="229">
        <f>ROUND(E125*N125,2)</f>
        <v>0</v>
      </c>
      <c r="P125" s="229">
        <v>0</v>
      </c>
      <c r="Q125" s="229">
        <f>ROUND(E125*P125,2)</f>
        <v>0</v>
      </c>
      <c r="R125" s="230"/>
      <c r="S125" s="230" t="s">
        <v>111</v>
      </c>
      <c r="T125" s="230" t="s">
        <v>111</v>
      </c>
      <c r="U125" s="230">
        <v>0.04</v>
      </c>
      <c r="V125" s="230">
        <f>ROUND(E125*U125,2)</f>
        <v>1.64</v>
      </c>
      <c r="W125" s="230"/>
      <c r="X125" s="230" t="s">
        <v>123</v>
      </c>
      <c r="Y125" s="210"/>
      <c r="Z125" s="210"/>
      <c r="AA125" s="210"/>
      <c r="AB125" s="210"/>
      <c r="AC125" s="210"/>
      <c r="AD125" s="210"/>
      <c r="AE125" s="210"/>
      <c r="AF125" s="210"/>
      <c r="AG125" s="210" t="s">
        <v>124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">
      <c r="A126" s="227"/>
      <c r="B126" s="228"/>
      <c r="C126" s="252" t="s">
        <v>307</v>
      </c>
      <c r="D126" s="247"/>
      <c r="E126" s="247"/>
      <c r="F126" s="247"/>
      <c r="G126" s="247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10"/>
      <c r="Z126" s="210"/>
      <c r="AA126" s="210"/>
      <c r="AB126" s="210"/>
      <c r="AC126" s="210"/>
      <c r="AD126" s="210"/>
      <c r="AE126" s="210"/>
      <c r="AF126" s="210"/>
      <c r="AG126" s="210" t="s">
        <v>116</v>
      </c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">
      <c r="A127" s="227"/>
      <c r="B127" s="228"/>
      <c r="C127" s="263" t="s">
        <v>308</v>
      </c>
      <c r="D127" s="261"/>
      <c r="E127" s="262">
        <v>40.9</v>
      </c>
      <c r="F127" s="230"/>
      <c r="G127" s="230"/>
      <c r="H127" s="230"/>
      <c r="I127" s="230"/>
      <c r="J127" s="230"/>
      <c r="K127" s="230"/>
      <c r="L127" s="230"/>
      <c r="M127" s="230"/>
      <c r="N127" s="229"/>
      <c r="O127" s="229"/>
      <c r="P127" s="229"/>
      <c r="Q127" s="229"/>
      <c r="R127" s="230"/>
      <c r="S127" s="230"/>
      <c r="T127" s="230"/>
      <c r="U127" s="230"/>
      <c r="V127" s="230"/>
      <c r="W127" s="230"/>
      <c r="X127" s="230"/>
      <c r="Y127" s="210"/>
      <c r="Z127" s="210"/>
      <c r="AA127" s="210"/>
      <c r="AB127" s="210"/>
      <c r="AC127" s="210"/>
      <c r="AD127" s="210"/>
      <c r="AE127" s="210"/>
      <c r="AF127" s="210"/>
      <c r="AG127" s="210" t="s">
        <v>162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41">
        <v>33</v>
      </c>
      <c r="B128" s="242" t="s">
        <v>309</v>
      </c>
      <c r="C128" s="251" t="s">
        <v>310</v>
      </c>
      <c r="D128" s="243" t="s">
        <v>209</v>
      </c>
      <c r="E128" s="244">
        <v>40.9</v>
      </c>
      <c r="F128" s="245"/>
      <c r="G128" s="246">
        <f>ROUND(E128*F128,2)</f>
        <v>0</v>
      </c>
      <c r="H128" s="231"/>
      <c r="I128" s="230">
        <f>ROUND(E128*H128,2)</f>
        <v>0</v>
      </c>
      <c r="J128" s="231"/>
      <c r="K128" s="230">
        <f>ROUND(E128*J128,2)</f>
        <v>0</v>
      </c>
      <c r="L128" s="230">
        <v>21</v>
      </c>
      <c r="M128" s="230">
        <f>G128*(1+L128/100)</f>
        <v>0</v>
      </c>
      <c r="N128" s="229">
        <v>1E-4</v>
      </c>
      <c r="O128" s="229">
        <f>ROUND(E128*N128,2)</f>
        <v>0</v>
      </c>
      <c r="P128" s="229">
        <v>0</v>
      </c>
      <c r="Q128" s="229">
        <f>ROUND(E128*P128,2)</f>
        <v>0</v>
      </c>
      <c r="R128" s="230"/>
      <c r="S128" s="230" t="s">
        <v>111</v>
      </c>
      <c r="T128" s="230" t="s">
        <v>111</v>
      </c>
      <c r="U128" s="230">
        <v>7.0000000000000007E-2</v>
      </c>
      <c r="V128" s="230">
        <f>ROUND(E128*U128,2)</f>
        <v>2.86</v>
      </c>
      <c r="W128" s="230"/>
      <c r="X128" s="230" t="s">
        <v>123</v>
      </c>
      <c r="Y128" s="210"/>
      <c r="Z128" s="210"/>
      <c r="AA128" s="210"/>
      <c r="AB128" s="210"/>
      <c r="AC128" s="210"/>
      <c r="AD128" s="210"/>
      <c r="AE128" s="210"/>
      <c r="AF128" s="210"/>
      <c r="AG128" s="210" t="s">
        <v>124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2.5" outlineLevel="1" x14ac:dyDescent="0.2">
      <c r="A129" s="227"/>
      <c r="B129" s="228"/>
      <c r="C129" s="252" t="s">
        <v>311</v>
      </c>
      <c r="D129" s="247"/>
      <c r="E129" s="247"/>
      <c r="F129" s="247"/>
      <c r="G129" s="247"/>
      <c r="H129" s="230"/>
      <c r="I129" s="230"/>
      <c r="J129" s="230"/>
      <c r="K129" s="230"/>
      <c r="L129" s="230"/>
      <c r="M129" s="230"/>
      <c r="N129" s="229"/>
      <c r="O129" s="229"/>
      <c r="P129" s="229"/>
      <c r="Q129" s="229"/>
      <c r="R129" s="230"/>
      <c r="S129" s="230"/>
      <c r="T129" s="230"/>
      <c r="U129" s="230"/>
      <c r="V129" s="230"/>
      <c r="W129" s="230"/>
      <c r="X129" s="230"/>
      <c r="Y129" s="210"/>
      <c r="Z129" s="210"/>
      <c r="AA129" s="210"/>
      <c r="AB129" s="210"/>
      <c r="AC129" s="210"/>
      <c r="AD129" s="210"/>
      <c r="AE129" s="210"/>
      <c r="AF129" s="210"/>
      <c r="AG129" s="210" t="s">
        <v>116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49" t="str">
        <f>C129</f>
        <v>- zapravení pracovních spár asfaltovou zálivkou za tepla, vč. případného vyčištění a impregnace před zalitím</v>
      </c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">
      <c r="A130" s="227"/>
      <c r="B130" s="228"/>
      <c r="C130" s="263" t="s">
        <v>308</v>
      </c>
      <c r="D130" s="261"/>
      <c r="E130" s="262">
        <v>40.9</v>
      </c>
      <c r="F130" s="230"/>
      <c r="G130" s="230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10"/>
      <c r="Z130" s="210"/>
      <c r="AA130" s="210"/>
      <c r="AB130" s="210"/>
      <c r="AC130" s="210"/>
      <c r="AD130" s="210"/>
      <c r="AE130" s="210"/>
      <c r="AF130" s="210"/>
      <c r="AG130" s="210" t="s">
        <v>162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">
      <c r="A131" s="241">
        <v>34</v>
      </c>
      <c r="B131" s="242" t="s">
        <v>312</v>
      </c>
      <c r="C131" s="251" t="s">
        <v>313</v>
      </c>
      <c r="D131" s="243" t="s">
        <v>209</v>
      </c>
      <c r="E131" s="244">
        <v>206.5</v>
      </c>
      <c r="F131" s="245"/>
      <c r="G131" s="246">
        <f>ROUND(E131*F131,2)</f>
        <v>0</v>
      </c>
      <c r="H131" s="231"/>
      <c r="I131" s="230">
        <f>ROUND(E131*H131,2)</f>
        <v>0</v>
      </c>
      <c r="J131" s="231"/>
      <c r="K131" s="230">
        <f>ROUND(E131*J131,2)</f>
        <v>0</v>
      </c>
      <c r="L131" s="230">
        <v>21</v>
      </c>
      <c r="M131" s="230">
        <f>G131*(1+L131/100)</f>
        <v>0</v>
      </c>
      <c r="N131" s="229">
        <v>0.15673999999999999</v>
      </c>
      <c r="O131" s="229">
        <f>ROUND(E131*N131,2)</f>
        <v>32.369999999999997</v>
      </c>
      <c r="P131" s="229">
        <v>0</v>
      </c>
      <c r="Q131" s="229">
        <f>ROUND(E131*P131,2)</f>
        <v>0</v>
      </c>
      <c r="R131" s="230"/>
      <c r="S131" s="230" t="s">
        <v>111</v>
      </c>
      <c r="T131" s="230" t="s">
        <v>111</v>
      </c>
      <c r="U131" s="230">
        <v>0.3</v>
      </c>
      <c r="V131" s="230">
        <f>ROUND(E131*U131,2)</f>
        <v>61.95</v>
      </c>
      <c r="W131" s="230"/>
      <c r="X131" s="230" t="s">
        <v>123</v>
      </c>
      <c r="Y131" s="210"/>
      <c r="Z131" s="210"/>
      <c r="AA131" s="210"/>
      <c r="AB131" s="210"/>
      <c r="AC131" s="210"/>
      <c r="AD131" s="210"/>
      <c r="AE131" s="210"/>
      <c r="AF131" s="210"/>
      <c r="AG131" s="210" t="s">
        <v>124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">
      <c r="A132" s="227"/>
      <c r="B132" s="228"/>
      <c r="C132" s="252" t="s">
        <v>314</v>
      </c>
      <c r="D132" s="247"/>
      <c r="E132" s="247"/>
      <c r="F132" s="247"/>
      <c r="G132" s="247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10"/>
      <c r="Z132" s="210"/>
      <c r="AA132" s="210"/>
      <c r="AB132" s="210"/>
      <c r="AC132" s="210"/>
      <c r="AD132" s="210"/>
      <c r="AE132" s="210"/>
      <c r="AF132" s="210"/>
      <c r="AG132" s="210" t="s">
        <v>116</v>
      </c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">
      <c r="A133" s="227"/>
      <c r="B133" s="228"/>
      <c r="C133" s="263" t="s">
        <v>315</v>
      </c>
      <c r="D133" s="261"/>
      <c r="E133" s="262">
        <v>125.5</v>
      </c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10"/>
      <c r="Z133" s="210"/>
      <c r="AA133" s="210"/>
      <c r="AB133" s="210"/>
      <c r="AC133" s="210"/>
      <c r="AD133" s="210"/>
      <c r="AE133" s="210"/>
      <c r="AF133" s="210"/>
      <c r="AG133" s="210" t="s">
        <v>162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ht="22.5" outlineLevel="1" x14ac:dyDescent="0.2">
      <c r="A134" s="227"/>
      <c r="B134" s="228"/>
      <c r="C134" s="263" t="s">
        <v>316</v>
      </c>
      <c r="D134" s="261"/>
      <c r="E134" s="262">
        <v>42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10"/>
      <c r="Z134" s="210"/>
      <c r="AA134" s="210"/>
      <c r="AB134" s="210"/>
      <c r="AC134" s="210"/>
      <c r="AD134" s="210"/>
      <c r="AE134" s="210"/>
      <c r="AF134" s="210"/>
      <c r="AG134" s="210" t="s">
        <v>162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">
      <c r="A135" s="227"/>
      <c r="B135" s="228"/>
      <c r="C135" s="263" t="s">
        <v>317</v>
      </c>
      <c r="D135" s="261"/>
      <c r="E135" s="262">
        <v>23</v>
      </c>
      <c r="F135" s="230"/>
      <c r="G135" s="230"/>
      <c r="H135" s="230"/>
      <c r="I135" s="230"/>
      <c r="J135" s="230"/>
      <c r="K135" s="230"/>
      <c r="L135" s="230"/>
      <c r="M135" s="230"/>
      <c r="N135" s="229"/>
      <c r="O135" s="229"/>
      <c r="P135" s="229"/>
      <c r="Q135" s="229"/>
      <c r="R135" s="230"/>
      <c r="S135" s="230"/>
      <c r="T135" s="230"/>
      <c r="U135" s="230"/>
      <c r="V135" s="230"/>
      <c r="W135" s="230"/>
      <c r="X135" s="230"/>
      <c r="Y135" s="210"/>
      <c r="Z135" s="210"/>
      <c r="AA135" s="210"/>
      <c r="AB135" s="210"/>
      <c r="AC135" s="210"/>
      <c r="AD135" s="210"/>
      <c r="AE135" s="210"/>
      <c r="AF135" s="210"/>
      <c r="AG135" s="210" t="s">
        <v>162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">
      <c r="A136" s="227"/>
      <c r="B136" s="228"/>
      <c r="C136" s="263" t="s">
        <v>318</v>
      </c>
      <c r="D136" s="261"/>
      <c r="E136" s="262">
        <v>16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10"/>
      <c r="Z136" s="210"/>
      <c r="AA136" s="210"/>
      <c r="AB136" s="210"/>
      <c r="AC136" s="210"/>
      <c r="AD136" s="210"/>
      <c r="AE136" s="210"/>
      <c r="AF136" s="210"/>
      <c r="AG136" s="210" t="s">
        <v>162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">
      <c r="A137" s="241">
        <v>35</v>
      </c>
      <c r="B137" s="242" t="s">
        <v>319</v>
      </c>
      <c r="C137" s="251" t="s">
        <v>320</v>
      </c>
      <c r="D137" s="243" t="s">
        <v>290</v>
      </c>
      <c r="E137" s="244">
        <v>24.15</v>
      </c>
      <c r="F137" s="245"/>
      <c r="G137" s="246">
        <f>ROUND(E137*F137,2)</f>
        <v>0</v>
      </c>
      <c r="H137" s="231"/>
      <c r="I137" s="230">
        <f>ROUND(E137*H137,2)</f>
        <v>0</v>
      </c>
      <c r="J137" s="231"/>
      <c r="K137" s="230">
        <f>ROUND(E137*J137,2)</f>
        <v>0</v>
      </c>
      <c r="L137" s="230">
        <v>21</v>
      </c>
      <c r="M137" s="230">
        <f>G137*(1+L137/100)</f>
        <v>0</v>
      </c>
      <c r="N137" s="229">
        <v>3.5999999999999997E-2</v>
      </c>
      <c r="O137" s="229">
        <f>ROUND(E137*N137,2)</f>
        <v>0.87</v>
      </c>
      <c r="P137" s="229">
        <v>0</v>
      </c>
      <c r="Q137" s="229">
        <f>ROUND(E137*P137,2)</f>
        <v>0</v>
      </c>
      <c r="R137" s="230" t="s">
        <v>244</v>
      </c>
      <c r="S137" s="230" t="s">
        <v>111</v>
      </c>
      <c r="T137" s="230" t="s">
        <v>111</v>
      </c>
      <c r="U137" s="230">
        <v>0</v>
      </c>
      <c r="V137" s="230">
        <f>ROUND(E137*U137,2)</f>
        <v>0</v>
      </c>
      <c r="W137" s="230"/>
      <c r="X137" s="230" t="s">
        <v>245</v>
      </c>
      <c r="Y137" s="210"/>
      <c r="Z137" s="210"/>
      <c r="AA137" s="210"/>
      <c r="AB137" s="210"/>
      <c r="AC137" s="210"/>
      <c r="AD137" s="210"/>
      <c r="AE137" s="210"/>
      <c r="AF137" s="210"/>
      <c r="AG137" s="210" t="s">
        <v>246</v>
      </c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27"/>
      <c r="B138" s="228"/>
      <c r="C138" s="252" t="s">
        <v>321</v>
      </c>
      <c r="D138" s="247"/>
      <c r="E138" s="247"/>
      <c r="F138" s="247"/>
      <c r="G138" s="247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10"/>
      <c r="Z138" s="210"/>
      <c r="AA138" s="210"/>
      <c r="AB138" s="210"/>
      <c r="AC138" s="210"/>
      <c r="AD138" s="210"/>
      <c r="AE138" s="210"/>
      <c r="AF138" s="210"/>
      <c r="AG138" s="210" t="s">
        <v>116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">
      <c r="A139" s="227"/>
      <c r="B139" s="228"/>
      <c r="C139" s="263" t="s">
        <v>322</v>
      </c>
      <c r="D139" s="261"/>
      <c r="E139" s="262">
        <v>24.15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10"/>
      <c r="Z139" s="210"/>
      <c r="AA139" s="210"/>
      <c r="AB139" s="210"/>
      <c r="AC139" s="210"/>
      <c r="AD139" s="210"/>
      <c r="AE139" s="210"/>
      <c r="AF139" s="210"/>
      <c r="AG139" s="210" t="s">
        <v>162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">
      <c r="A140" s="241">
        <v>36</v>
      </c>
      <c r="B140" s="242" t="s">
        <v>323</v>
      </c>
      <c r="C140" s="251" t="s">
        <v>324</v>
      </c>
      <c r="D140" s="243" t="s">
        <v>290</v>
      </c>
      <c r="E140" s="244">
        <v>131.77500000000001</v>
      </c>
      <c r="F140" s="245"/>
      <c r="G140" s="246">
        <f>ROUND(E140*F140,2)</f>
        <v>0</v>
      </c>
      <c r="H140" s="231"/>
      <c r="I140" s="230">
        <f>ROUND(E140*H140,2)</f>
        <v>0</v>
      </c>
      <c r="J140" s="231"/>
      <c r="K140" s="230">
        <f>ROUND(E140*J140,2)</f>
        <v>0</v>
      </c>
      <c r="L140" s="230">
        <v>21</v>
      </c>
      <c r="M140" s="230">
        <f>G140*(1+L140/100)</f>
        <v>0</v>
      </c>
      <c r="N140" s="229">
        <v>0.08</v>
      </c>
      <c r="O140" s="229">
        <f>ROUND(E140*N140,2)</f>
        <v>10.54</v>
      </c>
      <c r="P140" s="229">
        <v>0</v>
      </c>
      <c r="Q140" s="229">
        <f>ROUND(E140*P140,2)</f>
        <v>0</v>
      </c>
      <c r="R140" s="230" t="s">
        <v>244</v>
      </c>
      <c r="S140" s="230" t="s">
        <v>111</v>
      </c>
      <c r="T140" s="230" t="s">
        <v>111</v>
      </c>
      <c r="U140" s="230">
        <v>0</v>
      </c>
      <c r="V140" s="230">
        <f>ROUND(E140*U140,2)</f>
        <v>0</v>
      </c>
      <c r="W140" s="230"/>
      <c r="X140" s="230" t="s">
        <v>245</v>
      </c>
      <c r="Y140" s="210"/>
      <c r="Z140" s="210"/>
      <c r="AA140" s="210"/>
      <c r="AB140" s="210"/>
      <c r="AC140" s="210"/>
      <c r="AD140" s="210"/>
      <c r="AE140" s="210"/>
      <c r="AF140" s="210"/>
      <c r="AG140" s="210" t="s">
        <v>246</v>
      </c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">
      <c r="A141" s="227"/>
      <c r="B141" s="228"/>
      <c r="C141" s="252" t="s">
        <v>325</v>
      </c>
      <c r="D141" s="247"/>
      <c r="E141" s="247"/>
      <c r="F141" s="247"/>
      <c r="G141" s="247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10"/>
      <c r="Z141" s="210"/>
      <c r="AA141" s="210"/>
      <c r="AB141" s="210"/>
      <c r="AC141" s="210"/>
      <c r="AD141" s="210"/>
      <c r="AE141" s="210"/>
      <c r="AF141" s="210"/>
      <c r="AG141" s="210" t="s">
        <v>116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1" x14ac:dyDescent="0.2">
      <c r="A142" s="227"/>
      <c r="B142" s="228"/>
      <c r="C142" s="263" t="s">
        <v>326</v>
      </c>
      <c r="D142" s="261"/>
      <c r="E142" s="262">
        <v>131.77500000000001</v>
      </c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10"/>
      <c r="Z142" s="210"/>
      <c r="AA142" s="210"/>
      <c r="AB142" s="210"/>
      <c r="AC142" s="210"/>
      <c r="AD142" s="210"/>
      <c r="AE142" s="210"/>
      <c r="AF142" s="210"/>
      <c r="AG142" s="210" t="s">
        <v>162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41">
        <v>37</v>
      </c>
      <c r="B143" s="242" t="s">
        <v>327</v>
      </c>
      <c r="C143" s="251" t="s">
        <v>328</v>
      </c>
      <c r="D143" s="243" t="s">
        <v>290</v>
      </c>
      <c r="E143" s="244">
        <v>8</v>
      </c>
      <c r="F143" s="245"/>
      <c r="G143" s="246">
        <f>ROUND(E143*F143,2)</f>
        <v>0</v>
      </c>
      <c r="H143" s="231"/>
      <c r="I143" s="230">
        <f>ROUND(E143*H143,2)</f>
        <v>0</v>
      </c>
      <c r="J143" s="231"/>
      <c r="K143" s="230">
        <f>ROUND(E143*J143,2)</f>
        <v>0</v>
      </c>
      <c r="L143" s="230">
        <v>21</v>
      </c>
      <c r="M143" s="230">
        <f>G143*(1+L143/100)</f>
        <v>0</v>
      </c>
      <c r="N143" s="229">
        <v>6.7000000000000004E-2</v>
      </c>
      <c r="O143" s="229">
        <f>ROUND(E143*N143,2)</f>
        <v>0.54</v>
      </c>
      <c r="P143" s="229">
        <v>0</v>
      </c>
      <c r="Q143" s="229">
        <f>ROUND(E143*P143,2)</f>
        <v>0</v>
      </c>
      <c r="R143" s="230" t="s">
        <v>244</v>
      </c>
      <c r="S143" s="230" t="s">
        <v>111</v>
      </c>
      <c r="T143" s="230" t="s">
        <v>111</v>
      </c>
      <c r="U143" s="230">
        <v>0</v>
      </c>
      <c r="V143" s="230">
        <f>ROUND(E143*U143,2)</f>
        <v>0</v>
      </c>
      <c r="W143" s="230"/>
      <c r="X143" s="230" t="s">
        <v>245</v>
      </c>
      <c r="Y143" s="210"/>
      <c r="Z143" s="210"/>
      <c r="AA143" s="210"/>
      <c r="AB143" s="210"/>
      <c r="AC143" s="210"/>
      <c r="AD143" s="210"/>
      <c r="AE143" s="210"/>
      <c r="AF143" s="210"/>
      <c r="AG143" s="210" t="s">
        <v>246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27"/>
      <c r="B144" s="228"/>
      <c r="C144" s="252" t="s">
        <v>329</v>
      </c>
      <c r="D144" s="247"/>
      <c r="E144" s="247"/>
      <c r="F144" s="247"/>
      <c r="G144" s="247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10"/>
      <c r="Z144" s="210"/>
      <c r="AA144" s="210"/>
      <c r="AB144" s="210"/>
      <c r="AC144" s="210"/>
      <c r="AD144" s="210"/>
      <c r="AE144" s="210"/>
      <c r="AF144" s="210"/>
      <c r="AG144" s="210" t="s">
        <v>116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41">
        <v>38</v>
      </c>
      <c r="B145" s="242" t="s">
        <v>330</v>
      </c>
      <c r="C145" s="251" t="s">
        <v>331</v>
      </c>
      <c r="D145" s="243" t="s">
        <v>290</v>
      </c>
      <c r="E145" s="244">
        <v>8</v>
      </c>
      <c r="F145" s="245"/>
      <c r="G145" s="246">
        <f>ROUND(E145*F145,2)</f>
        <v>0</v>
      </c>
      <c r="H145" s="231"/>
      <c r="I145" s="230">
        <f>ROUND(E145*H145,2)</f>
        <v>0</v>
      </c>
      <c r="J145" s="231"/>
      <c r="K145" s="230">
        <f>ROUND(E145*J145,2)</f>
        <v>0</v>
      </c>
      <c r="L145" s="230">
        <v>21</v>
      </c>
      <c r="M145" s="230">
        <f>G145*(1+L145/100)</f>
        <v>0</v>
      </c>
      <c r="N145" s="229">
        <v>6.7000000000000004E-2</v>
      </c>
      <c r="O145" s="229">
        <f>ROUND(E145*N145,2)</f>
        <v>0.54</v>
      </c>
      <c r="P145" s="229">
        <v>0</v>
      </c>
      <c r="Q145" s="229">
        <f>ROUND(E145*P145,2)</f>
        <v>0</v>
      </c>
      <c r="R145" s="230" t="s">
        <v>244</v>
      </c>
      <c r="S145" s="230" t="s">
        <v>111</v>
      </c>
      <c r="T145" s="230" t="s">
        <v>111</v>
      </c>
      <c r="U145" s="230">
        <v>0</v>
      </c>
      <c r="V145" s="230">
        <f>ROUND(E145*U145,2)</f>
        <v>0</v>
      </c>
      <c r="W145" s="230"/>
      <c r="X145" s="230" t="s">
        <v>245</v>
      </c>
      <c r="Y145" s="210"/>
      <c r="Z145" s="210"/>
      <c r="AA145" s="210"/>
      <c r="AB145" s="210"/>
      <c r="AC145" s="210"/>
      <c r="AD145" s="210"/>
      <c r="AE145" s="210"/>
      <c r="AF145" s="210"/>
      <c r="AG145" s="210" t="s">
        <v>246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">
      <c r="A146" s="227"/>
      <c r="B146" s="228"/>
      <c r="C146" s="252" t="s">
        <v>332</v>
      </c>
      <c r="D146" s="247"/>
      <c r="E146" s="247"/>
      <c r="F146" s="247"/>
      <c r="G146" s="247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10"/>
      <c r="Z146" s="210"/>
      <c r="AA146" s="210"/>
      <c r="AB146" s="210"/>
      <c r="AC146" s="210"/>
      <c r="AD146" s="210"/>
      <c r="AE146" s="210"/>
      <c r="AF146" s="210"/>
      <c r="AG146" s="210" t="s">
        <v>116</v>
      </c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41">
        <v>39</v>
      </c>
      <c r="B147" s="242" t="s">
        <v>333</v>
      </c>
      <c r="C147" s="251" t="s">
        <v>334</v>
      </c>
      <c r="D147" s="243" t="s">
        <v>290</v>
      </c>
      <c r="E147" s="244">
        <v>44.1</v>
      </c>
      <c r="F147" s="245"/>
      <c r="G147" s="246">
        <f>ROUND(E147*F147,2)</f>
        <v>0</v>
      </c>
      <c r="H147" s="231"/>
      <c r="I147" s="230">
        <f>ROUND(E147*H147,2)</f>
        <v>0</v>
      </c>
      <c r="J147" s="231"/>
      <c r="K147" s="230">
        <f>ROUND(E147*J147,2)</f>
        <v>0</v>
      </c>
      <c r="L147" s="230">
        <v>21</v>
      </c>
      <c r="M147" s="230">
        <f>G147*(1+L147/100)</f>
        <v>0</v>
      </c>
      <c r="N147" s="229">
        <v>4.8300000000000003E-2</v>
      </c>
      <c r="O147" s="229">
        <f>ROUND(E147*N147,2)</f>
        <v>2.13</v>
      </c>
      <c r="P147" s="229">
        <v>0</v>
      </c>
      <c r="Q147" s="229">
        <f>ROUND(E147*P147,2)</f>
        <v>0</v>
      </c>
      <c r="R147" s="230" t="s">
        <v>244</v>
      </c>
      <c r="S147" s="230" t="s">
        <v>111</v>
      </c>
      <c r="T147" s="230" t="s">
        <v>111</v>
      </c>
      <c r="U147" s="230">
        <v>0</v>
      </c>
      <c r="V147" s="230">
        <f>ROUND(E147*U147,2)</f>
        <v>0</v>
      </c>
      <c r="W147" s="230"/>
      <c r="X147" s="230" t="s">
        <v>245</v>
      </c>
      <c r="Y147" s="210"/>
      <c r="Z147" s="210"/>
      <c r="AA147" s="210"/>
      <c r="AB147" s="210"/>
      <c r="AC147" s="210"/>
      <c r="AD147" s="210"/>
      <c r="AE147" s="210"/>
      <c r="AF147" s="210"/>
      <c r="AG147" s="210" t="s">
        <v>246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27"/>
      <c r="B148" s="228"/>
      <c r="C148" s="252" t="s">
        <v>335</v>
      </c>
      <c r="D148" s="247"/>
      <c r="E148" s="247"/>
      <c r="F148" s="247"/>
      <c r="G148" s="247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10"/>
      <c r="Z148" s="210"/>
      <c r="AA148" s="210"/>
      <c r="AB148" s="210"/>
      <c r="AC148" s="210"/>
      <c r="AD148" s="210"/>
      <c r="AE148" s="210"/>
      <c r="AF148" s="210"/>
      <c r="AG148" s="210" t="s">
        <v>116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ht="22.5" outlineLevel="1" x14ac:dyDescent="0.2">
      <c r="A149" s="227"/>
      <c r="B149" s="228"/>
      <c r="C149" s="263" t="s">
        <v>336</v>
      </c>
      <c r="D149" s="261"/>
      <c r="E149" s="262">
        <v>44.1</v>
      </c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10"/>
      <c r="Z149" s="210"/>
      <c r="AA149" s="210"/>
      <c r="AB149" s="210"/>
      <c r="AC149" s="210"/>
      <c r="AD149" s="210"/>
      <c r="AE149" s="210"/>
      <c r="AF149" s="210"/>
      <c r="AG149" s="210" t="s">
        <v>162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x14ac:dyDescent="0.2">
      <c r="A150" s="234" t="s">
        <v>106</v>
      </c>
      <c r="B150" s="235" t="s">
        <v>72</v>
      </c>
      <c r="C150" s="250" t="s">
        <v>73</v>
      </c>
      <c r="D150" s="236"/>
      <c r="E150" s="237"/>
      <c r="F150" s="238"/>
      <c r="G150" s="239">
        <f>SUMIF(AG151:AG152,"&lt;&gt;NOR",G151:G152)</f>
        <v>0</v>
      </c>
      <c r="H150" s="233"/>
      <c r="I150" s="233">
        <f>SUM(I151:I152)</f>
        <v>0</v>
      </c>
      <c r="J150" s="233"/>
      <c r="K150" s="233">
        <f>SUM(K151:K152)</f>
        <v>0</v>
      </c>
      <c r="L150" s="233"/>
      <c r="M150" s="233">
        <f>SUM(M151:M152)</f>
        <v>0</v>
      </c>
      <c r="N150" s="232"/>
      <c r="O150" s="232">
        <f>SUM(O151:O152)</f>
        <v>0</v>
      </c>
      <c r="P150" s="232"/>
      <c r="Q150" s="232">
        <f>SUM(Q151:Q152)</f>
        <v>0</v>
      </c>
      <c r="R150" s="233"/>
      <c r="S150" s="233"/>
      <c r="T150" s="233"/>
      <c r="U150" s="233"/>
      <c r="V150" s="233">
        <f>SUM(V151:V152)</f>
        <v>0</v>
      </c>
      <c r="W150" s="233"/>
      <c r="X150" s="233"/>
      <c r="AG150" t="s">
        <v>107</v>
      </c>
    </row>
    <row r="151" spans="1:60" outlineLevel="1" x14ac:dyDescent="0.2">
      <c r="A151" s="241">
        <v>40</v>
      </c>
      <c r="B151" s="242" t="s">
        <v>337</v>
      </c>
      <c r="C151" s="251" t="s">
        <v>338</v>
      </c>
      <c r="D151" s="243" t="s">
        <v>144</v>
      </c>
      <c r="E151" s="244">
        <v>3</v>
      </c>
      <c r="F151" s="245"/>
      <c r="G151" s="246">
        <f>ROUND(E151*F151,2)</f>
        <v>0</v>
      </c>
      <c r="H151" s="231"/>
      <c r="I151" s="230">
        <f>ROUND(E151*H151,2)</f>
        <v>0</v>
      </c>
      <c r="J151" s="231"/>
      <c r="K151" s="230">
        <f>ROUND(E151*J151,2)</f>
        <v>0</v>
      </c>
      <c r="L151" s="230">
        <v>21</v>
      </c>
      <c r="M151" s="230">
        <f>G151*(1+L151/100)</f>
        <v>0</v>
      </c>
      <c r="N151" s="229">
        <v>0</v>
      </c>
      <c r="O151" s="229">
        <f>ROUND(E151*N151,2)</f>
        <v>0</v>
      </c>
      <c r="P151" s="229">
        <v>0</v>
      </c>
      <c r="Q151" s="229">
        <f>ROUND(E151*P151,2)</f>
        <v>0</v>
      </c>
      <c r="R151" s="230"/>
      <c r="S151" s="230" t="s">
        <v>111</v>
      </c>
      <c r="T151" s="230" t="s">
        <v>228</v>
      </c>
      <c r="U151" s="230">
        <v>0</v>
      </c>
      <c r="V151" s="230">
        <f>ROUND(E151*U151,2)</f>
        <v>0</v>
      </c>
      <c r="W151" s="230"/>
      <c r="X151" s="230" t="s">
        <v>156</v>
      </c>
      <c r="Y151" s="210"/>
      <c r="Z151" s="210"/>
      <c r="AA151" s="210"/>
      <c r="AB151" s="210"/>
      <c r="AC151" s="210"/>
      <c r="AD151" s="210"/>
      <c r="AE151" s="210"/>
      <c r="AF151" s="210"/>
      <c r="AG151" s="210" t="s">
        <v>157</v>
      </c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27"/>
      <c r="B152" s="228"/>
      <c r="C152" s="252" t="s">
        <v>339</v>
      </c>
      <c r="D152" s="247"/>
      <c r="E152" s="247"/>
      <c r="F152" s="247"/>
      <c r="G152" s="247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10"/>
      <c r="Z152" s="210"/>
      <c r="AA152" s="210"/>
      <c r="AB152" s="210"/>
      <c r="AC152" s="210"/>
      <c r="AD152" s="210"/>
      <c r="AE152" s="210"/>
      <c r="AF152" s="210"/>
      <c r="AG152" s="210" t="s">
        <v>116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x14ac:dyDescent="0.2">
      <c r="A153" s="234" t="s">
        <v>106</v>
      </c>
      <c r="B153" s="235" t="s">
        <v>76</v>
      </c>
      <c r="C153" s="250" t="s">
        <v>77</v>
      </c>
      <c r="D153" s="236"/>
      <c r="E153" s="237"/>
      <c r="F153" s="238"/>
      <c r="G153" s="239">
        <f>SUMIF(AG154:AG206,"&lt;&gt;NOR",G154:G206)</f>
        <v>0</v>
      </c>
      <c r="H153" s="233"/>
      <c r="I153" s="233">
        <f>SUM(I154:I206)</f>
        <v>0</v>
      </c>
      <c r="J153" s="233"/>
      <c r="K153" s="233">
        <f>SUM(K154:K206)</f>
        <v>0</v>
      </c>
      <c r="L153" s="233"/>
      <c r="M153" s="233">
        <f>SUM(M154:M206)</f>
        <v>0</v>
      </c>
      <c r="N153" s="232"/>
      <c r="O153" s="232">
        <f>SUM(O154:O206)</f>
        <v>0</v>
      </c>
      <c r="P153" s="232"/>
      <c r="Q153" s="232">
        <f>SUM(Q154:Q206)</f>
        <v>0</v>
      </c>
      <c r="R153" s="233"/>
      <c r="S153" s="233"/>
      <c r="T153" s="233"/>
      <c r="U153" s="233"/>
      <c r="V153" s="233">
        <f>SUM(V154:V206)</f>
        <v>39.33</v>
      </c>
      <c r="W153" s="233"/>
      <c r="X153" s="233"/>
      <c r="AG153" t="s">
        <v>107</v>
      </c>
    </row>
    <row r="154" spans="1:60" outlineLevel="1" x14ac:dyDescent="0.2">
      <c r="A154" s="241">
        <v>41</v>
      </c>
      <c r="B154" s="242" t="s">
        <v>340</v>
      </c>
      <c r="C154" s="251" t="s">
        <v>341</v>
      </c>
      <c r="D154" s="243" t="s">
        <v>155</v>
      </c>
      <c r="E154" s="244">
        <v>0.38250000000000001</v>
      </c>
      <c r="F154" s="245"/>
      <c r="G154" s="246">
        <f>ROUND(E154*F154,2)</f>
        <v>0</v>
      </c>
      <c r="H154" s="231"/>
      <c r="I154" s="230">
        <f>ROUND(E154*H154,2)</f>
        <v>0</v>
      </c>
      <c r="J154" s="231"/>
      <c r="K154" s="230">
        <f>ROUND(E154*J154,2)</f>
        <v>0</v>
      </c>
      <c r="L154" s="230">
        <v>21</v>
      </c>
      <c r="M154" s="230">
        <f>G154*(1+L154/100)</f>
        <v>0</v>
      </c>
      <c r="N154" s="229">
        <v>0</v>
      </c>
      <c r="O154" s="229">
        <f>ROUND(E154*N154,2)</f>
        <v>0</v>
      </c>
      <c r="P154" s="229">
        <v>0</v>
      </c>
      <c r="Q154" s="229">
        <f>ROUND(E154*P154,2)</f>
        <v>0</v>
      </c>
      <c r="R154" s="230"/>
      <c r="S154" s="230" t="s">
        <v>111</v>
      </c>
      <c r="T154" s="230" t="s">
        <v>111</v>
      </c>
      <c r="U154" s="230">
        <v>0.01</v>
      </c>
      <c r="V154" s="230">
        <f>ROUND(E154*U154,2)</f>
        <v>0</v>
      </c>
      <c r="W154" s="230"/>
      <c r="X154" s="230" t="s">
        <v>123</v>
      </c>
      <c r="Y154" s="210"/>
      <c r="Z154" s="210"/>
      <c r="AA154" s="210"/>
      <c r="AB154" s="210"/>
      <c r="AC154" s="210"/>
      <c r="AD154" s="210"/>
      <c r="AE154" s="210"/>
      <c r="AF154" s="210"/>
      <c r="AG154" s="210" t="s">
        <v>124</v>
      </c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1" x14ac:dyDescent="0.2">
      <c r="A155" s="227"/>
      <c r="B155" s="228"/>
      <c r="C155" s="252" t="s">
        <v>342</v>
      </c>
      <c r="D155" s="247"/>
      <c r="E155" s="247"/>
      <c r="F155" s="247"/>
      <c r="G155" s="247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10"/>
      <c r="Z155" s="210"/>
      <c r="AA155" s="210"/>
      <c r="AB155" s="210"/>
      <c r="AC155" s="210"/>
      <c r="AD155" s="210"/>
      <c r="AE155" s="210"/>
      <c r="AF155" s="210"/>
      <c r="AG155" s="210" t="s">
        <v>116</v>
      </c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1" x14ac:dyDescent="0.2">
      <c r="A156" s="227"/>
      <c r="B156" s="228"/>
      <c r="C156" s="263" t="s">
        <v>343</v>
      </c>
      <c r="D156" s="261"/>
      <c r="E156" s="262">
        <v>15.87</v>
      </c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10"/>
      <c r="Z156" s="210"/>
      <c r="AA156" s="210"/>
      <c r="AB156" s="210"/>
      <c r="AC156" s="210"/>
      <c r="AD156" s="210"/>
      <c r="AE156" s="210"/>
      <c r="AF156" s="210"/>
      <c r="AG156" s="210" t="s">
        <v>162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">
      <c r="A157" s="227"/>
      <c r="B157" s="228"/>
      <c r="C157" s="263" t="s">
        <v>344</v>
      </c>
      <c r="D157" s="261"/>
      <c r="E157" s="262">
        <v>-15.487500000000001</v>
      </c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10"/>
      <c r="Z157" s="210"/>
      <c r="AA157" s="210"/>
      <c r="AB157" s="210"/>
      <c r="AC157" s="210"/>
      <c r="AD157" s="210"/>
      <c r="AE157" s="210"/>
      <c r="AF157" s="210"/>
      <c r="AG157" s="210" t="s">
        <v>162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">
      <c r="A158" s="241">
        <v>42</v>
      </c>
      <c r="B158" s="242" t="s">
        <v>345</v>
      </c>
      <c r="C158" s="251" t="s">
        <v>346</v>
      </c>
      <c r="D158" s="243" t="s">
        <v>155</v>
      </c>
      <c r="E158" s="244">
        <v>5.3550000000000004</v>
      </c>
      <c r="F158" s="245"/>
      <c r="G158" s="246">
        <f>ROUND(E158*F158,2)</f>
        <v>0</v>
      </c>
      <c r="H158" s="231"/>
      <c r="I158" s="230">
        <f>ROUND(E158*H158,2)</f>
        <v>0</v>
      </c>
      <c r="J158" s="231"/>
      <c r="K158" s="230">
        <f>ROUND(E158*J158,2)</f>
        <v>0</v>
      </c>
      <c r="L158" s="230">
        <v>21</v>
      </c>
      <c r="M158" s="230">
        <f>G158*(1+L158/100)</f>
        <v>0</v>
      </c>
      <c r="N158" s="229">
        <v>0</v>
      </c>
      <c r="O158" s="229">
        <f>ROUND(E158*N158,2)</f>
        <v>0</v>
      </c>
      <c r="P158" s="229">
        <v>0</v>
      </c>
      <c r="Q158" s="229">
        <f>ROUND(E158*P158,2)</f>
        <v>0</v>
      </c>
      <c r="R158" s="230"/>
      <c r="S158" s="230" t="s">
        <v>111</v>
      </c>
      <c r="T158" s="230" t="s">
        <v>111</v>
      </c>
      <c r="U158" s="230">
        <v>0</v>
      </c>
      <c r="V158" s="230">
        <f>ROUND(E158*U158,2)</f>
        <v>0</v>
      </c>
      <c r="W158" s="230"/>
      <c r="X158" s="230" t="s">
        <v>123</v>
      </c>
      <c r="Y158" s="210"/>
      <c r="Z158" s="210"/>
      <c r="AA158" s="210"/>
      <c r="AB158" s="210"/>
      <c r="AC158" s="210"/>
      <c r="AD158" s="210"/>
      <c r="AE158" s="210"/>
      <c r="AF158" s="210"/>
      <c r="AG158" s="210" t="s">
        <v>124</v>
      </c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">
      <c r="A159" s="227"/>
      <c r="B159" s="228"/>
      <c r="C159" s="252" t="s">
        <v>347</v>
      </c>
      <c r="D159" s="247"/>
      <c r="E159" s="247"/>
      <c r="F159" s="247"/>
      <c r="G159" s="247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10"/>
      <c r="Z159" s="210"/>
      <c r="AA159" s="210"/>
      <c r="AB159" s="210"/>
      <c r="AC159" s="210"/>
      <c r="AD159" s="210"/>
      <c r="AE159" s="210"/>
      <c r="AF159" s="210"/>
      <c r="AG159" s="210" t="s">
        <v>116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1" x14ac:dyDescent="0.2">
      <c r="A160" s="227"/>
      <c r="B160" s="228"/>
      <c r="C160" s="263" t="s">
        <v>348</v>
      </c>
      <c r="D160" s="261"/>
      <c r="E160" s="262">
        <v>5.3550000000000004</v>
      </c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10"/>
      <c r="Z160" s="210"/>
      <c r="AA160" s="210"/>
      <c r="AB160" s="210"/>
      <c r="AC160" s="210"/>
      <c r="AD160" s="210"/>
      <c r="AE160" s="210"/>
      <c r="AF160" s="210"/>
      <c r="AG160" s="210" t="s">
        <v>162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1" x14ac:dyDescent="0.2">
      <c r="A161" s="241">
        <v>43</v>
      </c>
      <c r="B161" s="242" t="s">
        <v>349</v>
      </c>
      <c r="C161" s="251" t="s">
        <v>350</v>
      </c>
      <c r="D161" s="243" t="s">
        <v>155</v>
      </c>
      <c r="E161" s="244">
        <v>0.38250000000000001</v>
      </c>
      <c r="F161" s="245"/>
      <c r="G161" s="246">
        <f>ROUND(E161*F161,2)</f>
        <v>0</v>
      </c>
      <c r="H161" s="231"/>
      <c r="I161" s="230">
        <f>ROUND(E161*H161,2)</f>
        <v>0</v>
      </c>
      <c r="J161" s="231"/>
      <c r="K161" s="230">
        <f>ROUND(E161*J161,2)</f>
        <v>0</v>
      </c>
      <c r="L161" s="230">
        <v>21</v>
      </c>
      <c r="M161" s="230">
        <f>G161*(1+L161/100)</f>
        <v>0</v>
      </c>
      <c r="N161" s="229">
        <v>0</v>
      </c>
      <c r="O161" s="229">
        <f>ROUND(E161*N161,2)</f>
        <v>0</v>
      </c>
      <c r="P161" s="229">
        <v>0</v>
      </c>
      <c r="Q161" s="229">
        <f>ROUND(E161*P161,2)</f>
        <v>0</v>
      </c>
      <c r="R161" s="230"/>
      <c r="S161" s="230" t="s">
        <v>111</v>
      </c>
      <c r="T161" s="230" t="s">
        <v>111</v>
      </c>
      <c r="U161" s="230">
        <v>0.03</v>
      </c>
      <c r="V161" s="230">
        <f>ROUND(E161*U161,2)</f>
        <v>0.01</v>
      </c>
      <c r="W161" s="230"/>
      <c r="X161" s="230" t="s">
        <v>351</v>
      </c>
      <c r="Y161" s="210"/>
      <c r="Z161" s="210"/>
      <c r="AA161" s="210"/>
      <c r="AB161" s="210"/>
      <c r="AC161" s="210"/>
      <c r="AD161" s="210"/>
      <c r="AE161" s="210"/>
      <c r="AF161" s="210"/>
      <c r="AG161" s="210" t="s">
        <v>352</v>
      </c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22.5" outlineLevel="1" x14ac:dyDescent="0.2">
      <c r="A162" s="227"/>
      <c r="B162" s="228"/>
      <c r="C162" s="252" t="s">
        <v>353</v>
      </c>
      <c r="D162" s="247"/>
      <c r="E162" s="247"/>
      <c r="F162" s="247"/>
      <c r="G162" s="247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10"/>
      <c r="Z162" s="210"/>
      <c r="AA162" s="210"/>
      <c r="AB162" s="210"/>
      <c r="AC162" s="210"/>
      <c r="AD162" s="210"/>
      <c r="AE162" s="210"/>
      <c r="AF162" s="210"/>
      <c r="AG162" s="210" t="s">
        <v>116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49" t="str">
        <f>C162</f>
        <v>- uložení sypaniny do násypů nebo na skládku s rozprostřením sypaniny ve vrstvách a s hrubým urovnáním.</v>
      </c>
      <c r="BB162" s="210"/>
      <c r="BC162" s="210"/>
      <c r="BD162" s="210"/>
      <c r="BE162" s="210"/>
      <c r="BF162" s="210"/>
      <c r="BG162" s="210"/>
      <c r="BH162" s="210"/>
    </row>
    <row r="163" spans="1:60" ht="22.5" outlineLevel="1" x14ac:dyDescent="0.2">
      <c r="A163" s="241">
        <v>44</v>
      </c>
      <c r="B163" s="242" t="s">
        <v>354</v>
      </c>
      <c r="C163" s="251" t="s">
        <v>355</v>
      </c>
      <c r="D163" s="243" t="s">
        <v>155</v>
      </c>
      <c r="E163" s="244">
        <v>49.344499999999996</v>
      </c>
      <c r="F163" s="245"/>
      <c r="G163" s="246">
        <f>ROUND(E163*F163,2)</f>
        <v>0</v>
      </c>
      <c r="H163" s="231"/>
      <c r="I163" s="230">
        <f>ROUND(E163*H163,2)</f>
        <v>0</v>
      </c>
      <c r="J163" s="231"/>
      <c r="K163" s="230">
        <f>ROUND(E163*J163,2)</f>
        <v>0</v>
      </c>
      <c r="L163" s="230">
        <v>21</v>
      </c>
      <c r="M163" s="230">
        <f>G163*(1+L163/100)</f>
        <v>0</v>
      </c>
      <c r="N163" s="229">
        <v>0</v>
      </c>
      <c r="O163" s="229">
        <f>ROUND(E163*N163,2)</f>
        <v>0</v>
      </c>
      <c r="P163" s="229">
        <v>0</v>
      </c>
      <c r="Q163" s="229">
        <f>ROUND(E163*P163,2)</f>
        <v>0</v>
      </c>
      <c r="R163" s="230"/>
      <c r="S163" s="230" t="s">
        <v>111</v>
      </c>
      <c r="T163" s="230" t="s">
        <v>111</v>
      </c>
      <c r="U163" s="230">
        <v>0</v>
      </c>
      <c r="V163" s="230">
        <f>ROUND(E163*U163,2)</f>
        <v>0</v>
      </c>
      <c r="W163" s="230"/>
      <c r="X163" s="230" t="s">
        <v>123</v>
      </c>
      <c r="Y163" s="210"/>
      <c r="Z163" s="210"/>
      <c r="AA163" s="210"/>
      <c r="AB163" s="210"/>
      <c r="AC163" s="210"/>
      <c r="AD163" s="210"/>
      <c r="AE163" s="210"/>
      <c r="AF163" s="210"/>
      <c r="AG163" s="210" t="s">
        <v>124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">
      <c r="A164" s="227"/>
      <c r="B164" s="228"/>
      <c r="C164" s="263" t="s">
        <v>356</v>
      </c>
      <c r="D164" s="261"/>
      <c r="E164" s="262">
        <v>0.38250000000000001</v>
      </c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10"/>
      <c r="Z164" s="210"/>
      <c r="AA164" s="210"/>
      <c r="AB164" s="210"/>
      <c r="AC164" s="210"/>
      <c r="AD164" s="210"/>
      <c r="AE164" s="210"/>
      <c r="AF164" s="210"/>
      <c r="AG164" s="210" t="s">
        <v>162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">
      <c r="A165" s="227"/>
      <c r="B165" s="228"/>
      <c r="C165" s="263" t="s">
        <v>357</v>
      </c>
      <c r="D165" s="261"/>
      <c r="E165" s="262">
        <v>14.6495</v>
      </c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10"/>
      <c r="Z165" s="210"/>
      <c r="AA165" s="210"/>
      <c r="AB165" s="210"/>
      <c r="AC165" s="210"/>
      <c r="AD165" s="210"/>
      <c r="AE165" s="210"/>
      <c r="AF165" s="210"/>
      <c r="AG165" s="210" t="s">
        <v>162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">
      <c r="A166" s="227"/>
      <c r="B166" s="228"/>
      <c r="C166" s="263" t="s">
        <v>358</v>
      </c>
      <c r="D166" s="261"/>
      <c r="E166" s="262">
        <v>34.3125</v>
      </c>
      <c r="F166" s="230"/>
      <c r="G166" s="230"/>
      <c r="H166" s="230"/>
      <c r="I166" s="230"/>
      <c r="J166" s="230"/>
      <c r="K166" s="230"/>
      <c r="L166" s="230"/>
      <c r="M166" s="230"/>
      <c r="N166" s="229"/>
      <c r="O166" s="229"/>
      <c r="P166" s="229"/>
      <c r="Q166" s="229"/>
      <c r="R166" s="230"/>
      <c r="S166" s="230"/>
      <c r="T166" s="230"/>
      <c r="U166" s="230"/>
      <c r="V166" s="230"/>
      <c r="W166" s="230"/>
      <c r="X166" s="230"/>
      <c r="Y166" s="210"/>
      <c r="Z166" s="210"/>
      <c r="AA166" s="210"/>
      <c r="AB166" s="210"/>
      <c r="AC166" s="210"/>
      <c r="AD166" s="210"/>
      <c r="AE166" s="210"/>
      <c r="AF166" s="210"/>
      <c r="AG166" s="210" t="s">
        <v>162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41">
        <v>45</v>
      </c>
      <c r="B167" s="242" t="s">
        <v>359</v>
      </c>
      <c r="C167" s="251" t="s">
        <v>360</v>
      </c>
      <c r="D167" s="243" t="s">
        <v>269</v>
      </c>
      <c r="E167" s="244">
        <v>206.905</v>
      </c>
      <c r="F167" s="245"/>
      <c r="G167" s="246">
        <f>ROUND(E167*F167,2)</f>
        <v>0</v>
      </c>
      <c r="H167" s="231"/>
      <c r="I167" s="230">
        <f>ROUND(E167*H167,2)</f>
        <v>0</v>
      </c>
      <c r="J167" s="231"/>
      <c r="K167" s="230">
        <f>ROUND(E167*J167,2)</f>
        <v>0</v>
      </c>
      <c r="L167" s="230">
        <v>21</v>
      </c>
      <c r="M167" s="230">
        <f>G167*(1+L167/100)</f>
        <v>0</v>
      </c>
      <c r="N167" s="229">
        <v>0</v>
      </c>
      <c r="O167" s="229">
        <f>ROUND(E167*N167,2)</f>
        <v>0</v>
      </c>
      <c r="P167" s="229">
        <v>0</v>
      </c>
      <c r="Q167" s="229">
        <f>ROUND(E167*P167,2)</f>
        <v>0</v>
      </c>
      <c r="R167" s="230"/>
      <c r="S167" s="230" t="s">
        <v>111</v>
      </c>
      <c r="T167" s="230" t="s">
        <v>111</v>
      </c>
      <c r="U167" s="230">
        <v>0.04</v>
      </c>
      <c r="V167" s="230">
        <f>ROUND(E167*U167,2)</f>
        <v>8.2799999999999994</v>
      </c>
      <c r="W167" s="230"/>
      <c r="X167" s="230" t="s">
        <v>123</v>
      </c>
      <c r="Y167" s="210"/>
      <c r="Z167" s="210"/>
      <c r="AA167" s="210"/>
      <c r="AB167" s="210"/>
      <c r="AC167" s="210"/>
      <c r="AD167" s="210"/>
      <c r="AE167" s="210"/>
      <c r="AF167" s="210"/>
      <c r="AG167" s="210" t="s">
        <v>124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1" x14ac:dyDescent="0.2">
      <c r="A168" s="227"/>
      <c r="B168" s="228"/>
      <c r="C168" s="252" t="s">
        <v>361</v>
      </c>
      <c r="D168" s="247"/>
      <c r="E168" s="247"/>
      <c r="F168" s="247"/>
      <c r="G168" s="247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10"/>
      <c r="Z168" s="210"/>
      <c r="AA168" s="210"/>
      <c r="AB168" s="210"/>
      <c r="AC168" s="210"/>
      <c r="AD168" s="210"/>
      <c r="AE168" s="210"/>
      <c r="AF168" s="210"/>
      <c r="AG168" s="210" t="s">
        <v>116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">
      <c r="A169" s="227"/>
      <c r="B169" s="228"/>
      <c r="C169" s="263" t="s">
        <v>362</v>
      </c>
      <c r="D169" s="261"/>
      <c r="E169" s="262">
        <v>72.662499999999994</v>
      </c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10"/>
      <c r="Z169" s="210"/>
      <c r="AA169" s="210"/>
      <c r="AB169" s="210"/>
      <c r="AC169" s="210"/>
      <c r="AD169" s="210"/>
      <c r="AE169" s="210"/>
      <c r="AF169" s="210"/>
      <c r="AG169" s="210" t="s">
        <v>162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1" x14ac:dyDescent="0.2">
      <c r="A170" s="227"/>
      <c r="B170" s="228"/>
      <c r="C170" s="263" t="s">
        <v>363</v>
      </c>
      <c r="D170" s="261"/>
      <c r="E170" s="262">
        <v>4.2625000000000002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10"/>
      <c r="Z170" s="210"/>
      <c r="AA170" s="210"/>
      <c r="AB170" s="210"/>
      <c r="AC170" s="210"/>
      <c r="AD170" s="210"/>
      <c r="AE170" s="210"/>
      <c r="AF170" s="210"/>
      <c r="AG170" s="210" t="s">
        <v>162</v>
      </c>
      <c r="AH170" s="210">
        <v>0</v>
      </c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">
      <c r="A171" s="227"/>
      <c r="B171" s="228"/>
      <c r="C171" s="263" t="s">
        <v>364</v>
      </c>
      <c r="D171" s="261"/>
      <c r="E171" s="262">
        <v>2.2559999999999998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10"/>
      <c r="Z171" s="210"/>
      <c r="AA171" s="210"/>
      <c r="AB171" s="210"/>
      <c r="AC171" s="210"/>
      <c r="AD171" s="210"/>
      <c r="AE171" s="210"/>
      <c r="AF171" s="210"/>
      <c r="AG171" s="210" t="s">
        <v>162</v>
      </c>
      <c r="AH171" s="210">
        <v>0</v>
      </c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">
      <c r="A172" s="227"/>
      <c r="B172" s="228"/>
      <c r="C172" s="263" t="s">
        <v>365</v>
      </c>
      <c r="D172" s="261"/>
      <c r="E172" s="262">
        <v>16.829999999999998</v>
      </c>
      <c r="F172" s="230"/>
      <c r="G172" s="23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10"/>
      <c r="Z172" s="210"/>
      <c r="AA172" s="210"/>
      <c r="AB172" s="210"/>
      <c r="AC172" s="210"/>
      <c r="AD172" s="210"/>
      <c r="AE172" s="210"/>
      <c r="AF172" s="210"/>
      <c r="AG172" s="210" t="s">
        <v>162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27"/>
      <c r="B173" s="228"/>
      <c r="C173" s="263" t="s">
        <v>366</v>
      </c>
      <c r="D173" s="261"/>
      <c r="E173" s="262">
        <v>1.1040000000000001</v>
      </c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10"/>
      <c r="Z173" s="210"/>
      <c r="AA173" s="210"/>
      <c r="AB173" s="210"/>
      <c r="AC173" s="210"/>
      <c r="AD173" s="210"/>
      <c r="AE173" s="210"/>
      <c r="AF173" s="210"/>
      <c r="AG173" s="210" t="s">
        <v>162</v>
      </c>
      <c r="AH173" s="210">
        <v>0</v>
      </c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">
      <c r="A174" s="227"/>
      <c r="B174" s="228"/>
      <c r="C174" s="263" t="s">
        <v>367</v>
      </c>
      <c r="D174" s="261"/>
      <c r="E174" s="262">
        <v>2.0735999999999999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10"/>
      <c r="Z174" s="210"/>
      <c r="AA174" s="210"/>
      <c r="AB174" s="210"/>
      <c r="AC174" s="210"/>
      <c r="AD174" s="210"/>
      <c r="AE174" s="210"/>
      <c r="AF174" s="210"/>
      <c r="AG174" s="210" t="s">
        <v>162</v>
      </c>
      <c r="AH174" s="210">
        <v>0</v>
      </c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">
      <c r="A175" s="227"/>
      <c r="B175" s="228"/>
      <c r="C175" s="263" t="s">
        <v>368</v>
      </c>
      <c r="D175" s="261"/>
      <c r="E175" s="262">
        <v>32.228900000000003</v>
      </c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10"/>
      <c r="Z175" s="210"/>
      <c r="AA175" s="210"/>
      <c r="AB175" s="210"/>
      <c r="AC175" s="210"/>
      <c r="AD175" s="210"/>
      <c r="AE175" s="210"/>
      <c r="AF175" s="210"/>
      <c r="AG175" s="210" t="s">
        <v>162</v>
      </c>
      <c r="AH175" s="210">
        <v>0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">
      <c r="A176" s="227"/>
      <c r="B176" s="228"/>
      <c r="C176" s="263" t="s">
        <v>369</v>
      </c>
      <c r="D176" s="261"/>
      <c r="E176" s="262">
        <v>75.487499999999997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10"/>
      <c r="Z176" s="210"/>
      <c r="AA176" s="210"/>
      <c r="AB176" s="210"/>
      <c r="AC176" s="210"/>
      <c r="AD176" s="210"/>
      <c r="AE176" s="210"/>
      <c r="AF176" s="210"/>
      <c r="AG176" s="210" t="s">
        <v>162</v>
      </c>
      <c r="AH176" s="210">
        <v>0</v>
      </c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">
      <c r="A177" s="241">
        <v>46</v>
      </c>
      <c r="B177" s="242" t="s">
        <v>370</v>
      </c>
      <c r="C177" s="251" t="s">
        <v>371</v>
      </c>
      <c r="D177" s="243" t="s">
        <v>269</v>
      </c>
      <c r="E177" s="244">
        <v>2896.67</v>
      </c>
      <c r="F177" s="245"/>
      <c r="G177" s="246">
        <f>ROUND(E177*F177,2)</f>
        <v>0</v>
      </c>
      <c r="H177" s="231"/>
      <c r="I177" s="230">
        <f>ROUND(E177*H177,2)</f>
        <v>0</v>
      </c>
      <c r="J177" s="231"/>
      <c r="K177" s="230">
        <f>ROUND(E177*J177,2)</f>
        <v>0</v>
      </c>
      <c r="L177" s="230">
        <v>21</v>
      </c>
      <c r="M177" s="230">
        <f>G177*(1+L177/100)</f>
        <v>0</v>
      </c>
      <c r="N177" s="229">
        <v>0</v>
      </c>
      <c r="O177" s="229">
        <f>ROUND(E177*N177,2)</f>
        <v>0</v>
      </c>
      <c r="P177" s="229">
        <v>0</v>
      </c>
      <c r="Q177" s="229">
        <f>ROUND(E177*P177,2)</f>
        <v>0</v>
      </c>
      <c r="R177" s="230"/>
      <c r="S177" s="230" t="s">
        <v>111</v>
      </c>
      <c r="T177" s="230" t="s">
        <v>111</v>
      </c>
      <c r="U177" s="230">
        <v>0.01</v>
      </c>
      <c r="V177" s="230">
        <f>ROUND(E177*U177,2)</f>
        <v>28.97</v>
      </c>
      <c r="W177" s="230"/>
      <c r="X177" s="230" t="s">
        <v>123</v>
      </c>
      <c r="Y177" s="210"/>
      <c r="Z177" s="210"/>
      <c r="AA177" s="210"/>
      <c r="AB177" s="210"/>
      <c r="AC177" s="210"/>
      <c r="AD177" s="210"/>
      <c r="AE177" s="210"/>
      <c r="AF177" s="210"/>
      <c r="AG177" s="210" t="s">
        <v>124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1" x14ac:dyDescent="0.2">
      <c r="A178" s="227"/>
      <c r="B178" s="228"/>
      <c r="C178" s="252" t="s">
        <v>372</v>
      </c>
      <c r="D178" s="247"/>
      <c r="E178" s="247"/>
      <c r="F178" s="247"/>
      <c r="G178" s="247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10"/>
      <c r="Z178" s="210"/>
      <c r="AA178" s="210"/>
      <c r="AB178" s="210"/>
      <c r="AC178" s="210"/>
      <c r="AD178" s="210"/>
      <c r="AE178" s="210"/>
      <c r="AF178" s="210"/>
      <c r="AG178" s="210" t="s">
        <v>116</v>
      </c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">
      <c r="A179" s="227"/>
      <c r="B179" s="228"/>
      <c r="C179" s="263" t="s">
        <v>373</v>
      </c>
      <c r="D179" s="261"/>
      <c r="E179" s="262">
        <v>1017.275</v>
      </c>
      <c r="F179" s="230"/>
      <c r="G179" s="230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10"/>
      <c r="Z179" s="210"/>
      <c r="AA179" s="210"/>
      <c r="AB179" s="210"/>
      <c r="AC179" s="210"/>
      <c r="AD179" s="210"/>
      <c r="AE179" s="210"/>
      <c r="AF179" s="210"/>
      <c r="AG179" s="210" t="s">
        <v>162</v>
      </c>
      <c r="AH179" s="210">
        <v>0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27"/>
      <c r="B180" s="228"/>
      <c r="C180" s="263" t="s">
        <v>374</v>
      </c>
      <c r="D180" s="261"/>
      <c r="E180" s="262">
        <v>59.674999999999997</v>
      </c>
      <c r="F180" s="230"/>
      <c r="G180" s="23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10"/>
      <c r="Z180" s="210"/>
      <c r="AA180" s="210"/>
      <c r="AB180" s="210"/>
      <c r="AC180" s="210"/>
      <c r="AD180" s="210"/>
      <c r="AE180" s="210"/>
      <c r="AF180" s="210"/>
      <c r="AG180" s="210" t="s">
        <v>162</v>
      </c>
      <c r="AH180" s="210">
        <v>0</v>
      </c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">
      <c r="A181" s="227"/>
      <c r="B181" s="228"/>
      <c r="C181" s="263" t="s">
        <v>375</v>
      </c>
      <c r="D181" s="261"/>
      <c r="E181" s="262">
        <v>31.584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10"/>
      <c r="Z181" s="210"/>
      <c r="AA181" s="210"/>
      <c r="AB181" s="210"/>
      <c r="AC181" s="210"/>
      <c r="AD181" s="210"/>
      <c r="AE181" s="210"/>
      <c r="AF181" s="210"/>
      <c r="AG181" s="210" t="s">
        <v>162</v>
      </c>
      <c r="AH181" s="210">
        <v>0</v>
      </c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">
      <c r="A182" s="227"/>
      <c r="B182" s="228"/>
      <c r="C182" s="263" t="s">
        <v>376</v>
      </c>
      <c r="D182" s="261"/>
      <c r="E182" s="262">
        <v>235.62</v>
      </c>
      <c r="F182" s="230"/>
      <c r="G182" s="230"/>
      <c r="H182" s="230"/>
      <c r="I182" s="230"/>
      <c r="J182" s="230"/>
      <c r="K182" s="230"/>
      <c r="L182" s="230"/>
      <c r="M182" s="230"/>
      <c r="N182" s="229"/>
      <c r="O182" s="229"/>
      <c r="P182" s="229"/>
      <c r="Q182" s="229"/>
      <c r="R182" s="230"/>
      <c r="S182" s="230"/>
      <c r="T182" s="230"/>
      <c r="U182" s="230"/>
      <c r="V182" s="230"/>
      <c r="W182" s="230"/>
      <c r="X182" s="230"/>
      <c r="Y182" s="210"/>
      <c r="Z182" s="210"/>
      <c r="AA182" s="210"/>
      <c r="AB182" s="210"/>
      <c r="AC182" s="210"/>
      <c r="AD182" s="210"/>
      <c r="AE182" s="210"/>
      <c r="AF182" s="210"/>
      <c r="AG182" s="210" t="s">
        <v>162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27"/>
      <c r="B183" s="228"/>
      <c r="C183" s="263" t="s">
        <v>377</v>
      </c>
      <c r="D183" s="261"/>
      <c r="E183" s="262">
        <v>15.456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10"/>
      <c r="Z183" s="210"/>
      <c r="AA183" s="210"/>
      <c r="AB183" s="210"/>
      <c r="AC183" s="210"/>
      <c r="AD183" s="210"/>
      <c r="AE183" s="210"/>
      <c r="AF183" s="210"/>
      <c r="AG183" s="210" t="s">
        <v>162</v>
      </c>
      <c r="AH183" s="210">
        <v>0</v>
      </c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">
      <c r="A184" s="227"/>
      <c r="B184" s="228"/>
      <c r="C184" s="263" t="s">
        <v>378</v>
      </c>
      <c r="D184" s="261"/>
      <c r="E184" s="262">
        <v>29.0304</v>
      </c>
      <c r="F184" s="230"/>
      <c r="G184" s="230"/>
      <c r="H184" s="230"/>
      <c r="I184" s="230"/>
      <c r="J184" s="230"/>
      <c r="K184" s="230"/>
      <c r="L184" s="230"/>
      <c r="M184" s="230"/>
      <c r="N184" s="229"/>
      <c r="O184" s="229"/>
      <c r="P184" s="229"/>
      <c r="Q184" s="229"/>
      <c r="R184" s="230"/>
      <c r="S184" s="230"/>
      <c r="T184" s="230"/>
      <c r="U184" s="230"/>
      <c r="V184" s="230"/>
      <c r="W184" s="230"/>
      <c r="X184" s="230"/>
      <c r="Y184" s="210"/>
      <c r="Z184" s="210"/>
      <c r="AA184" s="210"/>
      <c r="AB184" s="210"/>
      <c r="AC184" s="210"/>
      <c r="AD184" s="210"/>
      <c r="AE184" s="210"/>
      <c r="AF184" s="210"/>
      <c r="AG184" s="210" t="s">
        <v>162</v>
      </c>
      <c r="AH184" s="210">
        <v>0</v>
      </c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1" x14ac:dyDescent="0.2">
      <c r="A185" s="227"/>
      <c r="B185" s="228"/>
      <c r="C185" s="263" t="s">
        <v>379</v>
      </c>
      <c r="D185" s="261"/>
      <c r="E185" s="262">
        <v>451.20460000000003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10"/>
      <c r="Z185" s="210"/>
      <c r="AA185" s="210"/>
      <c r="AB185" s="210"/>
      <c r="AC185" s="210"/>
      <c r="AD185" s="210"/>
      <c r="AE185" s="210"/>
      <c r="AF185" s="210"/>
      <c r="AG185" s="210" t="s">
        <v>162</v>
      </c>
      <c r="AH185" s="210">
        <v>0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1" x14ac:dyDescent="0.2">
      <c r="A186" s="227"/>
      <c r="B186" s="228"/>
      <c r="C186" s="263" t="s">
        <v>380</v>
      </c>
      <c r="D186" s="261"/>
      <c r="E186" s="262">
        <v>1056.825</v>
      </c>
      <c r="F186" s="230"/>
      <c r="G186" s="230"/>
      <c r="H186" s="230"/>
      <c r="I186" s="230"/>
      <c r="J186" s="230"/>
      <c r="K186" s="230"/>
      <c r="L186" s="230"/>
      <c r="M186" s="230"/>
      <c r="N186" s="229"/>
      <c r="O186" s="229"/>
      <c r="P186" s="229"/>
      <c r="Q186" s="229"/>
      <c r="R186" s="230"/>
      <c r="S186" s="230"/>
      <c r="T186" s="230"/>
      <c r="U186" s="230"/>
      <c r="V186" s="230"/>
      <c r="W186" s="230"/>
      <c r="X186" s="230"/>
      <c r="Y186" s="210"/>
      <c r="Z186" s="210"/>
      <c r="AA186" s="210"/>
      <c r="AB186" s="210"/>
      <c r="AC186" s="210"/>
      <c r="AD186" s="210"/>
      <c r="AE186" s="210"/>
      <c r="AF186" s="210"/>
      <c r="AG186" s="210" t="s">
        <v>162</v>
      </c>
      <c r="AH186" s="210">
        <v>0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">
      <c r="A187" s="241">
        <v>47</v>
      </c>
      <c r="B187" s="242" t="s">
        <v>381</v>
      </c>
      <c r="C187" s="251" t="s">
        <v>382</v>
      </c>
      <c r="D187" s="243" t="s">
        <v>269</v>
      </c>
      <c r="E187" s="244">
        <v>206.905</v>
      </c>
      <c r="F187" s="245"/>
      <c r="G187" s="246">
        <f>ROUND(E187*F187,2)</f>
        <v>0</v>
      </c>
      <c r="H187" s="231"/>
      <c r="I187" s="230">
        <f>ROUND(E187*H187,2)</f>
        <v>0</v>
      </c>
      <c r="J187" s="231"/>
      <c r="K187" s="230">
        <f>ROUND(E187*J187,2)</f>
        <v>0</v>
      </c>
      <c r="L187" s="230">
        <v>21</v>
      </c>
      <c r="M187" s="230">
        <f>G187*(1+L187/100)</f>
        <v>0</v>
      </c>
      <c r="N187" s="229">
        <v>0</v>
      </c>
      <c r="O187" s="229">
        <f>ROUND(E187*N187,2)</f>
        <v>0</v>
      </c>
      <c r="P187" s="229">
        <v>0</v>
      </c>
      <c r="Q187" s="229">
        <f>ROUND(E187*P187,2)</f>
        <v>0</v>
      </c>
      <c r="R187" s="230"/>
      <c r="S187" s="230" t="s">
        <v>111</v>
      </c>
      <c r="T187" s="230" t="s">
        <v>111</v>
      </c>
      <c r="U187" s="230">
        <v>0.01</v>
      </c>
      <c r="V187" s="230">
        <f>ROUND(E187*U187,2)</f>
        <v>2.0699999999999998</v>
      </c>
      <c r="W187" s="230"/>
      <c r="X187" s="230" t="s">
        <v>123</v>
      </c>
      <c r="Y187" s="210"/>
      <c r="Z187" s="210"/>
      <c r="AA187" s="210"/>
      <c r="AB187" s="210"/>
      <c r="AC187" s="210"/>
      <c r="AD187" s="210"/>
      <c r="AE187" s="210"/>
      <c r="AF187" s="210"/>
      <c r="AG187" s="210" t="s">
        <v>124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1" x14ac:dyDescent="0.2">
      <c r="A188" s="227"/>
      <c r="B188" s="228"/>
      <c r="C188" s="252" t="s">
        <v>383</v>
      </c>
      <c r="D188" s="247"/>
      <c r="E188" s="247"/>
      <c r="F188" s="247"/>
      <c r="G188" s="247"/>
      <c r="H188" s="230"/>
      <c r="I188" s="230"/>
      <c r="J188" s="230"/>
      <c r="K188" s="230"/>
      <c r="L188" s="230"/>
      <c r="M188" s="230"/>
      <c r="N188" s="229"/>
      <c r="O188" s="229"/>
      <c r="P188" s="229"/>
      <c r="Q188" s="229"/>
      <c r="R188" s="230"/>
      <c r="S188" s="230"/>
      <c r="T188" s="230"/>
      <c r="U188" s="230"/>
      <c r="V188" s="230"/>
      <c r="W188" s="230"/>
      <c r="X188" s="230"/>
      <c r="Y188" s="210"/>
      <c r="Z188" s="210"/>
      <c r="AA188" s="210"/>
      <c r="AB188" s="210"/>
      <c r="AC188" s="210"/>
      <c r="AD188" s="210"/>
      <c r="AE188" s="210"/>
      <c r="AF188" s="210"/>
      <c r="AG188" s="210" t="s">
        <v>116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1" x14ac:dyDescent="0.2">
      <c r="A189" s="227"/>
      <c r="B189" s="228"/>
      <c r="C189" s="263" t="s">
        <v>362</v>
      </c>
      <c r="D189" s="261"/>
      <c r="E189" s="262">
        <v>72.662499999999994</v>
      </c>
      <c r="F189" s="230"/>
      <c r="G189" s="230"/>
      <c r="H189" s="230"/>
      <c r="I189" s="230"/>
      <c r="J189" s="230"/>
      <c r="K189" s="230"/>
      <c r="L189" s="230"/>
      <c r="M189" s="230"/>
      <c r="N189" s="229"/>
      <c r="O189" s="229"/>
      <c r="P189" s="229"/>
      <c r="Q189" s="229"/>
      <c r="R189" s="230"/>
      <c r="S189" s="230"/>
      <c r="T189" s="230"/>
      <c r="U189" s="230"/>
      <c r="V189" s="230"/>
      <c r="W189" s="230"/>
      <c r="X189" s="230"/>
      <c r="Y189" s="210"/>
      <c r="Z189" s="210"/>
      <c r="AA189" s="210"/>
      <c r="AB189" s="210"/>
      <c r="AC189" s="210"/>
      <c r="AD189" s="210"/>
      <c r="AE189" s="210"/>
      <c r="AF189" s="210"/>
      <c r="AG189" s="210" t="s">
        <v>162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">
      <c r="A190" s="227"/>
      <c r="B190" s="228"/>
      <c r="C190" s="263" t="s">
        <v>363</v>
      </c>
      <c r="D190" s="261"/>
      <c r="E190" s="262">
        <v>4.2625000000000002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10"/>
      <c r="Z190" s="210"/>
      <c r="AA190" s="210"/>
      <c r="AB190" s="210"/>
      <c r="AC190" s="210"/>
      <c r="AD190" s="210"/>
      <c r="AE190" s="210"/>
      <c r="AF190" s="210"/>
      <c r="AG190" s="210" t="s">
        <v>162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">
      <c r="A191" s="227"/>
      <c r="B191" s="228"/>
      <c r="C191" s="263" t="s">
        <v>364</v>
      </c>
      <c r="D191" s="261"/>
      <c r="E191" s="262">
        <v>2.2559999999999998</v>
      </c>
      <c r="F191" s="230"/>
      <c r="G191" s="230"/>
      <c r="H191" s="230"/>
      <c r="I191" s="230"/>
      <c r="J191" s="230"/>
      <c r="K191" s="230"/>
      <c r="L191" s="230"/>
      <c r="M191" s="230"/>
      <c r="N191" s="229"/>
      <c r="O191" s="229"/>
      <c r="P191" s="229"/>
      <c r="Q191" s="229"/>
      <c r="R191" s="230"/>
      <c r="S191" s="230"/>
      <c r="T191" s="230"/>
      <c r="U191" s="230"/>
      <c r="V191" s="230"/>
      <c r="W191" s="230"/>
      <c r="X191" s="230"/>
      <c r="Y191" s="210"/>
      <c r="Z191" s="210"/>
      <c r="AA191" s="210"/>
      <c r="AB191" s="210"/>
      <c r="AC191" s="210"/>
      <c r="AD191" s="210"/>
      <c r="AE191" s="210"/>
      <c r="AF191" s="210"/>
      <c r="AG191" s="210" t="s">
        <v>162</v>
      </c>
      <c r="AH191" s="210">
        <v>0</v>
      </c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">
      <c r="A192" s="227"/>
      <c r="B192" s="228"/>
      <c r="C192" s="263" t="s">
        <v>365</v>
      </c>
      <c r="D192" s="261"/>
      <c r="E192" s="262">
        <v>16.829999999999998</v>
      </c>
      <c r="F192" s="230"/>
      <c r="G192" s="230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10"/>
      <c r="Z192" s="210"/>
      <c r="AA192" s="210"/>
      <c r="AB192" s="210"/>
      <c r="AC192" s="210"/>
      <c r="AD192" s="210"/>
      <c r="AE192" s="210"/>
      <c r="AF192" s="210"/>
      <c r="AG192" s="210" t="s">
        <v>162</v>
      </c>
      <c r="AH192" s="210">
        <v>0</v>
      </c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">
      <c r="A193" s="227"/>
      <c r="B193" s="228"/>
      <c r="C193" s="263" t="s">
        <v>366</v>
      </c>
      <c r="D193" s="261"/>
      <c r="E193" s="262">
        <v>1.1040000000000001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10"/>
      <c r="Z193" s="210"/>
      <c r="AA193" s="210"/>
      <c r="AB193" s="210"/>
      <c r="AC193" s="210"/>
      <c r="AD193" s="210"/>
      <c r="AE193" s="210"/>
      <c r="AF193" s="210"/>
      <c r="AG193" s="210" t="s">
        <v>162</v>
      </c>
      <c r="AH193" s="210">
        <v>0</v>
      </c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">
      <c r="A194" s="227"/>
      <c r="B194" s="228"/>
      <c r="C194" s="263" t="s">
        <v>367</v>
      </c>
      <c r="D194" s="261"/>
      <c r="E194" s="262">
        <v>2.0735999999999999</v>
      </c>
      <c r="F194" s="230"/>
      <c r="G194" s="230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10"/>
      <c r="Z194" s="210"/>
      <c r="AA194" s="210"/>
      <c r="AB194" s="210"/>
      <c r="AC194" s="210"/>
      <c r="AD194" s="210"/>
      <c r="AE194" s="210"/>
      <c r="AF194" s="210"/>
      <c r="AG194" s="210" t="s">
        <v>162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">
      <c r="A195" s="227"/>
      <c r="B195" s="228"/>
      <c r="C195" s="263" t="s">
        <v>368</v>
      </c>
      <c r="D195" s="261"/>
      <c r="E195" s="262">
        <v>32.228900000000003</v>
      </c>
      <c r="F195" s="230"/>
      <c r="G195" s="230"/>
      <c r="H195" s="230"/>
      <c r="I195" s="230"/>
      <c r="J195" s="230"/>
      <c r="K195" s="230"/>
      <c r="L195" s="230"/>
      <c r="M195" s="230"/>
      <c r="N195" s="229"/>
      <c r="O195" s="229"/>
      <c r="P195" s="229"/>
      <c r="Q195" s="229"/>
      <c r="R195" s="230"/>
      <c r="S195" s="230"/>
      <c r="T195" s="230"/>
      <c r="U195" s="230"/>
      <c r="V195" s="230"/>
      <c r="W195" s="230"/>
      <c r="X195" s="230"/>
      <c r="Y195" s="210"/>
      <c r="Z195" s="210"/>
      <c r="AA195" s="210"/>
      <c r="AB195" s="210"/>
      <c r="AC195" s="210"/>
      <c r="AD195" s="210"/>
      <c r="AE195" s="210"/>
      <c r="AF195" s="210"/>
      <c r="AG195" s="210" t="s">
        <v>162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">
      <c r="A196" s="227"/>
      <c r="B196" s="228"/>
      <c r="C196" s="263" t="s">
        <v>369</v>
      </c>
      <c r="D196" s="261"/>
      <c r="E196" s="262">
        <v>75.487499999999997</v>
      </c>
      <c r="F196" s="230"/>
      <c r="G196" s="230"/>
      <c r="H196" s="230"/>
      <c r="I196" s="230"/>
      <c r="J196" s="230"/>
      <c r="K196" s="230"/>
      <c r="L196" s="230"/>
      <c r="M196" s="230"/>
      <c r="N196" s="229"/>
      <c r="O196" s="229"/>
      <c r="P196" s="229"/>
      <c r="Q196" s="229"/>
      <c r="R196" s="230"/>
      <c r="S196" s="230"/>
      <c r="T196" s="230"/>
      <c r="U196" s="230"/>
      <c r="V196" s="230"/>
      <c r="W196" s="230"/>
      <c r="X196" s="230"/>
      <c r="Y196" s="210"/>
      <c r="Z196" s="210"/>
      <c r="AA196" s="210"/>
      <c r="AB196" s="210"/>
      <c r="AC196" s="210"/>
      <c r="AD196" s="210"/>
      <c r="AE196" s="210"/>
      <c r="AF196" s="210"/>
      <c r="AG196" s="210" t="s">
        <v>162</v>
      </c>
      <c r="AH196" s="210">
        <v>0</v>
      </c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ht="22.5" outlineLevel="1" x14ac:dyDescent="0.2">
      <c r="A197" s="241">
        <v>48</v>
      </c>
      <c r="B197" s="242" t="s">
        <v>384</v>
      </c>
      <c r="C197" s="251" t="s">
        <v>385</v>
      </c>
      <c r="D197" s="243" t="s">
        <v>269</v>
      </c>
      <c r="E197" s="244">
        <v>22.2636</v>
      </c>
      <c r="F197" s="245"/>
      <c r="G197" s="246">
        <f>ROUND(E197*F197,2)</f>
        <v>0</v>
      </c>
      <c r="H197" s="231"/>
      <c r="I197" s="230">
        <f>ROUND(E197*H197,2)</f>
        <v>0</v>
      </c>
      <c r="J197" s="231"/>
      <c r="K197" s="230">
        <f>ROUND(E197*J197,2)</f>
        <v>0</v>
      </c>
      <c r="L197" s="230">
        <v>21</v>
      </c>
      <c r="M197" s="230">
        <f>G197*(1+L197/100)</f>
        <v>0</v>
      </c>
      <c r="N197" s="229">
        <v>0</v>
      </c>
      <c r="O197" s="229">
        <f>ROUND(E197*N197,2)</f>
        <v>0</v>
      </c>
      <c r="P197" s="229">
        <v>0</v>
      </c>
      <c r="Q197" s="229">
        <f>ROUND(E197*P197,2)</f>
        <v>0</v>
      </c>
      <c r="R197" s="230"/>
      <c r="S197" s="230" t="s">
        <v>111</v>
      </c>
      <c r="T197" s="230" t="s">
        <v>111</v>
      </c>
      <c r="U197" s="230">
        <v>0</v>
      </c>
      <c r="V197" s="230">
        <f>ROUND(E197*U197,2)</f>
        <v>0</v>
      </c>
      <c r="W197" s="230"/>
      <c r="X197" s="230" t="s">
        <v>123</v>
      </c>
      <c r="Y197" s="210"/>
      <c r="Z197" s="210"/>
      <c r="AA197" s="210"/>
      <c r="AB197" s="210"/>
      <c r="AC197" s="210"/>
      <c r="AD197" s="210"/>
      <c r="AE197" s="210"/>
      <c r="AF197" s="210"/>
      <c r="AG197" s="210" t="s">
        <v>124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">
      <c r="A198" s="227"/>
      <c r="B198" s="228"/>
      <c r="C198" s="252" t="s">
        <v>386</v>
      </c>
      <c r="D198" s="247"/>
      <c r="E198" s="247"/>
      <c r="F198" s="247"/>
      <c r="G198" s="247"/>
      <c r="H198" s="230"/>
      <c r="I198" s="230"/>
      <c r="J198" s="230"/>
      <c r="K198" s="230"/>
      <c r="L198" s="230"/>
      <c r="M198" s="230"/>
      <c r="N198" s="229"/>
      <c r="O198" s="229"/>
      <c r="P198" s="229"/>
      <c r="Q198" s="229"/>
      <c r="R198" s="230"/>
      <c r="S198" s="230"/>
      <c r="T198" s="230"/>
      <c r="U198" s="230"/>
      <c r="V198" s="230"/>
      <c r="W198" s="230"/>
      <c r="X198" s="230"/>
      <c r="Y198" s="210"/>
      <c r="Z198" s="210"/>
      <c r="AA198" s="210"/>
      <c r="AB198" s="210"/>
      <c r="AC198" s="210"/>
      <c r="AD198" s="210"/>
      <c r="AE198" s="210"/>
      <c r="AF198" s="210"/>
      <c r="AG198" s="210" t="s">
        <v>116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">
      <c r="A199" s="227"/>
      <c r="B199" s="228"/>
      <c r="C199" s="263" t="s">
        <v>364</v>
      </c>
      <c r="D199" s="261"/>
      <c r="E199" s="262">
        <v>2.2559999999999998</v>
      </c>
      <c r="F199" s="230"/>
      <c r="G199" s="230"/>
      <c r="H199" s="230"/>
      <c r="I199" s="230"/>
      <c r="J199" s="230"/>
      <c r="K199" s="230"/>
      <c r="L199" s="230"/>
      <c r="M199" s="230"/>
      <c r="N199" s="229"/>
      <c r="O199" s="229"/>
      <c r="P199" s="229"/>
      <c r="Q199" s="229"/>
      <c r="R199" s="230"/>
      <c r="S199" s="230"/>
      <c r="T199" s="230"/>
      <c r="U199" s="230"/>
      <c r="V199" s="230"/>
      <c r="W199" s="230"/>
      <c r="X199" s="230"/>
      <c r="Y199" s="210"/>
      <c r="Z199" s="210"/>
      <c r="AA199" s="210"/>
      <c r="AB199" s="210"/>
      <c r="AC199" s="210"/>
      <c r="AD199" s="210"/>
      <c r="AE199" s="210"/>
      <c r="AF199" s="210"/>
      <c r="AG199" s="210" t="s">
        <v>162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">
      <c r="A200" s="227"/>
      <c r="B200" s="228"/>
      <c r="C200" s="263" t="s">
        <v>365</v>
      </c>
      <c r="D200" s="261"/>
      <c r="E200" s="262">
        <v>16.829999999999998</v>
      </c>
      <c r="F200" s="230"/>
      <c r="G200" s="230"/>
      <c r="H200" s="230"/>
      <c r="I200" s="230"/>
      <c r="J200" s="230"/>
      <c r="K200" s="230"/>
      <c r="L200" s="230"/>
      <c r="M200" s="230"/>
      <c r="N200" s="229"/>
      <c r="O200" s="229"/>
      <c r="P200" s="229"/>
      <c r="Q200" s="229"/>
      <c r="R200" s="230"/>
      <c r="S200" s="230"/>
      <c r="T200" s="230"/>
      <c r="U200" s="230"/>
      <c r="V200" s="230"/>
      <c r="W200" s="230"/>
      <c r="X200" s="230"/>
      <c r="Y200" s="210"/>
      <c r="Z200" s="210"/>
      <c r="AA200" s="210"/>
      <c r="AB200" s="210"/>
      <c r="AC200" s="210"/>
      <c r="AD200" s="210"/>
      <c r="AE200" s="210"/>
      <c r="AF200" s="210"/>
      <c r="AG200" s="210" t="s">
        <v>162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">
      <c r="A201" s="227"/>
      <c r="B201" s="228"/>
      <c r="C201" s="263" t="s">
        <v>366</v>
      </c>
      <c r="D201" s="261"/>
      <c r="E201" s="262">
        <v>1.1040000000000001</v>
      </c>
      <c r="F201" s="230"/>
      <c r="G201" s="230"/>
      <c r="H201" s="230"/>
      <c r="I201" s="230"/>
      <c r="J201" s="230"/>
      <c r="K201" s="230"/>
      <c r="L201" s="230"/>
      <c r="M201" s="230"/>
      <c r="N201" s="229"/>
      <c r="O201" s="229"/>
      <c r="P201" s="229"/>
      <c r="Q201" s="229"/>
      <c r="R201" s="230"/>
      <c r="S201" s="230"/>
      <c r="T201" s="230"/>
      <c r="U201" s="230"/>
      <c r="V201" s="230"/>
      <c r="W201" s="230"/>
      <c r="X201" s="230"/>
      <c r="Y201" s="210"/>
      <c r="Z201" s="210"/>
      <c r="AA201" s="210"/>
      <c r="AB201" s="210"/>
      <c r="AC201" s="210"/>
      <c r="AD201" s="210"/>
      <c r="AE201" s="210"/>
      <c r="AF201" s="210"/>
      <c r="AG201" s="210" t="s">
        <v>162</v>
      </c>
      <c r="AH201" s="210">
        <v>0</v>
      </c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">
      <c r="A202" s="227"/>
      <c r="B202" s="228"/>
      <c r="C202" s="263" t="s">
        <v>367</v>
      </c>
      <c r="D202" s="261"/>
      <c r="E202" s="262">
        <v>2.0735999999999999</v>
      </c>
      <c r="F202" s="230"/>
      <c r="G202" s="230"/>
      <c r="H202" s="230"/>
      <c r="I202" s="230"/>
      <c r="J202" s="230"/>
      <c r="K202" s="230"/>
      <c r="L202" s="230"/>
      <c r="M202" s="230"/>
      <c r="N202" s="229"/>
      <c r="O202" s="229"/>
      <c r="P202" s="229"/>
      <c r="Q202" s="229"/>
      <c r="R202" s="230"/>
      <c r="S202" s="230"/>
      <c r="T202" s="230"/>
      <c r="U202" s="230"/>
      <c r="V202" s="230"/>
      <c r="W202" s="230"/>
      <c r="X202" s="230"/>
      <c r="Y202" s="210"/>
      <c r="Z202" s="210"/>
      <c r="AA202" s="210"/>
      <c r="AB202" s="210"/>
      <c r="AC202" s="210"/>
      <c r="AD202" s="210"/>
      <c r="AE202" s="210"/>
      <c r="AF202" s="210"/>
      <c r="AG202" s="210" t="s">
        <v>162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ht="22.5" outlineLevel="1" x14ac:dyDescent="0.2">
      <c r="A203" s="241">
        <v>49</v>
      </c>
      <c r="B203" s="242" t="s">
        <v>387</v>
      </c>
      <c r="C203" s="251" t="s">
        <v>388</v>
      </c>
      <c r="D203" s="243" t="s">
        <v>269</v>
      </c>
      <c r="E203" s="244">
        <v>76.924999999999997</v>
      </c>
      <c r="F203" s="245"/>
      <c r="G203" s="246">
        <f>ROUND(E203*F203,2)</f>
        <v>0</v>
      </c>
      <c r="H203" s="231"/>
      <c r="I203" s="230">
        <f>ROUND(E203*H203,2)</f>
        <v>0</v>
      </c>
      <c r="J203" s="231"/>
      <c r="K203" s="230">
        <f>ROUND(E203*J203,2)</f>
        <v>0</v>
      </c>
      <c r="L203" s="230">
        <v>21</v>
      </c>
      <c r="M203" s="230">
        <f>G203*(1+L203/100)</f>
        <v>0</v>
      </c>
      <c r="N203" s="229">
        <v>0</v>
      </c>
      <c r="O203" s="229">
        <f>ROUND(E203*N203,2)</f>
        <v>0</v>
      </c>
      <c r="P203" s="229">
        <v>0</v>
      </c>
      <c r="Q203" s="229">
        <f>ROUND(E203*P203,2)</f>
        <v>0</v>
      </c>
      <c r="R203" s="230"/>
      <c r="S203" s="230" t="s">
        <v>111</v>
      </c>
      <c r="T203" s="230" t="s">
        <v>111</v>
      </c>
      <c r="U203" s="230">
        <v>0</v>
      </c>
      <c r="V203" s="230">
        <f>ROUND(E203*U203,2)</f>
        <v>0</v>
      </c>
      <c r="W203" s="230"/>
      <c r="X203" s="230" t="s">
        <v>123</v>
      </c>
      <c r="Y203" s="210"/>
      <c r="Z203" s="210"/>
      <c r="AA203" s="210"/>
      <c r="AB203" s="210"/>
      <c r="AC203" s="210"/>
      <c r="AD203" s="210"/>
      <c r="AE203" s="210"/>
      <c r="AF203" s="210"/>
      <c r="AG203" s="210" t="s">
        <v>124</v>
      </c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1" x14ac:dyDescent="0.2">
      <c r="A204" s="227"/>
      <c r="B204" s="228"/>
      <c r="C204" s="252" t="s">
        <v>389</v>
      </c>
      <c r="D204" s="247"/>
      <c r="E204" s="247"/>
      <c r="F204" s="247"/>
      <c r="G204" s="247"/>
      <c r="H204" s="230"/>
      <c r="I204" s="230"/>
      <c r="J204" s="230"/>
      <c r="K204" s="230"/>
      <c r="L204" s="230"/>
      <c r="M204" s="230"/>
      <c r="N204" s="229"/>
      <c r="O204" s="229"/>
      <c r="P204" s="229"/>
      <c r="Q204" s="229"/>
      <c r="R204" s="230"/>
      <c r="S204" s="230"/>
      <c r="T204" s="230"/>
      <c r="U204" s="230"/>
      <c r="V204" s="230"/>
      <c r="W204" s="230"/>
      <c r="X204" s="230"/>
      <c r="Y204" s="210"/>
      <c r="Z204" s="210"/>
      <c r="AA204" s="210"/>
      <c r="AB204" s="210"/>
      <c r="AC204" s="210"/>
      <c r="AD204" s="210"/>
      <c r="AE204" s="210"/>
      <c r="AF204" s="210"/>
      <c r="AG204" s="210" t="s">
        <v>116</v>
      </c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">
      <c r="A205" s="227"/>
      <c r="B205" s="228"/>
      <c r="C205" s="263" t="s">
        <v>362</v>
      </c>
      <c r="D205" s="261"/>
      <c r="E205" s="262">
        <v>72.662499999999994</v>
      </c>
      <c r="F205" s="230"/>
      <c r="G205" s="230"/>
      <c r="H205" s="230"/>
      <c r="I205" s="230"/>
      <c r="J205" s="230"/>
      <c r="K205" s="230"/>
      <c r="L205" s="230"/>
      <c r="M205" s="230"/>
      <c r="N205" s="229"/>
      <c r="O205" s="229"/>
      <c r="P205" s="229"/>
      <c r="Q205" s="229"/>
      <c r="R205" s="230"/>
      <c r="S205" s="230"/>
      <c r="T205" s="230"/>
      <c r="U205" s="230"/>
      <c r="V205" s="230"/>
      <c r="W205" s="230"/>
      <c r="X205" s="230"/>
      <c r="Y205" s="210"/>
      <c r="Z205" s="210"/>
      <c r="AA205" s="210"/>
      <c r="AB205" s="210"/>
      <c r="AC205" s="210"/>
      <c r="AD205" s="210"/>
      <c r="AE205" s="210"/>
      <c r="AF205" s="210"/>
      <c r="AG205" s="210" t="s">
        <v>162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">
      <c r="A206" s="227"/>
      <c r="B206" s="228"/>
      <c r="C206" s="263" t="s">
        <v>363</v>
      </c>
      <c r="D206" s="261"/>
      <c r="E206" s="262">
        <v>4.2625000000000002</v>
      </c>
      <c r="F206" s="230"/>
      <c r="G206" s="230"/>
      <c r="H206" s="230"/>
      <c r="I206" s="230"/>
      <c r="J206" s="230"/>
      <c r="K206" s="230"/>
      <c r="L206" s="230"/>
      <c r="M206" s="230"/>
      <c r="N206" s="229"/>
      <c r="O206" s="229"/>
      <c r="P206" s="229"/>
      <c r="Q206" s="229"/>
      <c r="R206" s="230"/>
      <c r="S206" s="230"/>
      <c r="T206" s="230"/>
      <c r="U206" s="230"/>
      <c r="V206" s="230"/>
      <c r="W206" s="230"/>
      <c r="X206" s="230"/>
      <c r="Y206" s="210"/>
      <c r="Z206" s="210"/>
      <c r="AA206" s="210"/>
      <c r="AB206" s="210"/>
      <c r="AC206" s="210"/>
      <c r="AD206" s="210"/>
      <c r="AE206" s="210"/>
      <c r="AF206" s="210"/>
      <c r="AG206" s="210" t="s">
        <v>162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x14ac:dyDescent="0.2">
      <c r="A207" s="234" t="s">
        <v>106</v>
      </c>
      <c r="B207" s="235" t="s">
        <v>74</v>
      </c>
      <c r="C207" s="250" t="s">
        <v>75</v>
      </c>
      <c r="D207" s="236"/>
      <c r="E207" s="237"/>
      <c r="F207" s="238"/>
      <c r="G207" s="239">
        <f>SUMIF(AG208:AG208,"&lt;&gt;NOR",G208:G208)</f>
        <v>0</v>
      </c>
      <c r="H207" s="233"/>
      <c r="I207" s="233">
        <f>SUM(I208:I208)</f>
        <v>0</v>
      </c>
      <c r="J207" s="233"/>
      <c r="K207" s="233">
        <f>SUM(K208:K208)</f>
        <v>0</v>
      </c>
      <c r="L207" s="233"/>
      <c r="M207" s="233">
        <f>SUM(M208:M208)</f>
        <v>0</v>
      </c>
      <c r="N207" s="232"/>
      <c r="O207" s="232">
        <f>SUM(O208:O208)</f>
        <v>0</v>
      </c>
      <c r="P207" s="232"/>
      <c r="Q207" s="232">
        <f>SUM(Q208:Q208)</f>
        <v>0</v>
      </c>
      <c r="R207" s="233"/>
      <c r="S207" s="233"/>
      <c r="T207" s="233"/>
      <c r="U207" s="233"/>
      <c r="V207" s="233">
        <f>SUM(V208:V208)</f>
        <v>5</v>
      </c>
      <c r="W207" s="233"/>
      <c r="X207" s="233"/>
      <c r="AG207" t="s">
        <v>107</v>
      </c>
    </row>
    <row r="208" spans="1:60" outlineLevel="1" x14ac:dyDescent="0.2">
      <c r="A208" s="241">
        <v>50</v>
      </c>
      <c r="B208" s="242" t="s">
        <v>390</v>
      </c>
      <c r="C208" s="251" t="s">
        <v>391</v>
      </c>
      <c r="D208" s="243" t="s">
        <v>269</v>
      </c>
      <c r="E208" s="244">
        <v>312.37554</v>
      </c>
      <c r="F208" s="245"/>
      <c r="G208" s="246">
        <f>ROUND(E208*F208,2)</f>
        <v>0</v>
      </c>
      <c r="H208" s="231"/>
      <c r="I208" s="230">
        <f>ROUND(E208*H208,2)</f>
        <v>0</v>
      </c>
      <c r="J208" s="231"/>
      <c r="K208" s="230">
        <f>ROUND(E208*J208,2)</f>
        <v>0</v>
      </c>
      <c r="L208" s="230">
        <v>21</v>
      </c>
      <c r="M208" s="230">
        <f>G208*(1+L208/100)</f>
        <v>0</v>
      </c>
      <c r="N208" s="229">
        <v>0</v>
      </c>
      <c r="O208" s="229">
        <f>ROUND(E208*N208,2)</f>
        <v>0</v>
      </c>
      <c r="P208" s="229">
        <v>0</v>
      </c>
      <c r="Q208" s="229">
        <f>ROUND(E208*P208,2)</f>
        <v>0</v>
      </c>
      <c r="R208" s="230"/>
      <c r="S208" s="230" t="s">
        <v>111</v>
      </c>
      <c r="T208" s="230" t="s">
        <v>111</v>
      </c>
      <c r="U208" s="230">
        <v>1.6E-2</v>
      </c>
      <c r="V208" s="230">
        <f>ROUND(E208*U208,2)</f>
        <v>5</v>
      </c>
      <c r="W208" s="230"/>
      <c r="X208" s="230" t="s">
        <v>392</v>
      </c>
      <c r="Y208" s="210"/>
      <c r="Z208" s="210"/>
      <c r="AA208" s="210"/>
      <c r="AB208" s="210"/>
      <c r="AC208" s="210"/>
      <c r="AD208" s="210"/>
      <c r="AE208" s="210"/>
      <c r="AF208" s="210"/>
      <c r="AG208" s="210" t="s">
        <v>393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33" x14ac:dyDescent="0.2">
      <c r="A209" s="3"/>
      <c r="B209" s="4"/>
      <c r="C209" s="254"/>
      <c r="D209" s="6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AE209">
        <v>15</v>
      </c>
      <c r="AF209">
        <v>21</v>
      </c>
      <c r="AG209" t="s">
        <v>93</v>
      </c>
    </row>
    <row r="210" spans="1:33" x14ac:dyDescent="0.2">
      <c r="A210" s="213"/>
      <c r="B210" s="214" t="s">
        <v>31</v>
      </c>
      <c r="C210" s="255"/>
      <c r="D210" s="215"/>
      <c r="E210" s="216"/>
      <c r="F210" s="216"/>
      <c r="G210" s="240">
        <f>G8+G65+G111+G124+G150+G153+G207</f>
        <v>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AE210">
        <f>SUMIF(L7:L208,AE209,G7:G208)</f>
        <v>0</v>
      </c>
      <c r="AF210">
        <f>SUMIF(L7:L208,AF209,G7:G208)</f>
        <v>0</v>
      </c>
      <c r="AG210" t="s">
        <v>149</v>
      </c>
    </row>
    <row r="211" spans="1:33" x14ac:dyDescent="0.2">
      <c r="A211" s="3"/>
      <c r="B211" s="4"/>
      <c r="C211" s="254"/>
      <c r="D211" s="6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33" x14ac:dyDescent="0.2">
      <c r="A212" s="3"/>
      <c r="B212" s="4"/>
      <c r="C212" s="254"/>
      <c r="D212" s="6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33" x14ac:dyDescent="0.2">
      <c r="A213" s="217" t="s">
        <v>150</v>
      </c>
      <c r="B213" s="217"/>
      <c r="C213" s="256"/>
      <c r="D213" s="6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33" x14ac:dyDescent="0.2">
      <c r="A214" s="218"/>
      <c r="B214" s="219"/>
      <c r="C214" s="257"/>
      <c r="D214" s="219"/>
      <c r="E214" s="219"/>
      <c r="F214" s="219"/>
      <c r="G214" s="220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AG214" t="s">
        <v>151</v>
      </c>
    </row>
    <row r="215" spans="1:33" x14ac:dyDescent="0.2">
      <c r="A215" s="221"/>
      <c r="B215" s="222"/>
      <c r="C215" s="258"/>
      <c r="D215" s="222"/>
      <c r="E215" s="222"/>
      <c r="F215" s="222"/>
      <c r="G215" s="22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33" x14ac:dyDescent="0.2">
      <c r="A216" s="221"/>
      <c r="B216" s="222"/>
      <c r="C216" s="258"/>
      <c r="D216" s="222"/>
      <c r="E216" s="222"/>
      <c r="F216" s="222"/>
      <c r="G216" s="22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33" x14ac:dyDescent="0.2">
      <c r="A217" s="221"/>
      <c r="B217" s="222"/>
      <c r="C217" s="258"/>
      <c r="D217" s="222"/>
      <c r="E217" s="222"/>
      <c r="F217" s="222"/>
      <c r="G217" s="22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33" x14ac:dyDescent="0.2">
      <c r="A218" s="224"/>
      <c r="B218" s="225"/>
      <c r="C218" s="259"/>
      <c r="D218" s="225"/>
      <c r="E218" s="225"/>
      <c r="F218" s="225"/>
      <c r="G218" s="22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33" x14ac:dyDescent="0.2">
      <c r="A219" s="3"/>
      <c r="B219" s="4"/>
      <c r="C219" s="254"/>
      <c r="D219" s="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33" x14ac:dyDescent="0.2">
      <c r="C220" s="260"/>
      <c r="D220" s="10"/>
      <c r="AG220" t="s">
        <v>152</v>
      </c>
    </row>
    <row r="221" spans="1:33" x14ac:dyDescent="0.2">
      <c r="D221" s="10"/>
    </row>
    <row r="222" spans="1:33" x14ac:dyDescent="0.2">
      <c r="D222" s="10"/>
    </row>
    <row r="223" spans="1:33" x14ac:dyDescent="0.2">
      <c r="D223" s="10"/>
    </row>
    <row r="224" spans="1:33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2">
    <mergeCell ref="C178:G178"/>
    <mergeCell ref="C188:G188"/>
    <mergeCell ref="C198:G198"/>
    <mergeCell ref="C204:G204"/>
    <mergeCell ref="C148:G148"/>
    <mergeCell ref="C152:G152"/>
    <mergeCell ref="C155:G155"/>
    <mergeCell ref="C159:G159"/>
    <mergeCell ref="C162:G162"/>
    <mergeCell ref="C168:G168"/>
    <mergeCell ref="C129:G129"/>
    <mergeCell ref="C132:G132"/>
    <mergeCell ref="C138:G138"/>
    <mergeCell ref="C141:G141"/>
    <mergeCell ref="C144:G144"/>
    <mergeCell ref="C146:G146"/>
    <mergeCell ref="C115:G115"/>
    <mergeCell ref="C119:G119"/>
    <mergeCell ref="C120:G120"/>
    <mergeCell ref="C121:G121"/>
    <mergeCell ref="C123:G123"/>
    <mergeCell ref="C126:G126"/>
    <mergeCell ref="C98:G98"/>
    <mergeCell ref="C101:G101"/>
    <mergeCell ref="C104:G104"/>
    <mergeCell ref="C106:G106"/>
    <mergeCell ref="C109:G109"/>
    <mergeCell ref="C113:G113"/>
    <mergeCell ref="C78:G78"/>
    <mergeCell ref="C81:G81"/>
    <mergeCell ref="C84:G84"/>
    <mergeCell ref="C87:G87"/>
    <mergeCell ref="C92:G92"/>
    <mergeCell ref="C95:G95"/>
    <mergeCell ref="C54:G54"/>
    <mergeCell ref="C57:G57"/>
    <mergeCell ref="C62:G62"/>
    <mergeCell ref="C67:G67"/>
    <mergeCell ref="C68:G68"/>
    <mergeCell ref="C69:G69"/>
    <mergeCell ref="C35:G35"/>
    <mergeCell ref="C38:G38"/>
    <mergeCell ref="C42:G42"/>
    <mergeCell ref="C45:G45"/>
    <mergeCell ref="C49:G49"/>
    <mergeCell ref="C51:G51"/>
    <mergeCell ref="C17:G17"/>
    <mergeCell ref="C19:G19"/>
    <mergeCell ref="C22:G22"/>
    <mergeCell ref="C25:G25"/>
    <mergeCell ref="C26:G26"/>
    <mergeCell ref="C27:G27"/>
    <mergeCell ref="A1:G1"/>
    <mergeCell ref="C2:G2"/>
    <mergeCell ref="C3:G3"/>
    <mergeCell ref="C4:G4"/>
    <mergeCell ref="A213:C213"/>
    <mergeCell ref="A214:G218"/>
    <mergeCell ref="C10:G10"/>
    <mergeCell ref="C11:G11"/>
    <mergeCell ref="C12:G12"/>
    <mergeCell ref="C15:G1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000 001 Pol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'000 001 Pol'!Názvy_tisku</vt:lpstr>
      <vt:lpstr>'001 001 Pol'!Názvy_tisku</vt:lpstr>
      <vt:lpstr>oadresa</vt:lpstr>
      <vt:lpstr>Stavba!Objednatel</vt:lpstr>
      <vt:lpstr>Stavba!Objekt</vt:lpstr>
      <vt:lpstr>'000 001 Pol'!Oblast_tisku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Lubomír Konvičný</dc:creator>
  <cp:lastModifiedBy>Lubomír Konvičný</cp:lastModifiedBy>
  <cp:lastPrinted>2019-03-19T12:27:02Z</cp:lastPrinted>
  <dcterms:created xsi:type="dcterms:W3CDTF">2009-04-08T07:15:50Z</dcterms:created>
  <dcterms:modified xsi:type="dcterms:W3CDTF">2022-08-08T19:10:39Z</dcterms:modified>
</cp:coreProperties>
</file>