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A0CfNW41e1euZqJ6fzw6wXPnXCGscd8g2Emy7Yfl0GAClYP7QhJWQXLzMOb95e0suTfxrBdMm7SIILLD7Fe9zQ==" workbookSaltValue="PEgL5iUJP4jxL4Gh1Qv9Kw==" workbookSpinCount="100000" lockStructure="1"/>
  <bookViews>
    <workbookView xWindow="0" yWindow="0" windowWidth="28800" windowHeight="12435"/>
  </bookViews>
  <sheets>
    <sheet name="Formularz ofertowy" sheetId="3" r:id="rId1"/>
    <sheet name="Arkusz1" sheetId="4" state="hidden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10" i="3" l="1"/>
  <c r="O116" i="3" l="1"/>
  <c r="Q116" i="3" s="1"/>
  <c r="Q110" i="3"/>
  <c r="O83" i="3"/>
  <c r="Q83" i="3" s="1"/>
  <c r="Q129" i="3" l="1"/>
  <c r="B129" i="3" s="1"/>
  <c r="I28" i="3"/>
  <c r="K28" i="3" s="1"/>
  <c r="L28" i="3" s="1"/>
  <c r="I29" i="3"/>
  <c r="K29" i="3" s="1"/>
  <c r="L29" i="3" s="1"/>
  <c r="I30" i="3"/>
  <c r="K30" i="3" s="1"/>
  <c r="L30" i="3" s="1"/>
  <c r="I31" i="3"/>
  <c r="K31" i="3" s="1"/>
  <c r="L31" i="3" s="1"/>
  <c r="I32" i="3"/>
  <c r="K32" i="3" s="1"/>
  <c r="L32" i="3" s="1"/>
  <c r="I33" i="3"/>
  <c r="K33" i="3" s="1"/>
  <c r="L33" i="3" s="1"/>
  <c r="I34" i="3"/>
  <c r="K34" i="3" s="1"/>
  <c r="L34" i="3" s="1"/>
  <c r="I35" i="3"/>
  <c r="K35" i="3" s="1"/>
  <c r="L35" i="3" s="1"/>
  <c r="I36" i="3"/>
  <c r="K36" i="3" s="1"/>
  <c r="L36" i="3" s="1"/>
  <c r="I37" i="3"/>
  <c r="K37" i="3" s="1"/>
  <c r="L37" i="3" s="1"/>
  <c r="I38" i="3"/>
  <c r="K38" i="3" s="1"/>
  <c r="L38" i="3" s="1"/>
  <c r="I39" i="3"/>
  <c r="K39" i="3" s="1"/>
  <c r="L39" i="3" s="1"/>
  <c r="I40" i="3"/>
  <c r="K40" i="3" s="1"/>
  <c r="L40" i="3" s="1"/>
  <c r="I41" i="3"/>
  <c r="K41" i="3" s="1"/>
  <c r="L41" i="3" s="1"/>
  <c r="I42" i="3"/>
  <c r="K42" i="3" s="1"/>
  <c r="L42" i="3" s="1"/>
  <c r="I43" i="3"/>
  <c r="K43" i="3" s="1"/>
  <c r="L43" i="3" s="1"/>
  <c r="I44" i="3"/>
  <c r="K44" i="3" s="1"/>
  <c r="L44" i="3" s="1"/>
  <c r="I45" i="3"/>
  <c r="K45" i="3" s="1"/>
  <c r="L45" i="3" s="1"/>
  <c r="I46" i="3"/>
  <c r="K46" i="3" s="1"/>
  <c r="L46" i="3" s="1"/>
  <c r="I47" i="3"/>
  <c r="K47" i="3" s="1"/>
  <c r="L47" i="3" s="1"/>
  <c r="I48" i="3"/>
  <c r="K48" i="3" s="1"/>
  <c r="L48" i="3" s="1"/>
  <c r="I49" i="3"/>
  <c r="K49" i="3" s="1"/>
  <c r="L49" i="3" s="1"/>
  <c r="I50" i="3"/>
  <c r="K50" i="3" s="1"/>
  <c r="L50" i="3" s="1"/>
  <c r="I51" i="3"/>
  <c r="K51" i="3" s="1"/>
  <c r="L51" i="3" s="1"/>
  <c r="I52" i="3"/>
  <c r="K52" i="3" s="1"/>
  <c r="L52" i="3" s="1"/>
  <c r="I53" i="3"/>
  <c r="K53" i="3" s="1"/>
  <c r="L53" i="3" s="1"/>
  <c r="I54" i="3"/>
  <c r="K54" i="3" s="1"/>
  <c r="L54" i="3" s="1"/>
  <c r="I55" i="3"/>
  <c r="K55" i="3" s="1"/>
  <c r="L55" i="3" s="1"/>
  <c r="I56" i="3"/>
  <c r="K56" i="3" s="1"/>
  <c r="L56" i="3" s="1"/>
  <c r="I57" i="3"/>
  <c r="K57" i="3" s="1"/>
  <c r="L57" i="3" s="1"/>
  <c r="I58" i="3"/>
  <c r="K58" i="3" s="1"/>
  <c r="L58" i="3" s="1"/>
  <c r="I59" i="3"/>
  <c r="K59" i="3" s="1"/>
  <c r="L59" i="3" s="1"/>
  <c r="I60" i="3"/>
  <c r="K60" i="3" s="1"/>
  <c r="L60" i="3" s="1"/>
  <c r="I61" i="3"/>
  <c r="K61" i="3" s="1"/>
  <c r="L61" i="3" s="1"/>
  <c r="I62" i="3"/>
  <c r="K62" i="3" s="1"/>
  <c r="L62" i="3" s="1"/>
  <c r="I63" i="3"/>
  <c r="K63" i="3" s="1"/>
  <c r="L63" i="3" s="1"/>
  <c r="I64" i="3"/>
  <c r="K64" i="3" s="1"/>
  <c r="L64" i="3" s="1"/>
  <c r="I65" i="3"/>
  <c r="K65" i="3" s="1"/>
  <c r="L65" i="3" s="1"/>
  <c r="I66" i="3"/>
  <c r="K66" i="3" s="1"/>
  <c r="L66" i="3" s="1"/>
  <c r="I67" i="3"/>
  <c r="K67" i="3" s="1"/>
  <c r="L67" i="3" s="1"/>
  <c r="I68" i="3"/>
  <c r="K68" i="3" s="1"/>
  <c r="L68" i="3" s="1"/>
  <c r="I69" i="3"/>
  <c r="K69" i="3" s="1"/>
  <c r="L69" i="3" s="1"/>
  <c r="I70" i="3"/>
  <c r="K70" i="3" s="1"/>
  <c r="L70" i="3" s="1"/>
  <c r="I71" i="3"/>
  <c r="K71" i="3" s="1"/>
  <c r="L71" i="3" s="1"/>
  <c r="I72" i="3"/>
  <c r="K72" i="3" s="1"/>
  <c r="L72" i="3" s="1"/>
  <c r="I73" i="3"/>
  <c r="K73" i="3" s="1"/>
  <c r="L73" i="3" s="1"/>
  <c r="I74" i="3"/>
  <c r="K74" i="3" s="1"/>
  <c r="L74" i="3" s="1"/>
  <c r="I75" i="3"/>
  <c r="K75" i="3" s="1"/>
  <c r="L75" i="3" s="1"/>
  <c r="I76" i="3"/>
  <c r="K76" i="3" s="1"/>
  <c r="L76" i="3" s="1"/>
  <c r="I77" i="3"/>
  <c r="K77" i="3" s="1"/>
  <c r="L77" i="3" s="1"/>
  <c r="I78" i="3"/>
  <c r="K78" i="3" s="1"/>
  <c r="L78" i="3" s="1"/>
  <c r="I27" i="3"/>
  <c r="S78" i="3"/>
  <c r="O78" i="3"/>
  <c r="R78" i="3" s="1"/>
  <c r="S77" i="3"/>
  <c r="O77" i="3"/>
  <c r="R77" i="3" s="1"/>
  <c r="S76" i="3"/>
  <c r="O76" i="3"/>
  <c r="R76" i="3" s="1"/>
  <c r="S75" i="3"/>
  <c r="O75" i="3"/>
  <c r="R75" i="3" s="1"/>
  <c r="S74" i="3"/>
  <c r="O74" i="3"/>
  <c r="R74" i="3" s="1"/>
  <c r="S73" i="3"/>
  <c r="O73" i="3"/>
  <c r="R73" i="3" s="1"/>
  <c r="S72" i="3"/>
  <c r="O72" i="3"/>
  <c r="R72" i="3" s="1"/>
  <c r="S71" i="3"/>
  <c r="O71" i="3"/>
  <c r="R71" i="3" s="1"/>
  <c r="S70" i="3"/>
  <c r="O70" i="3"/>
  <c r="R70" i="3" s="1"/>
  <c r="S69" i="3"/>
  <c r="O69" i="3"/>
  <c r="R69" i="3" s="1"/>
  <c r="S68" i="3"/>
  <c r="O68" i="3"/>
  <c r="R68" i="3" s="1"/>
  <c r="S67" i="3"/>
  <c r="O67" i="3"/>
  <c r="R67" i="3" s="1"/>
  <c r="S66" i="3"/>
  <c r="O66" i="3"/>
  <c r="R66" i="3" s="1"/>
  <c r="S65" i="3"/>
  <c r="O65" i="3"/>
  <c r="R65" i="3" s="1"/>
  <c r="S64" i="3"/>
  <c r="O64" i="3"/>
  <c r="R64" i="3" s="1"/>
  <c r="S63" i="3"/>
  <c r="O63" i="3"/>
  <c r="R63" i="3" s="1"/>
  <c r="S62" i="3"/>
  <c r="O62" i="3"/>
  <c r="R62" i="3" s="1"/>
  <c r="S61" i="3"/>
  <c r="O61" i="3"/>
  <c r="R61" i="3" s="1"/>
  <c r="S60" i="3"/>
  <c r="O60" i="3"/>
  <c r="R60" i="3" s="1"/>
  <c r="S59" i="3"/>
  <c r="O59" i="3"/>
  <c r="R59" i="3" s="1"/>
  <c r="S58" i="3"/>
  <c r="O58" i="3"/>
  <c r="R58" i="3" s="1"/>
  <c r="S57" i="3"/>
  <c r="O57" i="3"/>
  <c r="R57" i="3" s="1"/>
  <c r="S56" i="3"/>
  <c r="O56" i="3"/>
  <c r="R56" i="3" s="1"/>
  <c r="S55" i="3"/>
  <c r="O55" i="3"/>
  <c r="R55" i="3" s="1"/>
  <c r="S54" i="3"/>
  <c r="O54" i="3"/>
  <c r="R54" i="3" s="1"/>
  <c r="S53" i="3"/>
  <c r="O53" i="3"/>
  <c r="R53" i="3" s="1"/>
  <c r="S52" i="3"/>
  <c r="O52" i="3"/>
  <c r="R52" i="3" s="1"/>
  <c r="S51" i="3"/>
  <c r="O51" i="3"/>
  <c r="R51" i="3" s="1"/>
  <c r="S50" i="3"/>
  <c r="O50" i="3"/>
  <c r="R50" i="3" s="1"/>
  <c r="S49" i="3"/>
  <c r="O49" i="3"/>
  <c r="R49" i="3" s="1"/>
  <c r="S48" i="3"/>
  <c r="O48" i="3"/>
  <c r="R48" i="3" s="1"/>
  <c r="S47" i="3"/>
  <c r="O47" i="3"/>
  <c r="R47" i="3" s="1"/>
  <c r="S46" i="3"/>
  <c r="O46" i="3"/>
  <c r="R46" i="3" s="1"/>
  <c r="S45" i="3"/>
  <c r="O45" i="3"/>
  <c r="R45" i="3" s="1"/>
  <c r="S44" i="3"/>
  <c r="O44" i="3"/>
  <c r="R44" i="3" s="1"/>
  <c r="S43" i="3"/>
  <c r="O43" i="3"/>
  <c r="R43" i="3" s="1"/>
  <c r="S42" i="3"/>
  <c r="O42" i="3"/>
  <c r="R42" i="3" s="1"/>
  <c r="S41" i="3"/>
  <c r="O41" i="3"/>
  <c r="R41" i="3" s="1"/>
  <c r="S40" i="3"/>
  <c r="O40" i="3"/>
  <c r="R40" i="3" s="1"/>
  <c r="S39" i="3"/>
  <c r="O39" i="3"/>
  <c r="R39" i="3" s="1"/>
  <c r="S38" i="3"/>
  <c r="O38" i="3"/>
  <c r="R38" i="3" s="1"/>
  <c r="S37" i="3"/>
  <c r="O37" i="3"/>
  <c r="R37" i="3" s="1"/>
  <c r="S36" i="3"/>
  <c r="O36" i="3"/>
  <c r="R36" i="3" s="1"/>
  <c r="S35" i="3"/>
  <c r="O35" i="3"/>
  <c r="R35" i="3" s="1"/>
  <c r="S34" i="3"/>
  <c r="O34" i="3"/>
  <c r="R34" i="3" s="1"/>
  <c r="S33" i="3"/>
  <c r="O33" i="3"/>
  <c r="R33" i="3" s="1"/>
  <c r="S32" i="3"/>
  <c r="O32" i="3"/>
  <c r="R32" i="3" s="1"/>
  <c r="S31" i="3"/>
  <c r="O31" i="3"/>
  <c r="R31" i="3" s="1"/>
  <c r="S30" i="3"/>
  <c r="O30" i="3"/>
  <c r="R30" i="3" s="1"/>
  <c r="S29" i="3"/>
  <c r="O29" i="3"/>
  <c r="R29" i="3" s="1"/>
  <c r="S28" i="3"/>
  <c r="O28" i="3"/>
  <c r="R28" i="3" s="1"/>
  <c r="S27" i="3"/>
  <c r="O27" i="3"/>
  <c r="R27" i="3" s="1"/>
  <c r="R79" i="3" l="1"/>
  <c r="B79" i="3" s="1"/>
  <c r="K27" i="3"/>
  <c r="L27" i="3" s="1"/>
  <c r="F81" i="3" s="1"/>
  <c r="B25" i="3" s="1"/>
  <c r="F80" i="3"/>
  <c r="S79" i="3"/>
  <c r="B82" i="3" s="1"/>
</calcChain>
</file>

<file path=xl/sharedStrings.xml><?xml version="1.0" encoding="utf-8"?>
<sst xmlns="http://schemas.openxmlformats.org/spreadsheetml/2006/main" count="272" uniqueCount="219">
  <si>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</si>
  <si>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</si>
  <si>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</si>
  <si>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</si>
  <si>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</si>
  <si>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</si>
  <si>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</si>
  <si>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</si>
  <si>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</si>
  <si>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</si>
  <si>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</si>
  <si>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</si>
  <si>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</si>
  <si>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</si>
  <si>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</si>
  <si>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</si>
  <si>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</si>
  <si>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</si>
  <si>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</si>
  <si>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</si>
  <si>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203</t>
  </si>
  <si>
    <t>WYOR-CK</t>
  </si>
  <si>
    <t>Wyorywanie i podcinanie sadzonek ciągnikowym wyorywaczem klamrowych</t>
  </si>
  <si>
    <t>204</t>
  </si>
  <si>
    <t>WYOR-CS</t>
  </si>
  <si>
    <t>Wyorywanie lub podcinanie sadzonek ciągnikowym podcinaczem sekcyjnym</t>
  </si>
  <si>
    <t>205</t>
  </si>
  <si>
    <t>ORKA-ŁOP</t>
  </si>
  <si>
    <t>Orka łopatą mechaniczną</t>
  </si>
  <si>
    <t>206</t>
  </si>
  <si>
    <t>WŁÓK-SC</t>
  </si>
  <si>
    <t>Wyrównywanie powierzchni włóką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</si>
  <si>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</si>
  <si>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</si>
  <si>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</si>
  <si>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</si>
  <si>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</si>
  <si>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</si>
  <si>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209</t>
  </si>
  <si>
    <t>SPUL-O</t>
  </si>
  <si>
    <t>Wzruszanie gleby na międzyrzędach opielaczem ręcznym</t>
  </si>
  <si>
    <t>210</t>
  </si>
  <si>
    <t>SPUL-R</t>
  </si>
  <si>
    <t>Spulchnianie gleby na międzyrzędach - dla DB i BK również w okresie wschodów</t>
  </si>
  <si>
    <t>212</t>
  </si>
  <si>
    <t>ZB-KAM</t>
  </si>
  <si>
    <t>Zbiór i wywóz kamieni</t>
  </si>
  <si>
    <t>213</t>
  </si>
  <si>
    <t>NAW-MINEC</t>
  </si>
  <si>
    <t>Nawożenie mineralne w sadzonkach -wykonywane mechanicznie</t>
  </si>
  <si>
    <t>214</t>
  </si>
  <si>
    <t>SIEW-KC</t>
  </si>
  <si>
    <t>Rozsiew kompostu rozrzutnikiem</t>
  </si>
  <si>
    <t>M3P</t>
  </si>
  <si>
    <t>215</t>
  </si>
  <si>
    <t>SIEW-NC</t>
  </si>
  <si>
    <t>Rozsiew nawozów startowo rozrzutnikiem</t>
  </si>
  <si>
    <t>HA</t>
  </si>
  <si>
    <t>217</t>
  </si>
  <si>
    <t>NAW-MIND</t>
  </si>
  <si>
    <t>Nawożenie mineralne - dolistne</t>
  </si>
  <si>
    <t>218</t>
  </si>
  <si>
    <t>SIEW-OC</t>
  </si>
  <si>
    <t>Rozsiew obornika rozrzutnikiem</t>
  </si>
  <si>
    <t>TONA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</si>
  <si>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</si>
  <si>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</si>
  <si>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</si>
  <si>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</si>
  <si>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</si>
  <si>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</si>
  <si>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</si>
  <si>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</si>
  <si>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</si>
  <si>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226</t>
  </si>
  <si>
    <t>PRZER-NAS</t>
  </si>
  <si>
    <t>Przerywanie nadmiarów siewów</t>
  </si>
  <si>
    <t>227</t>
  </si>
  <si>
    <t>WYW-GRZ</t>
  </si>
  <si>
    <t>Formowanie grzędy siewnej</t>
  </si>
  <si>
    <t>228</t>
  </si>
  <si>
    <t>OSŁ-ATM</t>
  </si>
  <si>
    <t>Osłona szkółki przed ujemnymi wpływami atmosferycznymi</t>
  </si>
  <si>
    <t>229</t>
  </si>
  <si>
    <t>OSŁ-REG</t>
  </si>
  <si>
    <t>Regulowanie położenia osłon</t>
  </si>
  <si>
    <t>232</t>
  </si>
  <si>
    <t>SZK-1R</t>
  </si>
  <si>
    <t>Szkółkowanie sadzonek do 1 roku z doniesieniem do miejsca szkółkowania</t>
  </si>
  <si>
    <t>TSZT</t>
  </si>
  <si>
    <t>234</t>
  </si>
  <si>
    <t>SZK-WR</t>
  </si>
  <si>
    <t>Szkółkowanie sadzonek 2-3 latek z doniesieniem do miejsca szkółkowania</t>
  </si>
  <si>
    <t>243</t>
  </si>
  <si>
    <t>WYJ 1R</t>
  </si>
  <si>
    <t>Wyjęcie 1-latek</t>
  </si>
  <si>
    <t>244</t>
  </si>
  <si>
    <t>WYJ 2-3L</t>
  </si>
  <si>
    <t>Wyjęcie 2-3 latek</t>
  </si>
  <si>
    <t>245</t>
  </si>
  <si>
    <t>WYJ 4-5L</t>
  </si>
  <si>
    <t>Wyjęcie materiału 4-5 letniego</t>
  </si>
  <si>
    <t>256</t>
  </si>
  <si>
    <t>ŻEL-2</t>
  </si>
  <si>
    <t>Żelowanie 2-latek</t>
  </si>
  <si>
    <t>257</t>
  </si>
  <si>
    <t>ŻEL-IL</t>
  </si>
  <si>
    <t>Żelowanie sadzonek pozostałych</t>
  </si>
  <si>
    <t>258</t>
  </si>
  <si>
    <t>ZAŁ-1</t>
  </si>
  <si>
    <t>Załadunek lub rozładunek sadzonek - 1 latek</t>
  </si>
  <si>
    <t>259</t>
  </si>
  <si>
    <t>ZAŁ-2</t>
  </si>
  <si>
    <t>Załadunek lub rozładunek sadzonek - 2-3 latek</t>
  </si>
  <si>
    <t>260</t>
  </si>
  <si>
    <t>ZAŁ-4</t>
  </si>
  <si>
    <t>Załadunek lub rozładunek sadzonek - 4-5 latek</t>
  </si>
  <si>
    <t>263</t>
  </si>
  <si>
    <t>SIEW-GC</t>
  </si>
  <si>
    <t>Siew nasion grubych</t>
  </si>
  <si>
    <t>264</t>
  </si>
  <si>
    <t>SIEW DP</t>
  </si>
  <si>
    <t>Siew pełny nasion drobnych siewnikiem mechanicznie</t>
  </si>
  <si>
    <t>266</t>
  </si>
  <si>
    <t>SIEW-R</t>
  </si>
  <si>
    <t>Siew nasion</t>
  </si>
  <si>
    <t>277</t>
  </si>
  <si>
    <t>GRAB-R</t>
  </si>
  <si>
    <t>Wygrabianie powierzchni z korzeni i pozostałości drzewnych</t>
  </si>
  <si>
    <t>279</t>
  </si>
  <si>
    <t>WIĄZ-PE</t>
  </si>
  <si>
    <t>Wiązanie sadzonek w pęczki i etykietowanie</t>
  </si>
  <si>
    <t>280</t>
  </si>
  <si>
    <t>GLEBOSZ</t>
  </si>
  <si>
    <t>Głęboszowanie na szkółce</t>
  </si>
  <si>
    <t>282</t>
  </si>
  <si>
    <t>KOSZ-ZIEL</t>
  </si>
  <si>
    <t>Ścięcie i rozdrobnienie zielonek na ugorach</t>
  </si>
  <si>
    <t>375</t>
  </si>
  <si>
    <t>ZB-OCENA</t>
  </si>
  <si>
    <t>Prognostyczny zbiór szyszek z drzew stojących</t>
  </si>
  <si>
    <t>SZT</t>
  </si>
  <si>
    <t>376</t>
  </si>
  <si>
    <t>ZB-NASDB</t>
  </si>
  <si>
    <t>Zbiór nasion dęba</t>
  </si>
  <si>
    <t>KG</t>
  </si>
  <si>
    <t>377</t>
  </si>
  <si>
    <t>ZB-NASBK</t>
  </si>
  <si>
    <t>Zbiór nasion buka</t>
  </si>
  <si>
    <t>378</t>
  </si>
  <si>
    <t>ZB-NASBRZ</t>
  </si>
  <si>
    <t>Zbiór nasion brzozy</t>
  </si>
  <si>
    <t>379</t>
  </si>
  <si>
    <t>ZB-NASLP</t>
  </si>
  <si>
    <t>Zbiór nasion lipy</t>
  </si>
  <si>
    <t>380</t>
  </si>
  <si>
    <t>ZB-NASGB</t>
  </si>
  <si>
    <t>Zbiór nasion graba</t>
  </si>
  <si>
    <t>382</t>
  </si>
  <si>
    <t>ZB-NASP</t>
  </si>
  <si>
    <t>Zbiór nasion pozostałych gatunków</t>
  </si>
  <si>
    <t>383</t>
  </si>
  <si>
    <t>TERMO-NAS</t>
  </si>
  <si>
    <t>Wykonanie termoterapii żołędzi</t>
  </si>
  <si>
    <t>384</t>
  </si>
  <si>
    <t>GODZ RH8</t>
  </si>
  <si>
    <t>Prace godzinowe ręczne (8% VAT)</t>
  </si>
  <si>
    <t>H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</si>
  <si>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</si>
  <si>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</si>
  <si>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</si>
  <si>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</si>
  <si>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</si>
  <si>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</si>
  <si>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</si>
  <si>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</si>
  <si>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 xml:space="preserve">Załącznik nr 1 do SWZ </t>
  </si>
  <si>
    <t>(Nazwa i adres wykonawcy)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</si>
  <si>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</si>
  <si>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</si>
  <si>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</si>
  <si>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</si>
  <si>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(podpis)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</si>
  <si>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</si>
  <si>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</si>
  <si>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</si>
  <si>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</si>
  <si>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Lutówko w roku 2023''  składamy niniejszym ofertę na pakiet 9 tego zamówienia: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</si>
  <si>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</si>
  <si>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</si>
  <si>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</si>
  <si>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</si>
  <si>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</si>
  <si>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nie będzie</t>
  </si>
  <si>
    <t>będzie</t>
  </si>
  <si>
    <t xml:space="preserve">3. Informujemy, że wybór oferty </t>
  </si>
  <si>
    <t>PLN</t>
  </si>
  <si>
    <t>Stawka podatku od towaru i usług (VAT), która zgodnie z naszą wiedzą będzie miała zastosowanie to</t>
  </si>
  <si>
    <t>%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</si>
  <si>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</si>
  <si>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</si>
  <si>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mikroprzedsiębiorstwem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</si>
  <si>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</si>
  <si>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</si>
  <si>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</si>
  <si>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</si>
  <si>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</si>
  <si>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</si>
  <si>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 xml:space="preserve">12. Oświadczamy, że Wykonawca jest:
        </t>
  </si>
  <si>
    <t>13. Załącznikami do niniejszej oferty są: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</si>
  <si>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</si>
  <si>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</si>
  <si>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</si>
  <si>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</si>
  <si>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</si>
  <si>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•</t>
  </si>
  <si>
    <t>Wartość całkowita brutto 
w PLN</t>
  </si>
  <si>
    <t>Wykonawca wspólnie ubiegający się o udzielenie zamówienia 
(nazwa/firma, adres)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</si>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</sst>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_-* #,##0.00_-;\-* #,##0.00_-;_-* &quot;-&quot;??_-;_-@_-"/>
  </numFmts>
  <fonts count="2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sz val="9"/>
      <color theme="0"/>
      <name val="Arial"/>
      <family val="2"/>
      <charset val="238"/>
    </font>
    <font>
      <sz val="22"/>
      <color rgb="FFFF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</borders>
  <cellStyleXfs count="3">
    <xf numFmtId="0" fontId="0" fillId="0" borderId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108">
    <xf numFmtId="0" fontId="0" fillId="0" borderId="0" xfId="0"/>
    <xf numFmtId="0" fontId="1" fillId="2" borderId="0" xfId="0" applyFont="1" applyFill="1" applyAlignment="1">
      <alignment horizontal="left"/>
    </xf>
    <xf numFmtId="4" fontId="10" fillId="2" borderId="0" xfId="2" applyNumberFormat="1" applyFont="1" applyFill="1" applyBorder="1" applyAlignment="1" applyProtection="1">
      <alignment vertical="center"/>
    </xf>
    <xf numFmtId="4" fontId="10" fillId="2" borderId="0" xfId="2" applyNumberFormat="1" applyFont="1" applyFill="1" applyBorder="1" applyAlignment="1" applyProtection="1">
      <alignment vertical="center"/>
      <protection locked="0"/>
    </xf>
    <xf numFmtId="0" fontId="1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0" fontId="9" fillId="0" borderId="0" xfId="0" applyFont="1"/>
    <xf numFmtId="0" fontId="1" fillId="2" borderId="0" xfId="0" applyFont="1" applyFill="1" applyBorder="1" applyAlignment="1" applyProtection="1">
      <alignment vertical="top"/>
      <protection locked="0"/>
    </xf>
    <xf numFmtId="49" fontId="6" fillId="2" borderId="0" xfId="0" applyNumberFormat="1" applyFont="1" applyFill="1" applyAlignment="1">
      <alignment vertical="top"/>
    </xf>
    <xf numFmtId="164" fontId="12" fillId="2" borderId="1" xfId="1" applyFont="1" applyFill="1" applyBorder="1" applyAlignment="1">
      <alignment vertical="center"/>
    </xf>
    <xf numFmtId="4" fontId="1" fillId="2" borderId="0" xfId="0" applyNumberFormat="1" applyFont="1" applyFill="1" applyAlignment="1">
      <alignment horizontal="left"/>
    </xf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164" fontId="11" fillId="5" borderId="1" xfId="1" applyFont="1" applyFill="1" applyBorder="1" applyAlignment="1" applyProtection="1">
      <alignment horizontal="right" vertical="center"/>
      <protection locked="0"/>
    </xf>
    <xf numFmtId="0" fontId="14" fillId="2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14" fillId="2" borderId="0" xfId="0" applyFont="1" applyFill="1" applyAlignment="1">
      <alignment horizontal="center"/>
    </xf>
    <xf numFmtId="0" fontId="14" fillId="6" borderId="0" xfId="0" applyFont="1" applyFill="1" applyAlignment="1">
      <alignment horizontal="left"/>
    </xf>
    <xf numFmtId="0" fontId="14" fillId="7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4" fillId="7" borderId="0" xfId="0" applyFont="1" applyFill="1" applyBorder="1" applyAlignment="1">
      <alignment horizontal="left"/>
    </xf>
    <xf numFmtId="0" fontId="14" fillId="6" borderId="0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4" fillId="7" borderId="0" xfId="0" applyFont="1" applyFill="1" applyBorder="1" applyAlignment="1"/>
    <xf numFmtId="0" fontId="1" fillId="6" borderId="0" xfId="0" applyFont="1" applyFill="1" applyBorder="1" applyAlignment="1"/>
    <xf numFmtId="49" fontId="7" fillId="2" borderId="0" xfId="0" applyNumberFormat="1" applyFont="1" applyFill="1" applyBorder="1" applyAlignment="1">
      <alignment horizontal="center" vertical="center"/>
    </xf>
    <xf numFmtId="49" fontId="7" fillId="6" borderId="0" xfId="0" applyNumberFormat="1" applyFont="1" applyFill="1" applyBorder="1" applyAlignment="1">
      <alignment horizontal="center" vertical="center"/>
    </xf>
    <xf numFmtId="0" fontId="14" fillId="7" borderId="0" xfId="0" applyFont="1" applyFill="1" applyBorder="1" applyAlignment="1">
      <alignment horizontal="center"/>
    </xf>
    <xf numFmtId="49" fontId="16" fillId="2" borderId="0" xfId="0" applyNumberFormat="1" applyFont="1" applyFill="1" applyAlignment="1">
      <alignment vertical="center"/>
    </xf>
    <xf numFmtId="0" fontId="14" fillId="7" borderId="0" xfId="0" applyFont="1" applyFill="1" applyAlignment="1">
      <alignment horizontal="center"/>
    </xf>
    <xf numFmtId="49" fontId="18" fillId="6" borderId="0" xfId="0" applyNumberFormat="1" applyFont="1" applyFill="1" applyBorder="1" applyAlignment="1">
      <alignment vertical="center"/>
    </xf>
    <xf numFmtId="49" fontId="14" fillId="6" borderId="0" xfId="0" applyNumberFormat="1" applyFont="1" applyFill="1" applyBorder="1" applyAlignment="1"/>
    <xf numFmtId="0" fontId="1" fillId="7" borderId="0" xfId="0" applyFont="1" applyFill="1" applyAlignment="1">
      <alignment horizontal="left"/>
    </xf>
    <xf numFmtId="49" fontId="1" fillId="6" borderId="0" xfId="0" applyNumberFormat="1" applyFont="1" applyFill="1" applyBorder="1" applyAlignment="1"/>
    <xf numFmtId="0" fontId="1" fillId="0" borderId="0" xfId="0" applyFont="1" applyFill="1" applyAlignment="1">
      <alignment horizontal="left"/>
    </xf>
    <xf numFmtId="0" fontId="6" fillId="2" borderId="0" xfId="0" applyFont="1" applyFill="1" applyBorder="1" applyAlignment="1">
      <alignment vertical="center" wrapText="1"/>
    </xf>
    <xf numFmtId="0" fontId="1" fillId="2" borderId="0" xfId="0" applyFont="1" applyFill="1" applyAlignment="1">
      <alignment horizontal="left" vertical="center"/>
    </xf>
    <xf numFmtId="0" fontId="6" fillId="2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6" fillId="2" borderId="0" xfId="0" applyFont="1" applyFill="1" applyBorder="1" applyAlignment="1" applyProtection="1">
      <alignment vertical="top" wrapText="1"/>
      <protection locked="0"/>
    </xf>
    <xf numFmtId="0" fontId="6" fillId="2" borderId="1" xfId="0" applyFont="1" applyFill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1" xfId="0" applyFont="1" applyFill="1" applyBorder="1" applyProtection="1">
      <protection locked="0"/>
    </xf>
    <xf numFmtId="0" fontId="1" fillId="2" borderId="0" xfId="0" applyFont="1" applyFill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2" borderId="0" xfId="0" applyFont="1" applyFill="1" applyBorder="1" applyAlignment="1">
      <alignment horizontal="left"/>
    </xf>
    <xf numFmtId="49" fontId="6" fillId="2" borderId="0" xfId="0" applyNumberFormat="1" applyFont="1" applyFill="1" applyBorder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1" fillId="6" borderId="0" xfId="0" applyFont="1" applyFill="1" applyAlignment="1">
      <alignment horizontal="left"/>
    </xf>
    <xf numFmtId="49" fontId="2" fillId="6" borderId="0" xfId="0" applyNumberFormat="1" applyFont="1" applyFill="1" applyAlignment="1">
      <alignment horizontal="center" vertical="center"/>
    </xf>
    <xf numFmtId="0" fontId="1" fillId="6" borderId="0" xfId="0" applyFont="1" applyFill="1" applyAlignment="1">
      <alignment horizontal="left" vertical="center" wrapText="1"/>
    </xf>
    <xf numFmtId="4" fontId="14" fillId="2" borderId="0" xfId="0" applyNumberFormat="1" applyFont="1" applyFill="1" applyAlignment="1">
      <alignment horizontal="left"/>
    </xf>
    <xf numFmtId="0" fontId="0" fillId="0" borderId="0" xfId="0" applyFill="1"/>
    <xf numFmtId="0" fontId="1" fillId="2" borderId="1" xfId="0" applyFont="1" applyFill="1" applyBorder="1" applyAlignment="1" applyProtection="1">
      <protection locked="0"/>
    </xf>
    <xf numFmtId="0" fontId="20" fillId="6" borderId="0" xfId="0" applyFont="1" applyFill="1" applyAlignment="1" applyProtection="1">
      <alignment horizontal="left" vertical="center" wrapText="1"/>
      <protection locked="0"/>
    </xf>
    <xf numFmtId="0" fontId="6" fillId="6" borderId="0" xfId="0" applyFont="1" applyFill="1" applyAlignment="1" applyProtection="1">
      <alignment horizontal="left" vertical="center" wrapText="1"/>
      <protection locked="0"/>
    </xf>
    <xf numFmtId="0" fontId="1" fillId="6" borderId="1" xfId="0" applyFont="1" applyFill="1" applyBorder="1" applyAlignment="1" applyProtection="1">
      <alignment horizontal="center" vertical="top"/>
      <protection locked="0"/>
    </xf>
    <xf numFmtId="0" fontId="7" fillId="6" borderId="0" xfId="0" applyFont="1" applyFill="1" applyAlignment="1">
      <alignment horizontal="left" vertical="top" wrapText="1"/>
    </xf>
    <xf numFmtId="0" fontId="13" fillId="6" borderId="0" xfId="0" applyFont="1" applyFill="1" applyAlignment="1">
      <alignment horizontal="left"/>
    </xf>
    <xf numFmtId="0" fontId="6" fillId="2" borderId="0" xfId="0" applyFont="1" applyFill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 applyProtection="1">
      <alignment horizontal="left" vertical="center" wrapText="1"/>
      <protection locked="0"/>
    </xf>
    <xf numFmtId="0" fontId="6" fillId="6" borderId="0" xfId="0" applyFont="1" applyFill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6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vertical="center"/>
    </xf>
    <xf numFmtId="0" fontId="1" fillId="2" borderId="1" xfId="0" applyFont="1" applyFill="1" applyBorder="1" applyAlignment="1" applyProtection="1">
      <alignment horizontal="left"/>
      <protection locked="0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6" fillId="2" borderId="3" xfId="0" applyFont="1" applyFill="1" applyBorder="1" applyAlignment="1">
      <alignment horizontal="left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>
      <alignment horizontal="left" vertical="center"/>
    </xf>
    <xf numFmtId="0" fontId="13" fillId="0" borderId="13" xfId="0" applyFont="1" applyBorder="1" applyAlignment="1">
      <alignment horizontal="left" vertical="center"/>
    </xf>
    <xf numFmtId="49" fontId="18" fillId="3" borderId="1" xfId="0" applyNumberFormat="1" applyFont="1" applyFill="1" applyBorder="1" applyAlignment="1">
      <alignment horizontal="right" vertical="center"/>
    </xf>
    <xf numFmtId="2" fontId="19" fillId="2" borderId="1" xfId="1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top"/>
    </xf>
    <xf numFmtId="0" fontId="1" fillId="2" borderId="1" xfId="0" applyFont="1" applyFill="1" applyBorder="1" applyAlignment="1" applyProtection="1">
      <alignment horizontal="center"/>
      <protection locked="0"/>
    </xf>
    <xf numFmtId="0" fontId="14" fillId="2" borderId="1" xfId="0" applyFont="1" applyFill="1" applyBorder="1" applyAlignment="1" applyProtection="1">
      <alignment horizontal="center"/>
      <protection locked="0"/>
    </xf>
    <xf numFmtId="49" fontId="15" fillId="2" borderId="0" xfId="0" applyNumberFormat="1" applyFont="1" applyFill="1" applyAlignment="1">
      <alignment horizontal="center" vertical="center"/>
    </xf>
    <xf numFmtId="49" fontId="17" fillId="2" borderId="0" xfId="0" applyNumberFormat="1" applyFont="1" applyFill="1" applyAlignment="1">
      <alignment horizontal="left" vertical="center" wrapText="1"/>
    </xf>
    <xf numFmtId="0" fontId="14" fillId="2" borderId="2" xfId="0" applyFont="1" applyFill="1" applyBorder="1" applyAlignment="1" applyProtection="1">
      <alignment horizontal="center" wrapText="1"/>
      <protection locked="0"/>
    </xf>
    <xf numFmtId="0" fontId="14" fillId="2" borderId="3" xfId="0" applyFont="1" applyFill="1" applyBorder="1" applyAlignment="1" applyProtection="1">
      <alignment horizontal="center" wrapText="1"/>
      <protection locked="0"/>
    </xf>
    <xf numFmtId="0" fontId="14" fillId="2" borderId="4" xfId="0" applyFont="1" applyFill="1" applyBorder="1" applyAlignment="1" applyProtection="1">
      <alignment horizontal="center" wrapText="1"/>
      <protection locked="0"/>
    </xf>
    <xf numFmtId="0" fontId="14" fillId="2" borderId="5" xfId="0" applyFont="1" applyFill="1" applyBorder="1" applyAlignment="1" applyProtection="1">
      <alignment horizontal="center" wrapText="1"/>
      <protection locked="0"/>
    </xf>
    <xf numFmtId="0" fontId="14" fillId="2" borderId="0" xfId="0" applyFont="1" applyFill="1" applyBorder="1" applyAlignment="1" applyProtection="1">
      <alignment horizontal="center" wrapText="1"/>
      <protection locked="0"/>
    </xf>
    <xf numFmtId="0" fontId="14" fillId="2" borderId="6" xfId="0" applyFont="1" applyFill="1" applyBorder="1" applyAlignment="1" applyProtection="1">
      <alignment horizontal="center" wrapText="1"/>
      <protection locked="0"/>
    </xf>
    <xf numFmtId="0" fontId="14" fillId="2" borderId="7" xfId="0" applyFont="1" applyFill="1" applyBorder="1" applyAlignment="1" applyProtection="1">
      <alignment horizontal="center" wrapText="1"/>
      <protection locked="0"/>
    </xf>
    <xf numFmtId="0" fontId="14" fillId="2" borderId="8" xfId="0" applyFont="1" applyFill="1" applyBorder="1" applyAlignment="1" applyProtection="1">
      <alignment horizontal="center" wrapText="1"/>
      <protection locked="0"/>
    </xf>
    <xf numFmtId="0" fontId="14" fillId="2" borderId="9" xfId="0" applyFont="1" applyFill="1" applyBorder="1" applyAlignment="1" applyProtection="1">
      <alignment horizontal="center" wrapText="1"/>
      <protection locked="0"/>
    </xf>
  </cellXfs>
  <cellStyles count="3">
    <cellStyle name="Dziesiętny" xfId="1" builtinId="3"/>
    <cellStyle name="Normalny" xfId="0" builtinId="0"/>
    <cellStyle name="Walutowy" xfId="2" builtinId="4"/>
  </cellStyles>
  <dxfs count="29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auto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tabSelected="1" showWhiteSpace="0" view="pageLayout" zoomScaleNormal="85" workbookViewId="0">
      <selection activeCell="B3" sqref="B3:E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28.5703125" customWidth="1"/>
    <col min="6" max="6" width="6.85546875" customWidth="1"/>
    <col min="7" max="7" width="10.5703125" customWidth="1"/>
    <col min="8" max="8" width="18" customWidth="1"/>
    <col min="9" max="9" width="18.28515625" customWidth="1"/>
    <col min="10" max="10" width="6.85546875" customWidth="1"/>
    <col min="11" max="11" width="13.28515625" customWidth="1"/>
    <col min="12" max="12" width="18.85546875" customWidth="1"/>
    <col min="13" max="13" width="23" hidden="1" customWidth="1"/>
    <col min="14" max="14" width="17.85546875" hidden="1" customWidth="1"/>
    <col min="15" max="15" width="18.7109375" hidden="1" customWidth="1"/>
    <col min="16" max="16" width="6.28515625" hidden="1" customWidth="1"/>
    <col min="17" max="17" width="9" hidden="1" customWidth="1"/>
    <col min="18" max="18" width="9.140625" hidden="1" customWidth="1"/>
    <col min="19" max="19" width="3.5703125" hidden="1" customWidth="1"/>
    <col min="20" max="20" width="9.140625" style="63" customWidth="1"/>
    <col min="21" max="16384" width="9.140625" style="63"/>
  </cols>
  <sheetData>
    <row r="1" spans="1:19" s="42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s="23" customFormat="1" ht="25.5" customHeight="1" x14ac:dyDescent="0.2">
      <c r="A2" s="22"/>
      <c r="B2" s="22"/>
      <c r="C2" s="22"/>
      <c r="D2" s="22"/>
      <c r="E2" s="22"/>
      <c r="F2" s="22"/>
      <c r="G2" s="22"/>
      <c r="H2" s="22"/>
      <c r="I2" s="22"/>
      <c r="J2" s="16"/>
      <c r="K2" s="16" t="s">
        <v>176</v>
      </c>
      <c r="L2" s="16"/>
      <c r="M2" s="16"/>
      <c r="N2" s="16"/>
      <c r="O2" s="22"/>
      <c r="P2" s="22"/>
      <c r="Q2" s="22"/>
    </row>
    <row r="3" spans="1:19" s="23" customFormat="1" ht="13.5" customHeight="1" x14ac:dyDescent="0.2">
      <c r="A3" s="22"/>
      <c r="B3" s="99"/>
      <c r="C3" s="100"/>
      <c r="D3" s="100"/>
      <c r="E3" s="101"/>
      <c r="F3" s="22"/>
      <c r="G3" s="22"/>
      <c r="H3" s="22"/>
      <c r="I3" s="22"/>
      <c r="J3" s="22"/>
      <c r="K3" s="22"/>
      <c r="L3" s="24"/>
      <c r="M3" s="25"/>
      <c r="N3" s="22"/>
      <c r="O3" s="22"/>
      <c r="P3" s="22"/>
      <c r="Q3" s="22"/>
    </row>
    <row r="4" spans="1:19" s="23" customFormat="1" ht="13.5" customHeight="1" x14ac:dyDescent="0.2">
      <c r="A4" s="22"/>
      <c r="B4" s="102"/>
      <c r="C4" s="103"/>
      <c r="D4" s="103"/>
      <c r="E4" s="104"/>
      <c r="F4" s="22"/>
      <c r="G4" s="22"/>
      <c r="H4" s="22"/>
      <c r="I4" s="22"/>
      <c r="J4" s="22"/>
      <c r="K4" s="22"/>
      <c r="L4" s="24"/>
      <c r="M4" s="25"/>
      <c r="N4" s="22"/>
      <c r="O4" s="22"/>
      <c r="P4" s="22"/>
      <c r="Q4" s="22"/>
    </row>
    <row r="5" spans="1:19" s="23" customFormat="1" ht="13.5" customHeight="1" x14ac:dyDescent="0.2">
      <c r="A5" s="22"/>
      <c r="B5" s="102"/>
      <c r="C5" s="103"/>
      <c r="D5" s="103"/>
      <c r="E5" s="104"/>
      <c r="F5" s="22"/>
      <c r="G5" s="22"/>
      <c r="H5" s="22"/>
      <c r="I5" s="22"/>
      <c r="J5" s="22"/>
      <c r="K5" s="22"/>
      <c r="L5" s="24"/>
      <c r="M5" s="25"/>
      <c r="N5" s="22"/>
      <c r="O5" s="22"/>
      <c r="P5" s="22"/>
      <c r="Q5" s="22"/>
    </row>
    <row r="6" spans="1:19" s="23" customFormat="1" ht="13.5" customHeight="1" x14ac:dyDescent="0.2">
      <c r="A6" s="22"/>
      <c r="B6" s="102"/>
      <c r="C6" s="103"/>
      <c r="D6" s="103"/>
      <c r="E6" s="104"/>
      <c r="F6" s="22"/>
      <c r="G6" s="22"/>
      <c r="H6" s="22"/>
      <c r="I6" s="22"/>
      <c r="J6" s="22"/>
      <c r="K6" s="22"/>
      <c r="L6" s="24"/>
      <c r="M6" s="25"/>
      <c r="N6" s="22"/>
      <c r="O6" s="22"/>
      <c r="P6" s="22"/>
      <c r="Q6" s="22"/>
    </row>
    <row r="7" spans="1:19" s="23" customFormat="1" ht="13.5" customHeight="1" x14ac:dyDescent="0.2">
      <c r="A7" s="22"/>
      <c r="B7" s="102"/>
      <c r="C7" s="103"/>
      <c r="D7" s="103"/>
      <c r="E7" s="104"/>
      <c r="F7" s="22"/>
      <c r="G7" s="22"/>
      <c r="H7" s="22"/>
      <c r="I7" s="22"/>
      <c r="J7" s="22"/>
      <c r="K7" s="26"/>
      <c r="L7" s="26"/>
      <c r="M7" s="25"/>
      <c r="N7" s="26"/>
      <c r="O7" s="22"/>
      <c r="P7" s="22"/>
      <c r="Q7" s="22"/>
    </row>
    <row r="8" spans="1:19" s="23" customFormat="1" ht="13.5" customHeight="1" x14ac:dyDescent="0.2">
      <c r="A8" s="22"/>
      <c r="B8" s="105"/>
      <c r="C8" s="106"/>
      <c r="D8" s="106"/>
      <c r="E8" s="107"/>
      <c r="F8" s="22"/>
      <c r="G8" s="22"/>
      <c r="H8" s="22"/>
      <c r="I8" s="22"/>
      <c r="J8" s="22"/>
      <c r="K8" s="26"/>
      <c r="L8" s="26"/>
      <c r="M8" s="25"/>
      <c r="N8" s="26"/>
      <c r="O8" s="22"/>
      <c r="P8" s="22"/>
      <c r="Q8" s="22"/>
    </row>
    <row r="9" spans="1:19" s="23" customFormat="1" ht="19.5" customHeight="1" x14ac:dyDescent="0.2">
      <c r="A9" s="22"/>
      <c r="B9" s="22"/>
      <c r="C9" s="22"/>
      <c r="D9" s="22"/>
      <c r="E9" s="22"/>
      <c r="F9" s="22"/>
      <c r="G9" s="27"/>
      <c r="H9" s="27"/>
      <c r="I9" s="27"/>
      <c r="J9" s="27"/>
      <c r="K9" s="28"/>
      <c r="L9" s="28"/>
      <c r="M9" s="29"/>
      <c r="N9" s="26"/>
      <c r="O9" s="22"/>
      <c r="P9" s="22"/>
      <c r="Q9" s="22"/>
    </row>
    <row r="10" spans="1:19" s="23" customFormat="1" ht="19.5" customHeight="1" x14ac:dyDescent="0.2">
      <c r="A10" s="22"/>
      <c r="B10" s="94" t="s">
        <v>177</v>
      </c>
      <c r="C10" s="94"/>
      <c r="D10" s="94"/>
      <c r="E10" s="94"/>
      <c r="F10" s="22"/>
      <c r="G10" s="27"/>
      <c r="H10" s="27"/>
      <c r="I10" s="27"/>
      <c r="J10" s="27"/>
      <c r="K10" s="28"/>
      <c r="L10" s="28"/>
      <c r="M10" s="29"/>
      <c r="N10" s="26"/>
      <c r="O10" s="22"/>
      <c r="P10" s="22"/>
      <c r="Q10" s="22"/>
    </row>
    <row r="11" spans="1:19" s="23" customFormat="1" ht="21" customHeight="1" x14ac:dyDescent="0.2">
      <c r="A11" s="22"/>
      <c r="B11" s="94"/>
      <c r="C11" s="94"/>
      <c r="D11" s="94"/>
      <c r="E11" s="94"/>
      <c r="F11" s="22"/>
      <c r="G11" s="95"/>
      <c r="H11" s="96"/>
      <c r="I11" s="96"/>
      <c r="J11" s="30" t="s">
        <v>192</v>
      </c>
      <c r="K11" s="64"/>
      <c r="L11" s="31"/>
      <c r="M11" s="32"/>
      <c r="N11" s="26"/>
      <c r="O11" s="22"/>
      <c r="P11" s="22"/>
      <c r="Q11" s="22"/>
    </row>
    <row r="12" spans="1:19" s="23" customFormat="1" ht="21" customHeight="1" x14ac:dyDescent="0.2">
      <c r="A12" s="22"/>
      <c r="B12" s="22"/>
      <c r="C12" s="22"/>
      <c r="D12" s="22"/>
      <c r="E12" s="22"/>
      <c r="F12" s="22"/>
      <c r="G12" s="27"/>
      <c r="H12" s="33"/>
      <c r="I12" s="33"/>
      <c r="J12" s="33"/>
      <c r="K12" s="34"/>
      <c r="L12" s="34"/>
      <c r="M12" s="29"/>
      <c r="N12" s="26"/>
      <c r="O12" s="22"/>
      <c r="P12" s="22"/>
      <c r="Q12" s="22"/>
    </row>
    <row r="13" spans="1:19" s="23" customFormat="1" ht="24" customHeight="1" x14ac:dyDescent="0.2">
      <c r="A13" s="22"/>
      <c r="B13" s="22"/>
      <c r="C13" s="22"/>
      <c r="D13" s="22"/>
      <c r="E13" s="97" t="s">
        <v>186</v>
      </c>
      <c r="F13" s="97"/>
      <c r="G13" s="97"/>
      <c r="H13" s="97"/>
      <c r="I13" s="97"/>
      <c r="J13" s="22"/>
      <c r="K13" s="28"/>
      <c r="L13" s="35"/>
      <c r="M13" s="29"/>
      <c r="N13" s="26"/>
      <c r="O13" s="22"/>
      <c r="P13" s="22"/>
      <c r="Q13" s="22"/>
    </row>
    <row r="14" spans="1:19" s="23" customFormat="1" ht="43.15" customHeight="1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8"/>
      <c r="L14" s="35"/>
      <c r="M14" s="29"/>
      <c r="N14" s="26"/>
      <c r="O14" s="22"/>
      <c r="P14" s="22"/>
      <c r="Q14" s="22"/>
    </row>
    <row r="15" spans="1:19" s="23" customFormat="1" ht="20.85" customHeight="1" x14ac:dyDescent="0.2">
      <c r="A15" s="22"/>
      <c r="B15" s="36" t="s">
        <v>178</v>
      </c>
      <c r="C15" s="36"/>
      <c r="D15" s="22"/>
      <c r="E15" s="22"/>
      <c r="F15" s="22"/>
      <c r="G15" s="22"/>
      <c r="H15" s="22"/>
      <c r="I15" s="22"/>
      <c r="J15" s="22"/>
      <c r="K15" s="26"/>
      <c r="L15" s="37"/>
      <c r="M15" s="25"/>
      <c r="N15" s="26"/>
      <c r="O15" s="22"/>
      <c r="P15" s="22"/>
      <c r="Q15" s="22"/>
    </row>
    <row r="16" spans="1:19" s="23" customFormat="1" ht="2.65" customHeight="1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6"/>
      <c r="L16" s="37"/>
      <c r="M16" s="25"/>
      <c r="N16" s="26"/>
      <c r="O16" s="22"/>
      <c r="P16" s="22"/>
      <c r="Q16" s="22"/>
    </row>
    <row r="17" spans="1:19" s="23" customFormat="1" ht="20.85" customHeight="1" x14ac:dyDescent="0.2">
      <c r="A17" s="22"/>
      <c r="B17" s="36" t="s">
        <v>179</v>
      </c>
      <c r="C17" s="36"/>
      <c r="D17" s="22"/>
      <c r="E17" s="22"/>
      <c r="F17" s="22"/>
      <c r="G17" s="22"/>
      <c r="H17" s="22"/>
      <c r="I17" s="22"/>
      <c r="J17" s="22"/>
      <c r="K17" s="26"/>
      <c r="L17" s="37"/>
      <c r="M17" s="25"/>
      <c r="N17" s="26"/>
      <c r="O17" s="22"/>
      <c r="P17" s="22"/>
      <c r="Q17" s="22"/>
    </row>
    <row r="18" spans="1:19" s="23" customFormat="1" ht="2.65" customHeight="1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6"/>
      <c r="L18" s="37"/>
      <c r="M18" s="25"/>
      <c r="N18" s="26"/>
      <c r="O18" s="22"/>
      <c r="P18" s="22"/>
      <c r="Q18" s="22"/>
    </row>
    <row r="19" spans="1:19" s="23" customFormat="1" ht="20.85" customHeight="1" x14ac:dyDescent="0.2">
      <c r="A19" s="22"/>
      <c r="B19" s="36" t="s">
        <v>180</v>
      </c>
      <c r="C19" s="36"/>
      <c r="D19" s="22"/>
      <c r="E19" s="22"/>
      <c r="F19" s="22"/>
      <c r="G19" s="22"/>
      <c r="H19" s="22"/>
      <c r="I19" s="22"/>
      <c r="J19" s="22"/>
      <c r="K19" s="26"/>
      <c r="L19" s="37"/>
      <c r="M19" s="25"/>
      <c r="N19" s="26"/>
      <c r="O19" s="22"/>
      <c r="P19" s="22"/>
      <c r="Q19" s="22"/>
    </row>
    <row r="20" spans="1:19" s="23" customFormat="1" ht="2.65" customHeight="1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4"/>
      <c r="M20" s="25"/>
      <c r="N20" s="22"/>
      <c r="O20" s="22"/>
      <c r="P20" s="22"/>
      <c r="Q20" s="22"/>
    </row>
    <row r="21" spans="1:19" s="23" customFormat="1" ht="20.85" customHeight="1" x14ac:dyDescent="0.2">
      <c r="A21" s="22"/>
      <c r="B21" s="36" t="s">
        <v>181</v>
      </c>
      <c r="C21" s="36"/>
      <c r="D21" s="22"/>
      <c r="E21" s="22"/>
      <c r="F21" s="22"/>
      <c r="G21" s="22"/>
      <c r="H21" s="22"/>
      <c r="I21" s="22"/>
      <c r="J21" s="22"/>
      <c r="K21" s="22"/>
      <c r="L21" s="24"/>
      <c r="M21" s="25"/>
      <c r="N21" s="22"/>
      <c r="O21" s="22"/>
      <c r="P21" s="22"/>
      <c r="Q21" s="22"/>
    </row>
    <row r="22" spans="1:19" s="23" customFormat="1" ht="34.700000000000003" customHeight="1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4"/>
      <c r="M22" s="25"/>
      <c r="N22" s="22"/>
      <c r="O22" s="22"/>
      <c r="P22" s="22"/>
      <c r="Q22" s="22"/>
    </row>
    <row r="23" spans="1:19" s="23" customFormat="1" ht="50.1" customHeight="1" x14ac:dyDescent="0.2">
      <c r="A23" s="22"/>
      <c r="B23" s="98" t="s">
        <v>187</v>
      </c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25"/>
      <c r="N23" s="22"/>
      <c r="O23" s="22"/>
      <c r="P23" s="22"/>
      <c r="Q23" s="22"/>
    </row>
    <row r="24" spans="1:19" s="23" customFormat="1" ht="2.65" customHeight="1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4"/>
      <c r="M24" s="25"/>
      <c r="N24" s="22"/>
      <c r="O24" s="22"/>
      <c r="P24" s="22"/>
      <c r="Q24" s="22"/>
    </row>
    <row r="25" spans="1:19" s="23" customFormat="1" ht="57" customHeight="1" x14ac:dyDescent="0.2">
      <c r="A25" s="22"/>
      <c r="B25" s="70" t="str">
        <f>"1. Za wykonanie przedmiotu zamówienia w tym Pakiecie oferujemy następujące wynagrodzenie brutto: " &amp;F81&amp;"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25"/>
      <c r="N25" s="22"/>
      <c r="O25" s="22"/>
      <c r="P25" s="22"/>
      <c r="Q25" s="22"/>
    </row>
    <row r="26" spans="1:19" s="42" customFormat="1" ht="45.4" customHeight="1" x14ac:dyDescent="0.2">
      <c r="A26" s="1"/>
      <c r="B26" s="5" t="s">
        <v>0</v>
      </c>
      <c r="C26" s="6" t="s">
        <v>1</v>
      </c>
      <c r="D26" s="7" t="s">
        <v>2</v>
      </c>
      <c r="E26" s="7" t="s">
        <v>3</v>
      </c>
      <c r="F26" s="7" t="s">
        <v>4</v>
      </c>
      <c r="G26" s="7" t="s">
        <v>5</v>
      </c>
      <c r="H26" s="7" t="s">
        <v>6</v>
      </c>
      <c r="I26" s="6" t="s">
        <v>7</v>
      </c>
      <c r="J26" s="7" t="s">
        <v>8</v>
      </c>
      <c r="K26" s="7" t="s">
        <v>9</v>
      </c>
      <c r="L26" s="6" t="s">
        <v>216</v>
      </c>
      <c r="M26" s="12"/>
      <c r="N26" s="1"/>
      <c r="O26" s="1"/>
      <c r="P26" s="1"/>
      <c r="Q26" s="1"/>
      <c r="R26" s="1"/>
      <c r="S26" s="1"/>
    </row>
    <row r="27" spans="1:19" s="42" customFormat="1" ht="38.25" customHeight="1" x14ac:dyDescent="0.2">
      <c r="A27" s="1"/>
      <c r="B27" s="8">
        <v>1</v>
      </c>
      <c r="C27" s="9" t="s">
        <v>10</v>
      </c>
      <c r="D27" s="9" t="s">
        <v>11</v>
      </c>
      <c r="E27" s="10" t="s">
        <v>12</v>
      </c>
      <c r="F27" s="9" t="s">
        <v>13</v>
      </c>
      <c r="G27" s="11">
        <v>2790.94</v>
      </c>
      <c r="H27" s="21"/>
      <c r="I27" s="17">
        <f>ROUND(G27*H27,2)</f>
        <v>0</v>
      </c>
      <c r="J27" s="19">
        <v>8</v>
      </c>
      <c r="K27" s="17">
        <f>ROUND(I27*J27/100,2)</f>
        <v>0</v>
      </c>
      <c r="L27" s="17">
        <f>K27+I27</f>
        <v>0</v>
      </c>
      <c r="M27" s="12"/>
      <c r="N27" s="1"/>
      <c r="O27" s="2" t="str">
        <f t="shared" ref="O27:O32" si="0">IF(AND(G27&gt;0,OR(ISBLANK(H27),H27=0)),"podaj stawkę!",IF(AND(ISBLANK(G27),H27&gt;0),"usuń stawkę",""))</f>
        <v>podaj stawkę!</v>
      </c>
      <c r="P27" s="1"/>
      <c r="Q27" s="1"/>
      <c r="R27" s="3">
        <f t="shared" ref="R27:R32" si="1">IF(O27&lt;&gt;"",1,0)</f>
        <v>1</v>
      </c>
      <c r="S27" s="4">
        <f t="shared" ref="S27:S32" si="2">IF(J27="",1,0)</f>
        <v>0</v>
      </c>
    </row>
    <row r="28" spans="1:19" s="42" customFormat="1" ht="38.25" customHeight="1" x14ac:dyDescent="0.2">
      <c r="A28" s="1"/>
      <c r="B28" s="8">
        <v>2</v>
      </c>
      <c r="C28" s="9" t="s">
        <v>14</v>
      </c>
      <c r="D28" s="9" t="s">
        <v>15</v>
      </c>
      <c r="E28" s="10" t="s">
        <v>16</v>
      </c>
      <c r="F28" s="9" t="s">
        <v>13</v>
      </c>
      <c r="G28" s="11">
        <v>550</v>
      </c>
      <c r="H28" s="21"/>
      <c r="I28" s="17">
        <f t="shared" ref="I28:I78" si="3">ROUND(G28*H28,2)</f>
        <v>0</v>
      </c>
      <c r="J28" s="20">
        <v>8</v>
      </c>
      <c r="K28" s="17">
        <f t="shared" ref="K28:K78" si="4">ROUND(I28*J28/100,2)</f>
        <v>0</v>
      </c>
      <c r="L28" s="17">
        <f t="shared" ref="L28:L78" si="5">K28+I28</f>
        <v>0</v>
      </c>
      <c r="M28" s="13"/>
      <c r="N28" s="1"/>
      <c r="O28" s="2" t="str">
        <f t="shared" si="0"/>
        <v>podaj stawkę!</v>
      </c>
      <c r="P28" s="1"/>
      <c r="Q28" s="1"/>
      <c r="R28" s="3">
        <f t="shared" si="1"/>
        <v>1</v>
      </c>
      <c r="S28" s="4">
        <f t="shared" si="2"/>
        <v>0</v>
      </c>
    </row>
    <row r="29" spans="1:19" s="42" customFormat="1" ht="38.25" customHeight="1" x14ac:dyDescent="0.2">
      <c r="A29" s="1"/>
      <c r="B29" s="8">
        <v>3</v>
      </c>
      <c r="C29" s="9" t="s">
        <v>17</v>
      </c>
      <c r="D29" s="9" t="s">
        <v>18</v>
      </c>
      <c r="E29" s="10" t="s">
        <v>19</v>
      </c>
      <c r="F29" s="9" t="s">
        <v>13</v>
      </c>
      <c r="G29" s="11">
        <v>550</v>
      </c>
      <c r="H29" s="21"/>
      <c r="I29" s="17">
        <f t="shared" si="3"/>
        <v>0</v>
      </c>
      <c r="J29" s="20">
        <v>8</v>
      </c>
      <c r="K29" s="17">
        <f t="shared" si="4"/>
        <v>0</v>
      </c>
      <c r="L29" s="17">
        <f t="shared" si="5"/>
        <v>0</v>
      </c>
      <c r="M29" s="13"/>
      <c r="N29" s="1"/>
      <c r="O29" s="2" t="str">
        <f t="shared" si="0"/>
        <v>podaj stawkę!</v>
      </c>
      <c r="P29" s="1"/>
      <c r="Q29" s="1"/>
      <c r="R29" s="3">
        <f t="shared" si="1"/>
        <v>1</v>
      </c>
      <c r="S29" s="4">
        <f t="shared" si="2"/>
        <v>0</v>
      </c>
    </row>
    <row r="30" spans="1:19" s="42" customFormat="1" ht="38.25" customHeight="1" x14ac:dyDescent="0.2">
      <c r="A30" s="1"/>
      <c r="B30" s="8">
        <v>4</v>
      </c>
      <c r="C30" s="9" t="s">
        <v>20</v>
      </c>
      <c r="D30" s="9" t="s">
        <v>21</v>
      </c>
      <c r="E30" s="10" t="s">
        <v>22</v>
      </c>
      <c r="F30" s="9" t="s">
        <v>13</v>
      </c>
      <c r="G30" s="11">
        <v>227</v>
      </c>
      <c r="H30" s="21"/>
      <c r="I30" s="17">
        <f t="shared" si="3"/>
        <v>0</v>
      </c>
      <c r="J30" s="20">
        <v>8</v>
      </c>
      <c r="K30" s="17">
        <f t="shared" si="4"/>
        <v>0</v>
      </c>
      <c r="L30" s="17">
        <f t="shared" si="5"/>
        <v>0</v>
      </c>
      <c r="M30" s="13"/>
      <c r="N30" s="1"/>
      <c r="O30" s="2" t="str">
        <f t="shared" si="0"/>
        <v>podaj stawkę!</v>
      </c>
      <c r="P30" s="1"/>
      <c r="Q30" s="1"/>
      <c r="R30" s="3">
        <f t="shared" si="1"/>
        <v>1</v>
      </c>
      <c r="S30" s="4">
        <f t="shared" si="2"/>
        <v>0</v>
      </c>
    </row>
    <row r="31" spans="1:19" s="42" customFormat="1" ht="38.25" customHeight="1" x14ac:dyDescent="0.2">
      <c r="A31" s="1"/>
      <c r="B31" s="8">
        <v>5</v>
      </c>
      <c r="C31" s="9" t="s">
        <v>23</v>
      </c>
      <c r="D31" s="9" t="s">
        <v>24</v>
      </c>
      <c r="E31" s="10" t="s">
        <v>25</v>
      </c>
      <c r="F31" s="9" t="s">
        <v>13</v>
      </c>
      <c r="G31" s="11">
        <v>90</v>
      </c>
      <c r="H31" s="21"/>
      <c r="I31" s="17">
        <f t="shared" si="3"/>
        <v>0</v>
      </c>
      <c r="J31" s="20">
        <v>8</v>
      </c>
      <c r="K31" s="17">
        <f t="shared" si="4"/>
        <v>0</v>
      </c>
      <c r="L31" s="17">
        <f t="shared" si="5"/>
        <v>0</v>
      </c>
      <c r="M31" s="13"/>
      <c r="N31" s="1"/>
      <c r="O31" s="2" t="str">
        <f t="shared" si="0"/>
        <v>podaj stawkę!</v>
      </c>
      <c r="P31" s="1"/>
      <c r="Q31" s="1"/>
      <c r="R31" s="3">
        <f t="shared" si="1"/>
        <v>1</v>
      </c>
      <c r="S31" s="4">
        <f t="shared" si="2"/>
        <v>0</v>
      </c>
    </row>
    <row r="32" spans="1:19" s="42" customFormat="1" ht="38.25" customHeight="1" x14ac:dyDescent="0.2">
      <c r="A32" s="1"/>
      <c r="B32" s="8">
        <v>6</v>
      </c>
      <c r="C32" s="9" t="s">
        <v>26</v>
      </c>
      <c r="D32" s="9" t="s">
        <v>27</v>
      </c>
      <c r="E32" s="10" t="s">
        <v>28</v>
      </c>
      <c r="F32" s="9" t="s">
        <v>13</v>
      </c>
      <c r="G32" s="11">
        <v>950</v>
      </c>
      <c r="H32" s="21"/>
      <c r="I32" s="17">
        <f t="shared" si="3"/>
        <v>0</v>
      </c>
      <c r="J32" s="20">
        <v>8</v>
      </c>
      <c r="K32" s="17">
        <f t="shared" si="4"/>
        <v>0</v>
      </c>
      <c r="L32" s="17">
        <f t="shared" si="5"/>
        <v>0</v>
      </c>
      <c r="M32" s="13"/>
      <c r="N32" s="1"/>
      <c r="O32" s="2" t="str">
        <f t="shared" si="0"/>
        <v>podaj stawkę!</v>
      </c>
      <c r="P32" s="1"/>
      <c r="Q32" s="1"/>
      <c r="R32" s="3">
        <f t="shared" si="1"/>
        <v>1</v>
      </c>
      <c r="S32" s="4">
        <f t="shared" si="2"/>
        <v>0</v>
      </c>
    </row>
    <row r="33" spans="1:19" s="42" customFormat="1" ht="38.25" customHeight="1" x14ac:dyDescent="0.2">
      <c r="A33" s="1"/>
      <c r="B33" s="8">
        <v>7</v>
      </c>
      <c r="C33" s="9" t="s">
        <v>29</v>
      </c>
      <c r="D33" s="9" t="s">
        <v>30</v>
      </c>
      <c r="E33" s="10" t="s">
        <v>31</v>
      </c>
      <c r="F33" s="9" t="s">
        <v>13</v>
      </c>
      <c r="G33" s="11">
        <v>100</v>
      </c>
      <c r="H33" s="21"/>
      <c r="I33" s="17">
        <f t="shared" si="3"/>
        <v>0</v>
      </c>
      <c r="J33" s="20">
        <v>8</v>
      </c>
      <c r="K33" s="17">
        <f t="shared" si="4"/>
        <v>0</v>
      </c>
      <c r="L33" s="17">
        <f t="shared" si="5"/>
        <v>0</v>
      </c>
      <c r="M33" s="13"/>
      <c r="N33" s="1"/>
      <c r="O33" s="2" t="str">
        <f t="shared" ref="O33:O62" si="6">IF(AND(G33&gt;0,OR(ISBLANK(H33),H33=0)),"podaj stawkę!",IF(AND(ISBLANK(G33),H33&gt;0),"usuń stawkę",""))</f>
        <v>podaj stawkę!</v>
      </c>
      <c r="P33" s="1"/>
      <c r="Q33" s="1"/>
      <c r="R33" s="3">
        <f t="shared" ref="R33:R62" si="7">IF(O33&lt;&gt;"",1,0)</f>
        <v>1</v>
      </c>
      <c r="S33" s="4">
        <f t="shared" ref="S33:S62" si="8">IF(J33="",1,0)</f>
        <v>0</v>
      </c>
    </row>
    <row r="34" spans="1:19" s="42" customFormat="1" ht="38.25" customHeight="1" x14ac:dyDescent="0.2">
      <c r="A34" s="1"/>
      <c r="B34" s="8">
        <v>8</v>
      </c>
      <c r="C34" s="9" t="s">
        <v>32</v>
      </c>
      <c r="D34" s="9" t="s">
        <v>33</v>
      </c>
      <c r="E34" s="10" t="s">
        <v>34</v>
      </c>
      <c r="F34" s="9" t="s">
        <v>13</v>
      </c>
      <c r="G34" s="11">
        <v>550</v>
      </c>
      <c r="H34" s="21"/>
      <c r="I34" s="17">
        <f t="shared" si="3"/>
        <v>0</v>
      </c>
      <c r="J34" s="20">
        <v>8</v>
      </c>
      <c r="K34" s="17">
        <f t="shared" si="4"/>
        <v>0</v>
      </c>
      <c r="L34" s="17">
        <f t="shared" si="5"/>
        <v>0</v>
      </c>
      <c r="M34" s="13"/>
      <c r="N34" s="1"/>
      <c r="O34" s="2" t="str">
        <f t="shared" si="6"/>
        <v>podaj stawkę!</v>
      </c>
      <c r="P34" s="1"/>
      <c r="Q34" s="1"/>
      <c r="R34" s="3">
        <f t="shared" si="7"/>
        <v>1</v>
      </c>
      <c r="S34" s="4">
        <f t="shared" si="8"/>
        <v>0</v>
      </c>
    </row>
    <row r="35" spans="1:19" s="42" customFormat="1" ht="38.25" customHeight="1" x14ac:dyDescent="0.2">
      <c r="A35" s="1"/>
      <c r="B35" s="8">
        <v>9</v>
      </c>
      <c r="C35" s="9" t="s">
        <v>35</v>
      </c>
      <c r="D35" s="9" t="s">
        <v>36</v>
      </c>
      <c r="E35" s="10" t="s">
        <v>37</v>
      </c>
      <c r="F35" s="9" t="s">
        <v>13</v>
      </c>
      <c r="G35" s="11">
        <v>15.8</v>
      </c>
      <c r="H35" s="21"/>
      <c r="I35" s="17">
        <f t="shared" si="3"/>
        <v>0</v>
      </c>
      <c r="J35" s="20">
        <v>8</v>
      </c>
      <c r="K35" s="17">
        <f t="shared" si="4"/>
        <v>0</v>
      </c>
      <c r="L35" s="17">
        <f t="shared" si="5"/>
        <v>0</v>
      </c>
      <c r="M35" s="13"/>
      <c r="N35" s="1"/>
      <c r="O35" s="2" t="str">
        <f t="shared" si="6"/>
        <v>podaj stawkę!</v>
      </c>
      <c r="P35" s="1"/>
      <c r="Q35" s="1"/>
      <c r="R35" s="3">
        <f t="shared" si="7"/>
        <v>1</v>
      </c>
      <c r="S35" s="4">
        <f t="shared" si="8"/>
        <v>0</v>
      </c>
    </row>
    <row r="36" spans="1:19" s="42" customFormat="1" ht="38.25" customHeight="1" x14ac:dyDescent="0.2">
      <c r="A36" s="1"/>
      <c r="B36" s="8">
        <v>10</v>
      </c>
      <c r="C36" s="9" t="s">
        <v>38</v>
      </c>
      <c r="D36" s="9" t="s">
        <v>39</v>
      </c>
      <c r="E36" s="10" t="s">
        <v>40</v>
      </c>
      <c r="F36" s="9" t="s">
        <v>13</v>
      </c>
      <c r="G36" s="11">
        <v>131.6</v>
      </c>
      <c r="H36" s="21"/>
      <c r="I36" s="17">
        <f t="shared" si="3"/>
        <v>0</v>
      </c>
      <c r="J36" s="20">
        <v>8</v>
      </c>
      <c r="K36" s="17">
        <f t="shared" si="4"/>
        <v>0</v>
      </c>
      <c r="L36" s="17">
        <f t="shared" si="5"/>
        <v>0</v>
      </c>
      <c r="M36" s="13"/>
      <c r="N36" s="1"/>
      <c r="O36" s="2" t="str">
        <f t="shared" si="6"/>
        <v>podaj stawkę!</v>
      </c>
      <c r="P36" s="1"/>
      <c r="Q36" s="1"/>
      <c r="R36" s="3">
        <f t="shared" si="7"/>
        <v>1</v>
      </c>
      <c r="S36" s="4">
        <f t="shared" si="8"/>
        <v>0</v>
      </c>
    </row>
    <row r="37" spans="1:19" s="42" customFormat="1" ht="38.25" customHeight="1" x14ac:dyDescent="0.2">
      <c r="A37" s="1"/>
      <c r="B37" s="8">
        <v>11</v>
      </c>
      <c r="C37" s="9" t="s">
        <v>41</v>
      </c>
      <c r="D37" s="9" t="s">
        <v>42</v>
      </c>
      <c r="E37" s="10" t="s">
        <v>43</v>
      </c>
      <c r="F37" s="9" t="s">
        <v>13</v>
      </c>
      <c r="G37" s="11">
        <v>131.6</v>
      </c>
      <c r="H37" s="21"/>
      <c r="I37" s="17">
        <f t="shared" si="3"/>
        <v>0</v>
      </c>
      <c r="J37" s="20">
        <v>8</v>
      </c>
      <c r="K37" s="17">
        <f t="shared" si="4"/>
        <v>0</v>
      </c>
      <c r="L37" s="17">
        <f t="shared" si="5"/>
        <v>0</v>
      </c>
      <c r="M37" s="13"/>
      <c r="N37" s="1"/>
      <c r="O37" s="2" t="str">
        <f t="shared" si="6"/>
        <v>podaj stawkę!</v>
      </c>
      <c r="P37" s="1"/>
      <c r="Q37" s="1"/>
      <c r="R37" s="3">
        <f t="shared" si="7"/>
        <v>1</v>
      </c>
      <c r="S37" s="4">
        <f t="shared" si="8"/>
        <v>0</v>
      </c>
    </row>
    <row r="38" spans="1:19" s="42" customFormat="1" ht="38.25" customHeight="1" x14ac:dyDescent="0.2">
      <c r="A38" s="1"/>
      <c r="B38" s="8">
        <v>12</v>
      </c>
      <c r="C38" s="9" t="s">
        <v>44</v>
      </c>
      <c r="D38" s="9" t="s">
        <v>45</v>
      </c>
      <c r="E38" s="10" t="s">
        <v>46</v>
      </c>
      <c r="F38" s="9" t="s">
        <v>13</v>
      </c>
      <c r="G38" s="11">
        <v>200</v>
      </c>
      <c r="H38" s="21"/>
      <c r="I38" s="17">
        <f t="shared" si="3"/>
        <v>0</v>
      </c>
      <c r="J38" s="20">
        <v>8</v>
      </c>
      <c r="K38" s="17">
        <f t="shared" si="4"/>
        <v>0</v>
      </c>
      <c r="L38" s="17">
        <f t="shared" si="5"/>
        <v>0</v>
      </c>
      <c r="M38" s="13"/>
      <c r="N38" s="1"/>
      <c r="O38" s="2" t="str">
        <f t="shared" si="6"/>
        <v>podaj stawkę!</v>
      </c>
      <c r="P38" s="1"/>
      <c r="Q38" s="1"/>
      <c r="R38" s="3">
        <f t="shared" si="7"/>
        <v>1</v>
      </c>
      <c r="S38" s="4">
        <f t="shared" si="8"/>
        <v>0</v>
      </c>
    </row>
    <row r="39" spans="1:19" s="42" customFormat="1" ht="38.25" customHeight="1" x14ac:dyDescent="0.2">
      <c r="A39" s="1"/>
      <c r="B39" s="8">
        <v>13</v>
      </c>
      <c r="C39" s="9" t="s">
        <v>47</v>
      </c>
      <c r="D39" s="9" t="s">
        <v>48</v>
      </c>
      <c r="E39" s="10" t="s">
        <v>49</v>
      </c>
      <c r="F39" s="9" t="s">
        <v>13</v>
      </c>
      <c r="G39" s="11">
        <v>760</v>
      </c>
      <c r="H39" s="21"/>
      <c r="I39" s="17">
        <f t="shared" si="3"/>
        <v>0</v>
      </c>
      <c r="J39" s="20">
        <v>8</v>
      </c>
      <c r="K39" s="17">
        <f t="shared" si="4"/>
        <v>0</v>
      </c>
      <c r="L39" s="17">
        <f t="shared" si="5"/>
        <v>0</v>
      </c>
      <c r="M39" s="13"/>
      <c r="N39" s="1"/>
      <c r="O39" s="2" t="str">
        <f t="shared" si="6"/>
        <v>podaj stawkę!</v>
      </c>
      <c r="P39" s="1"/>
      <c r="Q39" s="1"/>
      <c r="R39" s="3">
        <f t="shared" si="7"/>
        <v>1</v>
      </c>
      <c r="S39" s="4">
        <f t="shared" si="8"/>
        <v>0</v>
      </c>
    </row>
    <row r="40" spans="1:19" s="42" customFormat="1" ht="38.25" customHeight="1" x14ac:dyDescent="0.2">
      <c r="A40" s="1"/>
      <c r="B40" s="8">
        <v>14</v>
      </c>
      <c r="C40" s="9" t="s">
        <v>50</v>
      </c>
      <c r="D40" s="9" t="s">
        <v>51</v>
      </c>
      <c r="E40" s="10" t="s">
        <v>52</v>
      </c>
      <c r="F40" s="9" t="s">
        <v>53</v>
      </c>
      <c r="G40" s="11">
        <v>400</v>
      </c>
      <c r="H40" s="21"/>
      <c r="I40" s="17">
        <f t="shared" si="3"/>
        <v>0</v>
      </c>
      <c r="J40" s="20">
        <v>8</v>
      </c>
      <c r="K40" s="17">
        <f t="shared" si="4"/>
        <v>0</v>
      </c>
      <c r="L40" s="17">
        <f t="shared" si="5"/>
        <v>0</v>
      </c>
      <c r="M40" s="13"/>
      <c r="N40" s="1"/>
      <c r="O40" s="2" t="str">
        <f t="shared" si="6"/>
        <v>podaj stawkę!</v>
      </c>
      <c r="P40" s="1"/>
      <c r="Q40" s="1"/>
      <c r="R40" s="3">
        <f t="shared" si="7"/>
        <v>1</v>
      </c>
      <c r="S40" s="4">
        <f t="shared" si="8"/>
        <v>0</v>
      </c>
    </row>
    <row r="41" spans="1:19" s="42" customFormat="1" ht="38.25" customHeight="1" x14ac:dyDescent="0.2">
      <c r="A41" s="1"/>
      <c r="B41" s="8">
        <v>15</v>
      </c>
      <c r="C41" s="9" t="s">
        <v>54</v>
      </c>
      <c r="D41" s="9" t="s">
        <v>55</v>
      </c>
      <c r="E41" s="10" t="s">
        <v>56</v>
      </c>
      <c r="F41" s="9" t="s">
        <v>57</v>
      </c>
      <c r="G41" s="11">
        <v>3.83</v>
      </c>
      <c r="H41" s="21"/>
      <c r="I41" s="17">
        <f t="shared" si="3"/>
        <v>0</v>
      </c>
      <c r="J41" s="20">
        <v>8</v>
      </c>
      <c r="K41" s="17">
        <f t="shared" si="4"/>
        <v>0</v>
      </c>
      <c r="L41" s="17">
        <f t="shared" si="5"/>
        <v>0</v>
      </c>
      <c r="M41" s="13"/>
      <c r="N41" s="1"/>
      <c r="O41" s="2" t="str">
        <f t="shared" si="6"/>
        <v>podaj stawkę!</v>
      </c>
      <c r="P41" s="1"/>
      <c r="Q41" s="1"/>
      <c r="R41" s="3">
        <f t="shared" si="7"/>
        <v>1</v>
      </c>
      <c r="S41" s="4">
        <f t="shared" si="8"/>
        <v>0</v>
      </c>
    </row>
    <row r="42" spans="1:19" s="42" customFormat="1" ht="38.25" customHeight="1" x14ac:dyDescent="0.2">
      <c r="A42" s="1"/>
      <c r="B42" s="8">
        <v>16</v>
      </c>
      <c r="C42" s="9" t="s">
        <v>58</v>
      </c>
      <c r="D42" s="9" t="s">
        <v>59</v>
      </c>
      <c r="E42" s="10" t="s">
        <v>60</v>
      </c>
      <c r="F42" s="9" t="s">
        <v>13</v>
      </c>
      <c r="G42" s="11">
        <v>2020</v>
      </c>
      <c r="H42" s="21"/>
      <c r="I42" s="17">
        <f t="shared" si="3"/>
        <v>0</v>
      </c>
      <c r="J42" s="20">
        <v>8</v>
      </c>
      <c r="K42" s="17">
        <f t="shared" si="4"/>
        <v>0</v>
      </c>
      <c r="L42" s="17">
        <f t="shared" si="5"/>
        <v>0</v>
      </c>
      <c r="M42" s="13"/>
      <c r="N42" s="1"/>
      <c r="O42" s="2" t="str">
        <f t="shared" si="6"/>
        <v>podaj stawkę!</v>
      </c>
      <c r="P42" s="1"/>
      <c r="Q42" s="1"/>
      <c r="R42" s="3">
        <f t="shared" si="7"/>
        <v>1</v>
      </c>
      <c r="S42" s="4">
        <f t="shared" si="8"/>
        <v>0</v>
      </c>
    </row>
    <row r="43" spans="1:19" s="42" customFormat="1" ht="38.25" customHeight="1" x14ac:dyDescent="0.2">
      <c r="A43" s="1"/>
      <c r="B43" s="8">
        <v>17</v>
      </c>
      <c r="C43" s="9" t="s">
        <v>61</v>
      </c>
      <c r="D43" s="9" t="s">
        <v>62</v>
      </c>
      <c r="E43" s="10" t="s">
        <v>63</v>
      </c>
      <c r="F43" s="9" t="s">
        <v>64</v>
      </c>
      <c r="G43" s="11">
        <v>15</v>
      </c>
      <c r="H43" s="21"/>
      <c r="I43" s="17">
        <f t="shared" si="3"/>
        <v>0</v>
      </c>
      <c r="J43" s="20">
        <v>8</v>
      </c>
      <c r="K43" s="17">
        <f t="shared" si="4"/>
        <v>0</v>
      </c>
      <c r="L43" s="17">
        <f t="shared" si="5"/>
        <v>0</v>
      </c>
      <c r="M43" s="13"/>
      <c r="N43" s="1"/>
      <c r="O43" s="2" t="str">
        <f t="shared" si="6"/>
        <v>podaj stawkę!</v>
      </c>
      <c r="P43" s="1"/>
      <c r="Q43" s="1"/>
      <c r="R43" s="3">
        <f t="shared" si="7"/>
        <v>1</v>
      </c>
      <c r="S43" s="4">
        <f t="shared" si="8"/>
        <v>0</v>
      </c>
    </row>
    <row r="44" spans="1:19" s="42" customFormat="1" ht="38.25" customHeight="1" x14ac:dyDescent="0.2">
      <c r="A44" s="1"/>
      <c r="B44" s="8">
        <v>18</v>
      </c>
      <c r="C44" s="9" t="s">
        <v>65</v>
      </c>
      <c r="D44" s="9" t="s">
        <v>66</v>
      </c>
      <c r="E44" s="10" t="s">
        <v>67</v>
      </c>
      <c r="F44" s="9" t="s">
        <v>57</v>
      </c>
      <c r="G44" s="11">
        <v>26.13</v>
      </c>
      <c r="H44" s="21"/>
      <c r="I44" s="17">
        <f t="shared" si="3"/>
        <v>0</v>
      </c>
      <c r="J44" s="20">
        <v>8</v>
      </c>
      <c r="K44" s="17">
        <f t="shared" si="4"/>
        <v>0</v>
      </c>
      <c r="L44" s="17">
        <f t="shared" si="5"/>
        <v>0</v>
      </c>
      <c r="M44" s="13"/>
      <c r="N44" s="1"/>
      <c r="O44" s="2" t="str">
        <f t="shared" si="6"/>
        <v>podaj stawkę!</v>
      </c>
      <c r="P44" s="1"/>
      <c r="Q44" s="1"/>
      <c r="R44" s="3">
        <f t="shared" si="7"/>
        <v>1</v>
      </c>
      <c r="S44" s="4">
        <f t="shared" si="8"/>
        <v>0</v>
      </c>
    </row>
    <row r="45" spans="1:19" s="42" customFormat="1" ht="38.25" customHeight="1" x14ac:dyDescent="0.2">
      <c r="A45" s="1"/>
      <c r="B45" s="8">
        <v>19</v>
      </c>
      <c r="C45" s="9" t="s">
        <v>68</v>
      </c>
      <c r="D45" s="9" t="s">
        <v>69</v>
      </c>
      <c r="E45" s="10" t="s">
        <v>70</v>
      </c>
      <c r="F45" s="9" t="s">
        <v>13</v>
      </c>
      <c r="G45" s="11">
        <v>1144.1199999999999</v>
      </c>
      <c r="H45" s="21"/>
      <c r="I45" s="17">
        <f t="shared" si="3"/>
        <v>0</v>
      </c>
      <c r="J45" s="20">
        <v>8</v>
      </c>
      <c r="K45" s="17">
        <f t="shared" si="4"/>
        <v>0</v>
      </c>
      <c r="L45" s="17">
        <f t="shared" si="5"/>
        <v>0</v>
      </c>
      <c r="M45" s="13"/>
      <c r="N45" s="1"/>
      <c r="O45" s="2" t="str">
        <f t="shared" si="6"/>
        <v>podaj stawkę!</v>
      </c>
      <c r="P45" s="1"/>
      <c r="Q45" s="1"/>
      <c r="R45" s="3">
        <f t="shared" si="7"/>
        <v>1</v>
      </c>
      <c r="S45" s="4">
        <f t="shared" si="8"/>
        <v>0</v>
      </c>
    </row>
    <row r="46" spans="1:19" s="42" customFormat="1" ht="38.25" customHeight="1" x14ac:dyDescent="0.2">
      <c r="A46" s="1"/>
      <c r="B46" s="8">
        <v>20</v>
      </c>
      <c r="C46" s="9" t="s">
        <v>71</v>
      </c>
      <c r="D46" s="9" t="s">
        <v>72</v>
      </c>
      <c r="E46" s="10" t="s">
        <v>73</v>
      </c>
      <c r="F46" s="9" t="s">
        <v>13</v>
      </c>
      <c r="G46" s="11">
        <v>103.2</v>
      </c>
      <c r="H46" s="21"/>
      <c r="I46" s="17">
        <f t="shared" si="3"/>
        <v>0</v>
      </c>
      <c r="J46" s="20">
        <v>8</v>
      </c>
      <c r="K46" s="17">
        <f t="shared" si="4"/>
        <v>0</v>
      </c>
      <c r="L46" s="17">
        <f t="shared" si="5"/>
        <v>0</v>
      </c>
      <c r="M46" s="13"/>
      <c r="N46" s="1"/>
      <c r="O46" s="2" t="str">
        <f t="shared" si="6"/>
        <v>podaj stawkę!</v>
      </c>
      <c r="P46" s="1"/>
      <c r="Q46" s="1"/>
      <c r="R46" s="3">
        <f t="shared" si="7"/>
        <v>1</v>
      </c>
      <c r="S46" s="4">
        <f t="shared" si="8"/>
        <v>0</v>
      </c>
    </row>
    <row r="47" spans="1:19" s="42" customFormat="1" ht="38.25" customHeight="1" x14ac:dyDescent="0.2">
      <c r="A47" s="1"/>
      <c r="B47" s="8">
        <v>21</v>
      </c>
      <c r="C47" s="9" t="s">
        <v>74</v>
      </c>
      <c r="D47" s="9" t="s">
        <v>75</v>
      </c>
      <c r="E47" s="10" t="s">
        <v>76</v>
      </c>
      <c r="F47" s="9" t="s">
        <v>13</v>
      </c>
      <c r="G47" s="11">
        <v>37.799999999999997</v>
      </c>
      <c r="H47" s="21"/>
      <c r="I47" s="17">
        <f t="shared" si="3"/>
        <v>0</v>
      </c>
      <c r="J47" s="20">
        <v>8</v>
      </c>
      <c r="K47" s="17">
        <f t="shared" si="4"/>
        <v>0</v>
      </c>
      <c r="L47" s="17">
        <f t="shared" si="5"/>
        <v>0</v>
      </c>
      <c r="M47" s="13"/>
      <c r="N47" s="1"/>
      <c r="O47" s="2" t="str">
        <f t="shared" si="6"/>
        <v>podaj stawkę!</v>
      </c>
      <c r="P47" s="1"/>
      <c r="Q47" s="1"/>
      <c r="R47" s="3">
        <f t="shared" si="7"/>
        <v>1</v>
      </c>
      <c r="S47" s="4">
        <f t="shared" si="8"/>
        <v>0</v>
      </c>
    </row>
    <row r="48" spans="1:19" s="42" customFormat="1" ht="38.25" customHeight="1" x14ac:dyDescent="0.2">
      <c r="A48" s="1"/>
      <c r="B48" s="8">
        <v>22</v>
      </c>
      <c r="C48" s="9" t="s">
        <v>77</v>
      </c>
      <c r="D48" s="9" t="s">
        <v>78</v>
      </c>
      <c r="E48" s="10" t="s">
        <v>79</v>
      </c>
      <c r="F48" s="9" t="s">
        <v>13</v>
      </c>
      <c r="G48" s="11">
        <v>110</v>
      </c>
      <c r="H48" s="21"/>
      <c r="I48" s="17">
        <f t="shared" si="3"/>
        <v>0</v>
      </c>
      <c r="J48" s="20">
        <v>8</v>
      </c>
      <c r="K48" s="17">
        <f t="shared" si="4"/>
        <v>0</v>
      </c>
      <c r="L48" s="17">
        <f t="shared" si="5"/>
        <v>0</v>
      </c>
      <c r="M48" s="13"/>
      <c r="N48" s="1"/>
      <c r="O48" s="2" t="str">
        <f t="shared" si="6"/>
        <v>podaj stawkę!</v>
      </c>
      <c r="P48" s="1"/>
      <c r="Q48" s="1"/>
      <c r="R48" s="3">
        <f t="shared" si="7"/>
        <v>1</v>
      </c>
      <c r="S48" s="4">
        <f t="shared" si="8"/>
        <v>0</v>
      </c>
    </row>
    <row r="49" spans="1:19" s="42" customFormat="1" ht="38.25" customHeight="1" x14ac:dyDescent="0.2">
      <c r="A49" s="1"/>
      <c r="B49" s="8">
        <v>23</v>
      </c>
      <c r="C49" s="9" t="s">
        <v>80</v>
      </c>
      <c r="D49" s="9" t="s">
        <v>81</v>
      </c>
      <c r="E49" s="10" t="s">
        <v>82</v>
      </c>
      <c r="F49" s="9" t="s">
        <v>13</v>
      </c>
      <c r="G49" s="11">
        <v>409.8</v>
      </c>
      <c r="H49" s="21"/>
      <c r="I49" s="17">
        <f t="shared" si="3"/>
        <v>0</v>
      </c>
      <c r="J49" s="20">
        <v>8</v>
      </c>
      <c r="K49" s="17">
        <f t="shared" si="4"/>
        <v>0</v>
      </c>
      <c r="L49" s="17">
        <f t="shared" si="5"/>
        <v>0</v>
      </c>
      <c r="M49" s="13"/>
      <c r="N49" s="1"/>
      <c r="O49" s="2" t="str">
        <f t="shared" si="6"/>
        <v>podaj stawkę!</v>
      </c>
      <c r="P49" s="1"/>
      <c r="Q49" s="1"/>
      <c r="R49" s="3">
        <f t="shared" si="7"/>
        <v>1</v>
      </c>
      <c r="S49" s="4">
        <f t="shared" si="8"/>
        <v>0</v>
      </c>
    </row>
    <row r="50" spans="1:19" s="42" customFormat="1" ht="38.25" customHeight="1" x14ac:dyDescent="0.2">
      <c r="A50" s="1"/>
      <c r="B50" s="8">
        <v>24</v>
      </c>
      <c r="C50" s="9" t="s">
        <v>83</v>
      </c>
      <c r="D50" s="9" t="s">
        <v>84</v>
      </c>
      <c r="E50" s="10" t="s">
        <v>85</v>
      </c>
      <c r="F50" s="9" t="s">
        <v>13</v>
      </c>
      <c r="G50" s="11">
        <v>697.8</v>
      </c>
      <c r="H50" s="21"/>
      <c r="I50" s="17">
        <f t="shared" si="3"/>
        <v>0</v>
      </c>
      <c r="J50" s="20">
        <v>8</v>
      </c>
      <c r="K50" s="17">
        <f t="shared" si="4"/>
        <v>0</v>
      </c>
      <c r="L50" s="17">
        <f t="shared" si="5"/>
        <v>0</v>
      </c>
      <c r="M50" s="13"/>
      <c r="N50" s="1"/>
      <c r="O50" s="2" t="str">
        <f t="shared" si="6"/>
        <v>podaj stawkę!</v>
      </c>
      <c r="P50" s="1"/>
      <c r="Q50" s="1"/>
      <c r="R50" s="3">
        <f t="shared" si="7"/>
        <v>1</v>
      </c>
      <c r="S50" s="4">
        <f t="shared" si="8"/>
        <v>0</v>
      </c>
    </row>
    <row r="51" spans="1:19" s="42" customFormat="1" ht="38.25" customHeight="1" x14ac:dyDescent="0.2">
      <c r="A51" s="1"/>
      <c r="B51" s="8">
        <v>25</v>
      </c>
      <c r="C51" s="9" t="s">
        <v>86</v>
      </c>
      <c r="D51" s="9" t="s">
        <v>87</v>
      </c>
      <c r="E51" s="10" t="s">
        <v>88</v>
      </c>
      <c r="F51" s="9" t="s">
        <v>89</v>
      </c>
      <c r="G51" s="11">
        <v>1</v>
      </c>
      <c r="H51" s="21"/>
      <c r="I51" s="17">
        <f t="shared" si="3"/>
        <v>0</v>
      </c>
      <c r="J51" s="20">
        <v>8</v>
      </c>
      <c r="K51" s="17">
        <f t="shared" si="4"/>
        <v>0</v>
      </c>
      <c r="L51" s="17">
        <f t="shared" si="5"/>
        <v>0</v>
      </c>
      <c r="M51" s="13"/>
      <c r="N51" s="1"/>
      <c r="O51" s="2" t="str">
        <f t="shared" si="6"/>
        <v>podaj stawkę!</v>
      </c>
      <c r="P51" s="1"/>
      <c r="Q51" s="1"/>
      <c r="R51" s="3">
        <f t="shared" si="7"/>
        <v>1</v>
      </c>
      <c r="S51" s="4">
        <f t="shared" si="8"/>
        <v>0</v>
      </c>
    </row>
    <row r="52" spans="1:19" s="42" customFormat="1" ht="38.25" customHeight="1" x14ac:dyDescent="0.2">
      <c r="A52" s="1"/>
      <c r="B52" s="8">
        <v>26</v>
      </c>
      <c r="C52" s="9" t="s">
        <v>90</v>
      </c>
      <c r="D52" s="9" t="s">
        <v>91</v>
      </c>
      <c r="E52" s="10" t="s">
        <v>92</v>
      </c>
      <c r="F52" s="9" t="s">
        <v>89</v>
      </c>
      <c r="G52" s="11">
        <v>1</v>
      </c>
      <c r="H52" s="21"/>
      <c r="I52" s="17">
        <f t="shared" si="3"/>
        <v>0</v>
      </c>
      <c r="J52" s="20">
        <v>8</v>
      </c>
      <c r="K52" s="17">
        <f t="shared" si="4"/>
        <v>0</v>
      </c>
      <c r="L52" s="17">
        <f t="shared" si="5"/>
        <v>0</v>
      </c>
      <c r="M52" s="13"/>
      <c r="N52" s="1"/>
      <c r="O52" s="2" t="str">
        <f t="shared" si="6"/>
        <v>podaj stawkę!</v>
      </c>
      <c r="P52" s="1"/>
      <c r="Q52" s="1"/>
      <c r="R52" s="3">
        <f t="shared" si="7"/>
        <v>1</v>
      </c>
      <c r="S52" s="4">
        <f t="shared" si="8"/>
        <v>0</v>
      </c>
    </row>
    <row r="53" spans="1:19" s="42" customFormat="1" ht="38.25" customHeight="1" x14ac:dyDescent="0.2">
      <c r="A53" s="1"/>
      <c r="B53" s="8">
        <v>27</v>
      </c>
      <c r="C53" s="9" t="s">
        <v>93</v>
      </c>
      <c r="D53" s="9" t="s">
        <v>94</v>
      </c>
      <c r="E53" s="10" t="s">
        <v>95</v>
      </c>
      <c r="F53" s="9" t="s">
        <v>89</v>
      </c>
      <c r="G53" s="11">
        <v>2</v>
      </c>
      <c r="H53" s="21"/>
      <c r="I53" s="17">
        <f t="shared" si="3"/>
        <v>0</v>
      </c>
      <c r="J53" s="20">
        <v>8</v>
      </c>
      <c r="K53" s="17">
        <f t="shared" si="4"/>
        <v>0</v>
      </c>
      <c r="L53" s="17">
        <f t="shared" si="5"/>
        <v>0</v>
      </c>
      <c r="M53" s="13"/>
      <c r="N53" s="1"/>
      <c r="O53" s="2" t="str">
        <f t="shared" si="6"/>
        <v>podaj stawkę!</v>
      </c>
      <c r="P53" s="1"/>
      <c r="Q53" s="1"/>
      <c r="R53" s="3">
        <f t="shared" si="7"/>
        <v>1</v>
      </c>
      <c r="S53" s="4">
        <f t="shared" si="8"/>
        <v>0</v>
      </c>
    </row>
    <row r="54" spans="1:19" s="42" customFormat="1" ht="38.25" customHeight="1" x14ac:dyDescent="0.2">
      <c r="A54" s="1"/>
      <c r="B54" s="8">
        <v>28</v>
      </c>
      <c r="C54" s="9" t="s">
        <v>96</v>
      </c>
      <c r="D54" s="9" t="s">
        <v>97</v>
      </c>
      <c r="E54" s="10" t="s">
        <v>98</v>
      </c>
      <c r="F54" s="9" t="s">
        <v>89</v>
      </c>
      <c r="G54" s="11">
        <v>431</v>
      </c>
      <c r="H54" s="21"/>
      <c r="I54" s="17">
        <f t="shared" si="3"/>
        <v>0</v>
      </c>
      <c r="J54" s="20">
        <v>8</v>
      </c>
      <c r="K54" s="17">
        <f t="shared" si="4"/>
        <v>0</v>
      </c>
      <c r="L54" s="17">
        <f t="shared" si="5"/>
        <v>0</v>
      </c>
      <c r="M54" s="13"/>
      <c r="N54" s="1"/>
      <c r="O54" s="2" t="str">
        <f t="shared" si="6"/>
        <v>podaj stawkę!</v>
      </c>
      <c r="P54" s="1"/>
      <c r="Q54" s="1"/>
      <c r="R54" s="3">
        <f t="shared" si="7"/>
        <v>1</v>
      </c>
      <c r="S54" s="4">
        <f t="shared" si="8"/>
        <v>0</v>
      </c>
    </row>
    <row r="55" spans="1:19" s="42" customFormat="1" ht="38.25" customHeight="1" x14ac:dyDescent="0.2">
      <c r="A55" s="1"/>
      <c r="B55" s="8">
        <v>29</v>
      </c>
      <c r="C55" s="9" t="s">
        <v>99</v>
      </c>
      <c r="D55" s="9" t="s">
        <v>100</v>
      </c>
      <c r="E55" s="10" t="s">
        <v>101</v>
      </c>
      <c r="F55" s="9" t="s">
        <v>89</v>
      </c>
      <c r="G55" s="11">
        <v>137</v>
      </c>
      <c r="H55" s="21"/>
      <c r="I55" s="17">
        <f t="shared" si="3"/>
        <v>0</v>
      </c>
      <c r="J55" s="20">
        <v>8</v>
      </c>
      <c r="K55" s="17">
        <f t="shared" si="4"/>
        <v>0</v>
      </c>
      <c r="L55" s="17">
        <f t="shared" si="5"/>
        <v>0</v>
      </c>
      <c r="M55" s="13"/>
      <c r="N55" s="1"/>
      <c r="O55" s="2" t="str">
        <f t="shared" si="6"/>
        <v>podaj stawkę!</v>
      </c>
      <c r="P55" s="1"/>
      <c r="Q55" s="1"/>
      <c r="R55" s="3">
        <f t="shared" si="7"/>
        <v>1</v>
      </c>
      <c r="S55" s="4">
        <f t="shared" si="8"/>
        <v>0</v>
      </c>
    </row>
    <row r="56" spans="1:19" s="42" customFormat="1" ht="38.25" customHeight="1" x14ac:dyDescent="0.2">
      <c r="A56" s="1"/>
      <c r="B56" s="8">
        <v>30</v>
      </c>
      <c r="C56" s="9" t="s">
        <v>102</v>
      </c>
      <c r="D56" s="9" t="s">
        <v>103</v>
      </c>
      <c r="E56" s="10" t="s">
        <v>104</v>
      </c>
      <c r="F56" s="9" t="s">
        <v>89</v>
      </c>
      <c r="G56" s="11">
        <v>60</v>
      </c>
      <c r="H56" s="21"/>
      <c r="I56" s="17">
        <f t="shared" si="3"/>
        <v>0</v>
      </c>
      <c r="J56" s="20">
        <v>8</v>
      </c>
      <c r="K56" s="17">
        <f t="shared" si="4"/>
        <v>0</v>
      </c>
      <c r="L56" s="17">
        <f t="shared" si="5"/>
        <v>0</v>
      </c>
      <c r="M56" s="13"/>
      <c r="N56" s="1"/>
      <c r="O56" s="2" t="str">
        <f t="shared" si="6"/>
        <v>podaj stawkę!</v>
      </c>
      <c r="P56" s="1"/>
      <c r="Q56" s="1"/>
      <c r="R56" s="3">
        <f t="shared" si="7"/>
        <v>1</v>
      </c>
      <c r="S56" s="4">
        <f t="shared" si="8"/>
        <v>0</v>
      </c>
    </row>
    <row r="57" spans="1:19" s="42" customFormat="1" ht="38.25" customHeight="1" x14ac:dyDescent="0.2">
      <c r="A57" s="1"/>
      <c r="B57" s="8">
        <v>31</v>
      </c>
      <c r="C57" s="9" t="s">
        <v>105</v>
      </c>
      <c r="D57" s="9" t="s">
        <v>106</v>
      </c>
      <c r="E57" s="10" t="s">
        <v>107</v>
      </c>
      <c r="F57" s="9" t="s">
        <v>89</v>
      </c>
      <c r="G57" s="11">
        <v>45</v>
      </c>
      <c r="H57" s="21"/>
      <c r="I57" s="17">
        <f t="shared" si="3"/>
        <v>0</v>
      </c>
      <c r="J57" s="20">
        <v>8</v>
      </c>
      <c r="K57" s="17">
        <f t="shared" si="4"/>
        <v>0</v>
      </c>
      <c r="L57" s="17">
        <f t="shared" si="5"/>
        <v>0</v>
      </c>
      <c r="M57" s="13"/>
      <c r="N57" s="1"/>
      <c r="O57" s="2" t="str">
        <f t="shared" si="6"/>
        <v>podaj stawkę!</v>
      </c>
      <c r="P57" s="1"/>
      <c r="Q57" s="1"/>
      <c r="R57" s="3">
        <f t="shared" si="7"/>
        <v>1</v>
      </c>
      <c r="S57" s="4">
        <f t="shared" si="8"/>
        <v>0</v>
      </c>
    </row>
    <row r="58" spans="1:19" s="42" customFormat="1" ht="38.25" customHeight="1" x14ac:dyDescent="0.2">
      <c r="A58" s="1"/>
      <c r="B58" s="8">
        <v>32</v>
      </c>
      <c r="C58" s="9" t="s">
        <v>108</v>
      </c>
      <c r="D58" s="9" t="s">
        <v>109</v>
      </c>
      <c r="E58" s="10" t="s">
        <v>110</v>
      </c>
      <c r="F58" s="9" t="s">
        <v>89</v>
      </c>
      <c r="G58" s="11">
        <v>2</v>
      </c>
      <c r="H58" s="21"/>
      <c r="I58" s="17">
        <f t="shared" si="3"/>
        <v>0</v>
      </c>
      <c r="J58" s="20">
        <v>8</v>
      </c>
      <c r="K58" s="17">
        <f t="shared" si="4"/>
        <v>0</v>
      </c>
      <c r="L58" s="17">
        <f t="shared" si="5"/>
        <v>0</v>
      </c>
      <c r="M58" s="13"/>
      <c r="N58" s="1"/>
      <c r="O58" s="2" t="str">
        <f t="shared" si="6"/>
        <v>podaj stawkę!</v>
      </c>
      <c r="P58" s="1"/>
      <c r="Q58" s="1"/>
      <c r="R58" s="3">
        <f t="shared" si="7"/>
        <v>1</v>
      </c>
      <c r="S58" s="4">
        <f t="shared" si="8"/>
        <v>0</v>
      </c>
    </row>
    <row r="59" spans="1:19" s="42" customFormat="1" ht="38.25" customHeight="1" x14ac:dyDescent="0.2">
      <c r="A59" s="1"/>
      <c r="B59" s="8">
        <v>33</v>
      </c>
      <c r="C59" s="9" t="s">
        <v>111</v>
      </c>
      <c r="D59" s="9" t="s">
        <v>112</v>
      </c>
      <c r="E59" s="10" t="s">
        <v>113</v>
      </c>
      <c r="F59" s="9" t="s">
        <v>89</v>
      </c>
      <c r="G59" s="11">
        <v>431</v>
      </c>
      <c r="H59" s="21"/>
      <c r="I59" s="17">
        <f t="shared" si="3"/>
        <v>0</v>
      </c>
      <c r="J59" s="20">
        <v>8</v>
      </c>
      <c r="K59" s="17">
        <f t="shared" si="4"/>
        <v>0</v>
      </c>
      <c r="L59" s="17">
        <f t="shared" si="5"/>
        <v>0</v>
      </c>
      <c r="M59" s="13"/>
      <c r="N59" s="1"/>
      <c r="O59" s="2" t="str">
        <f t="shared" si="6"/>
        <v>podaj stawkę!</v>
      </c>
      <c r="P59" s="1"/>
      <c r="Q59" s="1"/>
      <c r="R59" s="3">
        <f t="shared" si="7"/>
        <v>1</v>
      </c>
      <c r="S59" s="4">
        <f t="shared" si="8"/>
        <v>0</v>
      </c>
    </row>
    <row r="60" spans="1:19" s="42" customFormat="1" ht="38.25" customHeight="1" x14ac:dyDescent="0.2">
      <c r="A60" s="1"/>
      <c r="B60" s="8">
        <v>34</v>
      </c>
      <c r="C60" s="9" t="s">
        <v>114</v>
      </c>
      <c r="D60" s="9" t="s">
        <v>115</v>
      </c>
      <c r="E60" s="10" t="s">
        <v>116</v>
      </c>
      <c r="F60" s="9" t="s">
        <v>89</v>
      </c>
      <c r="G60" s="11">
        <v>137</v>
      </c>
      <c r="H60" s="21"/>
      <c r="I60" s="17">
        <f t="shared" si="3"/>
        <v>0</v>
      </c>
      <c r="J60" s="20">
        <v>8</v>
      </c>
      <c r="K60" s="17">
        <f t="shared" si="4"/>
        <v>0</v>
      </c>
      <c r="L60" s="17">
        <f t="shared" si="5"/>
        <v>0</v>
      </c>
      <c r="M60" s="13"/>
      <c r="N60" s="1"/>
      <c r="O60" s="2" t="str">
        <f t="shared" si="6"/>
        <v>podaj stawkę!</v>
      </c>
      <c r="P60" s="1"/>
      <c r="Q60" s="1"/>
      <c r="R60" s="3">
        <f t="shared" si="7"/>
        <v>1</v>
      </c>
      <c r="S60" s="4">
        <f t="shared" si="8"/>
        <v>0</v>
      </c>
    </row>
    <row r="61" spans="1:19" s="42" customFormat="1" ht="38.25" customHeight="1" x14ac:dyDescent="0.2">
      <c r="A61" s="1"/>
      <c r="B61" s="8">
        <v>35</v>
      </c>
      <c r="C61" s="9" t="s">
        <v>117</v>
      </c>
      <c r="D61" s="9" t="s">
        <v>118</v>
      </c>
      <c r="E61" s="10" t="s">
        <v>119</v>
      </c>
      <c r="F61" s="9" t="s">
        <v>13</v>
      </c>
      <c r="G61" s="11">
        <v>56</v>
      </c>
      <c r="H61" s="21"/>
      <c r="I61" s="17">
        <f t="shared" si="3"/>
        <v>0</v>
      </c>
      <c r="J61" s="20">
        <v>8</v>
      </c>
      <c r="K61" s="17">
        <f t="shared" si="4"/>
        <v>0</v>
      </c>
      <c r="L61" s="17">
        <f t="shared" si="5"/>
        <v>0</v>
      </c>
      <c r="M61" s="13"/>
      <c r="N61" s="1"/>
      <c r="O61" s="2" t="str">
        <f t="shared" si="6"/>
        <v>podaj stawkę!</v>
      </c>
      <c r="P61" s="1"/>
      <c r="Q61" s="1"/>
      <c r="R61" s="3">
        <f t="shared" si="7"/>
        <v>1</v>
      </c>
      <c r="S61" s="4">
        <f t="shared" si="8"/>
        <v>0</v>
      </c>
    </row>
    <row r="62" spans="1:19" s="42" customFormat="1" ht="38.25" customHeight="1" x14ac:dyDescent="0.2">
      <c r="A62" s="1"/>
      <c r="B62" s="8">
        <v>36</v>
      </c>
      <c r="C62" s="9" t="s">
        <v>120</v>
      </c>
      <c r="D62" s="9" t="s">
        <v>121</v>
      </c>
      <c r="E62" s="10" t="s">
        <v>122</v>
      </c>
      <c r="F62" s="9" t="s">
        <v>13</v>
      </c>
      <c r="G62" s="11">
        <v>383</v>
      </c>
      <c r="H62" s="21"/>
      <c r="I62" s="17">
        <f t="shared" si="3"/>
        <v>0</v>
      </c>
      <c r="J62" s="20">
        <v>8</v>
      </c>
      <c r="K62" s="17">
        <f t="shared" si="4"/>
        <v>0</v>
      </c>
      <c r="L62" s="17">
        <f t="shared" si="5"/>
        <v>0</v>
      </c>
      <c r="M62" s="13"/>
      <c r="N62" s="1"/>
      <c r="O62" s="2" t="str">
        <f t="shared" si="6"/>
        <v>podaj stawkę!</v>
      </c>
      <c r="P62" s="1"/>
      <c r="Q62" s="1"/>
      <c r="R62" s="3">
        <f t="shared" si="7"/>
        <v>1</v>
      </c>
      <c r="S62" s="4">
        <f t="shared" si="8"/>
        <v>0</v>
      </c>
    </row>
    <row r="63" spans="1:19" s="42" customFormat="1" ht="38.25" customHeight="1" x14ac:dyDescent="0.2">
      <c r="A63" s="1"/>
      <c r="B63" s="8">
        <v>37</v>
      </c>
      <c r="C63" s="9" t="s">
        <v>123</v>
      </c>
      <c r="D63" s="9" t="s">
        <v>124</v>
      </c>
      <c r="E63" s="10" t="s">
        <v>125</v>
      </c>
      <c r="F63" s="9" t="s">
        <v>13</v>
      </c>
      <c r="G63" s="11">
        <v>14.8</v>
      </c>
      <c r="H63" s="21"/>
      <c r="I63" s="17">
        <f t="shared" si="3"/>
        <v>0</v>
      </c>
      <c r="J63" s="20">
        <v>8</v>
      </c>
      <c r="K63" s="17">
        <f t="shared" si="4"/>
        <v>0</v>
      </c>
      <c r="L63" s="17">
        <f t="shared" si="5"/>
        <v>0</v>
      </c>
      <c r="M63" s="13"/>
      <c r="N63" s="1"/>
      <c r="O63" s="2" t="str">
        <f t="shared" ref="O63:O78" si="9">IF(AND(G63&gt;0,OR(ISBLANK(H63),H63=0)),"podaj stawkę!",IF(AND(ISBLANK(G63),H63&gt;0),"usuń stawkę",""))</f>
        <v>podaj stawkę!</v>
      </c>
      <c r="P63" s="1"/>
      <c r="Q63" s="1"/>
      <c r="R63" s="3">
        <f t="shared" ref="R63:R78" si="10">IF(O63&lt;&gt;"",1,0)</f>
        <v>1</v>
      </c>
      <c r="S63" s="4">
        <f t="shared" ref="S63:S78" si="11">IF(J63="",1,0)</f>
        <v>0</v>
      </c>
    </row>
    <row r="64" spans="1:19" s="42" customFormat="1" ht="38.25" customHeight="1" x14ac:dyDescent="0.2">
      <c r="A64" s="1"/>
      <c r="B64" s="8">
        <v>38</v>
      </c>
      <c r="C64" s="9" t="s">
        <v>126</v>
      </c>
      <c r="D64" s="9" t="s">
        <v>127</v>
      </c>
      <c r="E64" s="10" t="s">
        <v>128</v>
      </c>
      <c r="F64" s="9" t="s">
        <v>13</v>
      </c>
      <c r="G64" s="11">
        <v>20</v>
      </c>
      <c r="H64" s="21"/>
      <c r="I64" s="17">
        <f t="shared" si="3"/>
        <v>0</v>
      </c>
      <c r="J64" s="20">
        <v>8</v>
      </c>
      <c r="K64" s="17">
        <f t="shared" si="4"/>
        <v>0</v>
      </c>
      <c r="L64" s="17">
        <f t="shared" si="5"/>
        <v>0</v>
      </c>
      <c r="M64" s="13"/>
      <c r="N64" s="1"/>
      <c r="O64" s="2" t="str">
        <f t="shared" si="9"/>
        <v>podaj stawkę!</v>
      </c>
      <c r="P64" s="1"/>
      <c r="Q64" s="1"/>
      <c r="R64" s="3">
        <f t="shared" si="10"/>
        <v>1</v>
      </c>
      <c r="S64" s="4">
        <f t="shared" si="11"/>
        <v>0</v>
      </c>
    </row>
    <row r="65" spans="1:19" s="42" customFormat="1" ht="38.25" customHeight="1" x14ac:dyDescent="0.2">
      <c r="A65" s="1"/>
      <c r="B65" s="8">
        <v>39</v>
      </c>
      <c r="C65" s="9" t="s">
        <v>129</v>
      </c>
      <c r="D65" s="9" t="s">
        <v>130</v>
      </c>
      <c r="E65" s="10" t="s">
        <v>131</v>
      </c>
      <c r="F65" s="9" t="s">
        <v>89</v>
      </c>
      <c r="G65" s="11">
        <v>570</v>
      </c>
      <c r="H65" s="21"/>
      <c r="I65" s="17">
        <f t="shared" si="3"/>
        <v>0</v>
      </c>
      <c r="J65" s="20">
        <v>8</v>
      </c>
      <c r="K65" s="17">
        <f t="shared" si="4"/>
        <v>0</v>
      </c>
      <c r="L65" s="17">
        <f t="shared" si="5"/>
        <v>0</v>
      </c>
      <c r="M65" s="13"/>
      <c r="N65" s="1"/>
      <c r="O65" s="2" t="str">
        <f t="shared" si="9"/>
        <v>podaj stawkę!</v>
      </c>
      <c r="P65" s="1"/>
      <c r="Q65" s="1"/>
      <c r="R65" s="3">
        <f t="shared" si="10"/>
        <v>1</v>
      </c>
      <c r="S65" s="4">
        <f t="shared" si="11"/>
        <v>0</v>
      </c>
    </row>
    <row r="66" spans="1:19" s="42" customFormat="1" ht="38.25" customHeight="1" x14ac:dyDescent="0.2">
      <c r="A66" s="1"/>
      <c r="B66" s="8">
        <v>40</v>
      </c>
      <c r="C66" s="9" t="s">
        <v>132</v>
      </c>
      <c r="D66" s="9" t="s">
        <v>133</v>
      </c>
      <c r="E66" s="10" t="s">
        <v>134</v>
      </c>
      <c r="F66" s="9" t="s">
        <v>13</v>
      </c>
      <c r="G66" s="11">
        <v>383</v>
      </c>
      <c r="H66" s="21"/>
      <c r="I66" s="17">
        <f t="shared" si="3"/>
        <v>0</v>
      </c>
      <c r="J66" s="20">
        <v>8</v>
      </c>
      <c r="K66" s="17">
        <f t="shared" si="4"/>
        <v>0</v>
      </c>
      <c r="L66" s="17">
        <f t="shared" si="5"/>
        <v>0</v>
      </c>
      <c r="M66" s="13"/>
      <c r="N66" s="1"/>
      <c r="O66" s="2" t="str">
        <f t="shared" si="9"/>
        <v>podaj stawkę!</v>
      </c>
      <c r="P66" s="1"/>
      <c r="Q66" s="1"/>
      <c r="R66" s="3">
        <f t="shared" si="10"/>
        <v>1</v>
      </c>
      <c r="S66" s="4">
        <f t="shared" si="11"/>
        <v>0</v>
      </c>
    </row>
    <row r="67" spans="1:19" s="42" customFormat="1" ht="38.25" customHeight="1" x14ac:dyDescent="0.2">
      <c r="A67" s="1"/>
      <c r="B67" s="8">
        <v>41</v>
      </c>
      <c r="C67" s="9" t="s">
        <v>135</v>
      </c>
      <c r="D67" s="9" t="s">
        <v>136</v>
      </c>
      <c r="E67" s="10" t="s">
        <v>137</v>
      </c>
      <c r="F67" s="9" t="s">
        <v>13</v>
      </c>
      <c r="G67" s="11">
        <v>383</v>
      </c>
      <c r="H67" s="21"/>
      <c r="I67" s="17">
        <f t="shared" si="3"/>
        <v>0</v>
      </c>
      <c r="J67" s="20">
        <v>8</v>
      </c>
      <c r="K67" s="17">
        <f t="shared" si="4"/>
        <v>0</v>
      </c>
      <c r="L67" s="17">
        <f t="shared" si="5"/>
        <v>0</v>
      </c>
      <c r="M67" s="13"/>
      <c r="N67" s="1"/>
      <c r="O67" s="2" t="str">
        <f t="shared" si="9"/>
        <v>podaj stawkę!</v>
      </c>
      <c r="P67" s="1"/>
      <c r="Q67" s="1"/>
      <c r="R67" s="3">
        <f t="shared" si="10"/>
        <v>1</v>
      </c>
      <c r="S67" s="4">
        <f t="shared" si="11"/>
        <v>0</v>
      </c>
    </row>
    <row r="68" spans="1:19" s="42" customFormat="1" ht="38.25" customHeight="1" x14ac:dyDescent="0.2">
      <c r="A68" s="1"/>
      <c r="B68" s="8">
        <v>42</v>
      </c>
      <c r="C68" s="9" t="s">
        <v>138</v>
      </c>
      <c r="D68" s="9" t="s">
        <v>139</v>
      </c>
      <c r="E68" s="10" t="s">
        <v>140</v>
      </c>
      <c r="F68" s="9" t="s">
        <v>141</v>
      </c>
      <c r="G68" s="11">
        <v>20</v>
      </c>
      <c r="H68" s="21"/>
      <c r="I68" s="17">
        <f t="shared" si="3"/>
        <v>0</v>
      </c>
      <c r="J68" s="20">
        <v>8</v>
      </c>
      <c r="K68" s="17">
        <f t="shared" si="4"/>
        <v>0</v>
      </c>
      <c r="L68" s="17">
        <f t="shared" si="5"/>
        <v>0</v>
      </c>
      <c r="M68" s="13"/>
      <c r="N68" s="1"/>
      <c r="O68" s="2" t="str">
        <f t="shared" si="9"/>
        <v>podaj stawkę!</v>
      </c>
      <c r="P68" s="1"/>
      <c r="Q68" s="1"/>
      <c r="R68" s="3">
        <f t="shared" si="10"/>
        <v>1</v>
      </c>
      <c r="S68" s="4">
        <f t="shared" si="11"/>
        <v>0</v>
      </c>
    </row>
    <row r="69" spans="1:19" s="42" customFormat="1" ht="38.25" customHeight="1" x14ac:dyDescent="0.2">
      <c r="A69" s="1"/>
      <c r="B69" s="8">
        <v>43</v>
      </c>
      <c r="C69" s="9" t="s">
        <v>142</v>
      </c>
      <c r="D69" s="9" t="s">
        <v>143</v>
      </c>
      <c r="E69" s="10" t="s">
        <v>144</v>
      </c>
      <c r="F69" s="9" t="s">
        <v>145</v>
      </c>
      <c r="G69" s="11">
        <v>1400</v>
      </c>
      <c r="H69" s="21"/>
      <c r="I69" s="17">
        <f t="shared" si="3"/>
        <v>0</v>
      </c>
      <c r="J69" s="20">
        <v>8</v>
      </c>
      <c r="K69" s="17">
        <f t="shared" si="4"/>
        <v>0</v>
      </c>
      <c r="L69" s="17">
        <f t="shared" si="5"/>
        <v>0</v>
      </c>
      <c r="M69" s="13"/>
      <c r="N69" s="1"/>
      <c r="O69" s="2" t="str">
        <f t="shared" si="9"/>
        <v>podaj stawkę!</v>
      </c>
      <c r="P69" s="1"/>
      <c r="Q69" s="1"/>
      <c r="R69" s="3">
        <f t="shared" si="10"/>
        <v>1</v>
      </c>
      <c r="S69" s="4">
        <f t="shared" si="11"/>
        <v>0</v>
      </c>
    </row>
    <row r="70" spans="1:19" s="42" customFormat="1" ht="38.25" customHeight="1" x14ac:dyDescent="0.2">
      <c r="A70" s="1"/>
      <c r="B70" s="8">
        <v>44</v>
      </c>
      <c r="C70" s="9" t="s">
        <v>146</v>
      </c>
      <c r="D70" s="9" t="s">
        <v>147</v>
      </c>
      <c r="E70" s="10" t="s">
        <v>148</v>
      </c>
      <c r="F70" s="9" t="s">
        <v>145</v>
      </c>
      <c r="G70" s="11">
        <v>150</v>
      </c>
      <c r="H70" s="21"/>
      <c r="I70" s="17">
        <f t="shared" si="3"/>
        <v>0</v>
      </c>
      <c r="J70" s="20">
        <v>8</v>
      </c>
      <c r="K70" s="17">
        <f t="shared" si="4"/>
        <v>0</v>
      </c>
      <c r="L70" s="17">
        <f t="shared" si="5"/>
        <v>0</v>
      </c>
      <c r="M70" s="13"/>
      <c r="N70" s="1"/>
      <c r="O70" s="2" t="str">
        <f t="shared" si="9"/>
        <v>podaj stawkę!</v>
      </c>
      <c r="P70" s="1"/>
      <c r="Q70" s="1"/>
      <c r="R70" s="3">
        <f t="shared" si="10"/>
        <v>1</v>
      </c>
      <c r="S70" s="4">
        <f t="shared" si="11"/>
        <v>0</v>
      </c>
    </row>
    <row r="71" spans="1:19" s="42" customFormat="1" ht="38.25" customHeight="1" x14ac:dyDescent="0.2">
      <c r="A71" s="1"/>
      <c r="B71" s="8">
        <v>45</v>
      </c>
      <c r="C71" s="9" t="s">
        <v>149</v>
      </c>
      <c r="D71" s="9" t="s">
        <v>150</v>
      </c>
      <c r="E71" s="10" t="s">
        <v>151</v>
      </c>
      <c r="F71" s="9" t="s">
        <v>145</v>
      </c>
      <c r="G71" s="11">
        <v>1.2</v>
      </c>
      <c r="H71" s="21"/>
      <c r="I71" s="17">
        <f t="shared" si="3"/>
        <v>0</v>
      </c>
      <c r="J71" s="20">
        <v>8</v>
      </c>
      <c r="K71" s="17">
        <f t="shared" si="4"/>
        <v>0</v>
      </c>
      <c r="L71" s="17">
        <f t="shared" si="5"/>
        <v>0</v>
      </c>
      <c r="M71" s="13"/>
      <c r="N71" s="1"/>
      <c r="O71" s="2" t="str">
        <f t="shared" si="9"/>
        <v>podaj stawkę!</v>
      </c>
      <c r="P71" s="1"/>
      <c r="Q71" s="1"/>
      <c r="R71" s="3">
        <f t="shared" si="10"/>
        <v>1</v>
      </c>
      <c r="S71" s="4">
        <f t="shared" si="11"/>
        <v>0</v>
      </c>
    </row>
    <row r="72" spans="1:19" s="42" customFormat="1" ht="38.25" customHeight="1" x14ac:dyDescent="0.2">
      <c r="A72" s="1"/>
      <c r="B72" s="8">
        <v>46</v>
      </c>
      <c r="C72" s="9" t="s">
        <v>152</v>
      </c>
      <c r="D72" s="9" t="s">
        <v>153</v>
      </c>
      <c r="E72" s="10" t="s">
        <v>154</v>
      </c>
      <c r="F72" s="9" t="s">
        <v>145</v>
      </c>
      <c r="G72" s="11">
        <v>3</v>
      </c>
      <c r="H72" s="21"/>
      <c r="I72" s="17">
        <f t="shared" si="3"/>
        <v>0</v>
      </c>
      <c r="J72" s="20">
        <v>8</v>
      </c>
      <c r="K72" s="17">
        <f t="shared" si="4"/>
        <v>0</v>
      </c>
      <c r="L72" s="17">
        <f t="shared" si="5"/>
        <v>0</v>
      </c>
      <c r="M72" s="13"/>
      <c r="N72" s="1"/>
      <c r="O72" s="2" t="str">
        <f t="shared" si="9"/>
        <v>podaj stawkę!</v>
      </c>
      <c r="P72" s="1"/>
      <c r="Q72" s="1"/>
      <c r="R72" s="3">
        <f t="shared" si="10"/>
        <v>1</v>
      </c>
      <c r="S72" s="4">
        <f t="shared" si="11"/>
        <v>0</v>
      </c>
    </row>
    <row r="73" spans="1:19" s="42" customFormat="1" ht="38.25" customHeight="1" x14ac:dyDescent="0.2">
      <c r="A73" s="1"/>
      <c r="B73" s="8">
        <v>47</v>
      </c>
      <c r="C73" s="9" t="s">
        <v>155</v>
      </c>
      <c r="D73" s="9" t="s">
        <v>156</v>
      </c>
      <c r="E73" s="10" t="s">
        <v>157</v>
      </c>
      <c r="F73" s="9" t="s">
        <v>145</v>
      </c>
      <c r="G73" s="11">
        <v>8</v>
      </c>
      <c r="H73" s="21"/>
      <c r="I73" s="17">
        <f t="shared" si="3"/>
        <v>0</v>
      </c>
      <c r="J73" s="20">
        <v>8</v>
      </c>
      <c r="K73" s="17">
        <f t="shared" si="4"/>
        <v>0</v>
      </c>
      <c r="L73" s="17">
        <f t="shared" si="5"/>
        <v>0</v>
      </c>
      <c r="M73" s="13"/>
      <c r="N73" s="1"/>
      <c r="O73" s="2" t="str">
        <f t="shared" si="9"/>
        <v>podaj stawkę!</v>
      </c>
      <c r="P73" s="1"/>
      <c r="Q73" s="1"/>
      <c r="R73" s="3">
        <f t="shared" si="10"/>
        <v>1</v>
      </c>
      <c r="S73" s="4">
        <f t="shared" si="11"/>
        <v>0</v>
      </c>
    </row>
    <row r="74" spans="1:19" s="42" customFormat="1" ht="38.25" customHeight="1" x14ac:dyDescent="0.2">
      <c r="A74" s="1"/>
      <c r="B74" s="8">
        <v>48</v>
      </c>
      <c r="C74" s="9" t="s">
        <v>158</v>
      </c>
      <c r="D74" s="9" t="s">
        <v>159</v>
      </c>
      <c r="E74" s="10" t="s">
        <v>160</v>
      </c>
      <c r="F74" s="9" t="s">
        <v>145</v>
      </c>
      <c r="G74" s="11">
        <v>28.81</v>
      </c>
      <c r="H74" s="21"/>
      <c r="I74" s="17">
        <f t="shared" si="3"/>
        <v>0</v>
      </c>
      <c r="J74" s="20">
        <v>8</v>
      </c>
      <c r="K74" s="17">
        <f t="shared" si="4"/>
        <v>0</v>
      </c>
      <c r="L74" s="17">
        <f t="shared" si="5"/>
        <v>0</v>
      </c>
      <c r="M74" s="13"/>
      <c r="N74" s="1"/>
      <c r="O74" s="2" t="str">
        <f t="shared" si="9"/>
        <v>podaj stawkę!</v>
      </c>
      <c r="P74" s="1"/>
      <c r="Q74" s="1"/>
      <c r="R74" s="3">
        <f t="shared" si="10"/>
        <v>1</v>
      </c>
      <c r="S74" s="4">
        <f t="shared" si="11"/>
        <v>0</v>
      </c>
    </row>
    <row r="75" spans="1:19" s="42" customFormat="1" ht="38.25" customHeight="1" x14ac:dyDescent="0.2">
      <c r="A75" s="1"/>
      <c r="B75" s="8">
        <v>49</v>
      </c>
      <c r="C75" s="9" t="s">
        <v>161</v>
      </c>
      <c r="D75" s="9" t="s">
        <v>162</v>
      </c>
      <c r="E75" s="10" t="s">
        <v>163</v>
      </c>
      <c r="F75" s="9" t="s">
        <v>145</v>
      </c>
      <c r="G75" s="11">
        <v>2000</v>
      </c>
      <c r="H75" s="21"/>
      <c r="I75" s="17">
        <f t="shared" si="3"/>
        <v>0</v>
      </c>
      <c r="J75" s="20">
        <v>8</v>
      </c>
      <c r="K75" s="17">
        <f t="shared" si="4"/>
        <v>0</v>
      </c>
      <c r="L75" s="17">
        <f t="shared" si="5"/>
        <v>0</v>
      </c>
      <c r="M75" s="13"/>
      <c r="N75" s="1"/>
      <c r="O75" s="2" t="str">
        <f t="shared" si="9"/>
        <v>podaj stawkę!</v>
      </c>
      <c r="P75" s="1"/>
      <c r="Q75" s="1"/>
      <c r="R75" s="3">
        <f t="shared" si="10"/>
        <v>1</v>
      </c>
      <c r="S75" s="4">
        <f t="shared" si="11"/>
        <v>0</v>
      </c>
    </row>
    <row r="76" spans="1:19" s="42" customFormat="1" ht="38.25" customHeight="1" x14ac:dyDescent="0.2">
      <c r="A76" s="1"/>
      <c r="B76" s="8">
        <v>50</v>
      </c>
      <c r="C76" s="9" t="s">
        <v>164</v>
      </c>
      <c r="D76" s="9" t="s">
        <v>165</v>
      </c>
      <c r="E76" s="10" t="s">
        <v>166</v>
      </c>
      <c r="F76" s="9" t="s">
        <v>167</v>
      </c>
      <c r="G76" s="11">
        <v>800</v>
      </c>
      <c r="H76" s="21"/>
      <c r="I76" s="17">
        <f t="shared" si="3"/>
        <v>0</v>
      </c>
      <c r="J76" s="20">
        <v>8</v>
      </c>
      <c r="K76" s="17">
        <f t="shared" si="4"/>
        <v>0</v>
      </c>
      <c r="L76" s="17">
        <f t="shared" si="5"/>
        <v>0</v>
      </c>
      <c r="M76" s="13"/>
      <c r="N76" s="1"/>
      <c r="O76" s="2" t="str">
        <f t="shared" si="9"/>
        <v>podaj stawkę!</v>
      </c>
      <c r="P76" s="1"/>
      <c r="Q76" s="1"/>
      <c r="R76" s="3">
        <f t="shared" si="10"/>
        <v>1</v>
      </c>
      <c r="S76" s="4">
        <f t="shared" si="11"/>
        <v>0</v>
      </c>
    </row>
    <row r="77" spans="1:19" s="42" customFormat="1" ht="38.25" customHeight="1" x14ac:dyDescent="0.2">
      <c r="A77" s="1"/>
      <c r="B77" s="8">
        <v>51</v>
      </c>
      <c r="C77" s="9" t="s">
        <v>168</v>
      </c>
      <c r="D77" s="9" t="s">
        <v>169</v>
      </c>
      <c r="E77" s="10" t="s">
        <v>170</v>
      </c>
      <c r="F77" s="9" t="s">
        <v>167</v>
      </c>
      <c r="G77" s="11">
        <v>190</v>
      </c>
      <c r="H77" s="21"/>
      <c r="I77" s="17">
        <f t="shared" si="3"/>
        <v>0</v>
      </c>
      <c r="J77" s="20">
        <v>8</v>
      </c>
      <c r="K77" s="17">
        <f t="shared" si="4"/>
        <v>0</v>
      </c>
      <c r="L77" s="17">
        <f t="shared" si="5"/>
        <v>0</v>
      </c>
      <c r="M77" s="13"/>
      <c r="N77" s="1"/>
      <c r="O77" s="2" t="str">
        <f t="shared" si="9"/>
        <v>podaj stawkę!</v>
      </c>
      <c r="P77" s="1"/>
      <c r="Q77" s="1"/>
      <c r="R77" s="3">
        <f t="shared" si="10"/>
        <v>1</v>
      </c>
      <c r="S77" s="4">
        <f t="shared" si="11"/>
        <v>0</v>
      </c>
    </row>
    <row r="78" spans="1:19" s="42" customFormat="1" ht="38.25" customHeight="1" x14ac:dyDescent="0.2">
      <c r="A78" s="1"/>
      <c r="B78" s="8">
        <v>52</v>
      </c>
      <c r="C78" s="9" t="s">
        <v>171</v>
      </c>
      <c r="D78" s="9" t="s">
        <v>172</v>
      </c>
      <c r="E78" s="10" t="s">
        <v>173</v>
      </c>
      <c r="F78" s="9" t="s">
        <v>167</v>
      </c>
      <c r="G78" s="11">
        <v>332.17</v>
      </c>
      <c r="H78" s="21"/>
      <c r="I78" s="17">
        <f t="shared" si="3"/>
        <v>0</v>
      </c>
      <c r="J78" s="20">
        <v>8</v>
      </c>
      <c r="K78" s="17">
        <f t="shared" si="4"/>
        <v>0</v>
      </c>
      <c r="L78" s="17">
        <f t="shared" si="5"/>
        <v>0</v>
      </c>
      <c r="M78" s="13"/>
      <c r="N78" s="1"/>
      <c r="O78" s="2" t="str">
        <f t="shared" si="9"/>
        <v>podaj stawkę!</v>
      </c>
      <c r="P78" s="1"/>
      <c r="Q78" s="1"/>
      <c r="R78" s="3">
        <f t="shared" si="10"/>
        <v>1</v>
      </c>
      <c r="S78" s="4">
        <f t="shared" si="11"/>
        <v>0</v>
      </c>
    </row>
    <row r="79" spans="1:19" s="23" customFormat="1" ht="30.4" customHeight="1" x14ac:dyDescent="0.2">
      <c r="A79" s="22"/>
      <c r="B79" s="91" t="str">
        <f>IF(R79&gt;0,"Nie wypełniono wszystkich stawek!!!!!!","")</f>
        <v>Nie wypełniono wszystkich stawek!!!!!!</v>
      </c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5"/>
      <c r="N79" s="22"/>
      <c r="Q79" s="22"/>
      <c r="R79" s="62">
        <f>SUM(R27:R78)</f>
        <v>52</v>
      </c>
      <c r="S79" s="22">
        <f>SUM(S27:S78)</f>
        <v>0</v>
      </c>
    </row>
    <row r="80" spans="1:19" s="23" customFormat="1" ht="34.5" customHeight="1" x14ac:dyDescent="0.2">
      <c r="A80" s="22"/>
      <c r="B80" s="92" t="s">
        <v>174</v>
      </c>
      <c r="C80" s="92"/>
      <c r="D80" s="92"/>
      <c r="E80" s="92"/>
      <c r="F80" s="93">
        <f>SUM(I27:I78)</f>
        <v>0</v>
      </c>
      <c r="G80" s="93"/>
      <c r="H80" s="93"/>
      <c r="I80" s="93"/>
      <c r="J80" s="93"/>
      <c r="K80" s="93"/>
      <c r="L80" s="93"/>
      <c r="M80" s="38"/>
      <c r="N80" s="22"/>
      <c r="O80" s="22"/>
      <c r="P80" s="22"/>
      <c r="Q80" s="22"/>
    </row>
    <row r="81" spans="1:17" s="23" customFormat="1" ht="34.5" customHeight="1" x14ac:dyDescent="0.2">
      <c r="A81" s="22"/>
      <c r="B81" s="92" t="s">
        <v>175</v>
      </c>
      <c r="C81" s="92"/>
      <c r="D81" s="92"/>
      <c r="E81" s="92"/>
      <c r="F81" s="93">
        <f>SUM(L27:L78)</f>
        <v>0</v>
      </c>
      <c r="G81" s="93"/>
      <c r="H81" s="93"/>
      <c r="I81" s="93"/>
      <c r="J81" s="93"/>
      <c r="K81" s="93"/>
      <c r="L81" s="93"/>
      <c r="M81" s="39"/>
      <c r="N81" s="22"/>
      <c r="O81" s="22"/>
      <c r="P81" s="22"/>
      <c r="Q81" s="22"/>
    </row>
    <row r="82" spans="1:17" s="42" customFormat="1" ht="33.75" customHeight="1" x14ac:dyDescent="0.2">
      <c r="A82" s="40"/>
      <c r="B82" s="90" t="str">
        <f>IF(S79&gt;0,"Nie wypełniono wszystkich stawek VAT!!!!!!","")</f>
        <v/>
      </c>
      <c r="C82" s="90"/>
      <c r="D82" s="90"/>
      <c r="E82" s="90"/>
      <c r="F82" s="90"/>
      <c r="G82" s="90"/>
      <c r="H82" s="90"/>
      <c r="I82" s="90"/>
      <c r="J82" s="90"/>
      <c r="K82" s="90"/>
      <c r="L82" s="90"/>
      <c r="M82" s="41"/>
      <c r="N82" s="40"/>
      <c r="O82" s="40"/>
      <c r="P82" s="40"/>
      <c r="Q82" s="40"/>
    </row>
    <row r="83" spans="1:17" s="42" customFormat="1" ht="33.75" customHeight="1" x14ac:dyDescent="0.2">
      <c r="A83" s="1"/>
      <c r="B83" s="86" t="s">
        <v>195</v>
      </c>
      <c r="C83" s="86"/>
      <c r="D83" s="86"/>
      <c r="E83" s="86"/>
      <c r="F83" s="89"/>
      <c r="G83" s="89"/>
      <c r="H83" s="86" t="s">
        <v>210</v>
      </c>
      <c r="I83" s="86"/>
      <c r="J83" s="86"/>
      <c r="K83" s="86"/>
      <c r="L83" s="86"/>
      <c r="M83" s="43"/>
      <c r="N83" s="43"/>
      <c r="O83" s="2" t="str">
        <f>IF((ISBLANK(F83)),"uzupełnij wpis!","")</f>
        <v>uzupełnij wpis!</v>
      </c>
      <c r="P83" s="1"/>
      <c r="Q83" s="3">
        <f>IF(O83&lt;&gt;"",1,0)</f>
        <v>1</v>
      </c>
    </row>
    <row r="84" spans="1:17" s="46" customFormat="1" ht="30.75" customHeight="1" x14ac:dyDescent="0.2">
      <c r="A84" s="44"/>
      <c r="B84" s="86" t="s">
        <v>211</v>
      </c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45"/>
      <c r="N84" s="45"/>
      <c r="O84" s="44"/>
      <c r="P84" s="44"/>
      <c r="Q84" s="44"/>
    </row>
    <row r="85" spans="1:17" s="42" customFormat="1" ht="102.75" customHeight="1" x14ac:dyDescent="0.2">
      <c r="A85" s="1"/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47"/>
      <c r="N85" s="47"/>
      <c r="O85" s="1"/>
      <c r="P85" s="1"/>
      <c r="Q85" s="1"/>
    </row>
    <row r="86" spans="1:17" s="42" customFormat="1" ht="36" customHeight="1" x14ac:dyDescent="0.2">
      <c r="A86" s="1"/>
      <c r="B86" s="86" t="s">
        <v>218</v>
      </c>
      <c r="C86" s="86"/>
      <c r="D86" s="86"/>
      <c r="E86" s="86"/>
      <c r="F86" s="86"/>
      <c r="G86" s="86"/>
      <c r="H86" s="86"/>
      <c r="I86" s="86"/>
      <c r="J86" s="86"/>
      <c r="K86" s="48"/>
      <c r="L86" s="49" t="s">
        <v>196</v>
      </c>
      <c r="M86" s="50"/>
      <c r="N86" s="50"/>
      <c r="O86" s="1"/>
      <c r="P86" s="1"/>
      <c r="Q86" s="1"/>
    </row>
    <row r="87" spans="1:17" s="42" customFormat="1" ht="36" customHeight="1" x14ac:dyDescent="0.2">
      <c r="A87" s="1"/>
      <c r="B87" s="86" t="s">
        <v>197</v>
      </c>
      <c r="C87" s="86"/>
      <c r="D87" s="86"/>
      <c r="E87" s="86"/>
      <c r="F87" s="86"/>
      <c r="G87" s="86"/>
      <c r="H87" s="86"/>
      <c r="I87" s="86"/>
      <c r="J87" s="86"/>
      <c r="K87" s="51"/>
      <c r="L87" s="49" t="s">
        <v>198</v>
      </c>
      <c r="M87" s="50"/>
      <c r="N87" s="50"/>
      <c r="O87" s="1"/>
      <c r="P87" s="1"/>
      <c r="Q87" s="1"/>
    </row>
    <row r="88" spans="1:17" s="54" customFormat="1" ht="89.1" customHeight="1" x14ac:dyDescent="0.2">
      <c r="A88" s="52"/>
      <c r="B88" s="88" t="s">
        <v>212</v>
      </c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53"/>
      <c r="N88" s="53"/>
      <c r="O88" s="52"/>
      <c r="P88" s="52"/>
      <c r="Q88" s="52"/>
    </row>
    <row r="89" spans="1:17" s="42" customFormat="1" ht="5.2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55"/>
      <c r="N89" s="55"/>
      <c r="O89" s="1"/>
      <c r="P89" s="1"/>
      <c r="Q89" s="1"/>
    </row>
    <row r="90" spans="1:17" s="42" customFormat="1" ht="37.9" customHeight="1" x14ac:dyDescent="0.2">
      <c r="A90" s="1"/>
      <c r="B90" s="82" t="s">
        <v>183</v>
      </c>
      <c r="C90" s="82"/>
      <c r="D90" s="82"/>
      <c r="E90" s="82"/>
      <c r="F90" s="85" t="s">
        <v>184</v>
      </c>
      <c r="G90" s="85"/>
      <c r="H90" s="85"/>
      <c r="I90" s="85"/>
      <c r="J90" s="85"/>
      <c r="K90" s="85"/>
      <c r="L90" s="85"/>
      <c r="M90" s="55"/>
      <c r="N90" s="55"/>
      <c r="O90" s="1"/>
      <c r="P90" s="1"/>
      <c r="Q90" s="1"/>
    </row>
    <row r="91" spans="1:17" s="42" customFormat="1" ht="28.7" customHeight="1" x14ac:dyDescent="0.2">
      <c r="A91" s="1"/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55"/>
      <c r="N91" s="55"/>
      <c r="O91" s="1"/>
      <c r="P91" s="1"/>
      <c r="Q91" s="1"/>
    </row>
    <row r="92" spans="1:17" s="42" customFormat="1" ht="28.7" customHeight="1" x14ac:dyDescent="0.2">
      <c r="A92" s="1"/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55"/>
      <c r="N92" s="55"/>
      <c r="O92" s="1"/>
      <c r="P92" s="1"/>
      <c r="Q92" s="1"/>
    </row>
    <row r="93" spans="1:17" s="42" customFormat="1" ht="28.7" customHeight="1" x14ac:dyDescent="0.2">
      <c r="A93" s="1"/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55"/>
      <c r="N93" s="55"/>
      <c r="O93" s="1"/>
      <c r="P93" s="1"/>
      <c r="Q93" s="1"/>
    </row>
    <row r="94" spans="1:17" s="42" customFormat="1" ht="28.7" customHeight="1" x14ac:dyDescent="0.2">
      <c r="A94" s="1"/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55"/>
      <c r="N94" s="55"/>
      <c r="O94" s="1"/>
      <c r="P94" s="1"/>
      <c r="Q94" s="1"/>
    </row>
    <row r="95" spans="1:17" s="42" customFormat="1" ht="2.6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55"/>
      <c r="N95" s="55"/>
      <c r="O95" s="1"/>
      <c r="P95" s="1"/>
      <c r="Q95" s="1"/>
    </row>
    <row r="96" spans="1:17" s="42" customFormat="1" ht="29.25" customHeight="1" x14ac:dyDescent="0.2">
      <c r="A96" s="1"/>
      <c r="B96" s="84" t="s">
        <v>199</v>
      </c>
      <c r="C96" s="84"/>
      <c r="D96" s="84"/>
      <c r="E96" s="84"/>
      <c r="F96" s="84"/>
      <c r="G96" s="84"/>
      <c r="H96" s="84"/>
      <c r="I96" s="84"/>
      <c r="J96" s="84"/>
      <c r="K96" s="84"/>
      <c r="L96" s="84"/>
      <c r="M96" s="43"/>
      <c r="N96" s="43"/>
      <c r="O96" s="1"/>
      <c r="P96" s="1"/>
      <c r="Q96" s="1"/>
    </row>
    <row r="97" spans="1:17" s="42" customFormat="1" ht="119.25" customHeight="1" x14ac:dyDescent="0.2">
      <c r="A97" s="1"/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15"/>
      <c r="N97" s="55"/>
      <c r="O97" s="1"/>
      <c r="P97" s="1"/>
      <c r="Q97" s="1"/>
    </row>
    <row r="98" spans="1:17" s="42" customFormat="1" ht="33.6" customHeight="1" x14ac:dyDescent="0.2">
      <c r="A98" s="1"/>
      <c r="B98" s="81" t="s">
        <v>188</v>
      </c>
      <c r="C98" s="81"/>
      <c r="D98" s="81"/>
      <c r="E98" s="81"/>
      <c r="F98" s="81"/>
      <c r="G98" s="81"/>
      <c r="H98" s="81"/>
      <c r="I98" s="81"/>
      <c r="J98" s="81"/>
      <c r="K98" s="81"/>
      <c r="L98" s="81"/>
      <c r="M98" s="56"/>
      <c r="N98" s="56"/>
      <c r="O98" s="1"/>
      <c r="P98" s="1"/>
      <c r="Q98" s="1"/>
    </row>
    <row r="99" spans="1:17" s="42" customFormat="1" ht="2.6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55"/>
      <c r="N99" s="55"/>
      <c r="O99" s="1"/>
      <c r="P99" s="1"/>
      <c r="Q99" s="1"/>
    </row>
    <row r="100" spans="1:17" s="42" customFormat="1" ht="49.5" customHeight="1" x14ac:dyDescent="0.2">
      <c r="A100" s="1"/>
      <c r="B100" s="82" t="s">
        <v>217</v>
      </c>
      <c r="C100" s="82"/>
      <c r="D100" s="82"/>
      <c r="E100" s="82"/>
      <c r="F100" s="83" t="s">
        <v>185</v>
      </c>
      <c r="G100" s="83"/>
      <c r="H100" s="83"/>
      <c r="I100" s="83"/>
      <c r="J100" s="83"/>
      <c r="K100" s="83"/>
      <c r="L100" s="83"/>
      <c r="M100" s="55"/>
      <c r="N100" s="55"/>
      <c r="O100" s="1"/>
      <c r="P100" s="1"/>
      <c r="Q100" s="1"/>
    </row>
    <row r="101" spans="1:17" s="42" customFormat="1" ht="28.7" customHeight="1" x14ac:dyDescent="0.2">
      <c r="A101" s="1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55"/>
      <c r="N101" s="55"/>
      <c r="O101" s="1"/>
      <c r="P101" s="1"/>
      <c r="Q101" s="1"/>
    </row>
    <row r="102" spans="1:17" s="42" customFormat="1" ht="28.7" customHeight="1" x14ac:dyDescent="0.2">
      <c r="A102" s="1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55"/>
      <c r="N102" s="55"/>
      <c r="O102" s="1"/>
      <c r="P102" s="1"/>
      <c r="Q102" s="1"/>
    </row>
    <row r="103" spans="1:17" s="42" customFormat="1" ht="28.7" customHeight="1" x14ac:dyDescent="0.2">
      <c r="A103" s="1"/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55"/>
      <c r="N103" s="55"/>
      <c r="O103" s="1"/>
      <c r="P103" s="1"/>
      <c r="Q103" s="1"/>
    </row>
    <row r="104" spans="1:17" s="42" customFormat="1" ht="28.7" customHeight="1" x14ac:dyDescent="0.2">
      <c r="A104" s="1"/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55"/>
      <c r="N104" s="55"/>
      <c r="O104" s="1"/>
      <c r="P104" s="1"/>
      <c r="Q104" s="1"/>
    </row>
    <row r="105" spans="1:17" s="42" customFormat="1" ht="2.65" customHeight="1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55"/>
      <c r="N105" s="55"/>
      <c r="O105" s="1"/>
      <c r="P105" s="1"/>
      <c r="Q105" s="1"/>
    </row>
    <row r="106" spans="1:17" s="42" customFormat="1" ht="14.25" customHeight="1" x14ac:dyDescent="0.2">
      <c r="A106" s="1"/>
      <c r="B106" s="76" t="s">
        <v>200</v>
      </c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43"/>
      <c r="N106" s="43"/>
      <c r="O106" s="1"/>
      <c r="P106" s="1"/>
      <c r="Q106" s="1"/>
    </row>
    <row r="107" spans="1:17" s="42" customFormat="1" ht="83.25" customHeight="1" x14ac:dyDescent="0.2">
      <c r="A107" s="1"/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15"/>
      <c r="N107" s="55"/>
      <c r="O107" s="1"/>
      <c r="P107" s="1"/>
      <c r="Q107" s="1"/>
    </row>
    <row r="108" spans="1:17" s="42" customFormat="1" ht="2.65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55"/>
      <c r="N108" s="55"/>
      <c r="O108" s="1"/>
      <c r="P108" s="1"/>
      <c r="Q108" s="1"/>
    </row>
    <row r="109" spans="1:17" s="42" customFormat="1" ht="40.5" customHeight="1" x14ac:dyDescent="0.2">
      <c r="A109" s="1"/>
      <c r="B109" s="78" t="s">
        <v>213</v>
      </c>
      <c r="C109" s="78"/>
      <c r="D109" s="78"/>
      <c r="E109" s="78"/>
      <c r="F109" s="78"/>
      <c r="G109" s="78"/>
      <c r="H109" s="78"/>
      <c r="I109" s="78"/>
      <c r="J109" s="78"/>
      <c r="K109" s="78"/>
      <c r="L109" s="78"/>
      <c r="M109" s="55"/>
      <c r="N109" s="55"/>
      <c r="O109" s="1"/>
      <c r="P109" s="1"/>
      <c r="Q109" s="1"/>
    </row>
    <row r="110" spans="1:17" s="42" customFormat="1" ht="25.5" customHeight="1" x14ac:dyDescent="0.2">
      <c r="A110" s="1"/>
      <c r="B110" s="79" t="s">
        <v>214</v>
      </c>
      <c r="C110" s="79"/>
      <c r="D110" s="74"/>
      <c r="E110" s="74"/>
      <c r="F110" s="74"/>
      <c r="G110" s="74"/>
      <c r="H110" s="74"/>
      <c r="I110" s="74"/>
      <c r="J110" s="74"/>
      <c r="K110" s="74"/>
      <c r="L110" s="74"/>
      <c r="M110" s="55"/>
      <c r="N110" s="55"/>
      <c r="O110" s="2" t="str">
        <f>IF((ISBLANK(D110)),"uzupełnij wpis!","")</f>
        <v>uzupełnij wpis!</v>
      </c>
      <c r="P110" s="1"/>
      <c r="Q110" s="3">
        <f>IF(O110&lt;&gt;"",1,0)</f>
        <v>1</v>
      </c>
    </row>
    <row r="111" spans="1:17" s="42" customFormat="1" ht="3.75" customHeight="1" x14ac:dyDescent="0.2">
      <c r="A111" s="1"/>
      <c r="B111" s="57"/>
      <c r="C111" s="58"/>
      <c r="D111" s="58"/>
      <c r="E111" s="58"/>
      <c r="F111" s="58"/>
      <c r="G111" s="58"/>
      <c r="H111" s="1"/>
      <c r="I111" s="1"/>
      <c r="J111" s="1"/>
      <c r="K111" s="1"/>
      <c r="L111" s="1"/>
      <c r="M111" s="55"/>
      <c r="N111" s="55"/>
      <c r="O111" s="1"/>
      <c r="P111" s="1"/>
      <c r="Q111" s="1"/>
    </row>
    <row r="112" spans="1:17" s="42" customFormat="1" ht="47.45" customHeight="1" x14ac:dyDescent="0.2">
      <c r="A112" s="1"/>
      <c r="B112" s="70" t="s">
        <v>189</v>
      </c>
      <c r="C112" s="70"/>
      <c r="D112" s="70"/>
      <c r="E112" s="70"/>
      <c r="F112" s="70"/>
      <c r="G112" s="70"/>
      <c r="H112" s="70"/>
      <c r="I112" s="70"/>
      <c r="J112" s="70"/>
      <c r="K112" s="70"/>
      <c r="L112" s="70"/>
      <c r="M112" s="43"/>
      <c r="N112" s="43"/>
      <c r="O112" s="1"/>
      <c r="P112" s="1"/>
      <c r="Q112" s="1"/>
    </row>
    <row r="113" spans="1:17" s="42" customFormat="1" ht="2.6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55"/>
      <c r="N113" s="55"/>
      <c r="O113" s="1"/>
      <c r="P113" s="1"/>
      <c r="Q113" s="1"/>
    </row>
    <row r="114" spans="1:17" s="42" customFormat="1" ht="33.6" customHeight="1" x14ac:dyDescent="0.2">
      <c r="A114" s="1"/>
      <c r="B114" s="70" t="s">
        <v>190</v>
      </c>
      <c r="C114" s="70"/>
      <c r="D114" s="70"/>
      <c r="E114" s="70"/>
      <c r="F114" s="70"/>
      <c r="G114" s="70"/>
      <c r="H114" s="70"/>
      <c r="I114" s="70"/>
      <c r="J114" s="70"/>
      <c r="K114" s="70"/>
      <c r="L114" s="70"/>
      <c r="M114" s="43"/>
      <c r="N114" s="43"/>
      <c r="O114" s="1"/>
      <c r="P114" s="1"/>
      <c r="Q114" s="1"/>
    </row>
    <row r="115" spans="1:17" s="42" customFormat="1" ht="13.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55"/>
      <c r="N115" s="55"/>
      <c r="O115" s="1"/>
      <c r="P115" s="1"/>
      <c r="Q115" s="1"/>
    </row>
    <row r="116" spans="1:17" s="42" customFormat="1" ht="30" customHeight="1" x14ac:dyDescent="0.2">
      <c r="A116" s="1"/>
      <c r="B116" s="71" t="s">
        <v>208</v>
      </c>
      <c r="C116" s="72"/>
      <c r="D116" s="72"/>
      <c r="E116" s="73"/>
      <c r="F116" s="74"/>
      <c r="G116" s="74"/>
      <c r="H116" s="74"/>
      <c r="I116" s="74"/>
      <c r="J116" s="74"/>
      <c r="K116" s="74"/>
      <c r="L116" s="74"/>
      <c r="M116" s="43"/>
      <c r="N116" s="43"/>
      <c r="O116" s="2" t="str">
        <f>IF((ISBLANK(F116)),"uzupełnij wpis!","")</f>
        <v>uzupełnij wpis!</v>
      </c>
      <c r="P116" s="1"/>
      <c r="Q116" s="3">
        <f>IF(O116&lt;&gt;"",1,0)</f>
        <v>1</v>
      </c>
    </row>
    <row r="117" spans="1:17" s="42" customFormat="1" ht="6.7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55"/>
      <c r="N117" s="55"/>
      <c r="O117" s="1"/>
      <c r="P117" s="1"/>
      <c r="Q117" s="1"/>
    </row>
    <row r="118" spans="1:17" s="42" customFormat="1" ht="20.25" customHeight="1" x14ac:dyDescent="0.2">
      <c r="A118" s="1"/>
      <c r="B118" s="75" t="s">
        <v>209</v>
      </c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55"/>
      <c r="N118" s="55"/>
      <c r="O118" s="1"/>
      <c r="P118" s="1"/>
      <c r="Q118" s="1"/>
    </row>
    <row r="119" spans="1:17" s="42" customFormat="1" ht="22.5" customHeight="1" x14ac:dyDescent="0.2">
      <c r="A119" s="1"/>
      <c r="B119" s="65" t="s">
        <v>215</v>
      </c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55"/>
      <c r="N119" s="55"/>
      <c r="O119" s="1"/>
      <c r="P119" s="1"/>
      <c r="Q119" s="1"/>
    </row>
    <row r="120" spans="1:17" s="42" customFormat="1" ht="22.5" customHeight="1" x14ac:dyDescent="0.2">
      <c r="A120" s="1"/>
      <c r="B120" s="65" t="s">
        <v>215</v>
      </c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55"/>
      <c r="N120" s="55"/>
      <c r="O120" s="1"/>
      <c r="P120" s="1"/>
      <c r="Q120" s="1"/>
    </row>
    <row r="121" spans="1:17" s="42" customFormat="1" ht="22.5" customHeight="1" x14ac:dyDescent="0.2">
      <c r="A121" s="1"/>
      <c r="B121" s="65" t="s">
        <v>215</v>
      </c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55"/>
      <c r="N121" s="55"/>
      <c r="O121" s="1"/>
      <c r="P121" s="1"/>
      <c r="Q121" s="1"/>
    </row>
    <row r="122" spans="1:17" s="42" customFormat="1" ht="22.5" customHeight="1" x14ac:dyDescent="0.2">
      <c r="A122" s="1"/>
      <c r="B122" s="65" t="s">
        <v>215</v>
      </c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M122" s="55"/>
      <c r="N122" s="55"/>
      <c r="O122" s="1"/>
      <c r="P122" s="1"/>
      <c r="Q122" s="1"/>
    </row>
    <row r="123" spans="1:17" s="42" customFormat="1" ht="22.5" customHeight="1" x14ac:dyDescent="0.2">
      <c r="A123" s="1"/>
      <c r="B123" s="65" t="s">
        <v>215</v>
      </c>
      <c r="C123" s="66"/>
      <c r="D123" s="66"/>
      <c r="E123" s="66"/>
      <c r="F123" s="66"/>
      <c r="G123" s="66"/>
      <c r="H123" s="66"/>
      <c r="I123" s="66"/>
      <c r="J123" s="66"/>
      <c r="K123" s="66"/>
      <c r="L123" s="66"/>
      <c r="M123" s="55"/>
      <c r="N123" s="55"/>
      <c r="O123" s="1"/>
      <c r="P123" s="1"/>
      <c r="Q123" s="1"/>
    </row>
    <row r="124" spans="1:17" s="42" customFormat="1" ht="22.5" customHeight="1" x14ac:dyDescent="0.2">
      <c r="A124" s="1"/>
      <c r="B124" s="65" t="s">
        <v>215</v>
      </c>
      <c r="C124" s="66"/>
      <c r="D124" s="66"/>
      <c r="E124" s="66"/>
      <c r="F124" s="66"/>
      <c r="G124" s="66"/>
      <c r="H124" s="66"/>
      <c r="I124" s="66"/>
      <c r="J124" s="66"/>
      <c r="K124" s="66"/>
      <c r="L124" s="66"/>
      <c r="M124" s="55"/>
      <c r="N124" s="55"/>
      <c r="O124" s="1"/>
      <c r="P124" s="1"/>
      <c r="Q124" s="1"/>
    </row>
    <row r="125" spans="1:17" s="42" customFormat="1" ht="22.5" customHeight="1" x14ac:dyDescent="0.2">
      <c r="A125" s="1"/>
      <c r="B125" s="65" t="s">
        <v>215</v>
      </c>
      <c r="C125" s="66"/>
      <c r="D125" s="66"/>
      <c r="E125" s="66"/>
      <c r="F125" s="66"/>
      <c r="G125" s="66"/>
      <c r="H125" s="66"/>
      <c r="I125" s="66"/>
      <c r="J125" s="66"/>
      <c r="K125" s="66"/>
      <c r="L125" s="66"/>
      <c r="M125" s="55"/>
      <c r="N125" s="55"/>
      <c r="O125" s="1"/>
      <c r="P125" s="1"/>
      <c r="Q125" s="1"/>
    </row>
    <row r="126" spans="1:17" s="42" customFormat="1" ht="22.5" customHeight="1" x14ac:dyDescent="0.2">
      <c r="A126" s="1"/>
      <c r="B126" s="65" t="s">
        <v>215</v>
      </c>
      <c r="C126" s="66"/>
      <c r="D126" s="66"/>
      <c r="E126" s="66"/>
      <c r="F126" s="66"/>
      <c r="G126" s="66"/>
      <c r="H126" s="66"/>
      <c r="I126" s="66"/>
      <c r="J126" s="66"/>
      <c r="K126" s="66"/>
      <c r="L126" s="66"/>
      <c r="M126" s="55"/>
      <c r="N126" s="55"/>
      <c r="O126" s="1"/>
      <c r="P126" s="1"/>
      <c r="Q126" s="1"/>
    </row>
    <row r="127" spans="1:17" s="42" customFormat="1" ht="22.5" customHeight="1" x14ac:dyDescent="0.2">
      <c r="A127" s="1"/>
      <c r="B127" s="65" t="s">
        <v>215</v>
      </c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55"/>
      <c r="N127" s="55"/>
      <c r="O127" s="1"/>
      <c r="P127" s="1"/>
      <c r="Q127" s="1"/>
    </row>
    <row r="128" spans="1:17" s="42" customFormat="1" ht="22.5" customHeight="1" x14ac:dyDescent="0.2">
      <c r="A128" s="1"/>
      <c r="B128" s="65" t="s">
        <v>215</v>
      </c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55"/>
      <c r="N128" s="55"/>
      <c r="O128" s="1"/>
      <c r="P128" s="1"/>
      <c r="Q128" s="1"/>
    </row>
    <row r="129" spans="1:17" s="42" customFormat="1" ht="25.5" customHeight="1" x14ac:dyDescent="0.35">
      <c r="A129" s="1"/>
      <c r="B129" s="69" t="str">
        <f>IF(Q129&gt;0,"Nie wypełniono wpisu w pkt. 3, 9 lub 12!","")</f>
        <v>Nie wypełniono wpisu w pkt. 3, 9 lub 12!</v>
      </c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55"/>
      <c r="N129" s="55"/>
      <c r="O129" s="1"/>
      <c r="P129" s="1"/>
      <c r="Q129" s="18">
        <f>SUM(Q83:Q128)</f>
        <v>3</v>
      </c>
    </row>
    <row r="130" spans="1:17" s="42" customFormat="1" ht="145.5" customHeight="1" x14ac:dyDescent="0.2">
      <c r="A130" s="1"/>
      <c r="B130" s="59"/>
      <c r="C130" s="59"/>
      <c r="D130" s="59"/>
      <c r="E130" s="59"/>
      <c r="F130" s="59"/>
      <c r="G130" s="67"/>
      <c r="H130" s="67"/>
      <c r="I130" s="67"/>
      <c r="J130" s="67"/>
      <c r="K130" s="67"/>
      <c r="L130" s="67"/>
      <c r="M130" s="55"/>
      <c r="N130" s="55"/>
      <c r="O130" s="1"/>
      <c r="P130" s="1"/>
      <c r="Q130" s="1"/>
    </row>
    <row r="131" spans="1:17" s="42" customFormat="1" ht="36" customHeight="1" x14ac:dyDescent="0.2">
      <c r="A131" s="1"/>
      <c r="B131" s="59"/>
      <c r="C131" s="59"/>
      <c r="D131" s="59"/>
      <c r="E131" s="59"/>
      <c r="F131" s="59"/>
      <c r="G131" s="59"/>
      <c r="H131" s="59"/>
      <c r="I131" s="60" t="s">
        <v>182</v>
      </c>
      <c r="J131" s="60"/>
      <c r="K131" s="59"/>
      <c r="L131" s="59"/>
      <c r="M131" s="55"/>
      <c r="N131" s="55"/>
      <c r="O131" s="1"/>
      <c r="P131" s="1"/>
      <c r="Q131" s="1"/>
    </row>
    <row r="132" spans="1:17" s="42" customFormat="1" ht="146.25" customHeight="1" x14ac:dyDescent="0.2">
      <c r="A132" s="1"/>
      <c r="B132" s="68" t="s">
        <v>191</v>
      </c>
      <c r="C132" s="68"/>
      <c r="D132" s="68"/>
      <c r="E132" s="68"/>
      <c r="F132" s="68"/>
      <c r="G132" s="68"/>
      <c r="H132" s="61"/>
      <c r="I132" s="61"/>
      <c r="J132" s="61"/>
      <c r="K132" s="59"/>
      <c r="L132" s="59"/>
      <c r="M132" s="55"/>
      <c r="N132" s="55"/>
      <c r="O132" s="1"/>
      <c r="P132" s="1"/>
      <c r="Q132" s="1"/>
    </row>
  </sheetData>
  <sheetProtection algorithmName="SHA-512" hashValue="3O1f/wbwBTB5P4GBqRYWcKDg3fy7qDSiWaYiB63AXxJ43ZAuCihTYkYUy7B9VEUI39NLmG1/MgL4n3F0Twijhg==" saltValue="qCNlYCpr9JA2sSvl1VzB2w==" spinCount="100000" sheet="1" objects="1" scenarios="1" selectLockedCells="1"/>
  <mergeCells count="66">
    <mergeCell ref="B3:E8"/>
    <mergeCell ref="B10:E11"/>
    <mergeCell ref="G11:I11"/>
    <mergeCell ref="E13:I13"/>
    <mergeCell ref="B23:L23"/>
    <mergeCell ref="B25:L25"/>
    <mergeCell ref="B83:E83"/>
    <mergeCell ref="F83:G83"/>
    <mergeCell ref="H83:L83"/>
    <mergeCell ref="B82:L82"/>
    <mergeCell ref="B79:L79"/>
    <mergeCell ref="B80:E80"/>
    <mergeCell ref="F80:L80"/>
    <mergeCell ref="B81:E81"/>
    <mergeCell ref="F81:L81"/>
    <mergeCell ref="B84:L84"/>
    <mergeCell ref="B85:L85"/>
    <mergeCell ref="B86:J86"/>
    <mergeCell ref="B87:J87"/>
    <mergeCell ref="B88:L88"/>
    <mergeCell ref="B90:E90"/>
    <mergeCell ref="F90:L90"/>
    <mergeCell ref="B91:E91"/>
    <mergeCell ref="F91:L91"/>
    <mergeCell ref="B92:E92"/>
    <mergeCell ref="F92:L92"/>
    <mergeCell ref="B93:E93"/>
    <mergeCell ref="F93:L93"/>
    <mergeCell ref="B94:E94"/>
    <mergeCell ref="F94:L94"/>
    <mergeCell ref="B96:L96"/>
    <mergeCell ref="B97:L97"/>
    <mergeCell ref="B98:L98"/>
    <mergeCell ref="B100:E100"/>
    <mergeCell ref="F100:L100"/>
    <mergeCell ref="B101:E101"/>
    <mergeCell ref="F101:L101"/>
    <mergeCell ref="B102:E102"/>
    <mergeCell ref="F102:L102"/>
    <mergeCell ref="B103:E103"/>
    <mergeCell ref="F103:L103"/>
    <mergeCell ref="B104:E104"/>
    <mergeCell ref="F104:L104"/>
    <mergeCell ref="B106:L106"/>
    <mergeCell ref="B107:L107"/>
    <mergeCell ref="B109:L109"/>
    <mergeCell ref="B110:C110"/>
    <mergeCell ref="D110:L110"/>
    <mergeCell ref="B112:L112"/>
    <mergeCell ref="B114:L114"/>
    <mergeCell ref="B116:E116"/>
    <mergeCell ref="F116:L116"/>
    <mergeCell ref="B118:L118"/>
    <mergeCell ref="B119:L119"/>
    <mergeCell ref="B120:L120"/>
    <mergeCell ref="B121:L121"/>
    <mergeCell ref="B122:L122"/>
    <mergeCell ref="B123:L123"/>
    <mergeCell ref="B124:L124"/>
    <mergeCell ref="G130:L130"/>
    <mergeCell ref="B132:G132"/>
    <mergeCell ref="B129:L129"/>
    <mergeCell ref="B125:L125"/>
    <mergeCell ref="B126:L126"/>
    <mergeCell ref="B127:L127"/>
    <mergeCell ref="B128:L128"/>
  </mergeCells>
  <conditionalFormatting sqref="O27:O78 R27:R78">
    <cfRule type="cellIs" dxfId="28" priority="46" operator="equal">
      <formula>""</formula>
    </cfRule>
    <cfRule type="cellIs" dxfId="27" priority="47" operator="notEqual">
      <formula>"OK"</formula>
    </cfRule>
  </conditionalFormatting>
  <conditionalFormatting sqref="R27:S78">
    <cfRule type="cellIs" dxfId="26" priority="45" operator="greaterThan">
      <formula>0</formula>
    </cfRule>
  </conditionalFormatting>
  <conditionalFormatting sqref="I27:I78">
    <cfRule type="cellIs" dxfId="25" priority="41" operator="greaterThan">
      <formula>0</formula>
    </cfRule>
  </conditionalFormatting>
  <conditionalFormatting sqref="I27:I78">
    <cfRule type="cellIs" dxfId="24" priority="40" operator="greaterThan">
      <formula>0</formula>
    </cfRule>
  </conditionalFormatting>
  <conditionalFormatting sqref="K27:L78">
    <cfRule type="cellIs" dxfId="23" priority="39" operator="greaterThan">
      <formula>0</formula>
    </cfRule>
  </conditionalFormatting>
  <conditionalFormatting sqref="H27:H78">
    <cfRule type="notContainsBlanks" dxfId="22" priority="24">
      <formula>LEN(TRIM(H27))&gt;0</formula>
    </cfRule>
  </conditionalFormatting>
  <conditionalFormatting sqref="L2:L6 L12:L22 M11 L24">
    <cfRule type="cellIs" dxfId="21" priority="23" operator="equal">
      <formula>0</formula>
    </cfRule>
  </conditionalFormatting>
  <conditionalFormatting sqref="B3:E8">
    <cfRule type="containsBlanks" dxfId="20" priority="22">
      <formula>LEN(TRIM(B3))=0</formula>
    </cfRule>
  </conditionalFormatting>
  <conditionalFormatting sqref="K11">
    <cfRule type="containsBlanks" dxfId="19" priority="20">
      <formula>LEN(TRIM(K11))=0</formula>
    </cfRule>
  </conditionalFormatting>
  <conditionalFormatting sqref="G11:I11">
    <cfRule type="containsBlanks" dxfId="18" priority="21">
      <formula>LEN(TRIM(G11))=0</formula>
    </cfRule>
  </conditionalFormatting>
  <conditionalFormatting sqref="O83">
    <cfRule type="cellIs" dxfId="17" priority="16" operator="equal">
      <formula>""</formula>
    </cfRule>
    <cfRule type="cellIs" dxfId="16" priority="17" operator="notEqual">
      <formula>"OK"</formula>
    </cfRule>
  </conditionalFormatting>
  <conditionalFormatting sqref="Q83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83">
    <cfRule type="cellIs" dxfId="13" priority="13" operator="greaterThan">
      <formula>0</formula>
    </cfRule>
  </conditionalFormatting>
  <conditionalFormatting sqref="F83:G83">
    <cfRule type="notContainsBlanks" dxfId="12" priority="18">
      <formula>LEN(TRIM(F83))&gt;0</formula>
    </cfRule>
  </conditionalFormatting>
  <conditionalFormatting sqref="O116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16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16">
    <cfRule type="cellIs" dxfId="7" priority="8" operator="greaterThan">
      <formula>0</formula>
    </cfRule>
  </conditionalFormatting>
  <conditionalFormatting sqref="F116:L116">
    <cfRule type="notContainsBlanks" dxfId="6" priority="7">
      <formula>LEN(TRIM(F116))&gt;0</formula>
    </cfRule>
  </conditionalFormatting>
  <conditionalFormatting sqref="D110">
    <cfRule type="notContainsBlanks" dxfId="5" priority="6">
      <formula>LEN(TRIM(D110))&gt;0</formula>
    </cfRule>
  </conditionalFormatting>
  <conditionalFormatting sqref="O110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110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110">
    <cfRule type="cellIs" dxfId="0" priority="1" operator="greaterThan">
      <formula>0</formula>
    </cfRule>
  </conditionalFormatting>
  <pageMargins left="0.25" right="0.25" top="0.75" bottom="0.75" header="0.3" footer="0.3"/>
  <pageSetup paperSize="9" fitToHeight="0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Arkusz1!$E$5:$E$11</xm:f>
          </x14:formula1>
          <xm:sqref>F116:L116</xm:sqref>
        </x14:dataValidation>
        <x14:dataValidation type="list" allowBlank="1" showInputMessage="1" showErrorMessage="1">
          <x14:formula1>
            <xm:f>Arkusz1!$C$5:$C$6</xm:f>
          </x14:formula1>
          <xm:sqref>F83:G83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E11"/>
  <sheetViews>
    <sheetView workbookViewId="0">
      <selection activeCell="E16" sqref="E16"/>
    </sheetView>
  </sheetViews>
  <sheetFormatPr defaultRowHeight="12.75" x14ac:dyDescent="0.2"/>
  <cols>
    <col min="5" max="5" width="53.140625" bestFit="1" customWidth="1"/>
  </cols>
  <sheetData>
    <row r="5" spans="3:5" x14ac:dyDescent="0.2">
      <c r="C5" s="14" t="s">
        <v>193</v>
      </c>
      <c r="E5" s="14" t="s">
        <v>201</v>
      </c>
    </row>
    <row r="6" spans="3:5" x14ac:dyDescent="0.2">
      <c r="C6" s="14" t="s">
        <v>194</v>
      </c>
      <c r="E6" s="14" t="s">
        <v>202</v>
      </c>
    </row>
    <row r="7" spans="3:5" x14ac:dyDescent="0.2">
      <c r="E7" t="s">
        <v>203</v>
      </c>
    </row>
    <row r="8" spans="3:5" x14ac:dyDescent="0.2">
      <c r="E8" t="s">
        <v>204</v>
      </c>
    </row>
    <row r="9" spans="3:5" x14ac:dyDescent="0.2">
      <c r="E9" t="s">
        <v>205</v>
      </c>
    </row>
    <row r="10" spans="3:5" x14ac:dyDescent="0.2">
      <c r="E10" t="s">
        <v>206</v>
      </c>
    </row>
    <row r="11" spans="3:5" x14ac:dyDescent="0.2">
      <c r="E11" t="s">
        <v>207</v>
      </c>
    </row>
  </sheetData>
  <sheetProtection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cp:lastPrinted>2022-10-28T07:41:19Z</cp:lastPrinted>
  <dcterms:created xsi:type="dcterms:W3CDTF">2022-10-22T09:22:40Z</dcterms:created>
  <dcterms:modified xsi:type="dcterms:W3CDTF">2022-11-09T12:50:46Z</dcterms:modified>
</cp:coreProperties>
</file>