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esy SR - zaloha\VO 2022 - HarvestoroveSluzby OZLT_DNS\HarvestoroveSluzby - Vyzva 4-2022\"/>
    </mc:Choice>
  </mc:AlternateContent>
  <bookViews>
    <workbookView xWindow="1956" yWindow="-36" windowWidth="21072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ponuka'!$A$1:$O$41</definedName>
  </definedNames>
  <calcPr calcId="152511"/>
</workbook>
</file>

<file path=xl/calcChain.xml><?xml version="1.0" encoding="utf-8"?>
<calcChain xmlns="http://schemas.openxmlformats.org/spreadsheetml/2006/main">
  <c r="L26" i="1" l="1"/>
  <c r="G23" i="1" l="1"/>
  <c r="O23" i="1" s="1"/>
  <c r="G22" i="1"/>
  <c r="O22" i="1" s="1"/>
  <c r="G21" i="1"/>
  <c r="O21" i="1" s="1"/>
  <c r="G20" i="1"/>
  <c r="O20" i="1" s="1"/>
  <c r="P20" i="1" s="1"/>
  <c r="G19" i="1"/>
  <c r="O19" i="1" s="1"/>
  <c r="P19" i="1" s="1"/>
  <c r="G18" i="1"/>
  <c r="O18" i="1" s="1"/>
  <c r="P18" i="1" s="1"/>
  <c r="P17" i="1"/>
  <c r="G17" i="1"/>
  <c r="O17" i="1"/>
  <c r="G14" i="1" l="1"/>
  <c r="O14" i="1" s="1"/>
  <c r="G15" i="1"/>
  <c r="G16" i="1"/>
  <c r="G24" i="1"/>
  <c r="G13" i="1"/>
  <c r="G12" i="1"/>
  <c r="O12" i="1" s="1"/>
  <c r="P12" i="1" l="1"/>
  <c r="P14" i="1"/>
  <c r="O24" i="1" l="1"/>
  <c r="P24" i="1" s="1"/>
  <c r="O16" i="1"/>
  <c r="P16" i="1" s="1"/>
  <c r="O15" i="1"/>
  <c r="P15" i="1" s="1"/>
  <c r="O13" i="1"/>
  <c r="P13" i="1" l="1"/>
  <c r="O26" i="1"/>
  <c r="P26" i="1" s="1"/>
  <c r="O28" i="1" l="1"/>
  <c r="O27" i="1" s="1"/>
</calcChain>
</file>

<file path=xl/sharedStrings.xml><?xml version="1.0" encoding="utf-8"?>
<sst xmlns="http://schemas.openxmlformats.org/spreadsheetml/2006/main" count="136" uniqueCount="90">
  <si>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</si>
  <si>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</si>
  <si>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</si>
  <si>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</si>
  <si>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</si>
  <si>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</si>
  <si>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</si>
  <si>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</si>
  <si>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</si>
  <si>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</si>
  <si>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</si>
  <si>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</si>
  <si>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</si>
  <si>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</si>
  <si>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</si>
  <si>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</si>
  <si>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</si>
  <si>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</si>
  <si>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</si>
  <si>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</si>
  <si>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</si>
  <si>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</si>
  <si>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</si>
  <si>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</si>
  <si>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</si>
  <si>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</si>
  <si>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</si>
  <si>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</si>
  <si>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</si>
  <si>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</si>
  <si>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</si>
  <si>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</si>
  <si>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</si>
  <si>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</si>
  <si>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</si>
  <si>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</si>
  <si>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</si>
  <si>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</si>
  <si>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</si>
  <si>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</si>
  <si>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</si>
  <si>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</si>
  <si>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</si>
  <si>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</si>
  <si>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</si>
  <si>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</si>
  <si>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</si>
  <si>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</si>
  <si>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</si>
  <si>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</si>
  <si>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</si>
  <si>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</si>
  <si>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</si>
  <si>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</si>
  <si>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</si>
  <si>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</si>
  <si>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</si>
  <si>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</si>
  <si>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</si>
  <si>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</si>
  <si>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</si>
  <si>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</si>
  <si>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</si>
  <si>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</si>
  <si>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</si>
  <si>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</si>
  <si>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</si>
  <si>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</si>
  <si>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</si>
  <si>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</si>
  <si>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</si>
  <si>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335A</t>
  </si>
  <si>
    <t>336B</t>
  </si>
  <si>
    <t>337D</t>
  </si>
  <si>
    <t>343B</t>
  </si>
  <si>
    <t>344B</t>
  </si>
  <si>
    <t>350B</t>
  </si>
  <si>
    <t>351B</t>
  </si>
  <si>
    <t>359B</t>
  </si>
  <si>
    <t>356D</t>
  </si>
  <si>
    <t>357C</t>
  </si>
  <si>
    <t>342A</t>
  </si>
  <si>
    <t>343A</t>
  </si>
  <si>
    <t>Kameň</t>
  </si>
  <si>
    <t>Závada</t>
  </si>
  <si>
    <t>Lesy SR š.p. OZ Považie LS Bánovce nad Bebravou</t>
  </si>
  <si>
    <t>Lesnícke služby v ťažbovom procese - viacoperačné technológie na OZ Považie, VC Kšinná</t>
  </si>
  <si>
    <t>časť "B" - Ťažba a výroba sortimentov v lanovkových/ťažkoprístupných terénoch harvestermi a ich vývoz forwardermi z porastu y lokality peň na vývozné miesto alebo odvozné miesto, v súčinnosti s kompaktným mobilným trakčným navijakom</t>
  </si>
  <si>
    <t>dtto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</si>
  <si>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b/>
        <sz val="11"/>
        <color theme="1"/>
        <rFont val="Calibri"/>
        <family val="2"/>
        <charset val="238"/>
        <scheme val="minor"/>
      </rPr>
      <t xml:space="preserve">Požadovaný termin vykonania zákazky september 2022 až december 2022. </t>
    </r>
    <r>
      <rPr>
        <sz val="11"/>
        <color theme="1"/>
        <rFont val="Calibri"/>
        <family val="2"/>
        <charset val="238"/>
        <scheme val="minor"/>
      </rPr>
      <t>Obhliadka porastov po dohode s objednávateľom, kontaktná osoba Ing. Peter Bulejko (mobil 0918 334 173)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</si>
</sst>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left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3" fontId="10" fillId="3" borderId="28" xfId="0" applyNumberFormat="1" applyFont="1" applyFill="1" applyBorder="1" applyAlignment="1" applyProtection="1">
      <alignment horizontal="right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5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3" fillId="3" borderId="36" xfId="0" applyFont="1" applyFill="1" applyBorder="1" applyAlignment="1" applyProtection="1">
      <alignment horizontal="center" vertical="center"/>
    </xf>
    <xf numFmtId="0" fontId="0" fillId="3" borderId="36" xfId="0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right" vertical="center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4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8" xfId="0" applyFont="1" applyFill="1" applyBorder="1" applyProtection="1"/>
    <xf numFmtId="0" fontId="0" fillId="3" borderId="35" xfId="0" applyFill="1" applyBorder="1" applyProtection="1"/>
    <xf numFmtId="0" fontId="3" fillId="3" borderId="24" xfId="0" applyFont="1" applyFill="1" applyBorder="1" applyAlignment="1" applyProtection="1">
      <alignment horizontal="center" vertical="center"/>
    </xf>
    <xf numFmtId="3" fontId="10" fillId="3" borderId="24" xfId="0" applyNumberFormat="1" applyFont="1" applyFill="1" applyBorder="1" applyAlignment="1" applyProtection="1">
      <alignment horizontal="right" vertical="center"/>
    </xf>
    <xf numFmtId="3" fontId="10" fillId="3" borderId="44" xfId="0" applyNumberFormat="1" applyFont="1" applyFill="1" applyBorder="1" applyAlignment="1" applyProtection="1">
      <alignment horizontal="right" vertical="center"/>
    </xf>
    <xf numFmtId="3" fontId="10" fillId="3" borderId="32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center" vertical="center" wrapText="1"/>
    </xf>
    <xf numFmtId="0" fontId="3" fillId="3" borderId="41" xfId="0" applyFont="1" applyFill="1" applyBorder="1" applyAlignment="1" applyProtection="1">
      <alignment horizontal="center" vertical="center"/>
    </xf>
    <xf numFmtId="3" fontId="10" fillId="3" borderId="41" xfId="0" applyNumberFormat="1" applyFont="1" applyFill="1" applyBorder="1" applyAlignment="1" applyProtection="1">
      <alignment horizontal="right" vertical="center"/>
    </xf>
    <xf numFmtId="3" fontId="10" fillId="3" borderId="51" xfId="0" applyNumberFormat="1" applyFont="1" applyFill="1" applyBorder="1" applyAlignment="1" applyProtection="1">
      <alignment horizontal="right" vertical="center"/>
    </xf>
    <xf numFmtId="0" fontId="10" fillId="3" borderId="42" xfId="0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32" xfId="0" applyFont="1" applyFill="1" applyBorder="1" applyAlignment="1" applyProtection="1">
      <alignment horizontal="center" vertical="center"/>
    </xf>
    <xf numFmtId="0" fontId="10" fillId="3" borderId="52" xfId="0" applyFont="1" applyFill="1" applyBorder="1" applyAlignment="1" applyProtection="1">
      <alignment horizontal="right" vertical="center" wrapText="1"/>
    </xf>
    <xf numFmtId="4" fontId="10" fillId="3" borderId="34" xfId="0" applyNumberFormat="1" applyFont="1" applyFill="1" applyBorder="1" applyAlignment="1" applyProtection="1">
      <alignment horizontal="center" vertical="center"/>
    </xf>
    <xf numFmtId="4" fontId="6" fillId="3" borderId="53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1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45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2" xfId="0" applyFont="1" applyFill="1" applyBorder="1" applyAlignment="1" applyProtection="1">
      <alignment horizontal="center" vertical="center"/>
    </xf>
    <xf numFmtId="0" fontId="0" fillId="3" borderId="33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48" xfId="0" applyFont="1" applyFill="1" applyBorder="1" applyAlignment="1" applyProtection="1">
      <alignment horizontal="center" vertical="center" wrapText="1"/>
    </xf>
    <xf numFmtId="0" fontId="6" fillId="3" borderId="49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40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abSelected="1" view="pageBreakPreview" topLeftCell="A10" zoomScaleNormal="100" zoomScaleSheetLayoutView="100" workbookViewId="0">
      <selection activeCell="A27" sqref="A27:N27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31" t="s">
        <v>64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6" t="s">
        <v>68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7.399999999999999" x14ac:dyDescent="0.3">
      <c r="A3" s="17" t="s">
        <v>0</v>
      </c>
      <c r="B3" s="13"/>
      <c r="C3" s="89" t="s">
        <v>86</v>
      </c>
      <c r="D3" s="90"/>
      <c r="E3" s="90"/>
      <c r="F3" s="90"/>
      <c r="G3" s="90"/>
      <c r="H3" s="90"/>
      <c r="I3" s="90"/>
      <c r="J3" s="90"/>
      <c r="K3" s="90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44"/>
      <c r="F5" s="144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45" t="s">
        <v>85</v>
      </c>
      <c r="C6" s="145"/>
      <c r="D6" s="145"/>
      <c r="E6" s="145"/>
      <c r="F6" s="145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46"/>
      <c r="C7" s="146"/>
      <c r="D7" s="146"/>
      <c r="E7" s="146"/>
      <c r="F7" s="146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42" t="s">
        <v>66</v>
      </c>
      <c r="B8" s="143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5">
      <c r="A9" s="62" t="s">
        <v>70</v>
      </c>
      <c r="B9" s="147" t="s">
        <v>2</v>
      </c>
      <c r="C9" s="149" t="s">
        <v>53</v>
      </c>
      <c r="D9" s="150"/>
      <c r="E9" s="151" t="s">
        <v>3</v>
      </c>
      <c r="F9" s="152"/>
      <c r="G9" s="153"/>
      <c r="H9" s="134" t="s">
        <v>4</v>
      </c>
      <c r="I9" s="118" t="s">
        <v>5</v>
      </c>
      <c r="J9" s="137" t="s">
        <v>6</v>
      </c>
      <c r="K9" s="140" t="s">
        <v>7</v>
      </c>
      <c r="L9" s="118" t="s">
        <v>54</v>
      </c>
      <c r="M9" s="118" t="s">
        <v>60</v>
      </c>
      <c r="N9" s="121" t="s">
        <v>58</v>
      </c>
      <c r="O9" s="123" t="s">
        <v>59</v>
      </c>
    </row>
    <row r="10" spans="1:16" ht="21.75" customHeight="1" x14ac:dyDescent="0.3">
      <c r="A10" s="25"/>
      <c r="B10" s="148"/>
      <c r="C10" s="125" t="s">
        <v>67</v>
      </c>
      <c r="D10" s="126"/>
      <c r="E10" s="125" t="s">
        <v>9</v>
      </c>
      <c r="F10" s="127" t="s">
        <v>10</v>
      </c>
      <c r="G10" s="129" t="s">
        <v>11</v>
      </c>
      <c r="H10" s="135"/>
      <c r="I10" s="119"/>
      <c r="J10" s="138"/>
      <c r="K10" s="141"/>
      <c r="L10" s="119"/>
      <c r="M10" s="119"/>
      <c r="N10" s="122"/>
      <c r="O10" s="124"/>
    </row>
    <row r="11" spans="1:16" ht="50.25" customHeight="1" thickBot="1" x14ac:dyDescent="0.35">
      <c r="A11" s="26"/>
      <c r="B11" s="148"/>
      <c r="C11" s="125"/>
      <c r="D11" s="126"/>
      <c r="E11" s="125"/>
      <c r="F11" s="128"/>
      <c r="G11" s="130"/>
      <c r="H11" s="136"/>
      <c r="I11" s="119"/>
      <c r="J11" s="139"/>
      <c r="K11" s="141"/>
      <c r="L11" s="120"/>
      <c r="M11" s="120"/>
      <c r="N11" s="122"/>
      <c r="O11" s="124"/>
    </row>
    <row r="12" spans="1:16" ht="129" customHeight="1" x14ac:dyDescent="0.3">
      <c r="A12" s="27" t="s">
        <v>83</v>
      </c>
      <c r="B12" s="70" t="s">
        <v>71</v>
      </c>
      <c r="C12" s="132" t="s">
        <v>87</v>
      </c>
      <c r="D12" s="133"/>
      <c r="E12" s="71">
        <v>141</v>
      </c>
      <c r="F12" s="72">
        <v>279</v>
      </c>
      <c r="G12" s="73">
        <f>E12+F12</f>
        <v>420</v>
      </c>
      <c r="H12" s="74" t="s">
        <v>33</v>
      </c>
      <c r="I12" s="75">
        <v>50</v>
      </c>
      <c r="J12" s="75">
        <v>0.22</v>
      </c>
      <c r="K12" s="76">
        <v>400</v>
      </c>
      <c r="L12" s="78">
        <v>14935.2</v>
      </c>
      <c r="M12" s="28" t="s">
        <v>61</v>
      </c>
      <c r="N12" s="61"/>
      <c r="O12" s="31">
        <f>SUM(N12*G12)</f>
        <v>0</v>
      </c>
      <c r="P12" s="12" t="str">
        <f>IF( O12=0," ", IF(100-((L12/O12)*100)&gt;20,"viac ako 20%",0))</f>
        <v xml:space="preserve"> </v>
      </c>
    </row>
    <row r="13" spans="1:16" x14ac:dyDescent="0.3">
      <c r="A13" s="33" t="s">
        <v>83</v>
      </c>
      <c r="B13" s="29" t="s">
        <v>72</v>
      </c>
      <c r="C13" s="116" t="s">
        <v>88</v>
      </c>
      <c r="D13" s="117"/>
      <c r="E13" s="65">
        <v>203</v>
      </c>
      <c r="F13" s="30">
        <v>102</v>
      </c>
      <c r="G13" s="77">
        <f>E13+F13</f>
        <v>305</v>
      </c>
      <c r="H13" s="68" t="s">
        <v>33</v>
      </c>
      <c r="I13" s="29">
        <v>50</v>
      </c>
      <c r="J13" s="29">
        <v>0.26</v>
      </c>
      <c r="K13" s="64">
        <v>450</v>
      </c>
      <c r="L13" s="78">
        <v>9503.7999999999993</v>
      </c>
      <c r="M13" s="32" t="s">
        <v>61</v>
      </c>
      <c r="N13" s="61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3">
      <c r="A14" s="33" t="s">
        <v>83</v>
      </c>
      <c r="B14" s="34" t="s">
        <v>73</v>
      </c>
      <c r="C14" s="116" t="s">
        <v>88</v>
      </c>
      <c r="D14" s="117"/>
      <c r="E14" s="66">
        <v>170</v>
      </c>
      <c r="F14" s="35">
        <v>71</v>
      </c>
      <c r="G14" s="77">
        <f t="shared" ref="G14:G24" si="1">E14+F14</f>
        <v>241</v>
      </c>
      <c r="H14" s="68" t="s">
        <v>33</v>
      </c>
      <c r="I14" s="34">
        <v>60</v>
      </c>
      <c r="J14" s="34">
        <v>0.28000000000000003</v>
      </c>
      <c r="K14" s="60">
        <v>650</v>
      </c>
      <c r="L14" s="78">
        <v>7020.33</v>
      </c>
      <c r="M14" s="36" t="s">
        <v>61</v>
      </c>
      <c r="N14" s="61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3">
      <c r="A15" s="33" t="s">
        <v>83</v>
      </c>
      <c r="B15" s="29" t="s">
        <v>74</v>
      </c>
      <c r="C15" s="116" t="s">
        <v>88</v>
      </c>
      <c r="D15" s="117"/>
      <c r="E15" s="65">
        <v>163</v>
      </c>
      <c r="F15" s="30">
        <v>156</v>
      </c>
      <c r="G15" s="77">
        <f t="shared" si="1"/>
        <v>319</v>
      </c>
      <c r="H15" s="68" t="s">
        <v>33</v>
      </c>
      <c r="I15" s="29">
        <v>50</v>
      </c>
      <c r="J15" s="29">
        <v>0.23</v>
      </c>
      <c r="K15" s="64">
        <v>550</v>
      </c>
      <c r="L15" s="78">
        <v>10029.36</v>
      </c>
      <c r="M15" s="36" t="s">
        <v>61</v>
      </c>
      <c r="N15" s="61"/>
      <c r="O15" s="31">
        <f t="shared" ref="O15:O24" si="2">SUM(N15*G15)</f>
        <v>0</v>
      </c>
      <c r="P15" s="12" t="str">
        <f t="shared" ref="P15:P24" si="3">IF( O15=0," ", IF(100-((L15/O15)*100)&gt;20,"viac ako 20%",0))</f>
        <v xml:space="preserve"> </v>
      </c>
    </row>
    <row r="16" spans="1:16" x14ac:dyDescent="0.3">
      <c r="A16" s="33" t="s">
        <v>83</v>
      </c>
      <c r="B16" s="29" t="s">
        <v>75</v>
      </c>
      <c r="C16" s="116" t="s">
        <v>88</v>
      </c>
      <c r="D16" s="117"/>
      <c r="E16" s="65">
        <v>135</v>
      </c>
      <c r="F16" s="30">
        <v>386</v>
      </c>
      <c r="G16" s="77">
        <f t="shared" si="1"/>
        <v>521</v>
      </c>
      <c r="H16" s="68" t="s">
        <v>33</v>
      </c>
      <c r="I16" s="29">
        <v>60</v>
      </c>
      <c r="J16" s="29">
        <v>0.39</v>
      </c>
      <c r="K16" s="64">
        <v>400</v>
      </c>
      <c r="L16" s="78">
        <v>15093.369999999999</v>
      </c>
      <c r="M16" s="36" t="s">
        <v>61</v>
      </c>
      <c r="N16" s="61"/>
      <c r="O16" s="31">
        <f t="shared" si="2"/>
        <v>0</v>
      </c>
      <c r="P16" s="12" t="str">
        <f t="shared" si="3"/>
        <v xml:space="preserve"> </v>
      </c>
    </row>
    <row r="17" spans="1:16" x14ac:dyDescent="0.3">
      <c r="A17" s="33" t="s">
        <v>83</v>
      </c>
      <c r="B17" s="79" t="s">
        <v>76</v>
      </c>
      <c r="C17" s="116" t="s">
        <v>88</v>
      </c>
      <c r="D17" s="117"/>
      <c r="E17" s="81">
        <v>96</v>
      </c>
      <c r="F17" s="82">
        <v>73</v>
      </c>
      <c r="G17" s="77">
        <f t="shared" si="1"/>
        <v>169</v>
      </c>
      <c r="H17" s="68" t="s">
        <v>33</v>
      </c>
      <c r="I17" s="79">
        <v>40</v>
      </c>
      <c r="J17" s="79">
        <v>0.22</v>
      </c>
      <c r="K17" s="80">
        <v>400</v>
      </c>
      <c r="L17" s="78">
        <v>5147.74</v>
      </c>
      <c r="M17" s="36" t="s">
        <v>61</v>
      </c>
      <c r="N17" s="61"/>
      <c r="O17" s="84">
        <f t="shared" si="2"/>
        <v>0</v>
      </c>
      <c r="P17" s="12" t="str">
        <f t="shared" si="3"/>
        <v xml:space="preserve"> </v>
      </c>
    </row>
    <row r="18" spans="1:16" x14ac:dyDescent="0.3">
      <c r="A18" s="33" t="s">
        <v>83</v>
      </c>
      <c r="B18" s="79" t="s">
        <v>77</v>
      </c>
      <c r="C18" s="116" t="s">
        <v>88</v>
      </c>
      <c r="D18" s="117"/>
      <c r="E18" s="81">
        <v>92</v>
      </c>
      <c r="F18" s="82">
        <v>216</v>
      </c>
      <c r="G18" s="77">
        <f t="shared" si="1"/>
        <v>308</v>
      </c>
      <c r="H18" s="68" t="s">
        <v>33</v>
      </c>
      <c r="I18" s="79">
        <v>50</v>
      </c>
      <c r="J18" s="79">
        <v>0.18</v>
      </c>
      <c r="K18" s="80">
        <v>350</v>
      </c>
      <c r="L18" s="78">
        <v>11208.12</v>
      </c>
      <c r="M18" s="36" t="s">
        <v>61</v>
      </c>
      <c r="N18" s="61"/>
      <c r="O18" s="84">
        <f t="shared" si="2"/>
        <v>0</v>
      </c>
      <c r="P18" s="12" t="str">
        <f t="shared" si="3"/>
        <v xml:space="preserve"> </v>
      </c>
    </row>
    <row r="19" spans="1:16" x14ac:dyDescent="0.3">
      <c r="A19" s="33" t="s">
        <v>84</v>
      </c>
      <c r="B19" s="79" t="s">
        <v>78</v>
      </c>
      <c r="C19" s="116" t="s">
        <v>88</v>
      </c>
      <c r="D19" s="117"/>
      <c r="E19" s="81">
        <v>26</v>
      </c>
      <c r="F19" s="82">
        <v>70</v>
      </c>
      <c r="G19" s="77">
        <f t="shared" si="1"/>
        <v>96</v>
      </c>
      <c r="H19" s="68" t="s">
        <v>33</v>
      </c>
      <c r="I19" s="79">
        <v>65</v>
      </c>
      <c r="J19" s="79">
        <v>0.09</v>
      </c>
      <c r="K19" s="80">
        <v>550</v>
      </c>
      <c r="L19" s="78">
        <v>4326.72</v>
      </c>
      <c r="M19" s="36" t="s">
        <v>61</v>
      </c>
      <c r="N19" s="61"/>
      <c r="O19" s="84">
        <f t="shared" si="2"/>
        <v>0</v>
      </c>
      <c r="P19" s="12" t="str">
        <f t="shared" si="3"/>
        <v xml:space="preserve"> </v>
      </c>
    </row>
    <row r="20" spans="1:16" x14ac:dyDescent="0.3">
      <c r="A20" s="33" t="s">
        <v>84</v>
      </c>
      <c r="B20" s="79" t="s">
        <v>79</v>
      </c>
      <c r="C20" s="116" t="s">
        <v>88</v>
      </c>
      <c r="D20" s="117"/>
      <c r="E20" s="81">
        <v>32</v>
      </c>
      <c r="F20" s="82">
        <v>170</v>
      </c>
      <c r="G20" s="77">
        <f t="shared" si="1"/>
        <v>202</v>
      </c>
      <c r="H20" s="83" t="s">
        <v>35</v>
      </c>
      <c r="I20" s="79">
        <v>25</v>
      </c>
      <c r="J20" s="79">
        <v>0.36</v>
      </c>
      <c r="K20" s="80">
        <v>600</v>
      </c>
      <c r="L20" s="78">
        <v>6072.12</v>
      </c>
      <c r="M20" s="36" t="s">
        <v>61</v>
      </c>
      <c r="N20" s="61"/>
      <c r="O20" s="84">
        <f t="shared" si="2"/>
        <v>0</v>
      </c>
      <c r="P20" s="12" t="str">
        <f t="shared" si="3"/>
        <v xml:space="preserve"> </v>
      </c>
    </row>
    <row r="21" spans="1:16" x14ac:dyDescent="0.3">
      <c r="A21" s="33" t="s">
        <v>84</v>
      </c>
      <c r="B21" s="79" t="s">
        <v>80</v>
      </c>
      <c r="C21" s="116" t="s">
        <v>88</v>
      </c>
      <c r="D21" s="117"/>
      <c r="E21" s="81"/>
      <c r="F21" s="82">
        <v>192</v>
      </c>
      <c r="G21" s="77">
        <f t="shared" si="1"/>
        <v>192</v>
      </c>
      <c r="H21" s="83" t="s">
        <v>35</v>
      </c>
      <c r="I21" s="79">
        <v>60</v>
      </c>
      <c r="J21" s="79">
        <v>0.46</v>
      </c>
      <c r="K21" s="80">
        <v>250</v>
      </c>
      <c r="L21" s="78">
        <v>4702.08</v>
      </c>
      <c r="M21" s="36" t="s">
        <v>61</v>
      </c>
      <c r="N21" s="61"/>
      <c r="O21" s="84">
        <f t="shared" si="2"/>
        <v>0</v>
      </c>
      <c r="P21" s="12"/>
    </row>
    <row r="22" spans="1:16" x14ac:dyDescent="0.3">
      <c r="A22" s="33" t="s">
        <v>83</v>
      </c>
      <c r="B22" s="79" t="s">
        <v>81</v>
      </c>
      <c r="C22" s="116" t="s">
        <v>88</v>
      </c>
      <c r="D22" s="117"/>
      <c r="E22" s="81"/>
      <c r="F22" s="82">
        <v>226</v>
      </c>
      <c r="G22" s="77">
        <f t="shared" si="1"/>
        <v>226</v>
      </c>
      <c r="H22" s="83" t="s">
        <v>35</v>
      </c>
      <c r="I22" s="79">
        <v>60</v>
      </c>
      <c r="J22" s="79">
        <v>0.69</v>
      </c>
      <c r="K22" s="80">
        <v>1000</v>
      </c>
      <c r="L22" s="78">
        <v>5541.5199999999995</v>
      </c>
      <c r="M22" s="36" t="s">
        <v>61</v>
      </c>
      <c r="N22" s="61"/>
      <c r="O22" s="84">
        <f t="shared" si="2"/>
        <v>0</v>
      </c>
      <c r="P22" s="12"/>
    </row>
    <row r="23" spans="1:16" x14ac:dyDescent="0.3">
      <c r="A23" s="33" t="s">
        <v>83</v>
      </c>
      <c r="B23" s="79" t="s">
        <v>82</v>
      </c>
      <c r="C23" s="116" t="s">
        <v>88</v>
      </c>
      <c r="D23" s="117"/>
      <c r="E23" s="81">
        <v>31</v>
      </c>
      <c r="F23" s="82">
        <v>169</v>
      </c>
      <c r="G23" s="77">
        <f t="shared" si="1"/>
        <v>200</v>
      </c>
      <c r="H23" s="83" t="s">
        <v>35</v>
      </c>
      <c r="I23" s="79">
        <v>50</v>
      </c>
      <c r="J23" s="79">
        <v>0.57999999999999996</v>
      </c>
      <c r="K23" s="80">
        <v>450</v>
      </c>
      <c r="L23" s="78">
        <v>4456</v>
      </c>
      <c r="M23" s="36" t="s">
        <v>61</v>
      </c>
      <c r="N23" s="61"/>
      <c r="O23" s="84">
        <f t="shared" si="2"/>
        <v>0</v>
      </c>
      <c r="P23" s="12"/>
    </row>
    <row r="24" spans="1:16" ht="15" thickBot="1" x14ac:dyDescent="0.35">
      <c r="A24" s="37"/>
      <c r="B24" s="38"/>
      <c r="C24" s="114"/>
      <c r="D24" s="115"/>
      <c r="E24" s="67"/>
      <c r="F24" s="39"/>
      <c r="G24" s="86">
        <f t="shared" si="1"/>
        <v>0</v>
      </c>
      <c r="H24" s="69"/>
      <c r="I24" s="38"/>
      <c r="J24" s="38"/>
      <c r="K24" s="85"/>
      <c r="L24" s="87"/>
      <c r="M24" s="50" t="s">
        <v>61</v>
      </c>
      <c r="N24" s="88"/>
      <c r="O24" s="50">
        <f t="shared" si="2"/>
        <v>0</v>
      </c>
      <c r="P24" s="12" t="str">
        <f t="shared" si="3"/>
        <v xml:space="preserve"> </v>
      </c>
    </row>
    <row r="25" spans="1:16" ht="15" thickBot="1" x14ac:dyDescent="0.35">
      <c r="A25" s="40"/>
      <c r="B25" s="41"/>
      <c r="C25" s="42"/>
      <c r="D25" s="43"/>
      <c r="E25" s="44"/>
      <c r="F25" s="44"/>
      <c r="G25" s="44"/>
      <c r="H25" s="45"/>
      <c r="I25" s="41"/>
      <c r="J25" s="41"/>
      <c r="K25" s="42"/>
      <c r="L25" s="52"/>
      <c r="M25" s="47"/>
      <c r="N25" s="51"/>
      <c r="O25" s="52"/>
      <c r="P25" s="12"/>
    </row>
    <row r="26" spans="1:16" ht="15" thickBot="1" x14ac:dyDescent="0.35">
      <c r="A26" s="63"/>
      <c r="B26" s="48"/>
      <c r="C26" s="48"/>
      <c r="D26" s="48"/>
      <c r="E26" s="48"/>
      <c r="F26" s="48"/>
      <c r="G26" s="48"/>
      <c r="H26" s="48"/>
      <c r="I26" s="48"/>
      <c r="J26" s="108" t="s">
        <v>13</v>
      </c>
      <c r="K26" s="108"/>
      <c r="L26" s="52">
        <f>SUM(L12:L25)</f>
        <v>98036.36</v>
      </c>
      <c r="M26" s="49"/>
      <c r="N26" s="53" t="s">
        <v>14</v>
      </c>
      <c r="O26" s="46">
        <f>SUM(O12:O24)</f>
        <v>0</v>
      </c>
      <c r="P26" s="12" t="str">
        <f>IF(O26&gt;L26,"prekročená cena","nižšia ako stanovená")</f>
        <v>nižšia ako stanovená</v>
      </c>
    </row>
    <row r="27" spans="1:16" ht="15" thickBot="1" x14ac:dyDescent="0.35">
      <c r="A27" s="109" t="s">
        <v>15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1"/>
      <c r="O27" s="46">
        <f>O28-O26</f>
        <v>0</v>
      </c>
    </row>
    <row r="28" spans="1:16" ht="15" thickBot="1" x14ac:dyDescent="0.35">
      <c r="A28" s="109" t="s">
        <v>16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1"/>
      <c r="O28" s="46">
        <f>IF("nie"=MID(I36,1,3),O26,(O26*1.2))</f>
        <v>0</v>
      </c>
    </row>
    <row r="29" spans="1:16" x14ac:dyDescent="0.3">
      <c r="A29" s="97" t="s">
        <v>17</v>
      </c>
      <c r="B29" s="97"/>
      <c r="C29" s="97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</row>
    <row r="30" spans="1:16" x14ac:dyDescent="0.3">
      <c r="A30" s="112" t="s">
        <v>65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</row>
    <row r="31" spans="1:16" ht="25.5" customHeight="1" x14ac:dyDescent="0.3">
      <c r="A31" s="55" t="s">
        <v>57</v>
      </c>
      <c r="B31" s="55"/>
      <c r="C31" s="55"/>
      <c r="D31" s="55"/>
      <c r="E31" s="55"/>
      <c r="F31" s="55"/>
      <c r="G31" s="56" t="s">
        <v>55</v>
      </c>
      <c r="H31" s="55"/>
      <c r="I31" s="55"/>
      <c r="J31" s="57"/>
      <c r="K31" s="57"/>
      <c r="L31" s="57"/>
      <c r="M31" s="57"/>
      <c r="N31" s="57"/>
      <c r="O31" s="57"/>
    </row>
    <row r="32" spans="1:16" ht="15" customHeight="1" x14ac:dyDescent="0.3">
      <c r="A32" s="99" t="s">
        <v>89</v>
      </c>
      <c r="B32" s="100"/>
      <c r="C32" s="100"/>
      <c r="D32" s="100"/>
      <c r="E32" s="101"/>
      <c r="F32" s="98" t="s">
        <v>56</v>
      </c>
      <c r="G32" s="58" t="s">
        <v>18</v>
      </c>
      <c r="H32" s="91"/>
      <c r="I32" s="92"/>
      <c r="J32" s="92"/>
      <c r="K32" s="92"/>
      <c r="L32" s="92"/>
      <c r="M32" s="92"/>
      <c r="N32" s="92"/>
      <c r="O32" s="93"/>
    </row>
    <row r="33" spans="1:15" x14ac:dyDescent="0.3">
      <c r="A33" s="102"/>
      <c r="B33" s="103"/>
      <c r="C33" s="103"/>
      <c r="D33" s="103"/>
      <c r="E33" s="104"/>
      <c r="F33" s="98"/>
      <c r="G33" s="58" t="s">
        <v>19</v>
      </c>
      <c r="H33" s="91"/>
      <c r="I33" s="92"/>
      <c r="J33" s="92"/>
      <c r="K33" s="92"/>
      <c r="L33" s="92"/>
      <c r="M33" s="92"/>
      <c r="N33" s="92"/>
      <c r="O33" s="93"/>
    </row>
    <row r="34" spans="1:15" ht="18" customHeight="1" x14ac:dyDescent="0.3">
      <c r="A34" s="102"/>
      <c r="B34" s="103"/>
      <c r="C34" s="103"/>
      <c r="D34" s="103"/>
      <c r="E34" s="104"/>
      <c r="F34" s="98"/>
      <c r="G34" s="58" t="s">
        <v>20</v>
      </c>
      <c r="H34" s="91"/>
      <c r="I34" s="92"/>
      <c r="J34" s="92"/>
      <c r="K34" s="92"/>
      <c r="L34" s="92"/>
      <c r="M34" s="92"/>
      <c r="N34" s="92"/>
      <c r="O34" s="93"/>
    </row>
    <row r="35" spans="1:15" x14ac:dyDescent="0.3">
      <c r="A35" s="102"/>
      <c r="B35" s="103"/>
      <c r="C35" s="103"/>
      <c r="D35" s="103"/>
      <c r="E35" s="104"/>
      <c r="F35" s="98"/>
      <c r="G35" s="58" t="s">
        <v>21</v>
      </c>
      <c r="H35" s="91"/>
      <c r="I35" s="92"/>
      <c r="J35" s="92"/>
      <c r="K35" s="92"/>
      <c r="L35" s="92"/>
      <c r="M35" s="92"/>
      <c r="N35" s="92"/>
      <c r="O35" s="93"/>
    </row>
    <row r="36" spans="1:15" x14ac:dyDescent="0.3">
      <c r="A36" s="102"/>
      <c r="B36" s="103"/>
      <c r="C36" s="103"/>
      <c r="D36" s="103"/>
      <c r="E36" s="104"/>
      <c r="F36" s="98"/>
      <c r="G36" s="58" t="s">
        <v>22</v>
      </c>
      <c r="H36" s="91"/>
      <c r="I36" s="92"/>
      <c r="J36" s="92"/>
      <c r="K36" s="92"/>
      <c r="L36" s="92"/>
      <c r="M36" s="92"/>
      <c r="N36" s="92"/>
      <c r="O36" s="93"/>
    </row>
    <row r="37" spans="1:15" x14ac:dyDescent="0.3">
      <c r="A37" s="102"/>
      <c r="B37" s="103"/>
      <c r="C37" s="103"/>
      <c r="D37" s="103"/>
      <c r="E37" s="10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3">
      <c r="A38" s="102"/>
      <c r="B38" s="103"/>
      <c r="C38" s="103"/>
      <c r="D38" s="103"/>
      <c r="E38" s="10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3">
      <c r="A39" s="105"/>
      <c r="B39" s="106"/>
      <c r="C39" s="106"/>
      <c r="D39" s="106"/>
      <c r="E39" s="107"/>
      <c r="F39" s="57"/>
      <c r="G39" s="24"/>
      <c r="H39" s="18"/>
      <c r="I39" s="24"/>
      <c r="J39" s="24" t="s">
        <v>23</v>
      </c>
      <c r="K39" s="24"/>
      <c r="L39" s="94"/>
      <c r="M39" s="95"/>
      <c r="N39" s="96"/>
      <c r="O39" s="24"/>
    </row>
    <row r="40" spans="1:15" x14ac:dyDescent="0.3">
      <c r="A40" s="57"/>
      <c r="B40" s="57"/>
      <c r="C40" s="57"/>
      <c r="D40" s="57"/>
      <c r="E40" s="57"/>
      <c r="F40" s="57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3">
      <c r="A41" s="21"/>
      <c r="B41" s="21"/>
      <c r="C41" s="21"/>
      <c r="D41" s="21"/>
      <c r="E41" s="21"/>
      <c r="F41" s="21"/>
      <c r="G41" s="24"/>
      <c r="H41" s="24"/>
      <c r="I41" s="24"/>
      <c r="J41" s="24"/>
      <c r="K41" s="24"/>
      <c r="L41" s="24"/>
      <c r="M41" s="24"/>
      <c r="N41" s="24"/>
      <c r="O41" s="24"/>
    </row>
  </sheetData>
  <mergeCells count="47">
    <mergeCell ref="C22:D22"/>
    <mergeCell ref="C23:D23"/>
    <mergeCell ref="C17:D17"/>
    <mergeCell ref="C18:D18"/>
    <mergeCell ref="C19:D19"/>
    <mergeCell ref="C20:D20"/>
    <mergeCell ref="C21:D2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36:O36"/>
    <mergeCell ref="L39:N39"/>
    <mergeCell ref="A29:C29"/>
    <mergeCell ref="F32:F36"/>
    <mergeCell ref="H32:O32"/>
    <mergeCell ref="H33:O33"/>
    <mergeCell ref="H34:O34"/>
    <mergeCell ref="H35:O35"/>
    <mergeCell ref="A32:E39"/>
    <mergeCell ref="J26:K26"/>
    <mergeCell ref="A27:N27"/>
    <mergeCell ref="A28:N28"/>
    <mergeCell ref="A30:O30"/>
    <mergeCell ref="C24:D24"/>
    <mergeCell ref="C16:D16"/>
  </mergeCells>
  <pageMargins left="0.23622047244094491" right="0.23622047244094491" top="0.74803149606299213" bottom="0.74803149606299213" header="0.31496062992125984" footer="0.31496062992125984"/>
  <pageSetup paperSize="9" scale="63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56" t="s">
        <v>51</v>
      </c>
      <c r="M2" s="156"/>
    </row>
    <row r="3" spans="1:14" x14ac:dyDescent="0.3">
      <c r="A3" s="5" t="s">
        <v>25</v>
      </c>
      <c r="B3" s="157" t="s">
        <v>26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</row>
    <row r="4" spans="1:14" x14ac:dyDescent="0.3">
      <c r="A4" s="5" t="s">
        <v>27</v>
      </c>
      <c r="B4" s="157" t="s">
        <v>28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</row>
    <row r="5" spans="1:14" x14ac:dyDescent="0.3">
      <c r="A5" s="5" t="s">
        <v>8</v>
      </c>
      <c r="B5" s="157" t="s">
        <v>29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</row>
    <row r="6" spans="1:14" x14ac:dyDescent="0.3">
      <c r="A6" s="5" t="s">
        <v>2</v>
      </c>
      <c r="B6" s="157" t="s">
        <v>30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</row>
    <row r="7" spans="1:14" x14ac:dyDescent="0.3">
      <c r="A7" s="6" t="s">
        <v>31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5"/>
    </row>
    <row r="8" spans="1:14" x14ac:dyDescent="0.3">
      <c r="A8" s="5" t="s">
        <v>12</v>
      </c>
      <c r="B8" s="157" t="s">
        <v>32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</row>
    <row r="9" spans="1:14" x14ac:dyDescent="0.3">
      <c r="A9" s="7" t="s">
        <v>33</v>
      </c>
      <c r="B9" s="157" t="s">
        <v>34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</row>
    <row r="10" spans="1:14" x14ac:dyDescent="0.3">
      <c r="A10" s="7" t="s">
        <v>35</v>
      </c>
      <c r="B10" s="157" t="s">
        <v>36</v>
      </c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</row>
    <row r="11" spans="1:14" x14ac:dyDescent="0.3">
      <c r="A11" s="8" t="s">
        <v>37</v>
      </c>
      <c r="B11" s="157" t="s">
        <v>38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</row>
    <row r="12" spans="1:14" x14ac:dyDescent="0.3">
      <c r="A12" s="9" t="s">
        <v>39</v>
      </c>
      <c r="B12" s="157" t="s">
        <v>40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</row>
    <row r="13" spans="1:14" ht="24" customHeight="1" x14ac:dyDescent="0.3">
      <c r="A13" s="8" t="s">
        <v>41</v>
      </c>
      <c r="B13" s="157" t="s">
        <v>42</v>
      </c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</row>
    <row r="14" spans="1:14" ht="16.5" customHeight="1" x14ac:dyDescent="0.3">
      <c r="A14" s="8" t="s">
        <v>5</v>
      </c>
      <c r="B14" s="157" t="s">
        <v>52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</row>
    <row r="15" spans="1:14" x14ac:dyDescent="0.3">
      <c r="A15" s="8" t="s">
        <v>43</v>
      </c>
      <c r="B15" s="157" t="s">
        <v>44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</row>
    <row r="16" spans="1:14" ht="39.6" x14ac:dyDescent="0.3">
      <c r="A16" s="10" t="s">
        <v>45</v>
      </c>
      <c r="B16" s="157" t="s">
        <v>46</v>
      </c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</row>
    <row r="17" spans="1:14" ht="28.5" customHeight="1" x14ac:dyDescent="0.3">
      <c r="A17" s="10" t="s">
        <v>47</v>
      </c>
      <c r="B17" s="157" t="s">
        <v>48</v>
      </c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</row>
    <row r="18" spans="1:14" ht="27" customHeight="1" x14ac:dyDescent="0.3">
      <c r="A18" s="11" t="s">
        <v>49</v>
      </c>
      <c r="B18" s="157" t="s">
        <v>50</v>
      </c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</row>
    <row r="19" spans="1:14" ht="75" customHeight="1" x14ac:dyDescent="0.3">
      <c r="A19" s="59" t="s">
        <v>62</v>
      </c>
      <c r="B19" s="158" t="s">
        <v>63</v>
      </c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Dell</cp:lastModifiedBy>
  <cp:lastPrinted>2022-08-25T06:35:35Z</cp:lastPrinted>
  <dcterms:created xsi:type="dcterms:W3CDTF">2012-08-13T12:29:09Z</dcterms:created>
  <dcterms:modified xsi:type="dcterms:W3CDTF">2022-09-08T08:40:51Z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