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p.Danko\Documents\VO\2022\VO Ťažba 2023_2026\OZ Považie\Vyhodnotenie\Návrhy plnenia kritérii na zverejnenie\"/>
    </mc:Choice>
  </mc:AlternateContent>
  <bookViews>
    <workbookView xWindow="0" yWindow="0" windowWidth="20730" windowHeight="11760" tabRatio="917"/>
  </bookViews>
  <sheets>
    <sheet name="Časť č.1 VC Súča" sheetId="3" r:id="rId1"/>
    <sheet name="Časť č. 2 VC Driemota" sheetId="4" r:id="rId2"/>
    <sheet name="Časť č.3 VC Ľuborča" sheetId="5" r:id="rId3"/>
    <sheet name="Časť č.4 VC Vlára" sheetId="6" r:id="rId4"/>
    <sheet name="Časť č. 5 VC Opatová" sheetId="7" r:id="rId5"/>
    <sheet name="Časť č.6 VC Šišov" sheetId="8" r:id="rId6"/>
    <sheet name="Časť č.7 VC Stará Hora" sheetId="9" r:id="rId7"/>
    <sheet name="Časť. č.8 VC Machnáč" sheetId="10" r:id="rId8"/>
    <sheet name="Časť č.9 VC Stankovce" sheetId="11" r:id="rId9"/>
    <sheet name="Časť č.10 VC Nové M. nad Váhom" sheetId="12" r:id="rId10"/>
    <sheet name="Časť č.11 VC Stará Turá" sheetId="13" r:id="rId11"/>
    <sheet name="Časť. č.12 VC Kočovce" sheetId="14" r:id="rId12"/>
    <sheet name="Časť č.13 VC Drietoma" sheetId="15" r:id="rId13"/>
    <sheet name="Časť č. 14 VC Slatina" sheetId="16" r:id="rId14"/>
    <sheet name="Časť č.15 VC Kšinná" sheetId="17" r:id="rId15"/>
    <sheet name="Časť č.16 VC Opatová" sheetId="18" r:id="rId16"/>
    <sheet name="Časť č.17 VC Kulháň" sheetId="19" r:id="rId17"/>
    <sheet name="Časť č.18 VC Duchonka" sheetId="20" r:id="rId18"/>
    <sheet name="Časť č.19 VC Bojná" sheetId="21" r:id="rId19"/>
    <sheet name="Časť č.20 VC Chalmová" sheetId="22" r:id="rId20"/>
    <sheet name="Časť č.21 VC Lehota" sheetId="23" r:id="rId21"/>
    <sheet name="Časť č.22 VC Dolné Vrchy" sheetId="24" r:id="rId22"/>
    <sheet name="Časť č. 23 VC Strážov" sheetId="25" r:id="rId23"/>
    <sheet name="Časť č.24 VC Chvojnica - Kľačno" sheetId="26" r:id="rId24"/>
    <sheet name="Časť č.25 VC Vyšhradné" sheetId="27" r:id="rId25"/>
    <sheet name="Časť č. 26 VC Tužina" sheetId="28" r:id="rId26"/>
    <sheet name="Časť č. 27 VC Rígel" sheetId="29" r:id="rId27"/>
    <sheet name="Časť č.28 VC Viadukt" sheetId="30" r:id="rId28"/>
    <sheet name="Časť č.29 VC Grič" sheetId="31" r:id="rId29"/>
    <sheet name="Časť č.30 VC Roveň" sheetId="32" r:id="rId30"/>
  </sheets>
  <definedNames>
    <definedName name="_Toc336189154" localSheetId="0">'Časť č.1 VC Súča'!#REF!</definedName>
  </definedNames>
  <calcPr calcId="162913"/>
</workbook>
</file>

<file path=xl/calcChain.xml><?xml version="1.0" encoding="utf-8"?>
<calcChain xmlns="http://schemas.openxmlformats.org/spreadsheetml/2006/main">
  <c r="H11" i="32" l="1"/>
  <c r="G11" i="32"/>
  <c r="H10" i="32"/>
  <c r="G10" i="32"/>
  <c r="H9" i="32"/>
  <c r="G9" i="32"/>
  <c r="H8" i="32"/>
  <c r="G8" i="32"/>
  <c r="H11" i="31"/>
  <c r="G11" i="31"/>
  <c r="H10" i="31"/>
  <c r="G10" i="31"/>
  <c r="H9" i="31"/>
  <c r="G9" i="31"/>
  <c r="H8" i="31"/>
  <c r="G8" i="31"/>
  <c r="H11" i="30"/>
  <c r="G11" i="30"/>
  <c r="H10" i="30"/>
  <c r="G10" i="30"/>
  <c r="H9" i="30"/>
  <c r="G9" i="30"/>
  <c r="H8" i="30"/>
  <c r="G8" i="30"/>
  <c r="H11" i="29"/>
  <c r="G11" i="29"/>
  <c r="H10" i="29"/>
  <c r="G10" i="29"/>
  <c r="H9" i="29"/>
  <c r="G9" i="29"/>
  <c r="H12" i="32" l="1"/>
  <c r="D19" i="32" s="1"/>
  <c r="E19" i="32" s="1"/>
  <c r="G19" i="32" s="1"/>
  <c r="H12" i="31"/>
  <c r="D19" i="31" s="1"/>
  <c r="E19" i="31" s="1"/>
  <c r="G19" i="31" s="1"/>
  <c r="H12" i="30"/>
  <c r="D19" i="30" s="1"/>
  <c r="E19" i="30" s="1"/>
  <c r="G19" i="30" s="1"/>
  <c r="H11" i="28" l="1"/>
  <c r="G11" i="28"/>
  <c r="H10" i="28"/>
  <c r="G10" i="28"/>
  <c r="H9" i="28"/>
  <c r="G9" i="28"/>
  <c r="H8" i="28"/>
  <c r="G8" i="28"/>
  <c r="H11" i="27"/>
  <c r="G11" i="27"/>
  <c r="H10" i="27"/>
  <c r="G10" i="27"/>
  <c r="H9" i="27"/>
  <c r="G9" i="27"/>
  <c r="H8" i="27"/>
  <c r="G8" i="27"/>
  <c r="H11" i="26"/>
  <c r="G11" i="26"/>
  <c r="H10" i="26"/>
  <c r="G10" i="26"/>
  <c r="H9" i="26"/>
  <c r="G9" i="26"/>
  <c r="H8" i="26"/>
  <c r="G8" i="26"/>
  <c r="H11" i="25"/>
  <c r="G11" i="25"/>
  <c r="H10" i="25"/>
  <c r="G10" i="25"/>
  <c r="H9" i="25"/>
  <c r="G9" i="25"/>
  <c r="H8" i="25"/>
  <c r="G8" i="25"/>
  <c r="H11" i="24"/>
  <c r="G11" i="24"/>
  <c r="H10" i="24"/>
  <c r="G10" i="24"/>
  <c r="H9" i="24"/>
  <c r="G9" i="24"/>
  <c r="H8" i="24"/>
  <c r="G8" i="24"/>
  <c r="H11" i="23"/>
  <c r="G11" i="23"/>
  <c r="H10" i="23"/>
  <c r="G10" i="23"/>
  <c r="H9" i="23"/>
  <c r="G9" i="23"/>
  <c r="H8" i="23"/>
  <c r="G8" i="23"/>
  <c r="H11" i="22"/>
  <c r="G11" i="22"/>
  <c r="H10" i="22"/>
  <c r="G10" i="22"/>
  <c r="H9" i="22"/>
  <c r="G9" i="22"/>
  <c r="H8" i="22"/>
  <c r="G8" i="22"/>
  <c r="H11" i="21"/>
  <c r="G11" i="21"/>
  <c r="H10" i="21"/>
  <c r="G10" i="21"/>
  <c r="H9" i="21"/>
  <c r="G9" i="21"/>
  <c r="H8" i="21"/>
  <c r="G8" i="21"/>
  <c r="H11" i="20"/>
  <c r="G11" i="20"/>
  <c r="H10" i="20"/>
  <c r="G10" i="20"/>
  <c r="H9" i="20"/>
  <c r="G9" i="20"/>
  <c r="H8" i="20"/>
  <c r="G8" i="20"/>
  <c r="H11" i="19"/>
  <c r="G11" i="19"/>
  <c r="H10" i="19"/>
  <c r="G10" i="19"/>
  <c r="H9" i="19"/>
  <c r="G9" i="19"/>
  <c r="H8" i="19"/>
  <c r="G8" i="19"/>
  <c r="H11" i="18"/>
  <c r="G11" i="18"/>
  <c r="H10" i="18"/>
  <c r="G10" i="18"/>
  <c r="H9" i="18"/>
  <c r="G9" i="18"/>
  <c r="H8" i="18"/>
  <c r="G8" i="18"/>
  <c r="H11" i="17"/>
  <c r="G11" i="17"/>
  <c r="H10" i="17"/>
  <c r="G10" i="17"/>
  <c r="H9" i="17"/>
  <c r="G9" i="17"/>
  <c r="H8" i="17"/>
  <c r="G8" i="17"/>
  <c r="H11" i="16"/>
  <c r="G11" i="16"/>
  <c r="H10" i="16"/>
  <c r="G10" i="16"/>
  <c r="H9" i="16"/>
  <c r="G9" i="16"/>
  <c r="H8" i="16"/>
  <c r="G8" i="16"/>
  <c r="H11" i="15"/>
  <c r="G11" i="15"/>
  <c r="H10" i="15"/>
  <c r="G10" i="15"/>
  <c r="H9" i="15"/>
  <c r="G9" i="15"/>
  <c r="H8" i="15"/>
  <c r="G8" i="15"/>
  <c r="H11" i="14"/>
  <c r="G11" i="14"/>
  <c r="H10" i="14"/>
  <c r="G10" i="14"/>
  <c r="H9" i="14"/>
  <c r="G9" i="14"/>
  <c r="H8" i="14"/>
  <c r="G8" i="14"/>
  <c r="H11" i="13"/>
  <c r="G11" i="13"/>
  <c r="H10" i="13"/>
  <c r="G10" i="13"/>
  <c r="H9" i="13"/>
  <c r="G9" i="13"/>
  <c r="H8" i="13"/>
  <c r="G8" i="13"/>
  <c r="H11" i="12"/>
  <c r="G11" i="12"/>
  <c r="H10" i="12"/>
  <c r="G10" i="12"/>
  <c r="H9" i="12"/>
  <c r="G9" i="12"/>
  <c r="H8" i="12"/>
  <c r="G8" i="12"/>
  <c r="H11" i="11"/>
  <c r="G11" i="11"/>
  <c r="H10" i="11"/>
  <c r="G10" i="11"/>
  <c r="H9" i="11"/>
  <c r="G9" i="11"/>
  <c r="H8" i="11"/>
  <c r="G8" i="11"/>
  <c r="H11" i="10"/>
  <c r="G11" i="10"/>
  <c r="H10" i="10"/>
  <c r="G10" i="10"/>
  <c r="H9" i="10"/>
  <c r="G9" i="10"/>
  <c r="H8" i="10"/>
  <c r="G8" i="10"/>
  <c r="H11" i="9"/>
  <c r="G11" i="9"/>
  <c r="H10" i="9"/>
  <c r="G10" i="9"/>
  <c r="H9" i="9"/>
  <c r="G9" i="9"/>
  <c r="H8" i="9"/>
  <c r="G8" i="9"/>
  <c r="H11" i="8"/>
  <c r="G11" i="8"/>
  <c r="H10" i="8"/>
  <c r="G10" i="8"/>
  <c r="H9" i="8"/>
  <c r="G9" i="8"/>
  <c r="H8" i="8"/>
  <c r="G8" i="8"/>
  <c r="H11" i="7"/>
  <c r="G11" i="7"/>
  <c r="H10" i="7"/>
  <c r="G10" i="7"/>
  <c r="H9" i="7"/>
  <c r="G9" i="7"/>
  <c r="H8" i="7"/>
  <c r="G8" i="7"/>
  <c r="H11" i="6"/>
  <c r="G11" i="6"/>
  <c r="H10" i="6"/>
  <c r="G10" i="6"/>
  <c r="H9" i="6"/>
  <c r="G9" i="6"/>
  <c r="H8" i="6"/>
  <c r="G8" i="6"/>
  <c r="H11" i="5"/>
  <c r="G11" i="5"/>
  <c r="H10" i="5"/>
  <c r="G10" i="5"/>
  <c r="H9" i="5"/>
  <c r="G9" i="5"/>
  <c r="H8" i="5"/>
  <c r="G8" i="5"/>
  <c r="H11" i="4"/>
  <c r="G11" i="4"/>
  <c r="H10" i="4"/>
  <c r="G10" i="4"/>
  <c r="H9" i="4"/>
  <c r="G9" i="4"/>
  <c r="H8" i="4"/>
  <c r="G8" i="4"/>
  <c r="H12" i="4" l="1"/>
  <c r="D19" i="4" s="1"/>
  <c r="E19" i="4" s="1"/>
  <c r="G19" i="4" s="1"/>
  <c r="H12" i="5"/>
  <c r="D19" i="5" s="1"/>
  <c r="H12" i="15"/>
  <c r="D19" i="15" s="1"/>
  <c r="E19" i="15" s="1"/>
  <c r="G19" i="15" s="1"/>
  <c r="H12" i="12"/>
  <c r="D19" i="12" s="1"/>
  <c r="E19" i="12" s="1"/>
  <c r="G19" i="12" s="1"/>
  <c r="H12" i="9"/>
  <c r="D19" i="9" s="1"/>
  <c r="E19" i="9" s="1"/>
  <c r="G19" i="9" s="1"/>
  <c r="H12" i="7"/>
  <c r="D19" i="7" s="1"/>
  <c r="E19" i="7" s="1"/>
  <c r="G19" i="7" s="1"/>
  <c r="H12" i="28"/>
  <c r="D19" i="28" s="1"/>
  <c r="E19" i="28" s="1"/>
  <c r="G19" i="28" s="1"/>
  <c r="H12" i="27"/>
  <c r="D19" i="27" s="1"/>
  <c r="E19" i="27" s="1"/>
  <c r="G19" i="27" s="1"/>
  <c r="H12" i="26"/>
  <c r="D19" i="26" s="1"/>
  <c r="E19" i="26" s="1"/>
  <c r="G19" i="26" s="1"/>
  <c r="H12" i="25"/>
  <c r="D19" i="25" s="1"/>
  <c r="E19" i="25" s="1"/>
  <c r="G19" i="25" s="1"/>
  <c r="H12" i="24"/>
  <c r="D19" i="24" s="1"/>
  <c r="E19" i="24" s="1"/>
  <c r="G19" i="24" s="1"/>
  <c r="H12" i="23"/>
  <c r="D19" i="23" s="1"/>
  <c r="E19" i="23" s="1"/>
  <c r="G19" i="23" s="1"/>
  <c r="H12" i="22"/>
  <c r="D19" i="22" s="1"/>
  <c r="E19" i="22" s="1"/>
  <c r="G19" i="22" s="1"/>
  <c r="H12" i="21"/>
  <c r="D19" i="21" s="1"/>
  <c r="E19" i="21" s="1"/>
  <c r="G19" i="21" s="1"/>
  <c r="H12" i="20"/>
  <c r="D19" i="20" s="1"/>
  <c r="E19" i="20" s="1"/>
  <c r="G19" i="20" s="1"/>
  <c r="H12" i="19"/>
  <c r="D19" i="19" s="1"/>
  <c r="E19" i="19" s="1"/>
  <c r="G19" i="19" s="1"/>
  <c r="H12" i="18"/>
  <c r="D19" i="18" s="1"/>
  <c r="E19" i="18" s="1"/>
  <c r="G19" i="18" s="1"/>
  <c r="H12" i="17"/>
  <c r="D19" i="17" s="1"/>
  <c r="E19" i="17" s="1"/>
  <c r="G19" i="17" s="1"/>
  <c r="H12" i="16"/>
  <c r="D19" i="16" s="1"/>
  <c r="E19" i="16" s="1"/>
  <c r="G19" i="16" s="1"/>
  <c r="H12" i="14"/>
  <c r="D19" i="14" s="1"/>
  <c r="E19" i="14" s="1"/>
  <c r="G19" i="14" s="1"/>
  <c r="H12" i="13"/>
  <c r="D19" i="13" s="1"/>
  <c r="E19" i="13" s="1"/>
  <c r="G19" i="13" s="1"/>
  <c r="H12" i="11"/>
  <c r="D19" i="11" s="1"/>
  <c r="E19" i="11" s="1"/>
  <c r="G19" i="11" s="1"/>
  <c r="H12" i="10"/>
  <c r="D19" i="10" s="1"/>
  <c r="E19" i="10" s="1"/>
  <c r="G19" i="10" s="1"/>
  <c r="H12" i="8"/>
  <c r="D19" i="8" s="1"/>
  <c r="E19" i="8" s="1"/>
  <c r="G19" i="8" s="1"/>
  <c r="H12" i="6"/>
  <c r="D19" i="6" s="1"/>
  <c r="E19" i="6" s="1"/>
  <c r="G19" i="6" s="1"/>
  <c r="E19" i="5"/>
  <c r="G19" i="5" s="1"/>
  <c r="G8" i="3"/>
  <c r="G9" i="3" l="1"/>
  <c r="G10" i="3"/>
  <c r="G11" i="3"/>
  <c r="H9" i="3" l="1"/>
  <c r="H10" i="3"/>
  <c r="H11" i="3"/>
  <c r="H8" i="3"/>
  <c r="H12" i="3" l="1"/>
  <c r="D19" i="3" l="1"/>
  <c r="E19" i="3" s="1"/>
  <c r="G19" i="3" s="1"/>
  <c r="H8" i="29"/>
  <c r="H12" i="29" s="1"/>
  <c r="D19" i="29" s="1"/>
  <c r="G8" i="29"/>
  <c r="E19" i="29" l="1"/>
  <c r="G19" i="29" s="1"/>
</calcChain>
</file>

<file path=xl/sharedStrings.xml><?xml version="1.0" encoding="utf-8"?>
<sst xmlns="http://schemas.openxmlformats.org/spreadsheetml/2006/main" count="1483" uniqueCount="163">
  <si>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</si>
  <si>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</si>
  <si>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</si>
  <si>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</si>
  <si>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</si>
  <si>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</si>
  <si>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</si>
  <si>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</si>
  <si>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Dátum</t>
  </si>
  <si>
    <t>Meno</t>
  </si>
  <si>
    <t>Podpis</t>
  </si>
  <si>
    <t>Platca DPH (áno/nie)</t>
  </si>
  <si>
    <t>por.číslo</t>
  </si>
  <si>
    <t>Tabuľka plnenia kritérií - cenová ponuka</t>
  </si>
  <si>
    <t xml:space="preserve">Jediné kritérium na hodnotenie ponúk je sumárna ponuka za zákazku 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</si>
  <si>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</si>
  <si>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</si>
  <si>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</si>
  <si>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</si>
  <si>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</si>
  <si>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</si>
  <si>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</si>
  <si>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>Druh ťažby</t>
  </si>
  <si>
    <t>Cenová ponuka na m3 v € bez DPH</t>
  </si>
  <si>
    <t>Obnovná úmyselná ťažba ( OÚ)</t>
  </si>
  <si>
    <t>Výchovná úmyselná ťažba do 50 rokov ( VÚ - 50r.)</t>
  </si>
  <si>
    <t>Výchovná úmyselná ťažba nad 50 rokov ( VÚ + 50r.)</t>
  </si>
  <si>
    <t>Cena za lesnícku  činnosť v  ťažbovom procese v € bez DPH:</t>
  </si>
  <si>
    <t>Celková cena za celý predmet zákazky</t>
  </si>
  <si>
    <t>Index I</t>
  </si>
  <si>
    <r>
      <t>I</t>
    </r>
    <r>
      <rPr>
        <vertAlign val="subscript"/>
        <sz val="12"/>
        <color theme="1"/>
        <rFont val="Times New Roman"/>
        <family val="1"/>
        <charset val="238"/>
      </rPr>
      <t>1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</si>
  <si>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2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</si>
  <si>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3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</si>
  <si>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4</t>
    </r>
  </si>
  <si>
    <t>Náhodná vykonaná ťažba (NV)</t>
  </si>
  <si>
    <t>Predpokladaný objem ťažby dreva v m3 na roky 2023-2026</t>
  </si>
  <si>
    <t>Predpokladaný náklad na 1 m3 lesníckych činností pre roky 2023-2026</t>
  </si>
  <si>
    <t>Príloha č. 6</t>
  </si>
  <si>
    <t>ano</t>
  </si>
  <si>
    <t xml:space="preserve">Názov predmetu zákazky: Lesnícke služby v ťažbovom procese na organizačnej zložke OZ Považie na obdobie 2023 - 2026 VC </t>
  </si>
  <si>
    <t>Názov predmetu zákazky: Lesnícke služby v ťažbovom procese na organizačnej zložke OZ Považie na obdobie 2023 - 2026 VC Driemota</t>
  </si>
  <si>
    <t>Názov predmetu zákazky: Lesnícke služby v ťažbovom procese na organizačnej zložke OZ Považie na obdobie 2023 - 2026 VC Ľuborča</t>
  </si>
  <si>
    <t>Názov predmetu zákazky: Lesnícke služby v ťažbovom procese na organizačnej zložke OZ Považie na obdobie 2023 - 2026 VC Vlára</t>
  </si>
  <si>
    <t>Názov predmetu zákazky: Lesnícke služby v ťažbovom procese na organizačnej zložke OZ Považie na obdobie 2023 - 2026 VC Opatová</t>
  </si>
  <si>
    <t>Názov predmetu zákazky: Lesnícke služby v ťažbovom procese na organizačnej zložke OZ Považie na obdobie 2023 - 2026 VC Šišov</t>
  </si>
  <si>
    <t>Názov predmetu zákazky: Lesnícke služby v ťažbovom procese na organizačnej zložke OZ Považie na obdobie 2023 - 2026 VC Stará Hora</t>
  </si>
  <si>
    <t>Názov predmetu zákazky: Lesnícke služby v ťažbovom procese na organizačnej zložke OZ Považie na obdobie 2023 - 2026 VC Machnáč</t>
  </si>
  <si>
    <t>Názov predmetu zákazky: Lesnícke služby v ťažbovom procese na organizačnej zložke OZ Považie na obdobie 2023 - 2026 VC Stankovce</t>
  </si>
  <si>
    <t>Názov predmetu zákazky: Lesnícke služby v ťažbovom procese na organizačnej zložke OZ Považie na obdobie 2023 - 2026 VC Nové Mesto nad Váhom</t>
  </si>
  <si>
    <t>Názov predmetu zákazky: Lesnícke služby v ťažbovom procese na organizačnej zložke OZ Považie na obdobie 2023 - 2026 VC Stará Turá</t>
  </si>
  <si>
    <t>Názov predmetu zákazky: Lesnícke služby v ťažbovom procese na organizačnej zložke OZ Považie na obdobie 2023 - 2026 VC Kočovce</t>
  </si>
  <si>
    <t>Názov predmetu zákazky: Lesnícke služby v ťažbovom procese na organizačnej zložke OZ Považie na obdobie 2023 - 2026 VC Drietoma</t>
  </si>
  <si>
    <t>Názov predmetu zákazky: Lesnícke služby v ťažbovom procese na organizačnej zložke OZ Považie na obdobie 2023 - 2026 VC Slatina</t>
  </si>
  <si>
    <t>Názov predmetu zákazky: Lesnícke služby v ťažbovom procese na organizačnej zložke OZ Považie na obdobie 2023 - 2026 VC Kšinná</t>
  </si>
  <si>
    <t>Názov predmetu zákazky: Lesnícke služby v ťažbovom procese na organizačnej zložke OZ Považie na obdobie 2023 - 2026 VC Kulháň</t>
  </si>
  <si>
    <t>Názov predmetu zákazky: Lesnícke služby v ťažbovom procese na organizačnej zložke OZ Považie na obdobie 2023 - 2026 VC Duchonka</t>
  </si>
  <si>
    <t>Názov predmetu zákazky: Lesnícke služby v ťažbovom procese na organizačnej zložke OZ Považie na obdobie 2023 - 2026 VC Bojná</t>
  </si>
  <si>
    <t>Názov predmetu zákazky: Lesnícke služby v ťažbovom procese na organizačnej zložke OZ Považie na obdobie 2023 - 2026 VC Lehota</t>
  </si>
  <si>
    <t>Názov predmetu zákazky: Lesnícke služby v ťažbovom procese na organizačnej zložke OZ Považie na obdobie 2023 - 2026 VC Dolné Vrchy</t>
  </si>
  <si>
    <t>Názov predmetu zákazky: Lesnícke služby v ťažbovom procese na organizačnej zložke OZ Považie na obdobie 2023 - 2026 VC Strážov</t>
  </si>
  <si>
    <t>Názov predmetu zákazky: Lesnícke služby v ťažbovom procese na organizačnej zložke OZ Považie na obdobie 2023 - 2026 VC Chvojnica - Kľačno</t>
  </si>
  <si>
    <t>Názov predmetu zákazky: Lesnícke služby v ťažbovom procese na organizačnej zložke OZ Považie na obdobie 2023 - 2026 VC Tužina</t>
  </si>
  <si>
    <t>Názov predmetu zákazky: Lesnícke služby v ťažbovom procese na organizačnej zložke OZ Považie na obdobie 2023 - 2026 VC Rígel</t>
  </si>
  <si>
    <t>Názov predmetu zákazky: Lesnícke služby v ťažbovom procese na organizačnej zložke OZ Považie na obdobie 2023 - 2026 VC Viadukt</t>
  </si>
  <si>
    <t>Názov predmetu zákazky: Lesnícke služby v ťažbovom procese na organizačnej zložke OZ Považie na obdobie 2023 - 2026 VC Grič</t>
  </si>
  <si>
    <t>Názov predmetu zákazky: Lesnícke služby v ťažbovom procese na organizačnej zložke OZ Považie na obdobie 2023 - 2026 VC Roveň</t>
  </si>
  <si>
    <t>Názov predmetu zákazky: Lesnícke služby v ťažbovom procese na organizačnej zložke OZ Považie na obdobie 2023 - 2026 VC Vyšehradné</t>
  </si>
  <si>
    <t>Horná Súča Trnávka 822, 91333</t>
  </si>
  <si>
    <t>Dalibor Maršalka</t>
  </si>
  <si>
    <t>SK57 0900 0000 0050 4062 7839</t>
  </si>
  <si>
    <t>SK1121181589</t>
  </si>
  <si>
    <t>dalibormarsal@gmail.com</t>
  </si>
  <si>
    <t>TARATOR s.r.o.</t>
  </si>
  <si>
    <t>Sad SNP 668/8 01001 Žilina</t>
  </si>
  <si>
    <t>Slavomír Kubáň</t>
  </si>
  <si>
    <t>SK42 7500 0000 0040 1813 5147</t>
  </si>
  <si>
    <t>SK2023683530</t>
  </si>
  <si>
    <t>tarator@centrum.sk</t>
  </si>
  <si>
    <t>VH Forest s.r.o.</t>
  </si>
  <si>
    <t>Horná Suča ,Krásny Dub 979, 91333</t>
  </si>
  <si>
    <t>Václav Horňák</t>
  </si>
  <si>
    <t>SK8609000000005049314249</t>
  </si>
  <si>
    <t>SK2023918941</t>
  </si>
  <si>
    <t>hornak.v@gmail.com</t>
  </si>
  <si>
    <t>LES-Chupáč s.r.o.</t>
  </si>
  <si>
    <t>Polníky 762, 913 32 Dolná Súča</t>
  </si>
  <si>
    <t>SK2402000000003194509051</t>
  </si>
  <si>
    <t>SK2023877768</t>
  </si>
  <si>
    <t>Jozef Chupáč</t>
  </si>
  <si>
    <t>LESCHUPAC@centrum.sk</t>
  </si>
  <si>
    <t>Branislav Svatík</t>
  </si>
  <si>
    <t>Selec 166, 913 36 Selec</t>
  </si>
  <si>
    <t>SK11 0200 0000 0025 2523 6154</t>
  </si>
  <si>
    <t>SK1080210681</t>
  </si>
  <si>
    <t>brano1012@azet.sk</t>
  </si>
  <si>
    <t>Erik Blina</t>
  </si>
  <si>
    <t>Zlatníky 322</t>
  </si>
  <si>
    <t>SK29 0900 0000 0051 7857 7475</t>
  </si>
  <si>
    <t>SK11 22 46 98 43</t>
  </si>
  <si>
    <t>11 22 46 98 43</t>
  </si>
  <si>
    <t>eblina97@gmail.com</t>
  </si>
  <si>
    <t>Forestra s.r.o.</t>
  </si>
  <si>
    <t>Lesnícka 79, 914 42, H.Srnie</t>
  </si>
  <si>
    <t>Ing. Bohdan Zvoníček</t>
  </si>
  <si>
    <t>SK1175000000004007477539</t>
  </si>
  <si>
    <t>SK 202 276 8528</t>
  </si>
  <si>
    <t>Ing.Radovan Benčat</t>
  </si>
  <si>
    <t>0911 32 40 42</t>
  </si>
  <si>
    <t>radovan.bencat@forestra.sk</t>
  </si>
  <si>
    <t>Dovina Juraj</t>
  </si>
  <si>
    <t xml:space="preserve">Kálnica 396, 91637 </t>
  </si>
  <si>
    <t>SK 88 0900 0000 0002 7058 0404</t>
  </si>
  <si>
    <t>SK1039294575</t>
  </si>
  <si>
    <t>jurajdovina@azet.sk</t>
  </si>
  <si>
    <t>Jozef Matejík ml.</t>
  </si>
  <si>
    <t>Velčice 432, 913 04 Chocholná- Velčice</t>
  </si>
  <si>
    <t xml:space="preserve">Jozef Matejík  </t>
  </si>
  <si>
    <t>SK23 0900 0000 0051 6235 0938</t>
  </si>
  <si>
    <t>SK1031838951</t>
  </si>
  <si>
    <t>jozefmatejik3@gmail.com</t>
  </si>
  <si>
    <t>LTP-Les s. r. o.</t>
  </si>
  <si>
    <t>Vozolany 170</t>
  </si>
  <si>
    <t>Marián Murčo</t>
  </si>
  <si>
    <t>SK 6702000000004071159551</t>
  </si>
  <si>
    <t>SK 2120569231</t>
  </si>
  <si>
    <t>marianmurco44@gmail.com</t>
  </si>
  <si>
    <t>Marek Paluš</t>
  </si>
  <si>
    <t>Slnečná 339/16, 956 22  Prašice</t>
  </si>
  <si>
    <t>SK67 1100 0000 0026 2383 0480</t>
  </si>
  <si>
    <t>SK1035818663</t>
  </si>
  <si>
    <t>marek.palus74@gmail.com</t>
  </si>
  <si>
    <t>LES &amp; Farma s.r.o.</t>
  </si>
  <si>
    <t>Gápel 47, 972 28  Valaská Belá</t>
  </si>
  <si>
    <t>SK202385430</t>
  </si>
  <si>
    <t>Štefan Juríček</t>
  </si>
  <si>
    <t>jurice.lesovyroba@gmail.com</t>
  </si>
  <si>
    <t>LESPROGRES s.r.o.</t>
  </si>
  <si>
    <t>Námestie SNP 153/35, 972 13  Nitrianske Pravno</t>
  </si>
  <si>
    <t>Ing. Miroslav Cachovan</t>
  </si>
  <si>
    <t>SK71 0200 0000 0042 9067 4553</t>
  </si>
  <si>
    <t>SK2021976803</t>
  </si>
  <si>
    <t>lesprogres.sro@gmail.com</t>
  </si>
  <si>
    <t>Juraj Mak sukromný podnikateľ</t>
  </si>
  <si>
    <t>Malá Čausa 256, 971 01 Prievidza</t>
  </si>
  <si>
    <t xml:space="preserve">Juraj Mak </t>
  </si>
  <si>
    <t>Sk24 1100 0000 0026 2754 1539</t>
  </si>
  <si>
    <t>404 22 739</t>
  </si>
  <si>
    <t>SK1035765643</t>
  </si>
  <si>
    <t>Juraj Mak</t>
  </si>
  <si>
    <t>makjurajst@gmail.com</t>
  </si>
  <si>
    <t>Jarmila Oswaldová</t>
  </si>
  <si>
    <t>Morovno 95, 972 51  Hanldová</t>
  </si>
  <si>
    <t>SK3765000000000094283397</t>
  </si>
  <si>
    <t>SK1084341390</t>
  </si>
  <si>
    <t>jaja.oswaldova@gmail.com</t>
  </si>
  <si>
    <t>Igor Vážan - Poles</t>
  </si>
  <si>
    <t>ul.ČSĽA 148/21, 972 17 Kanianka</t>
  </si>
  <si>
    <t xml:space="preserve">Igor Vážan </t>
  </si>
  <si>
    <t>SK6811000000002624540987</t>
  </si>
  <si>
    <t>SK1030054784</t>
  </si>
  <si>
    <t>Igor Vážan</t>
  </si>
  <si>
    <t>Igorvazan-poles@azet.sk</t>
  </si>
  <si>
    <t>Názov predmetu zákazky: Lesnícke služby v ťažbovom procese na organizačnej zložke OZ Považie na obdobie 2023 - 2026 VC Chalmová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</si>
</sst>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"/>
    <numFmt numFmtId="166" formatCode="#,##0.000"/>
    <numFmt numFmtId="167" formatCode="dd/mm/yyyy"/>
  </numFmts>
  <fonts count="16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  <font>
      <u/>
      <sz val="11"/>
      <color theme="10"/>
      <name val="Times New Roman"/>
      <family val="2"/>
      <charset val="238"/>
    </font>
    <font>
      <sz val="12"/>
      <color rgb="FF0000FF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rgb="FFFFFFFF"/>
      </patternFill>
    </fill>
  </fills>
  <borders count="1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2" fillId="0" borderId="0" xfId="1" applyAlignment="1">
      <alignment wrapText="1"/>
    </xf>
    <xf numFmtId="0" fontId="6" fillId="0" borderId="1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" fillId="0" borderId="7" xfId="0" applyFont="1" applyFill="1" applyBorder="1" applyAlignment="1">
      <alignment horizontal="right"/>
    </xf>
    <xf numFmtId="0" fontId="2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1" applyFill="1"/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0" fontId="12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5" fillId="2" borderId="10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165" fontId="2" fillId="0" borderId="0" xfId="1" applyNumberFormat="1"/>
    <xf numFmtId="0" fontId="8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center" wrapText="1"/>
    </xf>
    <xf numFmtId="0" fontId="5" fillId="3" borderId="10" xfId="1" applyFont="1" applyFill="1" applyBorder="1" applyAlignment="1">
      <alignment horizontal="center" vertical="center" wrapText="1"/>
    </xf>
    <xf numFmtId="164" fontId="6" fillId="3" borderId="12" xfId="1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164" fontId="6" fillId="4" borderId="14" xfId="1" applyNumberFormat="1" applyFont="1" applyFill="1" applyBorder="1" applyAlignment="1">
      <alignment vertical="center"/>
    </xf>
    <xf numFmtId="166" fontId="6" fillId="4" borderId="5" xfId="1" applyNumberFormat="1" applyFont="1" applyFill="1" applyBorder="1" applyAlignment="1">
      <alignment vertical="center"/>
    </xf>
    <xf numFmtId="166" fontId="10" fillId="4" borderId="5" xfId="0" applyNumberFormat="1" applyFont="1" applyFill="1" applyBorder="1" applyAlignment="1">
      <alignment horizontal="right" vertical="center" wrapText="1"/>
    </xf>
    <xf numFmtId="4" fontId="1" fillId="4" borderId="8" xfId="0" applyNumberFormat="1" applyFont="1" applyFill="1" applyBorder="1" applyAlignment="1">
      <alignment horizontal="right" wrapText="1"/>
    </xf>
    <xf numFmtId="4" fontId="1" fillId="4" borderId="8" xfId="0" applyNumberFormat="1" applyFont="1" applyFill="1" applyBorder="1" applyAlignment="1">
      <alignment horizontal="right"/>
    </xf>
    <xf numFmtId="4" fontId="1" fillId="4" borderId="13" xfId="0" applyNumberFormat="1" applyFont="1" applyFill="1" applyBorder="1" applyAlignment="1">
      <alignment horizontal="right"/>
    </xf>
    <xf numFmtId="4" fontId="1" fillId="4" borderId="9" xfId="0" applyNumberFormat="1" applyFont="1" applyFill="1" applyBorder="1" applyAlignment="1">
      <alignment horizontal="right"/>
    </xf>
    <xf numFmtId="0" fontId="4" fillId="0" borderId="0" xfId="1" applyFont="1" applyAlignment="1">
      <alignment horizontal="right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6" fillId="0" borderId="5" xfId="1" applyNumberFormat="1" applyFont="1" applyBorder="1" applyAlignment="1">
      <alignment vertical="center"/>
    </xf>
    <xf numFmtId="4" fontId="6" fillId="0" borderId="5" xfId="1" applyNumberFormat="1" applyFont="1" applyBorder="1" applyAlignment="1">
      <alignment horizontal="center" vertical="center"/>
    </xf>
    <xf numFmtId="3" fontId="6" fillId="0" borderId="5" xfId="1" applyNumberFormat="1" applyFont="1" applyBorder="1" applyAlignment="1">
      <alignment vertical="center"/>
    </xf>
    <xf numFmtId="164" fontId="6" fillId="5" borderId="12" xfId="1" applyNumberFormat="1" applyFont="1" applyFill="1" applyBorder="1" applyAlignment="1" applyProtection="1">
      <alignment horizontal="center" vertical="center"/>
    </xf>
    <xf numFmtId="14" fontId="6" fillId="3" borderId="5" xfId="1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0" fontId="14" fillId="3" borderId="5" xfId="2" applyFill="1" applyBorder="1" applyAlignment="1" applyProtection="1">
      <alignment horizontal="center"/>
    </xf>
    <xf numFmtId="0" fontId="5" fillId="2" borderId="0" xfId="1" applyFont="1" applyFill="1" applyAlignment="1">
      <alignment horizontal="left"/>
    </xf>
    <xf numFmtId="0" fontId="5" fillId="0" borderId="1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3" borderId="2" xfId="0" applyFont="1" applyFill="1" applyBorder="1" applyAlignment="1" applyProtection="1">
      <alignment horizontal="center" wrapText="1"/>
      <protection locked="0"/>
    </xf>
    <xf numFmtId="0" fontId="6" fillId="3" borderId="11" xfId="0" applyFont="1" applyFill="1" applyBorder="1" applyAlignment="1" applyProtection="1">
      <alignment horizontal="center" wrapText="1"/>
      <protection locked="0"/>
    </xf>
    <xf numFmtId="0" fontId="6" fillId="3" borderId="3" xfId="0" applyFont="1" applyFill="1" applyBorder="1" applyAlignment="1" applyProtection="1">
      <alignment horizontal="center" wrapText="1"/>
      <protection locked="0"/>
    </xf>
    <xf numFmtId="0" fontId="6" fillId="3" borderId="5" xfId="0" applyFont="1" applyFill="1" applyBorder="1" applyAlignment="1" applyProtection="1">
      <alignment horizontal="center" wrapText="1"/>
      <protection locked="0"/>
    </xf>
    <xf numFmtId="0" fontId="6" fillId="3" borderId="12" xfId="0" applyFont="1" applyFill="1" applyBorder="1" applyAlignment="1" applyProtection="1">
      <alignment horizontal="center" wrapText="1"/>
      <protection locked="0"/>
    </xf>
    <xf numFmtId="0" fontId="6" fillId="3" borderId="6" xfId="0" applyFont="1" applyFill="1" applyBorder="1" applyAlignment="1" applyProtection="1">
      <alignment horizontal="center" wrapText="1"/>
      <protection locked="0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3" borderId="12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14" fillId="3" borderId="12" xfId="2" applyFill="1" applyBorder="1" applyAlignment="1" applyProtection="1">
      <alignment horizontal="center"/>
    </xf>
    <xf numFmtId="0" fontId="14" fillId="3" borderId="16" xfId="2" applyFill="1" applyBorder="1" applyAlignment="1" applyProtection="1">
      <alignment horizontal="center"/>
    </xf>
    <xf numFmtId="0" fontId="14" fillId="3" borderId="14" xfId="2" applyFill="1" applyBorder="1" applyAlignment="1" applyProtection="1">
      <alignment horizontal="center"/>
    </xf>
    <xf numFmtId="3" fontId="6" fillId="3" borderId="5" xfId="1" applyNumberFormat="1" applyFont="1" applyFill="1" applyBorder="1" applyAlignment="1">
      <alignment horizontal="center"/>
    </xf>
    <xf numFmtId="14" fontId="6" fillId="3" borderId="12" xfId="1" applyNumberFormat="1" applyFont="1" applyFill="1" applyBorder="1" applyAlignment="1">
      <alignment horizontal="center"/>
    </xf>
    <xf numFmtId="14" fontId="6" fillId="3" borderId="16" xfId="1" applyNumberFormat="1" applyFont="1" applyFill="1" applyBorder="1" applyAlignment="1">
      <alignment horizontal="center"/>
    </xf>
    <xf numFmtId="14" fontId="6" fillId="3" borderId="14" xfId="1" applyNumberFormat="1" applyFont="1" applyFill="1" applyBorder="1" applyAlignment="1">
      <alignment horizontal="center"/>
    </xf>
    <xf numFmtId="3" fontId="6" fillId="3" borderId="12" xfId="1" applyNumberFormat="1" applyFont="1" applyFill="1" applyBorder="1" applyAlignment="1">
      <alignment horizontal="center"/>
    </xf>
    <xf numFmtId="3" fontId="6" fillId="3" borderId="16" xfId="1" applyNumberFormat="1" applyFont="1" applyFill="1" applyBorder="1" applyAlignment="1">
      <alignment horizontal="center"/>
    </xf>
    <xf numFmtId="3" fontId="6" fillId="3" borderId="14" xfId="1" applyNumberFormat="1" applyFont="1" applyFill="1" applyBorder="1" applyAlignment="1">
      <alignment horizontal="center"/>
    </xf>
    <xf numFmtId="0" fontId="6" fillId="3" borderId="17" xfId="0" applyFont="1" applyFill="1" applyBorder="1" applyAlignment="1" applyProtection="1">
      <alignment horizontal="center" wrapText="1"/>
      <protection locked="0"/>
    </xf>
    <xf numFmtId="0" fontId="6" fillId="3" borderId="18" xfId="0" applyFont="1" applyFill="1" applyBorder="1" applyAlignment="1" applyProtection="1">
      <alignment horizontal="center" wrapText="1"/>
      <protection locked="0"/>
    </xf>
    <xf numFmtId="0" fontId="5" fillId="3" borderId="2" xfId="0" applyFont="1" applyFill="1" applyBorder="1" applyAlignment="1" applyProtection="1">
      <alignment horizontal="center" wrapText="1"/>
      <protection locked="0"/>
    </xf>
    <xf numFmtId="0" fontId="6" fillId="5" borderId="5" xfId="1" applyFont="1" applyFill="1" applyBorder="1" applyAlignment="1" applyProtection="1">
      <alignment horizontal="center"/>
    </xf>
    <xf numFmtId="167" fontId="6" fillId="5" borderId="5" xfId="1" applyNumberFormat="1" applyFont="1" applyFill="1" applyBorder="1" applyAlignment="1" applyProtection="1">
      <alignment horizontal="center"/>
    </xf>
    <xf numFmtId="0" fontId="15" fillId="5" borderId="5" xfId="1" applyFont="1" applyFill="1" applyBorder="1" applyAlignment="1" applyProtection="1">
      <alignment horizontal="center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3" name="BlokTextu 2"/>
        <xdr:cNvSpPr txBox="1"/>
      </xdr:nvSpPr>
      <xdr:spPr>
        <a:xfrm>
          <a:off x="628650" y="8610600"/>
          <a:ext cx="5943600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libormarsal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radovan.bencat@forestra.sk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radovan.bencat@forestra.sk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jurajdovina@azet.sk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radovan.bencat@forestra.sk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radovan.bencat@forestra.sk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marianmurco44@gmail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marek.palus74@gmail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marianmurco44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rator@centrum.sk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mailto:radovan.bencat@forestra.sk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mailto:radovan.bencat@forestra.sk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mailto:radovan.bencat@forestra.sk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mailto:jurice.lesovyroba@gmail.com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mailto:lesprogres.sro@gmail.com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mailto:lesprogres.sro@gmail.com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mailto:lesprogres.sro@gmail.com" TargetMode="Externa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7.xml"/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mailto:makjurajst@gmail.com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9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mailto:jaja.oswaldov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hornak.v@gmail.com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0.xml"/><Relationship Id="rId2" Type="http://schemas.openxmlformats.org/officeDocument/2006/relationships/printerSettings" Target="../printerSettings/printerSettings30.bin"/><Relationship Id="rId1" Type="http://schemas.openxmlformats.org/officeDocument/2006/relationships/hyperlink" Target="mailto:Igorvazan-poles@azet.sk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LESCHUPAC@centrum.sk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rano1012@azet.sk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blina97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eblina97@gmail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brano1012@azet.s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view="pageBreakPreview" zoomScale="70" zoomScaleNormal="100" zoomScaleSheetLayoutView="70" workbookViewId="0">
      <selection activeCell="H16" sqref="H16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9.14062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9.140625" style="6"/>
    <col min="262" max="262" width="8.85546875" style="6" customWidth="1"/>
    <col min="263" max="263" width="11.140625" style="6" customWidth="1"/>
    <col min="264" max="264" width="10.7109375" style="6" customWidth="1"/>
    <col min="265" max="512" width="9.14062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9.140625" style="6"/>
    <col min="518" max="518" width="8.85546875" style="6" customWidth="1"/>
    <col min="519" max="519" width="11.140625" style="6" customWidth="1"/>
    <col min="520" max="520" width="10.7109375" style="6" customWidth="1"/>
    <col min="521" max="768" width="9.14062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9.140625" style="6"/>
    <col min="774" max="774" width="8.85546875" style="6" customWidth="1"/>
    <col min="775" max="775" width="11.140625" style="6" customWidth="1"/>
    <col min="776" max="776" width="10.7109375" style="6" customWidth="1"/>
    <col min="777" max="1024" width="9.14062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9.14062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9.14062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9.14062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9.14062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9.14062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9.14062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9.14062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9.14062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9.14062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9.14062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9.14062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9.14062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9.14062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9.14062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9.14062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9.14062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9.14062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9.14062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9.14062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9.14062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9.14062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9.14062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9.14062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9.14062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9.14062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9.14062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9.14062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9.14062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9.14062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9.14062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9.14062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9.14062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9.14062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9.14062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9.14062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9.14062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9.14062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9.14062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9.14062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9.14062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9.14062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9.14062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9.14062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9.14062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9.14062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9.14062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9.14062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9.14062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9.14062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9.14062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9.14062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9.14062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9.14062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9.14062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9.14062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9.14062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9.14062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9.14062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9.14062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9.14062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9.14062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9.14062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9.14062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9.14062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9.14062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9.14062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9.14062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9.14062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9.14062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9.14062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9.14062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9.14062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9.14062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9.14062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9.14062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9.14062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9.14062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9.14062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9.14062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9.14062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9.14062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9.14062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9.14062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9.14062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9.14062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9.14062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9.14062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9.14062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9.14062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9.14062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9.14062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9.14062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9.14062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9.14062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9.14062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9.14062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9.14062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9.14062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9.14062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9.14062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9.14062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9.14062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9.14062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9.14062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9.14062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9.14062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9.14062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9.14062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9.14062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9.14062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9.14062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9.14062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9.14062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9.14062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9.14062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9.14062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9.14062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9.14062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9.14062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9.14062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39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0">
        <v>6136</v>
      </c>
      <c r="D8" s="51">
        <v>44.064</v>
      </c>
      <c r="E8" s="34">
        <v>42.95</v>
      </c>
      <c r="F8" s="35" t="s">
        <v>30</v>
      </c>
      <c r="G8" s="36">
        <f t="shared" ref="G8:G11" si="0">IFERROR( ROUND(E8/D8,3)," ")</f>
        <v>0.97499999999999998</v>
      </c>
      <c r="H8" s="37">
        <f>C8*E8</f>
        <v>263541.2</v>
      </c>
      <c r="K8" s="30"/>
    </row>
    <row r="9" spans="1:11" ht="28.5" customHeight="1" x14ac:dyDescent="0.2">
      <c r="A9" s="16">
        <v>2</v>
      </c>
      <c r="B9" s="17" t="s">
        <v>26</v>
      </c>
      <c r="C9" s="50">
        <v>11362</v>
      </c>
      <c r="D9" s="51">
        <v>33.082000000000001</v>
      </c>
      <c r="E9" s="34">
        <v>32.39</v>
      </c>
      <c r="F9" s="35" t="s">
        <v>31</v>
      </c>
      <c r="G9" s="36">
        <f t="shared" si="0"/>
        <v>0.97899999999999998</v>
      </c>
      <c r="H9" s="37">
        <f t="shared" ref="H9:H11" si="1">C9*E9</f>
        <v>368015.18</v>
      </c>
    </row>
    <row r="10" spans="1:11" ht="28.5" customHeight="1" x14ac:dyDescent="0.2">
      <c r="A10" s="16">
        <v>3</v>
      </c>
      <c r="B10" s="17" t="s">
        <v>24</v>
      </c>
      <c r="C10" s="50">
        <v>7040.8</v>
      </c>
      <c r="D10" s="51">
        <v>20.518999999999998</v>
      </c>
      <c r="E10" s="34">
        <v>19.89</v>
      </c>
      <c r="F10" s="35" t="s">
        <v>32</v>
      </c>
      <c r="G10" s="36">
        <f t="shared" si="0"/>
        <v>0.96899999999999997</v>
      </c>
      <c r="H10" s="37">
        <f t="shared" si="1"/>
        <v>140041.51200000002</v>
      </c>
    </row>
    <row r="11" spans="1:11" ht="28.5" customHeight="1" x14ac:dyDescent="0.2">
      <c r="A11" s="16">
        <v>4</v>
      </c>
      <c r="B11" s="17" t="s">
        <v>34</v>
      </c>
      <c r="C11" s="50">
        <v>1560</v>
      </c>
      <c r="D11" s="51">
        <v>20.450999999999997</v>
      </c>
      <c r="E11" s="34">
        <v>19.89</v>
      </c>
      <c r="F11" s="35" t="s">
        <v>33</v>
      </c>
      <c r="G11" s="36">
        <f t="shared" si="0"/>
        <v>0.97299999999999998</v>
      </c>
      <c r="H11" s="37">
        <f t="shared" si="1"/>
        <v>31028.400000000001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802626.29200000002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20"/>
      <c r="B14" s="21"/>
      <c r="C14" s="21"/>
      <c r="D14" s="21"/>
      <c r="E14" s="21"/>
      <c r="F14" s="31"/>
      <c r="G14" s="21"/>
      <c r="H14" s="21"/>
      <c r="I14" s="19"/>
    </row>
    <row r="15" spans="1:11" ht="20.25" customHeight="1" thickTop="1" x14ac:dyDescent="0.25">
      <c r="B15" s="12" t="s">
        <v>2</v>
      </c>
      <c r="C15" s="65" t="s">
        <v>68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22" t="s">
        <v>0</v>
      </c>
      <c r="E17" s="22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22" t="s">
        <v>4</v>
      </c>
      <c r="E18" s="22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802626.29200000002</v>
      </c>
      <c r="E19" s="40">
        <f>IF(OR(C16="áno",C16="ano"),D19*0.2,0)</f>
        <v>160525.25840000002</v>
      </c>
      <c r="F19" s="41"/>
      <c r="G19" s="42">
        <f>D19+E19</f>
        <v>963151.55040000007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68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67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68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69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48229148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70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1121181589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68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917568951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71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44839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A4:H4"/>
    <mergeCell ref="F7:G7"/>
    <mergeCell ref="A12:G12"/>
    <mergeCell ref="C21:H21"/>
    <mergeCell ref="C22:H22"/>
    <mergeCell ref="A13:H13"/>
    <mergeCell ref="C15:G15"/>
    <mergeCell ref="C16:G16"/>
    <mergeCell ref="C17:C18"/>
    <mergeCell ref="B17:B18"/>
    <mergeCell ref="C31:H31"/>
    <mergeCell ref="C32:H32"/>
    <mergeCell ref="C23:H23"/>
    <mergeCell ref="C24:H24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0866141732283472" right="0.31496062992125984" top="0.74803149606299213" bottom="0.74803149606299213" header="0.31496062992125984" footer="0.31496062992125984"/>
  <pageSetup paperSize="9" scale="65" fitToHeight="0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20" sqref="H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48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6630</v>
      </c>
      <c r="D8" s="51">
        <v>44.080999999999996</v>
      </c>
      <c r="E8" s="34">
        <v>44.08</v>
      </c>
      <c r="F8" s="35" t="s">
        <v>30</v>
      </c>
      <c r="G8" s="36">
        <f t="shared" ref="G8:G11" si="0">IFERROR( ROUND(E8/D8,3)," ")</f>
        <v>1</v>
      </c>
      <c r="H8" s="37">
        <f>C8*E8</f>
        <v>292250.39999999997</v>
      </c>
      <c r="K8" s="30"/>
    </row>
    <row r="9" spans="1:11" ht="28.5" customHeight="1" x14ac:dyDescent="0.2">
      <c r="A9" s="16">
        <v>2</v>
      </c>
      <c r="B9" s="17" t="s">
        <v>26</v>
      </c>
      <c r="C9" s="52">
        <v>22620</v>
      </c>
      <c r="D9" s="51">
        <v>33.201000000000001</v>
      </c>
      <c r="E9" s="34">
        <v>33.200000000000003</v>
      </c>
      <c r="F9" s="35" t="s">
        <v>31</v>
      </c>
      <c r="G9" s="36">
        <f t="shared" si="0"/>
        <v>1</v>
      </c>
      <c r="H9" s="37">
        <f t="shared" ref="H9:H11" si="1">C9*E9</f>
        <v>750984.00000000012</v>
      </c>
    </row>
    <row r="10" spans="1:11" ht="28.5" customHeight="1" x14ac:dyDescent="0.2">
      <c r="A10" s="16">
        <v>3</v>
      </c>
      <c r="B10" s="17" t="s">
        <v>24</v>
      </c>
      <c r="C10" s="52">
        <v>94250</v>
      </c>
      <c r="D10" s="51">
        <v>22.61</v>
      </c>
      <c r="E10" s="34">
        <v>22.55</v>
      </c>
      <c r="F10" s="35" t="s">
        <v>32</v>
      </c>
      <c r="G10" s="36">
        <f t="shared" si="0"/>
        <v>0.997</v>
      </c>
      <c r="H10" s="37">
        <f t="shared" si="1"/>
        <v>2125337.5</v>
      </c>
    </row>
    <row r="11" spans="1:11" ht="28.5" customHeight="1" x14ac:dyDescent="0.2">
      <c r="A11" s="16">
        <v>4</v>
      </c>
      <c r="B11" s="17" t="s">
        <v>34</v>
      </c>
      <c r="C11" s="52">
        <v>6500</v>
      </c>
      <c r="D11" s="51">
        <v>25.177</v>
      </c>
      <c r="E11" s="34">
        <v>25.18</v>
      </c>
      <c r="F11" s="35" t="s">
        <v>33</v>
      </c>
      <c r="G11" s="36">
        <f t="shared" si="0"/>
        <v>1</v>
      </c>
      <c r="H11" s="37">
        <f t="shared" si="1"/>
        <v>163670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3332241.9000000004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3332241.9000000004</v>
      </c>
      <c r="E19" s="40">
        <f>IF(OR(C16="áno",C16="ano"),D19*0.2,0)</f>
        <v>666448.38000000012</v>
      </c>
      <c r="F19" s="41"/>
      <c r="G19" s="42">
        <f>D19+E19</f>
        <v>3998690.2800000003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19" sqref="H19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49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1170</v>
      </c>
      <c r="D8" s="51">
        <v>44.948</v>
      </c>
      <c r="E8" s="34">
        <v>44.95</v>
      </c>
      <c r="F8" s="35" t="s">
        <v>30</v>
      </c>
      <c r="G8" s="36">
        <f t="shared" ref="G8:G11" si="0">IFERROR( ROUND(E8/D8,3)," ")</f>
        <v>1</v>
      </c>
      <c r="H8" s="37">
        <f>C8*E8</f>
        <v>52591.5</v>
      </c>
      <c r="K8" s="30"/>
    </row>
    <row r="9" spans="1:11" ht="28.5" customHeight="1" x14ac:dyDescent="0.2">
      <c r="A9" s="16">
        <v>2</v>
      </c>
      <c r="B9" s="17" t="s">
        <v>26</v>
      </c>
      <c r="C9" s="52">
        <v>8320</v>
      </c>
      <c r="D9" s="51">
        <v>38.912999999999997</v>
      </c>
      <c r="E9" s="34">
        <v>38.909999999999997</v>
      </c>
      <c r="F9" s="35" t="s">
        <v>31</v>
      </c>
      <c r="G9" s="36">
        <f t="shared" si="0"/>
        <v>1</v>
      </c>
      <c r="H9" s="37">
        <f t="shared" ref="H9:H11" si="1">C9*E9</f>
        <v>323731.19999999995</v>
      </c>
    </row>
    <row r="10" spans="1:11" ht="28.5" customHeight="1" x14ac:dyDescent="0.2">
      <c r="A10" s="16">
        <v>3</v>
      </c>
      <c r="B10" s="17" t="s">
        <v>24</v>
      </c>
      <c r="C10" s="52">
        <v>3900</v>
      </c>
      <c r="D10" s="51">
        <v>26.163</v>
      </c>
      <c r="E10" s="34">
        <v>26</v>
      </c>
      <c r="F10" s="35" t="s">
        <v>32</v>
      </c>
      <c r="G10" s="36">
        <f t="shared" si="0"/>
        <v>0.99399999999999999</v>
      </c>
      <c r="H10" s="37">
        <f t="shared" si="1"/>
        <v>101400</v>
      </c>
    </row>
    <row r="11" spans="1:11" ht="28.5" customHeight="1" x14ac:dyDescent="0.2">
      <c r="A11" s="16">
        <v>4</v>
      </c>
      <c r="B11" s="17" t="s">
        <v>34</v>
      </c>
      <c r="C11" s="52">
        <v>3900</v>
      </c>
      <c r="D11" s="51">
        <v>32.911999999999999</v>
      </c>
      <c r="E11" s="34">
        <v>32.909999999999997</v>
      </c>
      <c r="F11" s="35" t="s">
        <v>33</v>
      </c>
      <c r="G11" s="36">
        <f t="shared" si="0"/>
        <v>1</v>
      </c>
      <c r="H11" s="37">
        <f t="shared" si="1"/>
        <v>128348.99999999999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606071.69999999995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606071.69999999995</v>
      </c>
      <c r="E19" s="40">
        <f>IF(OR(C16="áno",C16="ano"),D19*0.2,0)</f>
        <v>121214.34</v>
      </c>
      <c r="F19" s="41"/>
      <c r="G19" s="42">
        <f>D19+E19</f>
        <v>727286.03999999992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7" sqref="C27:H27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50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7930</v>
      </c>
      <c r="D8" s="51">
        <v>37.501999999999995</v>
      </c>
      <c r="E8" s="34">
        <v>37.5</v>
      </c>
      <c r="F8" s="35" t="s">
        <v>30</v>
      </c>
      <c r="G8" s="36">
        <f t="shared" ref="G8:G11" si="0">IFERROR( ROUND(E8/D8,3)," ")</f>
        <v>1</v>
      </c>
      <c r="H8" s="37">
        <f>C8*E8</f>
        <v>297375</v>
      </c>
      <c r="K8" s="30"/>
    </row>
    <row r="9" spans="1:11" ht="28.5" customHeight="1" x14ac:dyDescent="0.2">
      <c r="A9" s="16">
        <v>2</v>
      </c>
      <c r="B9" s="17" t="s">
        <v>26</v>
      </c>
      <c r="C9" s="52">
        <v>24960</v>
      </c>
      <c r="D9" s="51">
        <v>34.526999999999994</v>
      </c>
      <c r="E9" s="34">
        <v>34.53</v>
      </c>
      <c r="F9" s="35" t="s">
        <v>31</v>
      </c>
      <c r="G9" s="36">
        <f t="shared" si="0"/>
        <v>1</v>
      </c>
      <c r="H9" s="37">
        <f t="shared" ref="H9:H11" si="1">C9*E9</f>
        <v>861868.8</v>
      </c>
    </row>
    <row r="10" spans="1:11" ht="28.5" customHeight="1" x14ac:dyDescent="0.2">
      <c r="A10" s="16">
        <v>3</v>
      </c>
      <c r="B10" s="17" t="s">
        <v>24</v>
      </c>
      <c r="C10" s="52">
        <v>33280</v>
      </c>
      <c r="D10" s="51">
        <v>19.260999999999999</v>
      </c>
      <c r="E10" s="34">
        <v>19.2</v>
      </c>
      <c r="F10" s="35" t="s">
        <v>32</v>
      </c>
      <c r="G10" s="36">
        <f t="shared" si="0"/>
        <v>0.997</v>
      </c>
      <c r="H10" s="37">
        <f t="shared" si="1"/>
        <v>638976</v>
      </c>
    </row>
    <row r="11" spans="1:11" ht="28.5" customHeight="1" x14ac:dyDescent="0.2">
      <c r="A11" s="16">
        <v>4</v>
      </c>
      <c r="B11" s="17" t="s">
        <v>34</v>
      </c>
      <c r="C11" s="52">
        <v>5200</v>
      </c>
      <c r="D11" s="51">
        <v>28.254000000000001</v>
      </c>
      <c r="E11" s="34">
        <v>28.15</v>
      </c>
      <c r="F11" s="35" t="s">
        <v>33</v>
      </c>
      <c r="G11" s="36">
        <f t="shared" si="0"/>
        <v>0.996</v>
      </c>
      <c r="H11" s="37">
        <f t="shared" si="1"/>
        <v>146380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1944599.8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109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1944599.8</v>
      </c>
      <c r="E19" s="40">
        <f>IF(OR(C16="áno",C16="ano"),D19*0.2,0)</f>
        <v>388919.96</v>
      </c>
      <c r="F19" s="41"/>
      <c r="G19" s="42">
        <f>D19+E19</f>
        <v>2333519.7600000002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109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110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109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111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34553479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112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1039294575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109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903706988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113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44841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51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2990</v>
      </c>
      <c r="D8" s="51">
        <v>42.720999999999997</v>
      </c>
      <c r="E8" s="34">
        <v>42.25</v>
      </c>
      <c r="F8" s="35" t="s">
        <v>30</v>
      </c>
      <c r="G8" s="36">
        <f t="shared" ref="G8:G11" si="0">IFERROR( ROUND(E8/D8,3)," ")</f>
        <v>0.98899999999999999</v>
      </c>
      <c r="H8" s="37">
        <f>C8*E8</f>
        <v>126327.5</v>
      </c>
      <c r="K8" s="30"/>
    </row>
    <row r="9" spans="1:11" ht="28.5" customHeight="1" x14ac:dyDescent="0.2">
      <c r="A9" s="16">
        <v>2</v>
      </c>
      <c r="B9" s="17" t="s">
        <v>26</v>
      </c>
      <c r="C9" s="52">
        <v>9880</v>
      </c>
      <c r="D9" s="51">
        <v>35.445</v>
      </c>
      <c r="E9" s="34">
        <v>35</v>
      </c>
      <c r="F9" s="35" t="s">
        <v>31</v>
      </c>
      <c r="G9" s="36">
        <f t="shared" si="0"/>
        <v>0.98699999999999999</v>
      </c>
      <c r="H9" s="37">
        <f t="shared" ref="H9:H11" si="1">C9*E9</f>
        <v>345800</v>
      </c>
    </row>
    <row r="10" spans="1:11" ht="28.5" customHeight="1" x14ac:dyDescent="0.2">
      <c r="A10" s="16">
        <v>3</v>
      </c>
      <c r="B10" s="17" t="s">
        <v>24</v>
      </c>
      <c r="C10" s="52">
        <v>65000</v>
      </c>
      <c r="D10" s="51">
        <v>22.439999999999998</v>
      </c>
      <c r="E10" s="34">
        <v>22.2</v>
      </c>
      <c r="F10" s="35" t="s">
        <v>32</v>
      </c>
      <c r="G10" s="36">
        <f t="shared" si="0"/>
        <v>0.98899999999999999</v>
      </c>
      <c r="H10" s="37">
        <f t="shared" si="1"/>
        <v>1443000</v>
      </c>
    </row>
    <row r="11" spans="1:11" ht="28.5" customHeight="1" x14ac:dyDescent="0.2">
      <c r="A11" s="16">
        <v>4</v>
      </c>
      <c r="B11" s="17" t="s">
        <v>34</v>
      </c>
      <c r="C11" s="52">
        <v>5200</v>
      </c>
      <c r="D11" s="51">
        <v>24.497</v>
      </c>
      <c r="E11" s="34">
        <v>24.22</v>
      </c>
      <c r="F11" s="35" t="s">
        <v>33</v>
      </c>
      <c r="G11" s="36">
        <f t="shared" si="0"/>
        <v>0.98899999999999999</v>
      </c>
      <c r="H11" s="37">
        <f t="shared" si="1"/>
        <v>125944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2041071.5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114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2041071.5</v>
      </c>
      <c r="E19" s="40">
        <f>IF(OR(C16="áno",C16="ano"),D19*0.2,0)</f>
        <v>408214.30000000005</v>
      </c>
      <c r="F19" s="41"/>
      <c r="G19" s="42">
        <f>D19+E19</f>
        <v>2449285.7999999998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114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115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116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117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33187932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118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1031838951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116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421903225704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5" t="s">
        <v>119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44845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pageMargins left="0.7" right="0.7" top="0.75" bottom="0.75" header="0.3" footer="0.3"/>
  <pageSetup scale="6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topLeftCell="A4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52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5590</v>
      </c>
      <c r="D8" s="51">
        <v>47.868722643699684</v>
      </c>
      <c r="E8" s="34">
        <v>49</v>
      </c>
      <c r="F8" s="35" t="s">
        <v>30</v>
      </c>
      <c r="G8" s="36">
        <f t="shared" ref="G8:G11" si="0">IFERROR( ROUND(E8/D8,3)," ")</f>
        <v>1.024</v>
      </c>
      <c r="H8" s="37">
        <f>C8*E8</f>
        <v>273910</v>
      </c>
      <c r="K8" s="30"/>
    </row>
    <row r="9" spans="1:11" ht="28.5" customHeight="1" x14ac:dyDescent="0.2">
      <c r="A9" s="16">
        <v>2</v>
      </c>
      <c r="B9" s="17" t="s">
        <v>26</v>
      </c>
      <c r="C9" s="52">
        <v>27950</v>
      </c>
      <c r="D9" s="51">
        <v>35.980874340652441</v>
      </c>
      <c r="E9" s="34">
        <v>35.979999999999997</v>
      </c>
      <c r="F9" s="35" t="s">
        <v>31</v>
      </c>
      <c r="G9" s="36">
        <f t="shared" si="0"/>
        <v>1</v>
      </c>
      <c r="H9" s="37">
        <f t="shared" ref="H9:H11" si="1">C9*E9</f>
        <v>1005640.9999999999</v>
      </c>
    </row>
    <row r="10" spans="1:11" ht="28.5" customHeight="1" x14ac:dyDescent="0.2">
      <c r="A10" s="16">
        <v>3</v>
      </c>
      <c r="B10" s="17" t="s">
        <v>24</v>
      </c>
      <c r="C10" s="52">
        <v>22230</v>
      </c>
      <c r="D10" s="51">
        <v>23.469123302866063</v>
      </c>
      <c r="E10" s="34">
        <v>23.2</v>
      </c>
      <c r="F10" s="35" t="s">
        <v>32</v>
      </c>
      <c r="G10" s="36">
        <f t="shared" si="0"/>
        <v>0.98899999999999999</v>
      </c>
      <c r="H10" s="37">
        <f t="shared" si="1"/>
        <v>515736</v>
      </c>
    </row>
    <row r="11" spans="1:11" ht="28.5" customHeight="1" x14ac:dyDescent="0.2">
      <c r="A11" s="16">
        <v>4</v>
      </c>
      <c r="B11" s="17" t="s">
        <v>34</v>
      </c>
      <c r="C11" s="52">
        <v>2210</v>
      </c>
      <c r="D11" s="51">
        <v>18.842289175609672</v>
      </c>
      <c r="E11" s="34">
        <v>18.649999999999999</v>
      </c>
      <c r="F11" s="35" t="s">
        <v>33</v>
      </c>
      <c r="G11" s="36">
        <f t="shared" si="0"/>
        <v>0.99</v>
      </c>
      <c r="H11" s="37">
        <f t="shared" si="1"/>
        <v>41216.5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1836503.5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1836503.5</v>
      </c>
      <c r="E19" s="40">
        <f>IF(OR(C16="áno",C16="ano"),D19*0.2,0)</f>
        <v>367300.7</v>
      </c>
      <c r="F19" s="41"/>
      <c r="G19" s="42">
        <f>D19+E19</f>
        <v>2203804.2000000002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37" sqref="H37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53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9490</v>
      </c>
      <c r="D8" s="51">
        <v>47.868722643699684</v>
      </c>
      <c r="E8" s="34">
        <v>49</v>
      </c>
      <c r="F8" s="35" t="s">
        <v>30</v>
      </c>
      <c r="G8" s="36">
        <f t="shared" ref="G8:G11" si="0">IFERROR( ROUND(E8/D8,3)," ")</f>
        <v>1.024</v>
      </c>
      <c r="H8" s="37">
        <f>C8*E8</f>
        <v>465010</v>
      </c>
      <c r="K8" s="30"/>
    </row>
    <row r="9" spans="1:11" ht="28.5" customHeight="1" x14ac:dyDescent="0.2">
      <c r="A9" s="16">
        <v>2</v>
      </c>
      <c r="B9" s="17" t="s">
        <v>26</v>
      </c>
      <c r="C9" s="52">
        <v>14820</v>
      </c>
      <c r="D9" s="51">
        <v>35.980874340652441</v>
      </c>
      <c r="E9" s="34">
        <v>35.979999999999997</v>
      </c>
      <c r="F9" s="35" t="s">
        <v>31</v>
      </c>
      <c r="G9" s="36">
        <f t="shared" si="0"/>
        <v>1</v>
      </c>
      <c r="H9" s="37">
        <f t="shared" ref="H9:H11" si="1">C9*E9</f>
        <v>533223.6</v>
      </c>
    </row>
    <row r="10" spans="1:11" ht="28.5" customHeight="1" x14ac:dyDescent="0.2">
      <c r="A10" s="16">
        <v>3</v>
      </c>
      <c r="B10" s="17" t="s">
        <v>24</v>
      </c>
      <c r="C10" s="52">
        <v>21060</v>
      </c>
      <c r="D10" s="51">
        <v>23.469123302866063</v>
      </c>
      <c r="E10" s="34">
        <v>23.2</v>
      </c>
      <c r="F10" s="35" t="s">
        <v>32</v>
      </c>
      <c r="G10" s="36">
        <f t="shared" si="0"/>
        <v>0.98899999999999999</v>
      </c>
      <c r="H10" s="37">
        <f t="shared" si="1"/>
        <v>488592</v>
      </c>
    </row>
    <row r="11" spans="1:11" ht="28.5" customHeight="1" x14ac:dyDescent="0.2">
      <c r="A11" s="16">
        <v>4</v>
      </c>
      <c r="B11" s="17" t="s">
        <v>34</v>
      </c>
      <c r="C11" s="52">
        <v>5720</v>
      </c>
      <c r="D11" s="51">
        <v>18.842289175609672</v>
      </c>
      <c r="E11" s="34">
        <v>18.79</v>
      </c>
      <c r="F11" s="35" t="s">
        <v>33</v>
      </c>
      <c r="G11" s="36">
        <f t="shared" si="0"/>
        <v>0.997</v>
      </c>
      <c r="H11" s="37">
        <f t="shared" si="1"/>
        <v>107478.79999999999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1594304.4000000001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1594304.4000000001</v>
      </c>
      <c r="E19" s="40">
        <f>IF(OR(C16="áno",C16="ano"),D19*0.2,0)</f>
        <v>318860.88000000006</v>
      </c>
      <c r="F19" s="41"/>
      <c r="G19" s="42">
        <f>D19+E19</f>
        <v>1913165.2800000003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A12" sqref="A12:G1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43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2210</v>
      </c>
      <c r="D8" s="51">
        <v>33.591999999999999</v>
      </c>
      <c r="E8" s="34"/>
      <c r="F8" s="35" t="s">
        <v>30</v>
      </c>
      <c r="G8" s="36">
        <f t="shared" ref="G8:G11" si="0">IFERROR( ROUND(E8/D8,3)," ")</f>
        <v>0</v>
      </c>
      <c r="H8" s="37">
        <f>C8*E8</f>
        <v>0</v>
      </c>
      <c r="K8" s="30"/>
    </row>
    <row r="9" spans="1:11" ht="28.5" customHeight="1" x14ac:dyDescent="0.2">
      <c r="A9" s="16">
        <v>2</v>
      </c>
      <c r="B9" s="17" t="s">
        <v>26</v>
      </c>
      <c r="C9" s="52">
        <v>7280</v>
      </c>
      <c r="D9" s="51">
        <v>37.603999999999999</v>
      </c>
      <c r="E9" s="34"/>
      <c r="F9" s="35" t="s">
        <v>31</v>
      </c>
      <c r="G9" s="36">
        <f t="shared" si="0"/>
        <v>0</v>
      </c>
      <c r="H9" s="37">
        <f t="shared" ref="H9:H11" si="1">C9*E9</f>
        <v>0</v>
      </c>
    </row>
    <row r="10" spans="1:11" ht="28.5" customHeight="1" x14ac:dyDescent="0.2">
      <c r="A10" s="16">
        <v>3</v>
      </c>
      <c r="B10" s="17" t="s">
        <v>24</v>
      </c>
      <c r="C10" s="52">
        <v>7800</v>
      </c>
      <c r="D10" s="51">
        <v>26.571000000000002</v>
      </c>
      <c r="E10" s="34"/>
      <c r="F10" s="35" t="s">
        <v>32</v>
      </c>
      <c r="G10" s="36">
        <f t="shared" si="0"/>
        <v>0</v>
      </c>
      <c r="H10" s="37">
        <f t="shared" si="1"/>
        <v>0</v>
      </c>
    </row>
    <row r="11" spans="1:11" ht="28.5" customHeight="1" x14ac:dyDescent="0.2">
      <c r="A11" s="16">
        <v>4</v>
      </c>
      <c r="B11" s="17" t="s">
        <v>34</v>
      </c>
      <c r="C11" s="52">
        <v>1560</v>
      </c>
      <c r="D11" s="51">
        <v>24.564999999999998</v>
      </c>
      <c r="E11" s="34"/>
      <c r="F11" s="35" t="s">
        <v>33</v>
      </c>
      <c r="G11" s="36">
        <f t="shared" si="0"/>
        <v>0</v>
      </c>
      <c r="H11" s="37">
        <f t="shared" si="1"/>
        <v>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0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/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0</v>
      </c>
      <c r="E19" s="40">
        <f>IF(OR(C16="áno",C16="ano"),D19*0.2,0)</f>
        <v>0</v>
      </c>
      <c r="F19" s="41"/>
      <c r="G19" s="42">
        <f>D19+E19</f>
        <v>0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/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/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/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/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/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/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/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/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/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5"/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5"/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pageMargins left="0.7" right="0.7" top="0.75" bottom="0.75" header="0.3" footer="0.3"/>
  <pageSetup scale="6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38" sqref="H38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54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11362</v>
      </c>
      <c r="D8" s="51">
        <v>51.101999999999997</v>
      </c>
      <c r="E8" s="34">
        <v>51.1</v>
      </c>
      <c r="F8" s="35" t="s">
        <v>30</v>
      </c>
      <c r="G8" s="36">
        <f t="shared" ref="G8:G11" si="0">IFERROR( ROUND(E8/D8,3)," ")</f>
        <v>1</v>
      </c>
      <c r="H8" s="37">
        <f>C8*E8</f>
        <v>580598.20000000007</v>
      </c>
      <c r="K8" s="30"/>
    </row>
    <row r="9" spans="1:11" ht="28.5" customHeight="1" x14ac:dyDescent="0.2">
      <c r="A9" s="16">
        <v>2</v>
      </c>
      <c r="B9" s="17" t="s">
        <v>26</v>
      </c>
      <c r="C9" s="52">
        <v>22484.799999999999</v>
      </c>
      <c r="D9" s="51">
        <v>34.220999999999997</v>
      </c>
      <c r="E9" s="34">
        <v>34.22</v>
      </c>
      <c r="F9" s="35" t="s">
        <v>31</v>
      </c>
      <c r="G9" s="36">
        <f t="shared" si="0"/>
        <v>1</v>
      </c>
      <c r="H9" s="37">
        <f t="shared" ref="H9:H11" si="1">C9*E9</f>
        <v>769429.85599999991</v>
      </c>
    </row>
    <row r="10" spans="1:11" ht="28.5" customHeight="1" x14ac:dyDescent="0.2">
      <c r="A10" s="16">
        <v>3</v>
      </c>
      <c r="B10" s="17" t="s">
        <v>24</v>
      </c>
      <c r="C10" s="52">
        <v>60819.200000000004</v>
      </c>
      <c r="D10" s="51">
        <v>25.602</v>
      </c>
      <c r="E10" s="34">
        <v>25.6</v>
      </c>
      <c r="F10" s="35" t="s">
        <v>32</v>
      </c>
      <c r="G10" s="36">
        <f t="shared" si="0"/>
        <v>1</v>
      </c>
      <c r="H10" s="37">
        <f t="shared" si="1"/>
        <v>1556971.5200000003</v>
      </c>
    </row>
    <row r="11" spans="1:11" ht="28.5" customHeight="1" x14ac:dyDescent="0.2">
      <c r="A11" s="16">
        <v>4</v>
      </c>
      <c r="B11" s="17" t="s">
        <v>34</v>
      </c>
      <c r="C11" s="52">
        <v>8814</v>
      </c>
      <c r="D11" s="51">
        <v>29.970999999999997</v>
      </c>
      <c r="E11" s="34">
        <v>29.97</v>
      </c>
      <c r="F11" s="35" t="s">
        <v>33</v>
      </c>
      <c r="G11" s="36">
        <f t="shared" si="0"/>
        <v>1</v>
      </c>
      <c r="H11" s="37">
        <f t="shared" si="1"/>
        <v>264155.58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3171155.1560000004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6" t="s">
        <v>120</v>
      </c>
      <c r="D15" s="86"/>
      <c r="E15" s="86"/>
      <c r="F15" s="86"/>
      <c r="G15" s="8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3171155.1560000004</v>
      </c>
      <c r="E19" s="40">
        <f>IF(OR(C16="áno",C16="ano"),D19*0.2,0)</f>
        <v>634231.03120000008</v>
      </c>
      <c r="F19" s="41"/>
      <c r="G19" s="42">
        <f>D19+E19</f>
        <v>3805386.1872000005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73" t="s">
        <v>120</v>
      </c>
      <c r="D21" s="74"/>
      <c r="E21" s="74"/>
      <c r="F21" s="74"/>
      <c r="G21" s="74"/>
      <c r="H21" s="75"/>
    </row>
    <row r="22" spans="2:8" ht="22.5" customHeight="1" x14ac:dyDescent="0.25">
      <c r="B22" s="28" t="s">
        <v>3</v>
      </c>
      <c r="C22" s="73" t="s">
        <v>121</v>
      </c>
      <c r="D22" s="74"/>
      <c r="E22" s="74"/>
      <c r="F22" s="74"/>
      <c r="G22" s="74"/>
      <c r="H22" s="75"/>
    </row>
    <row r="23" spans="2:8" ht="22.5" customHeight="1" x14ac:dyDescent="0.25">
      <c r="B23" s="25" t="s">
        <v>9</v>
      </c>
      <c r="C23" s="73" t="s">
        <v>122</v>
      </c>
      <c r="D23" s="74"/>
      <c r="E23" s="74"/>
      <c r="F23" s="74"/>
      <c r="G23" s="74"/>
      <c r="H23" s="75"/>
    </row>
    <row r="24" spans="2:8" ht="22.5" customHeight="1" x14ac:dyDescent="0.25">
      <c r="B24" s="17" t="s">
        <v>17</v>
      </c>
      <c r="C24" s="73" t="s">
        <v>123</v>
      </c>
      <c r="D24" s="74"/>
      <c r="E24" s="74"/>
      <c r="F24" s="74"/>
      <c r="G24" s="74"/>
      <c r="H24" s="75"/>
    </row>
    <row r="25" spans="2:8" ht="22.5" customHeight="1" x14ac:dyDescent="0.25">
      <c r="B25" s="17" t="s">
        <v>18</v>
      </c>
      <c r="C25" s="73">
        <v>50983393</v>
      </c>
      <c r="D25" s="74"/>
      <c r="E25" s="74"/>
      <c r="F25" s="74"/>
      <c r="G25" s="74"/>
      <c r="H25" s="75"/>
    </row>
    <row r="26" spans="2:8" ht="22.5" customHeight="1" x14ac:dyDescent="0.25">
      <c r="B26" s="17" t="s">
        <v>19</v>
      </c>
      <c r="C26" s="73" t="s">
        <v>124</v>
      </c>
      <c r="D26" s="74"/>
      <c r="E26" s="74"/>
      <c r="F26" s="74"/>
      <c r="G26" s="74"/>
      <c r="H26" s="75"/>
    </row>
    <row r="27" spans="2:8" ht="22.5" customHeight="1" x14ac:dyDescent="0.25">
      <c r="B27" s="17" t="s">
        <v>20</v>
      </c>
      <c r="C27" s="73">
        <v>2120569231</v>
      </c>
      <c r="D27" s="74"/>
      <c r="E27" s="74"/>
      <c r="F27" s="74"/>
      <c r="G27" s="74"/>
      <c r="H27" s="75"/>
    </row>
    <row r="28" spans="2:8" ht="22.5" customHeight="1" x14ac:dyDescent="0.25">
      <c r="B28" s="17" t="s">
        <v>15</v>
      </c>
      <c r="C28" s="73" t="s">
        <v>122</v>
      </c>
      <c r="D28" s="74"/>
      <c r="E28" s="74"/>
      <c r="F28" s="74"/>
      <c r="G28" s="74"/>
      <c r="H28" s="75"/>
    </row>
    <row r="29" spans="2:8" ht="22.5" customHeight="1" x14ac:dyDescent="0.25">
      <c r="B29" s="17" t="s">
        <v>16</v>
      </c>
      <c r="C29" s="83">
        <v>905565534</v>
      </c>
      <c r="D29" s="84"/>
      <c r="E29" s="84"/>
      <c r="F29" s="84"/>
      <c r="G29" s="84"/>
      <c r="H29" s="85"/>
    </row>
    <row r="30" spans="2:8" ht="22.5" customHeight="1" x14ac:dyDescent="0.25">
      <c r="B30" s="17" t="s">
        <v>21</v>
      </c>
      <c r="C30" s="76" t="s">
        <v>125</v>
      </c>
      <c r="D30" s="77"/>
      <c r="E30" s="77"/>
      <c r="F30" s="77"/>
      <c r="G30" s="77"/>
      <c r="H30" s="78"/>
    </row>
    <row r="31" spans="2:8" ht="22.5" customHeight="1" x14ac:dyDescent="0.25">
      <c r="B31" s="25" t="s">
        <v>8</v>
      </c>
      <c r="C31" s="80">
        <v>44842</v>
      </c>
      <c r="D31" s="81"/>
      <c r="E31" s="81"/>
      <c r="F31" s="81"/>
      <c r="G31" s="81"/>
      <c r="H31" s="82"/>
    </row>
    <row r="32" spans="2:8" ht="22.5" customHeight="1" x14ac:dyDescent="0.25">
      <c r="B32" s="25" t="s">
        <v>10</v>
      </c>
      <c r="C32" s="73"/>
      <c r="D32" s="74"/>
      <c r="E32" s="74"/>
      <c r="F32" s="74"/>
      <c r="G32" s="74"/>
      <c r="H32" s="7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55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5844.8</v>
      </c>
      <c r="D8" s="51">
        <v>51.101999999999997</v>
      </c>
      <c r="E8" s="34">
        <v>51.09</v>
      </c>
      <c r="F8" s="35" t="s">
        <v>30</v>
      </c>
      <c r="G8" s="36">
        <f t="shared" ref="G8:G11" si="0">IFERROR( ROUND(E8/D8,3)," ")</f>
        <v>1</v>
      </c>
      <c r="H8" s="37">
        <f>C8*E8</f>
        <v>298610.83200000005</v>
      </c>
      <c r="K8" s="30"/>
    </row>
    <row r="9" spans="1:11" ht="28.5" customHeight="1" x14ac:dyDescent="0.2">
      <c r="A9" s="16">
        <v>2</v>
      </c>
      <c r="B9" s="17" t="s">
        <v>26</v>
      </c>
      <c r="C9" s="52">
        <v>10244</v>
      </c>
      <c r="D9" s="51">
        <v>34.220999999999997</v>
      </c>
      <c r="E9" s="34">
        <v>34.200000000000003</v>
      </c>
      <c r="F9" s="35" t="s">
        <v>31</v>
      </c>
      <c r="G9" s="36">
        <f t="shared" si="0"/>
        <v>0.999</v>
      </c>
      <c r="H9" s="37">
        <f t="shared" ref="H9:H11" si="1">C9*E9</f>
        <v>350344.80000000005</v>
      </c>
    </row>
    <row r="10" spans="1:11" ht="28.5" customHeight="1" x14ac:dyDescent="0.2">
      <c r="A10" s="16">
        <v>3</v>
      </c>
      <c r="B10" s="17" t="s">
        <v>24</v>
      </c>
      <c r="C10" s="52">
        <v>58908.200000000004</v>
      </c>
      <c r="D10" s="51">
        <v>25.602</v>
      </c>
      <c r="E10" s="34">
        <v>25.58</v>
      </c>
      <c r="F10" s="35" t="s">
        <v>32</v>
      </c>
      <c r="G10" s="36">
        <f t="shared" si="0"/>
        <v>0.999</v>
      </c>
      <c r="H10" s="37">
        <f t="shared" si="1"/>
        <v>1506871.7560000001</v>
      </c>
    </row>
    <row r="11" spans="1:11" ht="28.5" customHeight="1" x14ac:dyDescent="0.2">
      <c r="A11" s="16">
        <v>4</v>
      </c>
      <c r="B11" s="17" t="s">
        <v>34</v>
      </c>
      <c r="C11" s="52">
        <v>3510</v>
      </c>
      <c r="D11" s="51">
        <v>29.970999999999997</v>
      </c>
      <c r="E11" s="34">
        <v>29.95</v>
      </c>
      <c r="F11" s="35" t="s">
        <v>33</v>
      </c>
      <c r="G11" s="36">
        <f t="shared" si="0"/>
        <v>0.999</v>
      </c>
      <c r="H11" s="37">
        <f t="shared" si="1"/>
        <v>105124.5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2260951.8880000003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126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2260951.8880000003</v>
      </c>
      <c r="E19" s="40">
        <f>IF(OR(C16="áno",C16="ano"),D19*0.2,0)</f>
        <v>452190.37760000007</v>
      </c>
      <c r="F19" s="41"/>
      <c r="G19" s="42">
        <f>D19+E19</f>
        <v>2713142.2656000005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126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127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126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128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40797082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129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1035818663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126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907490929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130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44837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5" sqref="C25:H2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56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4667</v>
      </c>
      <c r="D8" s="51">
        <v>51.101999999999997</v>
      </c>
      <c r="E8" s="34">
        <v>51.1</v>
      </c>
      <c r="F8" s="35" t="s">
        <v>30</v>
      </c>
      <c r="G8" s="36">
        <f t="shared" ref="G8:G11" si="0">IFERROR( ROUND(E8/D8,3)," ")</f>
        <v>1</v>
      </c>
      <c r="H8" s="37">
        <f>C8*E8</f>
        <v>238483.7</v>
      </c>
      <c r="K8" s="30"/>
    </row>
    <row r="9" spans="1:11" ht="28.5" customHeight="1" x14ac:dyDescent="0.2">
      <c r="A9" s="16">
        <v>2</v>
      </c>
      <c r="B9" s="17" t="s">
        <v>26</v>
      </c>
      <c r="C9" s="52">
        <v>19297.2</v>
      </c>
      <c r="D9" s="51">
        <v>34.220999999999997</v>
      </c>
      <c r="E9" s="34">
        <v>34.22</v>
      </c>
      <c r="F9" s="35" t="s">
        <v>31</v>
      </c>
      <c r="G9" s="36">
        <f t="shared" si="0"/>
        <v>1</v>
      </c>
      <c r="H9" s="37">
        <f t="shared" ref="H9:H11" si="1">C9*E9</f>
        <v>660350.18400000001</v>
      </c>
    </row>
    <row r="10" spans="1:11" ht="28.5" customHeight="1" x14ac:dyDescent="0.2">
      <c r="A10" s="16">
        <v>3</v>
      </c>
      <c r="B10" s="17" t="s">
        <v>24</v>
      </c>
      <c r="C10" s="52">
        <v>90994.8</v>
      </c>
      <c r="D10" s="51">
        <v>25.602</v>
      </c>
      <c r="E10" s="34">
        <v>25.6</v>
      </c>
      <c r="F10" s="35" t="s">
        <v>32</v>
      </c>
      <c r="G10" s="36">
        <f t="shared" si="0"/>
        <v>1</v>
      </c>
      <c r="H10" s="37">
        <f t="shared" si="1"/>
        <v>2329466.8800000004</v>
      </c>
    </row>
    <row r="11" spans="1:11" ht="28.5" customHeight="1" x14ac:dyDescent="0.2">
      <c r="A11" s="16">
        <v>4</v>
      </c>
      <c r="B11" s="17" t="s">
        <v>34</v>
      </c>
      <c r="C11" s="52">
        <v>5070</v>
      </c>
      <c r="D11" s="51">
        <v>29.970999999999997</v>
      </c>
      <c r="E11" s="34">
        <v>29.97</v>
      </c>
      <c r="F11" s="35" t="s">
        <v>33</v>
      </c>
      <c r="G11" s="36">
        <f t="shared" si="0"/>
        <v>1</v>
      </c>
      <c r="H11" s="37">
        <f t="shared" si="1"/>
        <v>151947.9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3380248.6640000003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120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3380248.6640000003</v>
      </c>
      <c r="E19" s="40">
        <f>IF(OR(C16="áno",C16="ano"),D19*0.2,0)</f>
        <v>676049.73280000011</v>
      </c>
      <c r="F19" s="41"/>
      <c r="G19" s="42">
        <f>D19+E19</f>
        <v>4056298.3968000002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120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121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122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123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50983393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124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2120569231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122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905565534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125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44842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40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6312.8</v>
      </c>
      <c r="D8" s="51">
        <v>65.994</v>
      </c>
      <c r="E8" s="34">
        <v>64.67</v>
      </c>
      <c r="F8" s="35" t="s">
        <v>30</v>
      </c>
      <c r="G8" s="36">
        <f t="shared" ref="G8:G11" si="0">IFERROR( ROUND(E8/D8,3)," ")</f>
        <v>0.98</v>
      </c>
      <c r="H8" s="37">
        <f>C8*E8</f>
        <v>408248.77600000001</v>
      </c>
      <c r="K8" s="30"/>
    </row>
    <row r="9" spans="1:11" ht="28.5" customHeight="1" x14ac:dyDescent="0.2">
      <c r="A9" s="16">
        <v>2</v>
      </c>
      <c r="B9" s="17" t="s">
        <v>26</v>
      </c>
      <c r="C9" s="52">
        <v>10041.200000000001</v>
      </c>
      <c r="D9" s="51">
        <v>36.600999999999999</v>
      </c>
      <c r="E9" s="34">
        <v>35.869999999999997</v>
      </c>
      <c r="F9" s="35" t="s">
        <v>31</v>
      </c>
      <c r="G9" s="36">
        <f t="shared" si="0"/>
        <v>0.98</v>
      </c>
      <c r="H9" s="37">
        <f t="shared" ref="H9:H11" si="1">C9*E9</f>
        <v>360177.84399999998</v>
      </c>
    </row>
    <row r="10" spans="1:11" ht="28.5" customHeight="1" x14ac:dyDescent="0.2">
      <c r="A10" s="16">
        <v>3</v>
      </c>
      <c r="B10" s="17" t="s">
        <v>24</v>
      </c>
      <c r="C10" s="52">
        <v>43841.200000000004</v>
      </c>
      <c r="D10" s="51">
        <v>26.588000000000001</v>
      </c>
      <c r="E10" s="34">
        <v>26.06</v>
      </c>
      <c r="F10" s="35" t="s">
        <v>32</v>
      </c>
      <c r="G10" s="36">
        <f t="shared" si="0"/>
        <v>0.98</v>
      </c>
      <c r="H10" s="37">
        <f t="shared" si="1"/>
        <v>1142501.672</v>
      </c>
    </row>
    <row r="11" spans="1:11" ht="28.5" customHeight="1" x14ac:dyDescent="0.2">
      <c r="A11" s="16">
        <v>4</v>
      </c>
      <c r="B11" s="17" t="s">
        <v>34</v>
      </c>
      <c r="C11" s="52">
        <v>2600</v>
      </c>
      <c r="D11" s="51">
        <v>31.994</v>
      </c>
      <c r="E11" s="34">
        <v>31.35</v>
      </c>
      <c r="F11" s="35" t="s">
        <v>33</v>
      </c>
      <c r="G11" s="36">
        <f t="shared" si="0"/>
        <v>0.98</v>
      </c>
      <c r="H11" s="37">
        <f t="shared" si="1"/>
        <v>81510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1992438.2919999999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72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1992438.2919999999</v>
      </c>
      <c r="E19" s="40">
        <f>IF(OR(C16="áno",C16="ano"),D19*0.2,0)</f>
        <v>398487.65840000001</v>
      </c>
      <c r="F19" s="41"/>
      <c r="G19" s="42">
        <f>D19+E19</f>
        <v>2390925.9504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72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73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74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75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46954040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76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2023683530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74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911957308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77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44841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20" sqref="H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162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2210</v>
      </c>
      <c r="D8" s="51">
        <v>42.448999999999998</v>
      </c>
      <c r="E8" s="34">
        <v>44</v>
      </c>
      <c r="F8" s="35" t="s">
        <v>30</v>
      </c>
      <c r="G8" s="36">
        <f t="shared" ref="G8:G11" si="0">IFERROR( ROUND(E8/D8,3)," ")</f>
        <v>1.0369999999999999</v>
      </c>
      <c r="H8" s="37">
        <f>C8*E8</f>
        <v>97240</v>
      </c>
      <c r="K8" s="30"/>
    </row>
    <row r="9" spans="1:11" ht="28.5" customHeight="1" x14ac:dyDescent="0.2">
      <c r="A9" s="16">
        <v>2</v>
      </c>
      <c r="B9" s="17" t="s">
        <v>26</v>
      </c>
      <c r="C9" s="52">
        <v>5980</v>
      </c>
      <c r="D9" s="51">
        <v>29.767000000000003</v>
      </c>
      <c r="E9" s="34">
        <v>29.77</v>
      </c>
      <c r="F9" s="35" t="s">
        <v>31</v>
      </c>
      <c r="G9" s="36">
        <f t="shared" si="0"/>
        <v>1</v>
      </c>
      <c r="H9" s="37">
        <f t="shared" ref="H9:H11" si="1">C9*E9</f>
        <v>178024.6</v>
      </c>
    </row>
    <row r="10" spans="1:11" ht="28.5" customHeight="1" x14ac:dyDescent="0.2">
      <c r="A10" s="16">
        <v>3</v>
      </c>
      <c r="B10" s="17" t="s">
        <v>24</v>
      </c>
      <c r="C10" s="52">
        <v>10530</v>
      </c>
      <c r="D10" s="51">
        <v>29.392999999999997</v>
      </c>
      <c r="E10" s="34">
        <v>29.2</v>
      </c>
      <c r="F10" s="35" t="s">
        <v>32</v>
      </c>
      <c r="G10" s="36">
        <f t="shared" si="0"/>
        <v>0.99299999999999999</v>
      </c>
      <c r="H10" s="37">
        <f t="shared" si="1"/>
        <v>307476</v>
      </c>
    </row>
    <row r="11" spans="1:11" ht="28.5" customHeight="1" x14ac:dyDescent="0.2">
      <c r="A11" s="16">
        <v>4</v>
      </c>
      <c r="B11" s="17" t="s">
        <v>34</v>
      </c>
      <c r="C11" s="52">
        <v>2080</v>
      </c>
      <c r="D11" s="51">
        <v>24.292999999999999</v>
      </c>
      <c r="E11" s="34">
        <v>24.2</v>
      </c>
      <c r="F11" s="35" t="s">
        <v>33</v>
      </c>
      <c r="G11" s="36">
        <f t="shared" si="0"/>
        <v>0.996</v>
      </c>
      <c r="H11" s="37">
        <f t="shared" si="1"/>
        <v>50336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633076.6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633076.6</v>
      </c>
      <c r="E19" s="40">
        <f>IF(OR(C16="áno",C16="ano"),D19*0.2,0)</f>
        <v>126615.32</v>
      </c>
      <c r="F19" s="41"/>
      <c r="G19" s="42">
        <f>D19+E19</f>
        <v>759691.91999999993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9" sqref="C29:H29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57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7410</v>
      </c>
      <c r="D8" s="51">
        <v>43.978999999999999</v>
      </c>
      <c r="E8" s="34">
        <v>45</v>
      </c>
      <c r="F8" s="35" t="s">
        <v>30</v>
      </c>
      <c r="G8" s="36">
        <f t="shared" ref="G8:G11" si="0">IFERROR( ROUND(E8/D8,3)," ")</f>
        <v>1.0229999999999999</v>
      </c>
      <c r="H8" s="37">
        <f>C8*E8</f>
        <v>333450</v>
      </c>
      <c r="K8" s="30"/>
    </row>
    <row r="9" spans="1:11" ht="28.5" customHeight="1" x14ac:dyDescent="0.2">
      <c r="A9" s="16">
        <v>2</v>
      </c>
      <c r="B9" s="17" t="s">
        <v>26</v>
      </c>
      <c r="C9" s="52">
        <v>3120</v>
      </c>
      <c r="D9" s="51">
        <v>38.470999999999997</v>
      </c>
      <c r="E9" s="34">
        <v>38.47</v>
      </c>
      <c r="F9" s="35" t="s">
        <v>31</v>
      </c>
      <c r="G9" s="36">
        <f t="shared" si="0"/>
        <v>1</v>
      </c>
      <c r="H9" s="37">
        <f t="shared" ref="H9:H11" si="1">C9*E9</f>
        <v>120026.4</v>
      </c>
    </row>
    <row r="10" spans="1:11" ht="28.5" customHeight="1" x14ac:dyDescent="0.2">
      <c r="A10" s="16">
        <v>3</v>
      </c>
      <c r="B10" s="17" t="s">
        <v>24</v>
      </c>
      <c r="C10" s="52">
        <v>12740</v>
      </c>
      <c r="D10" s="51">
        <v>25.210999999999999</v>
      </c>
      <c r="E10" s="34">
        <v>25.1</v>
      </c>
      <c r="F10" s="35" t="s">
        <v>32</v>
      </c>
      <c r="G10" s="36">
        <f t="shared" si="0"/>
        <v>0.996</v>
      </c>
      <c r="H10" s="37">
        <f t="shared" si="1"/>
        <v>319774</v>
      </c>
    </row>
    <row r="11" spans="1:11" ht="28.5" customHeight="1" x14ac:dyDescent="0.2">
      <c r="A11" s="16">
        <v>4</v>
      </c>
      <c r="B11" s="17" t="s">
        <v>34</v>
      </c>
      <c r="C11" s="52">
        <v>2210</v>
      </c>
      <c r="D11" s="51">
        <v>21.572999999999997</v>
      </c>
      <c r="E11" s="34">
        <v>21.4</v>
      </c>
      <c r="F11" s="35" t="s">
        <v>33</v>
      </c>
      <c r="G11" s="36">
        <f t="shared" si="0"/>
        <v>0.99199999999999999</v>
      </c>
      <c r="H11" s="37">
        <f t="shared" si="1"/>
        <v>47294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820544.4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820544.4</v>
      </c>
      <c r="E19" s="40">
        <f>IF(OR(C16="áno",C16="ano"),D19*0.2,0)</f>
        <v>164108.88</v>
      </c>
      <c r="F19" s="41"/>
      <c r="G19" s="42">
        <f>D19+E19</f>
        <v>984653.28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J19" sqref="J19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58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3770</v>
      </c>
      <c r="D8" s="51">
        <v>55.08</v>
      </c>
      <c r="E8" s="34">
        <v>57</v>
      </c>
      <c r="F8" s="35" t="s">
        <v>30</v>
      </c>
      <c r="G8" s="36">
        <f t="shared" ref="G8:G11" si="0">IFERROR( ROUND(E8/D8,3)," ")</f>
        <v>1.0349999999999999</v>
      </c>
      <c r="H8" s="37">
        <f>C8*E8</f>
        <v>214890</v>
      </c>
      <c r="K8" s="30"/>
    </row>
    <row r="9" spans="1:11" ht="28.5" customHeight="1" x14ac:dyDescent="0.2">
      <c r="A9" s="16">
        <v>2</v>
      </c>
      <c r="B9" s="17" t="s">
        <v>26</v>
      </c>
      <c r="C9" s="52">
        <v>3380</v>
      </c>
      <c r="D9" s="51">
        <v>37.535999999999994</v>
      </c>
      <c r="E9" s="34">
        <v>37.54</v>
      </c>
      <c r="F9" s="35" t="s">
        <v>31</v>
      </c>
      <c r="G9" s="36">
        <f t="shared" si="0"/>
        <v>1</v>
      </c>
      <c r="H9" s="37">
        <f t="shared" ref="H9:H11" si="1">C9*E9</f>
        <v>126885.2</v>
      </c>
    </row>
    <row r="10" spans="1:11" ht="28.5" customHeight="1" x14ac:dyDescent="0.2">
      <c r="A10" s="16">
        <v>3</v>
      </c>
      <c r="B10" s="17" t="s">
        <v>24</v>
      </c>
      <c r="C10" s="52">
        <v>18590</v>
      </c>
      <c r="D10" s="51">
        <v>34.17</v>
      </c>
      <c r="E10" s="34">
        <v>34</v>
      </c>
      <c r="F10" s="35" t="s">
        <v>32</v>
      </c>
      <c r="G10" s="36">
        <f t="shared" si="0"/>
        <v>0.995</v>
      </c>
      <c r="H10" s="37">
        <f t="shared" si="1"/>
        <v>632060</v>
      </c>
    </row>
    <row r="11" spans="1:11" ht="28.5" customHeight="1" x14ac:dyDescent="0.2">
      <c r="A11" s="16">
        <v>4</v>
      </c>
      <c r="B11" s="17" t="s">
        <v>34</v>
      </c>
      <c r="C11" s="52">
        <v>2340</v>
      </c>
      <c r="D11" s="51">
        <v>27.081</v>
      </c>
      <c r="E11" s="34">
        <v>27</v>
      </c>
      <c r="F11" s="35" t="s">
        <v>33</v>
      </c>
      <c r="G11" s="36">
        <f t="shared" si="0"/>
        <v>0.997</v>
      </c>
      <c r="H11" s="37">
        <f t="shared" si="1"/>
        <v>63180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1037015.2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101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1037015.2</v>
      </c>
      <c r="E19" s="40">
        <f>IF(OR(C16="áno",C16="ano"),D19*0.2,0)</f>
        <v>207403.04</v>
      </c>
      <c r="F19" s="41"/>
      <c r="G19" s="42">
        <f>D19+E19</f>
        <v>1244418.24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101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102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103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104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44645546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105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79">
        <v>2022768528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106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 t="s">
        <v>107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108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3" sqref="C23:H23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59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1820</v>
      </c>
      <c r="D8" s="51">
        <v>54.518999999999998</v>
      </c>
      <c r="E8" s="34">
        <v>56.5</v>
      </c>
      <c r="F8" s="35" t="s">
        <v>30</v>
      </c>
      <c r="G8" s="36">
        <f t="shared" ref="G8:G11" si="0">IFERROR( ROUND(E8/D8,3)," ")</f>
        <v>1.036</v>
      </c>
      <c r="H8" s="37">
        <f>C8*E8</f>
        <v>102830</v>
      </c>
      <c r="K8" s="30"/>
    </row>
    <row r="9" spans="1:11" ht="28.5" customHeight="1" x14ac:dyDescent="0.2">
      <c r="A9" s="16">
        <v>2</v>
      </c>
      <c r="B9" s="17" t="s">
        <v>26</v>
      </c>
      <c r="C9" s="52">
        <v>11960</v>
      </c>
      <c r="D9" s="51">
        <v>35.904000000000003</v>
      </c>
      <c r="E9" s="34">
        <v>36</v>
      </c>
      <c r="F9" s="35" t="s">
        <v>31</v>
      </c>
      <c r="G9" s="36">
        <f t="shared" si="0"/>
        <v>1.0029999999999999</v>
      </c>
      <c r="H9" s="37">
        <f t="shared" ref="H9:H11" si="1">C9*E9</f>
        <v>430560</v>
      </c>
    </row>
    <row r="10" spans="1:11" ht="28.5" customHeight="1" x14ac:dyDescent="0.2">
      <c r="A10" s="16">
        <v>3</v>
      </c>
      <c r="B10" s="17" t="s">
        <v>24</v>
      </c>
      <c r="C10" s="52">
        <v>39260</v>
      </c>
      <c r="D10" s="51">
        <v>32.299999999999997</v>
      </c>
      <c r="E10" s="34">
        <v>32.450000000000003</v>
      </c>
      <c r="F10" s="35" t="s">
        <v>32</v>
      </c>
      <c r="G10" s="36">
        <f t="shared" si="0"/>
        <v>1.0049999999999999</v>
      </c>
      <c r="H10" s="37">
        <f t="shared" si="1"/>
        <v>1273987</v>
      </c>
    </row>
    <row r="11" spans="1:11" ht="28.5" customHeight="1" x14ac:dyDescent="0.2">
      <c r="A11" s="16">
        <v>4</v>
      </c>
      <c r="B11" s="17" t="s">
        <v>34</v>
      </c>
      <c r="C11" s="52">
        <v>7800</v>
      </c>
      <c r="D11" s="51">
        <v>28.373000000000001</v>
      </c>
      <c r="E11" s="34">
        <v>27.5</v>
      </c>
      <c r="F11" s="35" t="s">
        <v>33</v>
      </c>
      <c r="G11" s="36">
        <f t="shared" si="0"/>
        <v>0.96899999999999997</v>
      </c>
      <c r="H11" s="37">
        <f t="shared" si="1"/>
        <v>214500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2021877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88" t="s">
        <v>131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2021877</v>
      </c>
      <c r="E19" s="40">
        <f>IF(OR(C16="áno",C16="ano"),D19*0.2,0)</f>
        <v>404375.4</v>
      </c>
      <c r="F19" s="41"/>
      <c r="G19" s="42">
        <f>D19+E19</f>
        <v>2426252.4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131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132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/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/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46439013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133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202385430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134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903940869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135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44845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M20" sqref="M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60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15849.6</v>
      </c>
      <c r="D8" s="51">
        <v>48.823999999999998</v>
      </c>
      <c r="E8" s="34">
        <v>51.25</v>
      </c>
      <c r="F8" s="35" t="s">
        <v>30</v>
      </c>
      <c r="G8" s="36">
        <f t="shared" ref="G8:G11" si="0">IFERROR( ROUND(E8/D8,3)," ")</f>
        <v>1.05</v>
      </c>
      <c r="H8" s="37">
        <f>C8*E8</f>
        <v>812292</v>
      </c>
      <c r="K8" s="30"/>
    </row>
    <row r="9" spans="1:11" ht="28.5" customHeight="1" x14ac:dyDescent="0.2">
      <c r="A9" s="16">
        <v>2</v>
      </c>
      <c r="B9" s="17" t="s">
        <v>26</v>
      </c>
      <c r="C9" s="52">
        <v>8096.4000000000005</v>
      </c>
      <c r="D9" s="51">
        <v>41.785999999999994</v>
      </c>
      <c r="E9" s="34">
        <v>41.79</v>
      </c>
      <c r="F9" s="35" t="s">
        <v>31</v>
      </c>
      <c r="G9" s="36">
        <f t="shared" si="0"/>
        <v>1</v>
      </c>
      <c r="H9" s="37">
        <f t="shared" ref="H9:H11" si="1">C9*E9</f>
        <v>338348.55600000004</v>
      </c>
    </row>
    <row r="10" spans="1:11" ht="28.5" customHeight="1" x14ac:dyDescent="0.2">
      <c r="A10" s="16">
        <v>3</v>
      </c>
      <c r="B10" s="17" t="s">
        <v>24</v>
      </c>
      <c r="C10" s="52">
        <v>41553.200000000004</v>
      </c>
      <c r="D10" s="51">
        <v>27.454999999999998</v>
      </c>
      <c r="E10" s="34">
        <v>27.45</v>
      </c>
      <c r="F10" s="35" t="s">
        <v>32</v>
      </c>
      <c r="G10" s="36">
        <f t="shared" si="0"/>
        <v>1</v>
      </c>
      <c r="H10" s="37">
        <f t="shared" si="1"/>
        <v>1140635.3400000001</v>
      </c>
    </row>
    <row r="11" spans="1:11" ht="28.5" customHeight="1" x14ac:dyDescent="0.2">
      <c r="A11" s="16">
        <v>4</v>
      </c>
      <c r="B11" s="17" t="s">
        <v>34</v>
      </c>
      <c r="C11" s="52">
        <v>14118</v>
      </c>
      <c r="D11" s="51">
        <v>25.414999999999999</v>
      </c>
      <c r="E11" s="34">
        <v>25.42</v>
      </c>
      <c r="F11" s="35" t="s">
        <v>33</v>
      </c>
      <c r="G11" s="36">
        <f t="shared" si="0"/>
        <v>1</v>
      </c>
      <c r="H11" s="37">
        <f t="shared" si="1"/>
        <v>358879.56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2650155.4560000002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136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2650155.4560000002</v>
      </c>
      <c r="E19" s="40">
        <f>IF(OR(C16="áno",C16="ano"),D19*0.2,0)</f>
        <v>530031.09120000002</v>
      </c>
      <c r="F19" s="41"/>
      <c r="G19" s="42">
        <f>D19+E19</f>
        <v>3180186.5472000004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136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137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138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139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36343463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140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2021976803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138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421911250963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141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44845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66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6318</v>
      </c>
      <c r="D8" s="51">
        <v>48.823999999999998</v>
      </c>
      <c r="E8" s="34">
        <v>50</v>
      </c>
      <c r="F8" s="35" t="s">
        <v>30</v>
      </c>
      <c r="G8" s="36">
        <f t="shared" ref="G8:G11" si="0">IFERROR( ROUND(E8/D8,3)," ")</f>
        <v>1.024</v>
      </c>
      <c r="H8" s="37">
        <f>C8*E8</f>
        <v>315900</v>
      </c>
      <c r="K8" s="30"/>
    </row>
    <row r="9" spans="1:11" ht="28.5" customHeight="1" x14ac:dyDescent="0.2">
      <c r="A9" s="16">
        <v>2</v>
      </c>
      <c r="B9" s="17" t="s">
        <v>26</v>
      </c>
      <c r="C9" s="52">
        <v>9380.8000000000011</v>
      </c>
      <c r="D9" s="51">
        <v>41.785999999999994</v>
      </c>
      <c r="E9" s="34">
        <v>41.8</v>
      </c>
      <c r="F9" s="35" t="s">
        <v>31</v>
      </c>
      <c r="G9" s="36">
        <f t="shared" si="0"/>
        <v>1</v>
      </c>
      <c r="H9" s="37">
        <f t="shared" ref="H9:H11" si="1">C9*E9</f>
        <v>392117.44</v>
      </c>
    </row>
    <row r="10" spans="1:11" ht="28.5" customHeight="1" x14ac:dyDescent="0.2">
      <c r="A10" s="16">
        <v>3</v>
      </c>
      <c r="B10" s="17" t="s">
        <v>24</v>
      </c>
      <c r="C10" s="52">
        <v>34658</v>
      </c>
      <c r="D10" s="51">
        <v>27.454999999999998</v>
      </c>
      <c r="E10" s="34">
        <v>27.45</v>
      </c>
      <c r="F10" s="35" t="s">
        <v>32</v>
      </c>
      <c r="G10" s="36">
        <f t="shared" si="0"/>
        <v>1</v>
      </c>
      <c r="H10" s="37">
        <f t="shared" si="1"/>
        <v>951362.1</v>
      </c>
    </row>
    <row r="11" spans="1:11" ht="28.5" customHeight="1" x14ac:dyDescent="0.2">
      <c r="A11" s="16">
        <v>4</v>
      </c>
      <c r="B11" s="17" t="s">
        <v>34</v>
      </c>
      <c r="C11" s="52">
        <v>2189.2000000000003</v>
      </c>
      <c r="D11" s="51">
        <v>25.414999999999999</v>
      </c>
      <c r="E11" s="34">
        <v>25.41</v>
      </c>
      <c r="F11" s="35" t="s">
        <v>33</v>
      </c>
      <c r="G11" s="36">
        <f t="shared" si="0"/>
        <v>1</v>
      </c>
      <c r="H11" s="37">
        <f t="shared" si="1"/>
        <v>55627.572000000007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1715007.112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136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1715007.112</v>
      </c>
      <c r="E19" s="40">
        <f>IF(OR(C16="áno",C16="ano"),D19*0.2,0)</f>
        <v>343001.42240000004</v>
      </c>
      <c r="F19" s="41"/>
      <c r="G19" s="42">
        <f>D19+E19</f>
        <v>2058008.5344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136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137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138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139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36343463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140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2021976803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138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421911250963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141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44845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70" zoomScaleNormal="70" zoomScaleSheetLayoutView="70" workbookViewId="0">
      <selection activeCell="C31" sqref="C31:H31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61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21984.3</v>
      </c>
      <c r="D8" s="51">
        <v>48.823999999999998</v>
      </c>
      <c r="E8" s="34">
        <v>51.25</v>
      </c>
      <c r="F8" s="35" t="s">
        <v>30</v>
      </c>
      <c r="G8" s="36">
        <f t="shared" ref="G8:G11" si="0">IFERROR( ROUND(E8/D8,3)," ")</f>
        <v>1.05</v>
      </c>
      <c r="H8" s="37">
        <f>C8*E8</f>
        <v>1126695.375</v>
      </c>
      <c r="K8" s="30"/>
    </row>
    <row r="9" spans="1:11" ht="28.5" customHeight="1" x14ac:dyDescent="0.2">
      <c r="A9" s="16">
        <v>2</v>
      </c>
      <c r="B9" s="17" t="s">
        <v>26</v>
      </c>
      <c r="C9" s="52">
        <v>8759.4</v>
      </c>
      <c r="D9" s="51">
        <v>41.785999999999994</v>
      </c>
      <c r="E9" s="34">
        <v>41.79</v>
      </c>
      <c r="F9" s="35" t="s">
        <v>31</v>
      </c>
      <c r="G9" s="36">
        <f t="shared" si="0"/>
        <v>1</v>
      </c>
      <c r="H9" s="37">
        <f t="shared" ref="H9:H11" si="1">C9*E9</f>
        <v>366055.326</v>
      </c>
    </row>
    <row r="10" spans="1:11" ht="28.5" customHeight="1" x14ac:dyDescent="0.2">
      <c r="A10" s="16">
        <v>3</v>
      </c>
      <c r="B10" s="17" t="s">
        <v>24</v>
      </c>
      <c r="C10" s="52">
        <v>48557.599999999999</v>
      </c>
      <c r="D10" s="51">
        <v>27.454999999999998</v>
      </c>
      <c r="E10" s="34">
        <v>27.45</v>
      </c>
      <c r="F10" s="35" t="s">
        <v>32</v>
      </c>
      <c r="G10" s="36">
        <f t="shared" si="0"/>
        <v>1</v>
      </c>
      <c r="H10" s="37">
        <f t="shared" si="1"/>
        <v>1332906.1199999999</v>
      </c>
    </row>
    <row r="11" spans="1:11" ht="28.5" customHeight="1" x14ac:dyDescent="0.2">
      <c r="A11" s="16">
        <v>4</v>
      </c>
      <c r="B11" s="17" t="s">
        <v>34</v>
      </c>
      <c r="C11" s="52">
        <v>5397.6</v>
      </c>
      <c r="D11" s="51">
        <v>25.414999999999999</v>
      </c>
      <c r="E11" s="34">
        <v>25.41</v>
      </c>
      <c r="F11" s="35" t="s">
        <v>33</v>
      </c>
      <c r="G11" s="36">
        <f t="shared" si="0"/>
        <v>1</v>
      </c>
      <c r="H11" s="37">
        <f t="shared" si="1"/>
        <v>137153.016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2962809.8369999994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136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2962809.8369999994</v>
      </c>
      <c r="E19" s="40">
        <f>IF(OR(C16="áno",C16="ano"),D19*0.2,0)</f>
        <v>592561.96739999985</v>
      </c>
      <c r="F19" s="41"/>
      <c r="G19" s="42">
        <f>D19+E19</f>
        <v>3555371.8043999993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136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137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138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139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36343463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140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2021976803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138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421911250963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141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44845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G37" sqref="G37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62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8320</v>
      </c>
      <c r="D8" s="51">
        <v>57.97</v>
      </c>
      <c r="E8" s="34">
        <v>60.868500000000004</v>
      </c>
      <c r="F8" s="35" t="s">
        <v>30</v>
      </c>
      <c r="G8" s="36">
        <f t="shared" ref="G8:G11" si="0">IFERROR( ROUND(E8/D8,3)," ")</f>
        <v>1.05</v>
      </c>
      <c r="H8" s="37">
        <f>C8*E8</f>
        <v>506425.92000000004</v>
      </c>
      <c r="K8" s="30"/>
    </row>
    <row r="9" spans="1:11" ht="28.5" customHeight="1" x14ac:dyDescent="0.2">
      <c r="A9" s="16">
        <v>2</v>
      </c>
      <c r="B9" s="17" t="s">
        <v>26</v>
      </c>
      <c r="C9" s="52">
        <v>17030</v>
      </c>
      <c r="D9" s="51">
        <v>43.282000000000004</v>
      </c>
      <c r="E9" s="34">
        <v>43.28</v>
      </c>
      <c r="F9" s="35" t="s">
        <v>31</v>
      </c>
      <c r="G9" s="36">
        <f t="shared" si="0"/>
        <v>1</v>
      </c>
      <c r="H9" s="37">
        <f t="shared" ref="H9:H11" si="1">C9*E9</f>
        <v>737058.4</v>
      </c>
    </row>
    <row r="10" spans="1:11" ht="28.5" customHeight="1" x14ac:dyDescent="0.2">
      <c r="A10" s="16">
        <v>3</v>
      </c>
      <c r="B10" s="17" t="s">
        <v>24</v>
      </c>
      <c r="C10" s="52">
        <v>30810</v>
      </c>
      <c r="D10" s="51">
        <v>22.134</v>
      </c>
      <c r="E10" s="34">
        <v>22.13</v>
      </c>
      <c r="F10" s="35" t="s">
        <v>32</v>
      </c>
      <c r="G10" s="36">
        <f t="shared" si="0"/>
        <v>1</v>
      </c>
      <c r="H10" s="37">
        <f t="shared" si="1"/>
        <v>681825.29999999993</v>
      </c>
    </row>
    <row r="11" spans="1:11" ht="28.5" customHeight="1" x14ac:dyDescent="0.2">
      <c r="A11" s="16">
        <v>4</v>
      </c>
      <c r="B11" s="17" t="s">
        <v>34</v>
      </c>
      <c r="C11" s="52">
        <v>13260</v>
      </c>
      <c r="D11" s="51">
        <v>26.486000000000001</v>
      </c>
      <c r="E11" s="34">
        <v>26.49</v>
      </c>
      <c r="F11" s="35" t="s">
        <v>33</v>
      </c>
      <c r="G11" s="36">
        <f t="shared" si="0"/>
        <v>1</v>
      </c>
      <c r="H11" s="37">
        <f t="shared" si="1"/>
        <v>351257.39999999997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2276567.02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7"/>
      <c r="B14" s="48"/>
      <c r="C14" s="48"/>
      <c r="D14" s="48"/>
      <c r="E14" s="48"/>
      <c r="F14" s="48"/>
      <c r="G14" s="48"/>
      <c r="H14" s="48"/>
      <c r="I14" s="19"/>
    </row>
    <row r="15" spans="1:11" ht="20.25" customHeight="1" thickTop="1" x14ac:dyDescent="0.25">
      <c r="B15" s="12" t="s">
        <v>2</v>
      </c>
      <c r="C15" s="65" t="s">
        <v>142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9" t="s">
        <v>0</v>
      </c>
      <c r="E17" s="49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9" t="s">
        <v>4</v>
      </c>
      <c r="E18" s="49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2276567.02</v>
      </c>
      <c r="E19" s="40">
        <f>IF(OR(C16="áno",C16="ano"),D19*0.2,0)</f>
        <v>455313.40400000004</v>
      </c>
      <c r="F19" s="41"/>
      <c r="G19" s="42">
        <f>D19+E19</f>
        <v>2731880.4240000001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142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143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144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145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 t="s">
        <v>146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147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/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148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905374699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149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44838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E8" sqref="E8:E11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63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7800</v>
      </c>
      <c r="D8" s="51">
        <v>30.973999999999997</v>
      </c>
      <c r="E8" s="34"/>
      <c r="F8" s="35" t="s">
        <v>30</v>
      </c>
      <c r="G8" s="36">
        <f t="shared" ref="G8:G11" si="0">IFERROR( ROUND(E8/D8,3)," ")</f>
        <v>0</v>
      </c>
      <c r="H8" s="37">
        <f>C8*E8</f>
        <v>0</v>
      </c>
      <c r="K8" s="30"/>
    </row>
    <row r="9" spans="1:11" ht="28.5" customHeight="1" x14ac:dyDescent="0.2">
      <c r="A9" s="16">
        <v>2</v>
      </c>
      <c r="B9" s="17" t="s">
        <v>26</v>
      </c>
      <c r="C9" s="52">
        <v>15990</v>
      </c>
      <c r="D9" s="51">
        <v>39.728999999999999</v>
      </c>
      <c r="E9" s="34"/>
      <c r="F9" s="35" t="s">
        <v>31</v>
      </c>
      <c r="G9" s="36">
        <f t="shared" si="0"/>
        <v>0</v>
      </c>
      <c r="H9" s="37">
        <f t="shared" ref="H9:H11" si="1">C9*E9</f>
        <v>0</v>
      </c>
    </row>
    <row r="10" spans="1:11" ht="28.5" customHeight="1" x14ac:dyDescent="0.2">
      <c r="A10" s="16">
        <v>3</v>
      </c>
      <c r="B10" s="17" t="s">
        <v>24</v>
      </c>
      <c r="C10" s="52">
        <v>28990</v>
      </c>
      <c r="D10" s="51">
        <v>21.76</v>
      </c>
      <c r="E10" s="34"/>
      <c r="F10" s="35" t="s">
        <v>32</v>
      </c>
      <c r="G10" s="36">
        <f t="shared" si="0"/>
        <v>0</v>
      </c>
      <c r="H10" s="37">
        <f t="shared" si="1"/>
        <v>0</v>
      </c>
    </row>
    <row r="11" spans="1:11" ht="28.5" customHeight="1" x14ac:dyDescent="0.2">
      <c r="A11" s="16">
        <v>4</v>
      </c>
      <c r="B11" s="17" t="s">
        <v>34</v>
      </c>
      <c r="C11" s="52">
        <v>12350</v>
      </c>
      <c r="D11" s="51">
        <v>21.385999999999999</v>
      </c>
      <c r="E11" s="34"/>
      <c r="F11" s="35" t="s">
        <v>33</v>
      </c>
      <c r="G11" s="36">
        <f t="shared" si="0"/>
        <v>0</v>
      </c>
      <c r="H11" s="37">
        <f t="shared" si="1"/>
        <v>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0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7"/>
      <c r="B14" s="48"/>
      <c r="C14" s="48"/>
      <c r="D14" s="48"/>
      <c r="E14" s="48"/>
      <c r="F14" s="48"/>
      <c r="G14" s="48"/>
      <c r="H14" s="48"/>
      <c r="I14" s="19"/>
    </row>
    <row r="15" spans="1:11" ht="20.25" customHeight="1" thickTop="1" x14ac:dyDescent="0.25">
      <c r="B15" s="12" t="s">
        <v>2</v>
      </c>
      <c r="C15" s="65"/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9" t="s">
        <v>0</v>
      </c>
      <c r="E17" s="49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9" t="s">
        <v>4</v>
      </c>
      <c r="E18" s="49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0</v>
      </c>
      <c r="E19" s="40">
        <f>IF(OR(C16="áno",C16="ano"),D19*0.2,0)</f>
        <v>0</v>
      </c>
      <c r="F19" s="41"/>
      <c r="G19" s="42">
        <f>D19+E19</f>
        <v>0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/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/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/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/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/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/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/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/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/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5"/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5"/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pageMargins left="0.7" right="0.7" top="0.75" bottom="0.75" header="0.3" footer="0.3"/>
  <pageSetup scale="63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20" sqref="H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64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8190</v>
      </c>
      <c r="D8" s="51">
        <v>39.762999999999998</v>
      </c>
      <c r="E8" s="53">
        <v>39.72</v>
      </c>
      <c r="F8" s="35" t="s">
        <v>30</v>
      </c>
      <c r="G8" s="36">
        <f t="shared" ref="G8:G11" si="0">IFERROR( ROUND(E8/D8,3)," ")</f>
        <v>0.999</v>
      </c>
      <c r="H8" s="37">
        <f>C8*E8</f>
        <v>325306.8</v>
      </c>
      <c r="K8" s="30"/>
    </row>
    <row r="9" spans="1:11" ht="28.5" customHeight="1" x14ac:dyDescent="0.2">
      <c r="A9" s="16">
        <v>2</v>
      </c>
      <c r="B9" s="17" t="s">
        <v>26</v>
      </c>
      <c r="C9" s="52">
        <v>11960</v>
      </c>
      <c r="D9" s="51">
        <v>19.006</v>
      </c>
      <c r="E9" s="53">
        <v>19</v>
      </c>
      <c r="F9" s="35" t="s">
        <v>31</v>
      </c>
      <c r="G9" s="36">
        <f t="shared" si="0"/>
        <v>1</v>
      </c>
      <c r="H9" s="37">
        <f t="shared" ref="H9:H11" si="1">C9*E9</f>
        <v>227240</v>
      </c>
    </row>
    <row r="10" spans="1:11" ht="28.5" customHeight="1" x14ac:dyDescent="0.2">
      <c r="A10" s="16">
        <v>3</v>
      </c>
      <c r="B10" s="17" t="s">
        <v>24</v>
      </c>
      <c r="C10" s="52">
        <v>19500</v>
      </c>
      <c r="D10" s="51">
        <v>19.346</v>
      </c>
      <c r="E10" s="53">
        <v>19.32</v>
      </c>
      <c r="F10" s="35" t="s">
        <v>32</v>
      </c>
      <c r="G10" s="36">
        <f t="shared" si="0"/>
        <v>0.999</v>
      </c>
      <c r="H10" s="37">
        <f t="shared" si="1"/>
        <v>376740</v>
      </c>
    </row>
    <row r="11" spans="1:11" ht="28.5" customHeight="1" x14ac:dyDescent="0.2">
      <c r="A11" s="16">
        <v>4</v>
      </c>
      <c r="B11" s="17" t="s">
        <v>34</v>
      </c>
      <c r="C11" s="52">
        <v>12870</v>
      </c>
      <c r="D11" s="51">
        <v>22.303999999999998</v>
      </c>
      <c r="E11" s="53">
        <v>22.29</v>
      </c>
      <c r="F11" s="35" t="s">
        <v>33</v>
      </c>
      <c r="G11" s="36">
        <f t="shared" si="0"/>
        <v>0.999</v>
      </c>
      <c r="H11" s="37">
        <f t="shared" si="1"/>
        <v>286872.3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1216159.1000000001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7"/>
      <c r="B14" s="48"/>
      <c r="C14" s="48"/>
      <c r="D14" s="48"/>
      <c r="E14" s="48"/>
      <c r="F14" s="48"/>
      <c r="G14" s="48"/>
      <c r="H14" s="48"/>
      <c r="I14" s="19"/>
    </row>
    <row r="15" spans="1:11" ht="20.25" customHeight="1" thickTop="1" x14ac:dyDescent="0.25">
      <c r="B15" s="12" t="s">
        <v>2</v>
      </c>
      <c r="C15" s="65" t="s">
        <v>150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9" t="s">
        <v>0</v>
      </c>
      <c r="E17" s="49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9" t="s">
        <v>4</v>
      </c>
      <c r="E18" s="49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1216159.1000000001</v>
      </c>
      <c r="E19" s="40">
        <f>IF(OR(C16="áno",C16="ano"),D19*0.2,0)</f>
        <v>243231.82000000004</v>
      </c>
      <c r="F19" s="41"/>
      <c r="G19" s="42">
        <f>D19+E19</f>
        <v>1459390.9200000002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89" t="s">
        <v>150</v>
      </c>
      <c r="D21" s="89"/>
      <c r="E21" s="89"/>
      <c r="F21" s="89"/>
      <c r="G21" s="89"/>
      <c r="H21" s="89"/>
    </row>
    <row r="22" spans="2:8" ht="22.5" customHeight="1" x14ac:dyDescent="0.25">
      <c r="B22" s="28" t="s">
        <v>3</v>
      </c>
      <c r="C22" s="89" t="s">
        <v>151</v>
      </c>
      <c r="D22" s="89"/>
      <c r="E22" s="89"/>
      <c r="F22" s="89"/>
      <c r="G22" s="89"/>
      <c r="H22" s="89"/>
    </row>
    <row r="23" spans="2:8" ht="22.5" customHeight="1" x14ac:dyDescent="0.25">
      <c r="B23" s="25" t="s">
        <v>9</v>
      </c>
      <c r="C23" s="89" t="s">
        <v>150</v>
      </c>
      <c r="D23" s="89"/>
      <c r="E23" s="89"/>
      <c r="F23" s="89"/>
      <c r="G23" s="89"/>
      <c r="H23" s="89"/>
    </row>
    <row r="24" spans="2:8" ht="22.5" customHeight="1" x14ac:dyDescent="0.25">
      <c r="B24" s="17" t="s">
        <v>17</v>
      </c>
      <c r="C24" s="89" t="s">
        <v>152</v>
      </c>
      <c r="D24" s="89"/>
      <c r="E24" s="89"/>
      <c r="F24" s="89"/>
      <c r="G24" s="89"/>
      <c r="H24" s="89"/>
    </row>
    <row r="25" spans="2:8" ht="22.5" customHeight="1" x14ac:dyDescent="0.25">
      <c r="B25" s="17" t="s">
        <v>18</v>
      </c>
      <c r="C25" s="89">
        <v>46552952</v>
      </c>
      <c r="D25" s="89"/>
      <c r="E25" s="89"/>
      <c r="F25" s="89"/>
      <c r="G25" s="89"/>
      <c r="H25" s="89"/>
    </row>
    <row r="26" spans="2:8" ht="22.5" customHeight="1" x14ac:dyDescent="0.25">
      <c r="B26" s="17" t="s">
        <v>19</v>
      </c>
      <c r="C26" s="89" t="s">
        <v>153</v>
      </c>
      <c r="D26" s="89"/>
      <c r="E26" s="89"/>
      <c r="F26" s="89"/>
      <c r="G26" s="89"/>
      <c r="H26" s="89"/>
    </row>
    <row r="27" spans="2:8" ht="22.5" customHeight="1" x14ac:dyDescent="0.25">
      <c r="B27" s="17" t="s">
        <v>20</v>
      </c>
      <c r="C27" s="89">
        <v>1084341390</v>
      </c>
      <c r="D27" s="89"/>
      <c r="E27" s="89"/>
      <c r="F27" s="89"/>
      <c r="G27" s="89"/>
      <c r="H27" s="89"/>
    </row>
    <row r="28" spans="2:8" ht="22.5" customHeight="1" x14ac:dyDescent="0.25">
      <c r="B28" s="17" t="s">
        <v>15</v>
      </c>
      <c r="C28" s="89" t="s">
        <v>150</v>
      </c>
      <c r="D28" s="89"/>
      <c r="E28" s="89"/>
      <c r="F28" s="89"/>
      <c r="G28" s="89"/>
      <c r="H28" s="89"/>
    </row>
    <row r="29" spans="2:8" ht="22.5" customHeight="1" x14ac:dyDescent="0.25">
      <c r="B29" s="17" t="s">
        <v>16</v>
      </c>
      <c r="C29" s="89">
        <v>908578665</v>
      </c>
      <c r="D29" s="89"/>
      <c r="E29" s="89"/>
      <c r="F29" s="89"/>
      <c r="G29" s="89"/>
      <c r="H29" s="89"/>
    </row>
    <row r="30" spans="2:8" ht="22.5" customHeight="1" x14ac:dyDescent="0.25">
      <c r="B30" s="17" t="s">
        <v>21</v>
      </c>
      <c r="C30" s="91" t="s">
        <v>154</v>
      </c>
      <c r="D30" s="91"/>
      <c r="E30" s="91"/>
      <c r="F30" s="91"/>
      <c r="G30" s="91"/>
      <c r="H30" s="91"/>
    </row>
    <row r="31" spans="2:8" ht="22.5" customHeight="1" x14ac:dyDescent="0.25">
      <c r="B31" s="25" t="s">
        <v>8</v>
      </c>
      <c r="C31" s="90">
        <v>44838</v>
      </c>
      <c r="D31" s="90"/>
      <c r="E31" s="90"/>
      <c r="F31" s="90"/>
      <c r="G31" s="90"/>
      <c r="H31" s="90"/>
    </row>
    <row r="32" spans="2:8" ht="22.5" customHeight="1" x14ac:dyDescent="0.25">
      <c r="B32" s="25" t="s">
        <v>10</v>
      </c>
      <c r="C32" s="89"/>
      <c r="D32" s="89"/>
      <c r="E32" s="89"/>
      <c r="F32" s="89"/>
      <c r="G32" s="89"/>
      <c r="H32" s="89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41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8438.3000000000011</v>
      </c>
      <c r="D8" s="51">
        <v>47.634</v>
      </c>
      <c r="E8" s="34">
        <v>46.2</v>
      </c>
      <c r="F8" s="35" t="s">
        <v>30</v>
      </c>
      <c r="G8" s="36">
        <f t="shared" ref="G8:G11" si="0">IFERROR( ROUND(E8/D8,3)," ")</f>
        <v>0.97</v>
      </c>
      <c r="H8" s="37">
        <f>C8*E8</f>
        <v>389849.46000000008</v>
      </c>
      <c r="K8" s="30"/>
    </row>
    <row r="9" spans="1:11" ht="28.5" customHeight="1" x14ac:dyDescent="0.2">
      <c r="A9" s="16">
        <v>2</v>
      </c>
      <c r="B9" s="17" t="s">
        <v>26</v>
      </c>
      <c r="C9" s="52">
        <v>9822.8000000000011</v>
      </c>
      <c r="D9" s="51">
        <v>30.446999999999999</v>
      </c>
      <c r="E9" s="34">
        <v>29.4</v>
      </c>
      <c r="F9" s="35" t="s">
        <v>31</v>
      </c>
      <c r="G9" s="36">
        <f t="shared" si="0"/>
        <v>0.96599999999999997</v>
      </c>
      <c r="H9" s="37">
        <f t="shared" ref="H9:H11" si="1">C9*E9</f>
        <v>288790.32</v>
      </c>
    </row>
    <row r="10" spans="1:11" ht="28.5" customHeight="1" x14ac:dyDescent="0.2">
      <c r="A10" s="16">
        <v>3</v>
      </c>
      <c r="B10" s="17" t="s">
        <v>24</v>
      </c>
      <c r="C10" s="52">
        <v>23137.4</v>
      </c>
      <c r="D10" s="51">
        <v>30.379000000000001</v>
      </c>
      <c r="E10" s="34">
        <v>29.3</v>
      </c>
      <c r="F10" s="35" t="s">
        <v>32</v>
      </c>
      <c r="G10" s="36">
        <f t="shared" si="0"/>
        <v>0.96399999999999997</v>
      </c>
      <c r="H10" s="37">
        <f t="shared" si="1"/>
        <v>677925.82000000007</v>
      </c>
    </row>
    <row r="11" spans="1:11" ht="28.5" customHeight="1" x14ac:dyDescent="0.2">
      <c r="A11" s="16">
        <v>4</v>
      </c>
      <c r="B11" s="17" t="s">
        <v>34</v>
      </c>
      <c r="C11" s="52">
        <v>2410.2000000000003</v>
      </c>
      <c r="D11" s="51">
        <v>26.791999999999998</v>
      </c>
      <c r="E11" s="34">
        <v>25.5</v>
      </c>
      <c r="F11" s="35" t="s">
        <v>33</v>
      </c>
      <c r="G11" s="36">
        <f t="shared" si="0"/>
        <v>0.95199999999999996</v>
      </c>
      <c r="H11" s="37">
        <f t="shared" si="1"/>
        <v>61460.100000000006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1418025.7000000002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78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1418025.7000000002</v>
      </c>
      <c r="E19" s="40">
        <f>IF(OR(C16="áno",C16="ano"),D19*0.2,0)</f>
        <v>283605.14000000007</v>
      </c>
      <c r="F19" s="41"/>
      <c r="G19" s="42">
        <f>D19+E19</f>
        <v>1701630.8400000003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73" t="s">
        <v>78</v>
      </c>
      <c r="D21" s="74"/>
      <c r="E21" s="74"/>
      <c r="F21" s="74"/>
      <c r="G21" s="74"/>
      <c r="H21" s="75"/>
    </row>
    <row r="22" spans="2:8" ht="22.5" customHeight="1" x14ac:dyDescent="0.25">
      <c r="B22" s="28" t="s">
        <v>3</v>
      </c>
      <c r="C22" s="73" t="s">
        <v>79</v>
      </c>
      <c r="D22" s="74"/>
      <c r="E22" s="74"/>
      <c r="F22" s="74"/>
      <c r="G22" s="74"/>
      <c r="H22" s="75"/>
    </row>
    <row r="23" spans="2:8" ht="22.5" customHeight="1" x14ac:dyDescent="0.25">
      <c r="B23" s="25" t="s">
        <v>9</v>
      </c>
      <c r="C23" s="73" t="s">
        <v>80</v>
      </c>
      <c r="D23" s="74"/>
      <c r="E23" s="74"/>
      <c r="F23" s="74"/>
      <c r="G23" s="74"/>
      <c r="H23" s="75"/>
    </row>
    <row r="24" spans="2:8" ht="22.5" customHeight="1" x14ac:dyDescent="0.25">
      <c r="B24" s="17" t="s">
        <v>17</v>
      </c>
      <c r="C24" s="73" t="s">
        <v>81</v>
      </c>
      <c r="D24" s="74"/>
      <c r="E24" s="74"/>
      <c r="F24" s="74"/>
      <c r="G24" s="74"/>
      <c r="H24" s="75"/>
    </row>
    <row r="25" spans="2:8" ht="22.5" customHeight="1" x14ac:dyDescent="0.25">
      <c r="B25" s="17" t="s">
        <v>18</v>
      </c>
      <c r="C25" s="73">
        <v>47440562</v>
      </c>
      <c r="D25" s="74"/>
      <c r="E25" s="74"/>
      <c r="F25" s="74"/>
      <c r="G25" s="74"/>
      <c r="H25" s="75"/>
    </row>
    <row r="26" spans="2:8" ht="22.5" customHeight="1" x14ac:dyDescent="0.25">
      <c r="B26" s="17" t="s">
        <v>19</v>
      </c>
      <c r="C26" s="73" t="s">
        <v>82</v>
      </c>
      <c r="D26" s="74"/>
      <c r="E26" s="74"/>
      <c r="F26" s="74"/>
      <c r="G26" s="74"/>
      <c r="H26" s="75"/>
    </row>
    <row r="27" spans="2:8" ht="22.5" customHeight="1" x14ac:dyDescent="0.25">
      <c r="B27" s="17" t="s">
        <v>20</v>
      </c>
      <c r="C27" s="73">
        <v>2023918941</v>
      </c>
      <c r="D27" s="74"/>
      <c r="E27" s="74"/>
      <c r="F27" s="74"/>
      <c r="G27" s="74"/>
      <c r="H27" s="75"/>
    </row>
    <row r="28" spans="2:8" ht="22.5" customHeight="1" x14ac:dyDescent="0.25">
      <c r="B28" s="17" t="s">
        <v>15</v>
      </c>
      <c r="C28" s="73" t="s">
        <v>80</v>
      </c>
      <c r="D28" s="74"/>
      <c r="E28" s="74"/>
      <c r="F28" s="74"/>
      <c r="G28" s="74"/>
      <c r="H28" s="75"/>
    </row>
    <row r="29" spans="2:8" ht="22.5" customHeight="1" x14ac:dyDescent="0.25">
      <c r="B29" s="17" t="s">
        <v>16</v>
      </c>
      <c r="C29" s="73">
        <v>910302920</v>
      </c>
      <c r="D29" s="74"/>
      <c r="E29" s="74"/>
      <c r="F29" s="74"/>
      <c r="G29" s="74"/>
      <c r="H29" s="75"/>
    </row>
    <row r="30" spans="2:8" ht="22.5" customHeight="1" x14ac:dyDescent="0.25">
      <c r="B30" s="17" t="s">
        <v>21</v>
      </c>
      <c r="C30" s="76" t="s">
        <v>83</v>
      </c>
      <c r="D30" s="77"/>
      <c r="E30" s="77"/>
      <c r="F30" s="77"/>
      <c r="G30" s="77"/>
      <c r="H30" s="78"/>
    </row>
    <row r="31" spans="2:8" ht="22.5" customHeight="1" x14ac:dyDescent="0.25">
      <c r="B31" s="25" t="s">
        <v>8</v>
      </c>
      <c r="C31" s="73"/>
      <c r="D31" s="74"/>
      <c r="E31" s="74"/>
      <c r="F31" s="74"/>
      <c r="G31" s="74"/>
      <c r="H31" s="75"/>
    </row>
    <row r="32" spans="2:8" ht="22.5" customHeight="1" x14ac:dyDescent="0.25">
      <c r="B32" s="25" t="s">
        <v>10</v>
      </c>
      <c r="C32" s="73"/>
      <c r="D32" s="74"/>
      <c r="E32" s="74"/>
      <c r="F32" s="74"/>
      <c r="G32" s="74"/>
      <c r="H32" s="7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6" sqref="C26:H26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65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4680</v>
      </c>
      <c r="D8" s="51">
        <v>44.353000000000002</v>
      </c>
      <c r="E8" s="34">
        <v>44.353000000000002</v>
      </c>
      <c r="F8" s="35" t="s">
        <v>30</v>
      </c>
      <c r="G8" s="36">
        <f t="shared" ref="G8:G11" si="0">IFERROR( ROUND(E8/D8,3)," ")</f>
        <v>1</v>
      </c>
      <c r="H8" s="37">
        <f>C8*E8</f>
        <v>207572.04</v>
      </c>
      <c r="K8" s="30"/>
    </row>
    <row r="9" spans="1:11" ht="28.5" customHeight="1" x14ac:dyDescent="0.2">
      <c r="A9" s="16">
        <v>2</v>
      </c>
      <c r="B9" s="17" t="s">
        <v>26</v>
      </c>
      <c r="C9" s="52">
        <v>11180</v>
      </c>
      <c r="D9" s="51">
        <v>22.321000000000002</v>
      </c>
      <c r="E9" s="34">
        <v>22.321000000000002</v>
      </c>
      <c r="F9" s="35" t="s">
        <v>31</v>
      </c>
      <c r="G9" s="36">
        <f t="shared" si="0"/>
        <v>1</v>
      </c>
      <c r="H9" s="37">
        <f t="shared" ref="H9:H11" si="1">C9*E9</f>
        <v>249548.78000000003</v>
      </c>
    </row>
    <row r="10" spans="1:11" ht="28.5" customHeight="1" x14ac:dyDescent="0.2">
      <c r="A10" s="16">
        <v>3</v>
      </c>
      <c r="B10" s="17" t="s">
        <v>24</v>
      </c>
      <c r="C10" s="52">
        <v>29510</v>
      </c>
      <c r="D10" s="51">
        <v>39.066000000000003</v>
      </c>
      <c r="E10" s="34">
        <v>39.066000000000003</v>
      </c>
      <c r="F10" s="35" t="s">
        <v>32</v>
      </c>
      <c r="G10" s="36">
        <f t="shared" si="0"/>
        <v>1</v>
      </c>
      <c r="H10" s="37">
        <f t="shared" si="1"/>
        <v>1152837.6600000001</v>
      </c>
    </row>
    <row r="11" spans="1:11" ht="28.5" customHeight="1" x14ac:dyDescent="0.2">
      <c r="A11" s="16">
        <v>4</v>
      </c>
      <c r="B11" s="17" t="s">
        <v>34</v>
      </c>
      <c r="C11" s="52">
        <v>7410</v>
      </c>
      <c r="D11" s="51">
        <v>27.71</v>
      </c>
      <c r="E11" s="34">
        <v>27.71</v>
      </c>
      <c r="F11" s="35" t="s">
        <v>33</v>
      </c>
      <c r="G11" s="36">
        <f t="shared" si="0"/>
        <v>1</v>
      </c>
      <c r="H11" s="37">
        <f t="shared" si="1"/>
        <v>205331.1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1815289.5800000003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7"/>
      <c r="B14" s="48"/>
      <c r="C14" s="48"/>
      <c r="D14" s="48"/>
      <c r="E14" s="48"/>
      <c r="F14" s="48"/>
      <c r="G14" s="48"/>
      <c r="H14" s="48"/>
      <c r="I14" s="19"/>
    </row>
    <row r="15" spans="1:11" ht="20.25" customHeight="1" thickTop="1" x14ac:dyDescent="0.25">
      <c r="B15" s="12" t="s">
        <v>2</v>
      </c>
      <c r="C15" s="65" t="s">
        <v>155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9" t="s">
        <v>0</v>
      </c>
      <c r="E17" s="49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9" t="s">
        <v>4</v>
      </c>
      <c r="E18" s="49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1815289.5800000003</v>
      </c>
      <c r="E19" s="40">
        <f>IF(OR(C16="áno",C16="ano"),D19*0.2,0)</f>
        <v>363057.91600000008</v>
      </c>
      <c r="F19" s="41"/>
      <c r="G19" s="42">
        <f>D19+E19</f>
        <v>2178347.4960000003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155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156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157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158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37463322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159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1030054784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160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907779433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161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44839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7" sqref="C27:H27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42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5422.3</v>
      </c>
      <c r="D8" s="51">
        <v>46.103999999999999</v>
      </c>
      <c r="E8" s="34">
        <v>46</v>
      </c>
      <c r="F8" s="35" t="s">
        <v>30</v>
      </c>
      <c r="G8" s="36">
        <f t="shared" ref="G8:G11" si="0">IFERROR( ROUND(E8/D8,3)," ")</f>
        <v>0.998</v>
      </c>
      <c r="H8" s="37">
        <f>C8*E8</f>
        <v>249425.80000000002</v>
      </c>
      <c r="K8" s="30"/>
    </row>
    <row r="9" spans="1:11" ht="28.5" customHeight="1" x14ac:dyDescent="0.2">
      <c r="A9" s="16">
        <v>2</v>
      </c>
      <c r="B9" s="17" t="s">
        <v>26</v>
      </c>
      <c r="C9" s="52">
        <v>20603.7</v>
      </c>
      <c r="D9" s="51">
        <v>29.936999999999998</v>
      </c>
      <c r="E9" s="34">
        <v>29</v>
      </c>
      <c r="F9" s="35" t="s">
        <v>31</v>
      </c>
      <c r="G9" s="36">
        <f t="shared" si="0"/>
        <v>0.96899999999999997</v>
      </c>
      <c r="H9" s="37">
        <f t="shared" ref="H9:H11" si="1">C9*E9</f>
        <v>597507.30000000005</v>
      </c>
    </row>
    <row r="10" spans="1:11" ht="28.5" customHeight="1" x14ac:dyDescent="0.2">
      <c r="A10" s="16">
        <v>3</v>
      </c>
      <c r="B10" s="17" t="s">
        <v>24</v>
      </c>
      <c r="C10" s="52">
        <v>20906.600000000002</v>
      </c>
      <c r="D10" s="51">
        <v>25.007000000000001</v>
      </c>
      <c r="E10" s="34">
        <v>25</v>
      </c>
      <c r="F10" s="35" t="s">
        <v>32</v>
      </c>
      <c r="G10" s="36">
        <f t="shared" si="0"/>
        <v>1</v>
      </c>
      <c r="H10" s="37">
        <f t="shared" si="1"/>
        <v>522665.00000000006</v>
      </c>
    </row>
    <row r="11" spans="1:11" ht="28.5" customHeight="1" x14ac:dyDescent="0.2">
      <c r="A11" s="16">
        <v>4</v>
      </c>
      <c r="B11" s="17" t="s">
        <v>34</v>
      </c>
      <c r="C11" s="52">
        <v>4368</v>
      </c>
      <c r="D11" s="51">
        <v>31.331</v>
      </c>
      <c r="E11" s="34">
        <v>31</v>
      </c>
      <c r="F11" s="35" t="s">
        <v>33</v>
      </c>
      <c r="G11" s="36">
        <f t="shared" si="0"/>
        <v>0.98899999999999999</v>
      </c>
      <c r="H11" s="37">
        <f t="shared" si="1"/>
        <v>135408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1505006.1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84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1505006.1</v>
      </c>
      <c r="E19" s="40">
        <f>IF(OR(C16="áno",C16="ano"),D19*0.2,0)</f>
        <v>301001.22000000003</v>
      </c>
      <c r="F19" s="41"/>
      <c r="G19" s="42">
        <f>D19+E19</f>
        <v>1806007.32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84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85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/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86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47452561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87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2023877768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88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>
        <v>907160170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89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44844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18" sqref="H18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43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1106.3</v>
      </c>
      <c r="D8" s="51">
        <v>34.51</v>
      </c>
      <c r="E8" s="34">
        <v>43.29</v>
      </c>
      <c r="F8" s="35" t="s">
        <v>30</v>
      </c>
      <c r="G8" s="36">
        <f t="shared" ref="G8:G11" si="0">IFERROR( ROUND(E8/D8,3)," ")</f>
        <v>1.254</v>
      </c>
      <c r="H8" s="37">
        <f>C8*E8</f>
        <v>47891.726999999999</v>
      </c>
      <c r="K8" s="30"/>
    </row>
    <row r="9" spans="1:11" ht="28.5" customHeight="1" x14ac:dyDescent="0.2">
      <c r="A9" s="16">
        <v>2</v>
      </c>
      <c r="B9" s="17" t="s">
        <v>26</v>
      </c>
      <c r="C9" s="52">
        <v>2869.1</v>
      </c>
      <c r="D9" s="51">
        <v>35.495999999999995</v>
      </c>
      <c r="E9" s="34">
        <v>28.19</v>
      </c>
      <c r="F9" s="35" t="s">
        <v>31</v>
      </c>
      <c r="G9" s="36">
        <f t="shared" si="0"/>
        <v>0.79400000000000004</v>
      </c>
      <c r="H9" s="37">
        <f t="shared" ref="H9:H11" si="1">C9*E9</f>
        <v>80879.929000000004</v>
      </c>
    </row>
    <row r="10" spans="1:11" ht="28.5" customHeight="1" x14ac:dyDescent="0.2">
      <c r="A10" s="16">
        <v>3</v>
      </c>
      <c r="B10" s="17" t="s">
        <v>24</v>
      </c>
      <c r="C10" s="52">
        <v>11337.300000000001</v>
      </c>
      <c r="D10" s="51">
        <v>24.803000000000001</v>
      </c>
      <c r="E10" s="34">
        <v>23.25</v>
      </c>
      <c r="F10" s="35" t="s">
        <v>32</v>
      </c>
      <c r="G10" s="36">
        <f t="shared" si="0"/>
        <v>0.93700000000000006</v>
      </c>
      <c r="H10" s="37">
        <f t="shared" si="1"/>
        <v>263592.22500000003</v>
      </c>
    </row>
    <row r="11" spans="1:11" ht="28.5" customHeight="1" x14ac:dyDescent="0.2">
      <c r="A11" s="16">
        <v>4</v>
      </c>
      <c r="B11" s="17" t="s">
        <v>34</v>
      </c>
      <c r="C11" s="52">
        <v>5571.8</v>
      </c>
      <c r="D11" s="51">
        <v>24.564999999999998</v>
      </c>
      <c r="E11" s="34">
        <v>24.78</v>
      </c>
      <c r="F11" s="35" t="s">
        <v>33</v>
      </c>
      <c r="G11" s="36">
        <f t="shared" si="0"/>
        <v>1.0089999999999999</v>
      </c>
      <c r="H11" s="37">
        <f t="shared" si="1"/>
        <v>138069.204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530433.08500000008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90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530433.08500000008</v>
      </c>
      <c r="E19" s="40">
        <f>IF(OR(C16="áno",C16="ano"),D19*0.2,0)</f>
        <v>106086.61700000003</v>
      </c>
      <c r="F19" s="41"/>
      <c r="G19" s="42">
        <f>D19+E19</f>
        <v>636519.70200000005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90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91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90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92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44405936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93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1080210681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90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911073911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94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44841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44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837.2</v>
      </c>
      <c r="D8" s="51">
        <v>51.101999999999997</v>
      </c>
      <c r="E8" s="34">
        <v>46</v>
      </c>
      <c r="F8" s="35" t="s">
        <v>30</v>
      </c>
      <c r="G8" s="36">
        <f t="shared" ref="G8:G11" si="0">IFERROR( ROUND(E8/D8,3)," ")</f>
        <v>0.9</v>
      </c>
      <c r="H8" s="37">
        <f>C8*E8</f>
        <v>38511.200000000004</v>
      </c>
      <c r="K8" s="30"/>
    </row>
    <row r="9" spans="1:11" ht="28.5" customHeight="1" x14ac:dyDescent="0.2">
      <c r="A9" s="16">
        <v>2</v>
      </c>
      <c r="B9" s="17" t="s">
        <v>26</v>
      </c>
      <c r="C9" s="52">
        <v>2215.2000000000003</v>
      </c>
      <c r="D9" s="51">
        <v>34.220999999999997</v>
      </c>
      <c r="E9" s="34">
        <v>30.8</v>
      </c>
      <c r="F9" s="35" t="s">
        <v>31</v>
      </c>
      <c r="G9" s="36">
        <f t="shared" si="0"/>
        <v>0.9</v>
      </c>
      <c r="H9" s="37">
        <f t="shared" ref="H9:H11" si="1">C9*E9</f>
        <v>68228.160000000003</v>
      </c>
    </row>
    <row r="10" spans="1:11" ht="28.5" customHeight="1" x14ac:dyDescent="0.2">
      <c r="A10" s="16">
        <v>3</v>
      </c>
      <c r="B10" s="17" t="s">
        <v>24</v>
      </c>
      <c r="C10" s="52">
        <v>17290</v>
      </c>
      <c r="D10" s="51">
        <v>25.602</v>
      </c>
      <c r="E10" s="34">
        <v>23.8</v>
      </c>
      <c r="F10" s="35" t="s">
        <v>32</v>
      </c>
      <c r="G10" s="36">
        <f t="shared" si="0"/>
        <v>0.93</v>
      </c>
      <c r="H10" s="37">
        <f t="shared" si="1"/>
        <v>411502</v>
      </c>
    </row>
    <row r="11" spans="1:11" ht="28.5" customHeight="1" x14ac:dyDescent="0.2">
      <c r="A11" s="16">
        <v>4</v>
      </c>
      <c r="B11" s="17" t="s">
        <v>34</v>
      </c>
      <c r="C11" s="52">
        <v>520</v>
      </c>
      <c r="D11" s="51">
        <v>29.970999999999997</v>
      </c>
      <c r="E11" s="34">
        <v>26.98</v>
      </c>
      <c r="F11" s="35" t="s">
        <v>33</v>
      </c>
      <c r="G11" s="36">
        <f t="shared" si="0"/>
        <v>0.9</v>
      </c>
      <c r="H11" s="37">
        <f t="shared" si="1"/>
        <v>14029.6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532270.96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95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532270.96</v>
      </c>
      <c r="E19" s="40">
        <f>IF(OR(C16="áno",C16="ano"),D19*0.2,0)</f>
        <v>106454.192</v>
      </c>
      <c r="F19" s="41"/>
      <c r="G19" s="42">
        <f>D19+E19</f>
        <v>638725.152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95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96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95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97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50499335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98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 t="s">
        <v>99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95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910914151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100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44841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40" sqref="H4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45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6084</v>
      </c>
      <c r="D8" s="51">
        <v>51.442</v>
      </c>
      <c r="E8" s="34">
        <v>46.3</v>
      </c>
      <c r="F8" s="35" t="s">
        <v>30</v>
      </c>
      <c r="G8" s="36">
        <f t="shared" ref="G8:G11" si="0">IFERROR( ROUND(E8/D8,3)," ")</f>
        <v>0.9</v>
      </c>
      <c r="H8" s="37">
        <f>C8*E8</f>
        <v>281689.2</v>
      </c>
      <c r="K8" s="30"/>
    </row>
    <row r="9" spans="1:11" ht="28.5" customHeight="1" x14ac:dyDescent="0.2">
      <c r="A9" s="16">
        <v>2</v>
      </c>
      <c r="B9" s="17" t="s">
        <v>26</v>
      </c>
      <c r="C9" s="52">
        <v>23660</v>
      </c>
      <c r="D9" s="51">
        <v>23.324000000000002</v>
      </c>
      <c r="E9" s="34">
        <v>21</v>
      </c>
      <c r="F9" s="35" t="s">
        <v>31</v>
      </c>
      <c r="G9" s="36">
        <f t="shared" si="0"/>
        <v>0.9</v>
      </c>
      <c r="H9" s="37">
        <f t="shared" ref="H9:H11" si="1">C9*E9</f>
        <v>496860</v>
      </c>
    </row>
    <row r="10" spans="1:11" ht="28.5" customHeight="1" x14ac:dyDescent="0.2">
      <c r="A10" s="16">
        <v>3</v>
      </c>
      <c r="B10" s="17" t="s">
        <v>24</v>
      </c>
      <c r="C10" s="52">
        <v>53560</v>
      </c>
      <c r="D10" s="51">
        <v>22.507999999999999</v>
      </c>
      <c r="E10" s="34">
        <v>21</v>
      </c>
      <c r="F10" s="35" t="s">
        <v>32</v>
      </c>
      <c r="G10" s="36">
        <f t="shared" si="0"/>
        <v>0.93300000000000005</v>
      </c>
      <c r="H10" s="37">
        <f t="shared" si="1"/>
        <v>1124760</v>
      </c>
    </row>
    <row r="11" spans="1:11" ht="28.5" customHeight="1" x14ac:dyDescent="0.2">
      <c r="A11" s="16">
        <v>4</v>
      </c>
      <c r="B11" s="17" t="s">
        <v>34</v>
      </c>
      <c r="C11" s="52">
        <v>5252</v>
      </c>
      <c r="D11" s="51">
        <v>21.114000000000001</v>
      </c>
      <c r="E11" s="34">
        <v>19</v>
      </c>
      <c r="F11" s="35" t="s">
        <v>33</v>
      </c>
      <c r="G11" s="36">
        <f t="shared" si="0"/>
        <v>0.9</v>
      </c>
      <c r="H11" s="37">
        <f t="shared" si="1"/>
        <v>99788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2003097.2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95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2003097.2</v>
      </c>
      <c r="E19" s="40">
        <f>IF(OR(C16="áno",C16="ano"),D19*0.2,0)</f>
        <v>400619.44</v>
      </c>
      <c r="F19" s="41"/>
      <c r="G19" s="42">
        <f>D19+E19</f>
        <v>2403716.64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95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96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95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97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79">
        <v>50499335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98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 t="s">
        <v>99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95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910914151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100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44841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18" sqref="H18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46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3276</v>
      </c>
      <c r="D8" s="51">
        <v>42.873999999999995</v>
      </c>
      <c r="E8" s="34"/>
      <c r="F8" s="35" t="s">
        <v>30</v>
      </c>
      <c r="G8" s="36">
        <f t="shared" ref="G8:G11" si="0">IFERROR( ROUND(E8/D8,3)," ")</f>
        <v>0</v>
      </c>
      <c r="H8" s="37">
        <f>C8*E8</f>
        <v>0</v>
      </c>
      <c r="K8" s="30"/>
    </row>
    <row r="9" spans="1:11" ht="28.5" customHeight="1" x14ac:dyDescent="0.2">
      <c r="A9" s="16">
        <v>2</v>
      </c>
      <c r="B9" s="17" t="s">
        <v>26</v>
      </c>
      <c r="C9" s="52">
        <v>11180</v>
      </c>
      <c r="D9" s="51">
        <v>36.023000000000003</v>
      </c>
      <c r="E9" s="34"/>
      <c r="F9" s="35" t="s">
        <v>31</v>
      </c>
      <c r="G9" s="36">
        <f t="shared" si="0"/>
        <v>0</v>
      </c>
      <c r="H9" s="37">
        <f t="shared" ref="H9:H11" si="1">C9*E9</f>
        <v>0</v>
      </c>
    </row>
    <row r="10" spans="1:11" ht="28.5" customHeight="1" x14ac:dyDescent="0.2">
      <c r="A10" s="16">
        <v>3</v>
      </c>
      <c r="B10" s="17" t="s">
        <v>24</v>
      </c>
      <c r="C10" s="52">
        <v>57720</v>
      </c>
      <c r="D10" s="51">
        <v>19.192999999999998</v>
      </c>
      <c r="E10" s="34"/>
      <c r="F10" s="35" t="s">
        <v>32</v>
      </c>
      <c r="G10" s="36">
        <f t="shared" si="0"/>
        <v>0</v>
      </c>
      <c r="H10" s="37">
        <f t="shared" si="1"/>
        <v>0</v>
      </c>
    </row>
    <row r="11" spans="1:11" ht="28.5" customHeight="1" x14ac:dyDescent="0.2">
      <c r="A11" s="16">
        <v>4</v>
      </c>
      <c r="B11" s="17" t="s">
        <v>34</v>
      </c>
      <c r="C11" s="52">
        <v>7748</v>
      </c>
      <c r="D11" s="51">
        <v>22.167999999999999</v>
      </c>
      <c r="E11" s="34"/>
      <c r="F11" s="35" t="s">
        <v>33</v>
      </c>
      <c r="G11" s="36">
        <f t="shared" si="0"/>
        <v>0</v>
      </c>
      <c r="H11" s="37">
        <f t="shared" si="1"/>
        <v>0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0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/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0</v>
      </c>
      <c r="E19" s="40">
        <f>IF(OR(C16="áno",C16="ano"),D19*0.2,0)</f>
        <v>0</v>
      </c>
      <c r="F19" s="41"/>
      <c r="G19" s="42">
        <f>D19+E19</f>
        <v>0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/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/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/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/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/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/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/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/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55"/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5"/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5"/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pageMargins left="0.7" right="0.7" top="0.75" bottom="0.75" header="0.3" footer="0.3"/>
  <pageSetup scale="6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18" sqref="H18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7" t="s">
        <v>47</v>
      </c>
      <c r="B4" s="57"/>
      <c r="C4" s="57"/>
      <c r="D4" s="57"/>
      <c r="E4" s="57"/>
      <c r="F4" s="57"/>
      <c r="G4" s="57"/>
      <c r="H4" s="57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8" t="s">
        <v>29</v>
      </c>
      <c r="G7" s="59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52">
        <v>416</v>
      </c>
      <c r="D8" s="51">
        <v>43.298999999999999</v>
      </c>
      <c r="E8" s="34">
        <v>43.29</v>
      </c>
      <c r="F8" s="35" t="s">
        <v>30</v>
      </c>
      <c r="G8" s="36">
        <f t="shared" ref="G8:G11" si="0">IFERROR( ROUND(E8/D8,3)," ")</f>
        <v>1</v>
      </c>
      <c r="H8" s="37">
        <f>C8*E8</f>
        <v>18008.64</v>
      </c>
      <c r="K8" s="30"/>
    </row>
    <row r="9" spans="1:11" ht="28.5" customHeight="1" x14ac:dyDescent="0.2">
      <c r="A9" s="16">
        <v>2</v>
      </c>
      <c r="B9" s="17" t="s">
        <v>26</v>
      </c>
      <c r="C9" s="52">
        <v>2340</v>
      </c>
      <c r="D9" s="51">
        <v>28.202999999999999</v>
      </c>
      <c r="E9" s="34">
        <v>28.19</v>
      </c>
      <c r="F9" s="35" t="s">
        <v>31</v>
      </c>
      <c r="G9" s="36">
        <f t="shared" si="0"/>
        <v>1</v>
      </c>
      <c r="H9" s="37">
        <f t="shared" ref="H9:H11" si="1">C9*E9</f>
        <v>65964.600000000006</v>
      </c>
    </row>
    <row r="10" spans="1:11" ht="28.5" customHeight="1" x14ac:dyDescent="0.2">
      <c r="A10" s="16">
        <v>3</v>
      </c>
      <c r="B10" s="17" t="s">
        <v>24</v>
      </c>
      <c r="C10" s="52">
        <v>12480</v>
      </c>
      <c r="D10" s="51">
        <v>23.256</v>
      </c>
      <c r="E10" s="34">
        <v>23.25</v>
      </c>
      <c r="F10" s="35" t="s">
        <v>32</v>
      </c>
      <c r="G10" s="36">
        <f t="shared" si="0"/>
        <v>1</v>
      </c>
      <c r="H10" s="37">
        <f t="shared" si="1"/>
        <v>290160</v>
      </c>
    </row>
    <row r="11" spans="1:11" ht="28.5" customHeight="1" x14ac:dyDescent="0.2">
      <c r="A11" s="16">
        <v>4</v>
      </c>
      <c r="B11" s="17" t="s">
        <v>34</v>
      </c>
      <c r="C11" s="52">
        <v>650</v>
      </c>
      <c r="D11" s="51">
        <v>24.785999999999998</v>
      </c>
      <c r="E11" s="34">
        <v>24.78</v>
      </c>
      <c r="F11" s="35" t="s">
        <v>33</v>
      </c>
      <c r="G11" s="36">
        <f t="shared" si="0"/>
        <v>1</v>
      </c>
      <c r="H11" s="37">
        <f t="shared" si="1"/>
        <v>16107</v>
      </c>
    </row>
    <row r="12" spans="1:11" ht="27.75" customHeight="1" x14ac:dyDescent="0.2">
      <c r="A12" s="60" t="s">
        <v>28</v>
      </c>
      <c r="B12" s="61"/>
      <c r="C12" s="61"/>
      <c r="D12" s="61"/>
      <c r="E12" s="61"/>
      <c r="F12" s="61"/>
      <c r="G12" s="62"/>
      <c r="H12" s="38">
        <f>SUM(H8:H11)</f>
        <v>390240.24</v>
      </c>
      <c r="I12" s="19"/>
    </row>
    <row r="13" spans="1:11" x14ac:dyDescent="0.2">
      <c r="A13" s="63"/>
      <c r="B13" s="64"/>
      <c r="C13" s="64"/>
      <c r="D13" s="64"/>
      <c r="E13" s="64"/>
      <c r="F13" s="64"/>
      <c r="G13" s="64"/>
      <c r="H13" s="64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5" t="s">
        <v>90</v>
      </c>
      <c r="D15" s="65"/>
      <c r="E15" s="65"/>
      <c r="F15" s="66"/>
      <c r="G15" s="67"/>
      <c r="H15" s="19"/>
      <c r="I15" s="19"/>
    </row>
    <row r="16" spans="1:11" ht="20.25" customHeight="1" x14ac:dyDescent="0.25">
      <c r="B16" s="13" t="s">
        <v>11</v>
      </c>
      <c r="C16" s="68" t="s">
        <v>38</v>
      </c>
      <c r="D16" s="68"/>
      <c r="E16" s="68"/>
      <c r="F16" s="69"/>
      <c r="G16" s="70"/>
      <c r="H16" s="19"/>
      <c r="I16" s="19"/>
    </row>
    <row r="17" spans="2:8" ht="24" customHeight="1" x14ac:dyDescent="0.25">
      <c r="B17" s="72"/>
      <c r="C17" s="71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2"/>
      <c r="C18" s="71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390240.24</v>
      </c>
      <c r="E19" s="40">
        <f>IF(OR(C16="áno",C16="ano"),D19*0.2,0)</f>
        <v>78048.047999999995</v>
      </c>
      <c r="F19" s="41"/>
      <c r="G19" s="42">
        <f>D19+E19</f>
        <v>468288.288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5" t="s">
        <v>90</v>
      </c>
      <c r="D21" s="55"/>
      <c r="E21" s="55"/>
      <c r="F21" s="55"/>
      <c r="G21" s="55"/>
      <c r="H21" s="55"/>
    </row>
    <row r="22" spans="2:8" ht="22.5" customHeight="1" x14ac:dyDescent="0.25">
      <c r="B22" s="28" t="s">
        <v>3</v>
      </c>
      <c r="C22" s="55" t="s">
        <v>91</v>
      </c>
      <c r="D22" s="55"/>
      <c r="E22" s="55"/>
      <c r="F22" s="55"/>
      <c r="G22" s="55"/>
      <c r="H22" s="55"/>
    </row>
    <row r="23" spans="2:8" ht="22.5" customHeight="1" x14ac:dyDescent="0.25">
      <c r="B23" s="25" t="s">
        <v>9</v>
      </c>
      <c r="C23" s="55" t="s">
        <v>90</v>
      </c>
      <c r="D23" s="55"/>
      <c r="E23" s="55"/>
      <c r="F23" s="55"/>
      <c r="G23" s="55"/>
      <c r="H23" s="55"/>
    </row>
    <row r="24" spans="2:8" ht="22.5" customHeight="1" x14ac:dyDescent="0.25">
      <c r="B24" s="17" t="s">
        <v>17</v>
      </c>
      <c r="C24" s="55" t="s">
        <v>92</v>
      </c>
      <c r="D24" s="55"/>
      <c r="E24" s="55"/>
      <c r="F24" s="55"/>
      <c r="G24" s="55"/>
      <c r="H24" s="55"/>
    </row>
    <row r="25" spans="2:8" ht="22.5" customHeight="1" x14ac:dyDescent="0.25">
      <c r="B25" s="17" t="s">
        <v>18</v>
      </c>
      <c r="C25" s="55">
        <v>44405936</v>
      </c>
      <c r="D25" s="55"/>
      <c r="E25" s="55"/>
      <c r="F25" s="55"/>
      <c r="G25" s="55"/>
      <c r="H25" s="55"/>
    </row>
    <row r="26" spans="2:8" ht="22.5" customHeight="1" x14ac:dyDescent="0.25">
      <c r="B26" s="17" t="s">
        <v>19</v>
      </c>
      <c r="C26" s="55" t="s">
        <v>93</v>
      </c>
      <c r="D26" s="55"/>
      <c r="E26" s="55"/>
      <c r="F26" s="55"/>
      <c r="G26" s="55"/>
      <c r="H26" s="55"/>
    </row>
    <row r="27" spans="2:8" ht="22.5" customHeight="1" x14ac:dyDescent="0.25">
      <c r="B27" s="17" t="s">
        <v>20</v>
      </c>
      <c r="C27" s="55">
        <v>1080210681</v>
      </c>
      <c r="D27" s="55"/>
      <c r="E27" s="55"/>
      <c r="F27" s="55"/>
      <c r="G27" s="55"/>
      <c r="H27" s="55"/>
    </row>
    <row r="28" spans="2:8" ht="22.5" customHeight="1" x14ac:dyDescent="0.25">
      <c r="B28" s="17" t="s">
        <v>15</v>
      </c>
      <c r="C28" s="55" t="s">
        <v>90</v>
      </c>
      <c r="D28" s="55"/>
      <c r="E28" s="55"/>
      <c r="F28" s="55"/>
      <c r="G28" s="55"/>
      <c r="H28" s="55"/>
    </row>
    <row r="29" spans="2:8" ht="22.5" customHeight="1" x14ac:dyDescent="0.25">
      <c r="B29" s="17" t="s">
        <v>16</v>
      </c>
      <c r="C29" s="79">
        <v>911073911</v>
      </c>
      <c r="D29" s="55"/>
      <c r="E29" s="55"/>
      <c r="F29" s="55"/>
      <c r="G29" s="55"/>
      <c r="H29" s="55"/>
    </row>
    <row r="30" spans="2:8" ht="22.5" customHeight="1" x14ac:dyDescent="0.25">
      <c r="B30" s="17" t="s">
        <v>21</v>
      </c>
      <c r="C30" s="56" t="s">
        <v>94</v>
      </c>
      <c r="D30" s="55"/>
      <c r="E30" s="55"/>
      <c r="F30" s="55"/>
      <c r="G30" s="55"/>
      <c r="H30" s="55"/>
    </row>
    <row r="31" spans="2:8" ht="22.5" customHeight="1" x14ac:dyDescent="0.25">
      <c r="B31" s="25" t="s">
        <v>8</v>
      </c>
      <c r="C31" s="54">
        <v>44841</v>
      </c>
      <c r="D31" s="55"/>
      <c r="E31" s="55"/>
      <c r="F31" s="55"/>
      <c r="G31" s="55"/>
      <c r="H31" s="55"/>
    </row>
    <row r="32" spans="2:8" ht="22.5" customHeight="1" x14ac:dyDescent="0.25">
      <c r="B32" s="25" t="s">
        <v>10</v>
      </c>
      <c r="C32" s="55"/>
      <c r="D32" s="55"/>
      <c r="E32" s="55"/>
      <c r="F32" s="55"/>
      <c r="G32" s="55"/>
      <c r="H32" s="55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  <mergeCell ref="C31:H31"/>
    <mergeCell ref="C32:H32"/>
    <mergeCell ref="C25:H25"/>
    <mergeCell ref="C26:H26"/>
    <mergeCell ref="C27:H27"/>
    <mergeCell ref="C28:H28"/>
    <mergeCell ref="C29:H29"/>
    <mergeCell ref="C30:H30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30</vt:i4>
      </vt:variant>
    </vt:vector>
  </HeadingPairs>
  <TitlesOfParts>
    <vt:vector size="30" baseType="lpstr">
      <vt:lpstr>Časť č.1 VC Súča</vt:lpstr>
      <vt:lpstr>Časť č. 2 VC Driemota</vt:lpstr>
      <vt:lpstr>Časť č.3 VC Ľuborča</vt:lpstr>
      <vt:lpstr>Časť č.4 VC Vlára</vt:lpstr>
      <vt:lpstr>Časť č. 5 VC Opatová</vt:lpstr>
      <vt:lpstr>Časť č.6 VC Šišov</vt:lpstr>
      <vt:lpstr>Časť č.7 VC Stará Hora</vt:lpstr>
      <vt:lpstr>Časť. č.8 VC Machnáč</vt:lpstr>
      <vt:lpstr>Časť č.9 VC Stankovce</vt:lpstr>
      <vt:lpstr>Časť č.10 VC Nové M. nad Váhom</vt:lpstr>
      <vt:lpstr>Časť č.11 VC Stará Turá</vt:lpstr>
      <vt:lpstr>Časť. č.12 VC Kočovce</vt:lpstr>
      <vt:lpstr>Časť č.13 VC Drietoma</vt:lpstr>
      <vt:lpstr>Časť č. 14 VC Slatina</vt:lpstr>
      <vt:lpstr>Časť č.15 VC Kšinná</vt:lpstr>
      <vt:lpstr>Časť č.16 VC Opatová</vt:lpstr>
      <vt:lpstr>Časť č.17 VC Kulháň</vt:lpstr>
      <vt:lpstr>Časť č.18 VC Duchonka</vt:lpstr>
      <vt:lpstr>Časť č.19 VC Bojná</vt:lpstr>
      <vt:lpstr>Časť č.20 VC Chalmová</vt:lpstr>
      <vt:lpstr>Časť č.21 VC Lehota</vt:lpstr>
      <vt:lpstr>Časť č.22 VC Dolné Vrchy</vt:lpstr>
      <vt:lpstr>Časť č. 23 VC Strážov</vt:lpstr>
      <vt:lpstr>Časť č.24 VC Chvojnica - Kľačno</vt:lpstr>
      <vt:lpstr>Časť č.25 VC Vyšhradné</vt:lpstr>
      <vt:lpstr>Časť č. 26 VC Tužina</vt:lpstr>
      <vt:lpstr>Časť č. 27 VC Rígel</vt:lpstr>
      <vt:lpstr>Časť č.28 VC Viadukt</vt:lpstr>
      <vt:lpstr>Časť č.29 VC Grič</vt:lpstr>
      <vt:lpstr>Časť č.30 VC Roveň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Filip.Danko</cp:lastModifiedBy>
  <cp:lastPrinted>2017-05-18T10:01:18Z</cp:lastPrinted>
  <dcterms:created xsi:type="dcterms:W3CDTF">2012-03-14T10:26:47Z</dcterms:created>
  <dcterms:modified xsi:type="dcterms:W3CDTF">2023-01-05T07:12:54Z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k SP tabuľka plnenia kritérií cenová ponuka-GR.xlsx</vt:lpwstr>
  </property>
</Properties>
</file>