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2\2022\SNMZ\III. kategorie\OPRAVA OPLOCENÍ OBJEKTU F.J.CURIE 4_ZNOJMO\"/>
    </mc:Choice>
  </mc:AlternateContent>
  <xr:revisionPtr revIDLastSave="0" documentId="8_{A7A87CC6-14FE-432D-9ECE-804AB3E91AD5}" xr6:coauthVersionLast="47" xr6:coauthVersionMax="47" xr10:uidLastSave="{00000000-0000-0000-0000-000000000000}"/>
  <bookViews>
    <workbookView xWindow="-28800" yWindow="0" windowWidth="29040" windowHeight="1560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27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2227_01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2227_01 Pol'!$A$1:$X$361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17" i="1" s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G40" i="1"/>
  <c r="F40" i="1"/>
  <c r="G39" i="1"/>
  <c r="F39" i="1"/>
  <c r="H39" i="1" s="1"/>
  <c r="H42" i="1" s="1"/>
  <c r="G351" i="12"/>
  <c r="G9" i="12"/>
  <c r="I9" i="12"/>
  <c r="I8" i="12" s="1"/>
  <c r="K9" i="12"/>
  <c r="K8" i="12" s="1"/>
  <c r="M9" i="12"/>
  <c r="O9" i="12"/>
  <c r="O8" i="12" s="1"/>
  <c r="Q9" i="12"/>
  <c r="V9" i="12"/>
  <c r="G11" i="12"/>
  <c r="G8" i="12" s="1"/>
  <c r="I11" i="12"/>
  <c r="K11" i="12"/>
  <c r="M11" i="12"/>
  <c r="O11" i="12"/>
  <c r="Q11" i="12"/>
  <c r="V11" i="12"/>
  <c r="V8" i="12" s="1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8" i="12"/>
  <c r="AF351" i="12" s="1"/>
  <c r="I18" i="12"/>
  <c r="K18" i="12"/>
  <c r="O18" i="12"/>
  <c r="Q18" i="12"/>
  <c r="V18" i="12"/>
  <c r="G26" i="12"/>
  <c r="I26" i="12"/>
  <c r="K26" i="12"/>
  <c r="M26" i="12"/>
  <c r="O26" i="12"/>
  <c r="Q26" i="12"/>
  <c r="Q8" i="12" s="1"/>
  <c r="V26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8" i="12"/>
  <c r="M48" i="12" s="1"/>
  <c r="I48" i="12"/>
  <c r="K48" i="12"/>
  <c r="K47" i="12" s="1"/>
  <c r="O48" i="12"/>
  <c r="Q48" i="12"/>
  <c r="Q47" i="12" s="1"/>
  <c r="V48" i="12"/>
  <c r="V47" i="12" s="1"/>
  <c r="G60" i="12"/>
  <c r="M60" i="12" s="1"/>
  <c r="I60" i="12"/>
  <c r="I47" i="12" s="1"/>
  <c r="K60" i="12"/>
  <c r="O60" i="12"/>
  <c r="O47" i="12" s="1"/>
  <c r="Q60" i="12"/>
  <c r="V60" i="12"/>
  <c r="G63" i="12"/>
  <c r="M63" i="12" s="1"/>
  <c r="I63" i="12"/>
  <c r="K63" i="12"/>
  <c r="O63" i="12"/>
  <c r="Q63" i="12"/>
  <c r="V63" i="12"/>
  <c r="G68" i="12"/>
  <c r="I68" i="12"/>
  <c r="K68" i="12"/>
  <c r="M68" i="12"/>
  <c r="O68" i="12"/>
  <c r="Q68" i="12"/>
  <c r="V68" i="12"/>
  <c r="G73" i="12"/>
  <c r="I73" i="12"/>
  <c r="K73" i="12"/>
  <c r="M73" i="12"/>
  <c r="O73" i="12"/>
  <c r="Q73" i="12"/>
  <c r="V73" i="12"/>
  <c r="G79" i="12"/>
  <c r="M79" i="12" s="1"/>
  <c r="I79" i="12"/>
  <c r="K79" i="12"/>
  <c r="K78" i="12" s="1"/>
  <c r="O79" i="12"/>
  <c r="Q79" i="12"/>
  <c r="Q78" i="12" s="1"/>
  <c r="V79" i="12"/>
  <c r="V78" i="12" s="1"/>
  <c r="G90" i="12"/>
  <c r="M90" i="12" s="1"/>
  <c r="I90" i="12"/>
  <c r="I78" i="12" s="1"/>
  <c r="K90" i="12"/>
  <c r="O90" i="12"/>
  <c r="O78" i="12" s="1"/>
  <c r="Q90" i="12"/>
  <c r="V90" i="12"/>
  <c r="G95" i="12"/>
  <c r="M95" i="12" s="1"/>
  <c r="I95" i="12"/>
  <c r="K95" i="12"/>
  <c r="O95" i="12"/>
  <c r="Q95" i="12"/>
  <c r="V95" i="12"/>
  <c r="G98" i="12"/>
  <c r="I98" i="12"/>
  <c r="K98" i="12"/>
  <c r="M98" i="12"/>
  <c r="O98" i="12"/>
  <c r="Q98" i="12"/>
  <c r="V98" i="12"/>
  <c r="G100" i="12"/>
  <c r="I100" i="12"/>
  <c r="K100" i="12"/>
  <c r="M100" i="12"/>
  <c r="O100" i="12"/>
  <c r="Q100" i="12"/>
  <c r="V100" i="12"/>
  <c r="G103" i="12"/>
  <c r="M103" i="12" s="1"/>
  <c r="M102" i="12" s="1"/>
  <c r="I103" i="12"/>
  <c r="K103" i="12"/>
  <c r="K102" i="12" s="1"/>
  <c r="O103" i="12"/>
  <c r="Q103" i="12"/>
  <c r="Q102" i="12" s="1"/>
  <c r="V103" i="12"/>
  <c r="V102" i="12" s="1"/>
  <c r="G105" i="12"/>
  <c r="I105" i="12"/>
  <c r="I102" i="12" s="1"/>
  <c r="K105" i="12"/>
  <c r="M105" i="12"/>
  <c r="O105" i="12"/>
  <c r="O102" i="12" s="1"/>
  <c r="Q105" i="12"/>
  <c r="V105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O112" i="12"/>
  <c r="G113" i="12"/>
  <c r="G112" i="12" s="1"/>
  <c r="I113" i="12"/>
  <c r="I112" i="12" s="1"/>
  <c r="K113" i="12"/>
  <c r="M113" i="12"/>
  <c r="O113" i="12"/>
  <c r="Q113" i="12"/>
  <c r="Q112" i="12" s="1"/>
  <c r="V113" i="12"/>
  <c r="V112" i="12" s="1"/>
  <c r="G116" i="12"/>
  <c r="M116" i="12" s="1"/>
  <c r="I116" i="12"/>
  <c r="K116" i="12"/>
  <c r="K112" i="12" s="1"/>
  <c r="O116" i="12"/>
  <c r="Q116" i="12"/>
  <c r="V116" i="12"/>
  <c r="I119" i="12"/>
  <c r="G120" i="12"/>
  <c r="M120" i="12" s="1"/>
  <c r="M119" i="12" s="1"/>
  <c r="I120" i="12"/>
  <c r="K120" i="12"/>
  <c r="K119" i="12" s="1"/>
  <c r="O120" i="12"/>
  <c r="O119" i="12" s="1"/>
  <c r="Q120" i="12"/>
  <c r="V120" i="12"/>
  <c r="V119" i="12" s="1"/>
  <c r="G133" i="12"/>
  <c r="I133" i="12"/>
  <c r="K133" i="12"/>
  <c r="M133" i="12"/>
  <c r="O133" i="12"/>
  <c r="Q133" i="12"/>
  <c r="Q119" i="12" s="1"/>
  <c r="V133" i="12"/>
  <c r="G146" i="12"/>
  <c r="I146" i="12"/>
  <c r="K146" i="12"/>
  <c r="M146" i="12"/>
  <c r="O146" i="12"/>
  <c r="Q146" i="12"/>
  <c r="V146" i="12"/>
  <c r="G160" i="12"/>
  <c r="I160" i="12"/>
  <c r="K160" i="12"/>
  <c r="M160" i="12"/>
  <c r="O160" i="12"/>
  <c r="Q160" i="12"/>
  <c r="V160" i="12"/>
  <c r="G165" i="12"/>
  <c r="I165" i="12"/>
  <c r="I164" i="12" s="1"/>
  <c r="K165" i="12"/>
  <c r="M165" i="12"/>
  <c r="O165" i="12"/>
  <c r="O164" i="12" s="1"/>
  <c r="Q165" i="12"/>
  <c r="Q164" i="12" s="1"/>
  <c r="V165" i="12"/>
  <c r="G178" i="12"/>
  <c r="M178" i="12" s="1"/>
  <c r="I178" i="12"/>
  <c r="K178" i="12"/>
  <c r="O178" i="12"/>
  <c r="Q178" i="12"/>
  <c r="V178" i="12"/>
  <c r="V164" i="12" s="1"/>
  <c r="G180" i="12"/>
  <c r="I180" i="12"/>
  <c r="K180" i="12"/>
  <c r="M180" i="12"/>
  <c r="O180" i="12"/>
  <c r="Q180" i="12"/>
  <c r="V180" i="12"/>
  <c r="G183" i="12"/>
  <c r="I183" i="12"/>
  <c r="K183" i="12"/>
  <c r="M183" i="12"/>
  <c r="O183" i="12"/>
  <c r="Q183" i="12"/>
  <c r="V183" i="12"/>
  <c r="G192" i="12"/>
  <c r="I192" i="12"/>
  <c r="K192" i="12"/>
  <c r="M192" i="12"/>
  <c r="O192" i="12"/>
  <c r="Q192" i="12"/>
  <c r="V192" i="12"/>
  <c r="G195" i="12"/>
  <c r="M195" i="12" s="1"/>
  <c r="I195" i="12"/>
  <c r="K195" i="12"/>
  <c r="K164" i="12" s="1"/>
  <c r="O195" i="12"/>
  <c r="Q195" i="12"/>
  <c r="V195" i="12"/>
  <c r="G199" i="12"/>
  <c r="I199" i="12"/>
  <c r="K199" i="12"/>
  <c r="M199" i="12"/>
  <c r="O199" i="12"/>
  <c r="Q199" i="12"/>
  <c r="V199" i="12"/>
  <c r="G202" i="12"/>
  <c r="M202" i="12" s="1"/>
  <c r="I202" i="12"/>
  <c r="K202" i="12"/>
  <c r="O202" i="12"/>
  <c r="Q202" i="12"/>
  <c r="V202" i="12"/>
  <c r="Q205" i="12"/>
  <c r="G206" i="12"/>
  <c r="G205" i="12" s="1"/>
  <c r="I206" i="12"/>
  <c r="I205" i="12" s="1"/>
  <c r="K206" i="12"/>
  <c r="K205" i="12" s="1"/>
  <c r="O206" i="12"/>
  <c r="O205" i="12" s="1"/>
  <c r="Q206" i="12"/>
  <c r="V206" i="12"/>
  <c r="V205" i="12" s="1"/>
  <c r="G209" i="12"/>
  <c r="I209" i="12"/>
  <c r="K209" i="12"/>
  <c r="M209" i="12"/>
  <c r="O209" i="12"/>
  <c r="Q209" i="12"/>
  <c r="V209" i="12"/>
  <c r="G212" i="12"/>
  <c r="M212" i="12" s="1"/>
  <c r="I212" i="12"/>
  <c r="K212" i="12"/>
  <c r="O212" i="12"/>
  <c r="Q212" i="12"/>
  <c r="V212" i="12"/>
  <c r="G215" i="12"/>
  <c r="I215" i="12"/>
  <c r="K215" i="12"/>
  <c r="M215" i="12"/>
  <c r="O215" i="12"/>
  <c r="Q215" i="12"/>
  <c r="V215" i="12"/>
  <c r="G218" i="12"/>
  <c r="M218" i="12" s="1"/>
  <c r="I218" i="12"/>
  <c r="K218" i="12"/>
  <c r="O218" i="12"/>
  <c r="Q218" i="12"/>
  <c r="V218" i="12"/>
  <c r="Q220" i="12"/>
  <c r="G221" i="12"/>
  <c r="M221" i="12" s="1"/>
  <c r="M220" i="12" s="1"/>
  <c r="I221" i="12"/>
  <c r="I220" i="12" s="1"/>
  <c r="K221" i="12"/>
  <c r="K220" i="12" s="1"/>
  <c r="O221" i="12"/>
  <c r="O220" i="12" s="1"/>
  <c r="Q221" i="12"/>
  <c r="V221" i="12"/>
  <c r="G222" i="12"/>
  <c r="G220" i="12" s="1"/>
  <c r="I222" i="12"/>
  <c r="K222" i="12"/>
  <c r="M222" i="12"/>
  <c r="O222" i="12"/>
  <c r="Q222" i="12"/>
  <c r="V222" i="12"/>
  <c r="V220" i="12" s="1"/>
  <c r="K224" i="12"/>
  <c r="G225" i="12"/>
  <c r="I225" i="12"/>
  <c r="I224" i="12" s="1"/>
  <c r="K225" i="12"/>
  <c r="M225" i="12"/>
  <c r="O225" i="12"/>
  <c r="O224" i="12" s="1"/>
  <c r="Q225" i="12"/>
  <c r="Q224" i="12" s="1"/>
  <c r="V225" i="12"/>
  <c r="G227" i="12"/>
  <c r="M227" i="12" s="1"/>
  <c r="I227" i="12"/>
  <c r="K227" i="12"/>
  <c r="O227" i="12"/>
  <c r="Q227" i="12"/>
  <c r="V227" i="12"/>
  <c r="V224" i="12" s="1"/>
  <c r="G230" i="12"/>
  <c r="I230" i="12"/>
  <c r="K230" i="12"/>
  <c r="M230" i="12"/>
  <c r="O230" i="12"/>
  <c r="Q230" i="12"/>
  <c r="V230" i="12"/>
  <c r="G232" i="12"/>
  <c r="M232" i="12" s="1"/>
  <c r="I232" i="12"/>
  <c r="K232" i="12"/>
  <c r="O232" i="12"/>
  <c r="Q232" i="12"/>
  <c r="V232" i="12"/>
  <c r="G235" i="12"/>
  <c r="M235" i="12" s="1"/>
  <c r="I235" i="12"/>
  <c r="K235" i="12"/>
  <c r="K234" i="12" s="1"/>
  <c r="O235" i="12"/>
  <c r="O234" i="12" s="1"/>
  <c r="Q235" i="12"/>
  <c r="Q234" i="12" s="1"/>
  <c r="V235" i="12"/>
  <c r="V234" i="12" s="1"/>
  <c r="G237" i="12"/>
  <c r="I237" i="12"/>
  <c r="I234" i="12" s="1"/>
  <c r="K237" i="12"/>
  <c r="M237" i="12"/>
  <c r="O237" i="12"/>
  <c r="Q237" i="12"/>
  <c r="V237" i="12"/>
  <c r="G242" i="12"/>
  <c r="M242" i="12" s="1"/>
  <c r="I242" i="12"/>
  <c r="K242" i="12"/>
  <c r="O242" i="12"/>
  <c r="Q242" i="12"/>
  <c r="V242" i="12"/>
  <c r="G244" i="12"/>
  <c r="I244" i="12"/>
  <c r="K244" i="12"/>
  <c r="M244" i="12"/>
  <c r="O244" i="12"/>
  <c r="Q244" i="12"/>
  <c r="V244" i="12"/>
  <c r="G246" i="12"/>
  <c r="I246" i="12"/>
  <c r="K246" i="12"/>
  <c r="M246" i="12"/>
  <c r="O246" i="12"/>
  <c r="Q246" i="12"/>
  <c r="V246" i="12"/>
  <c r="G257" i="12"/>
  <c r="I257" i="12"/>
  <c r="K257" i="12"/>
  <c r="M257" i="12"/>
  <c r="O257" i="12"/>
  <c r="Q257" i="12"/>
  <c r="V257" i="12"/>
  <c r="G259" i="12"/>
  <c r="M259" i="12" s="1"/>
  <c r="I259" i="12"/>
  <c r="K259" i="12"/>
  <c r="O259" i="12"/>
  <c r="Q259" i="12"/>
  <c r="V259" i="12"/>
  <c r="I268" i="12"/>
  <c r="Q268" i="12"/>
  <c r="G269" i="12"/>
  <c r="M269" i="12" s="1"/>
  <c r="M268" i="12" s="1"/>
  <c r="I269" i="12"/>
  <c r="K269" i="12"/>
  <c r="K268" i="12" s="1"/>
  <c r="O269" i="12"/>
  <c r="O268" i="12" s="1"/>
  <c r="Q269" i="12"/>
  <c r="V269" i="12"/>
  <c r="V268" i="12" s="1"/>
  <c r="Q270" i="12"/>
  <c r="G271" i="12"/>
  <c r="I271" i="12"/>
  <c r="I270" i="12" s="1"/>
  <c r="K271" i="12"/>
  <c r="K270" i="12" s="1"/>
  <c r="M271" i="12"/>
  <c r="O271" i="12"/>
  <c r="O270" i="12" s="1"/>
  <c r="Q271" i="12"/>
  <c r="V271" i="12"/>
  <c r="G276" i="12"/>
  <c r="G270" i="12" s="1"/>
  <c r="I276" i="12"/>
  <c r="K276" i="12"/>
  <c r="M276" i="12"/>
  <c r="O276" i="12"/>
  <c r="Q276" i="12"/>
  <c r="V276" i="12"/>
  <c r="V270" i="12" s="1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2" i="12"/>
  <c r="V282" i="12"/>
  <c r="G283" i="12"/>
  <c r="I283" i="12"/>
  <c r="K283" i="12"/>
  <c r="K282" i="12" s="1"/>
  <c r="M283" i="12"/>
  <c r="M282" i="12" s="1"/>
  <c r="O283" i="12"/>
  <c r="Q283" i="12"/>
  <c r="Q282" i="12" s="1"/>
  <c r="V283" i="12"/>
  <c r="G286" i="12"/>
  <c r="I286" i="12"/>
  <c r="I282" i="12" s="1"/>
  <c r="K286" i="12"/>
  <c r="M286" i="12"/>
  <c r="O286" i="12"/>
  <c r="O282" i="12" s="1"/>
  <c r="Q286" i="12"/>
  <c r="V286" i="12"/>
  <c r="G289" i="12"/>
  <c r="I289" i="12"/>
  <c r="K289" i="12"/>
  <c r="M289" i="12"/>
  <c r="O289" i="12"/>
  <c r="Q289" i="12"/>
  <c r="V289" i="12"/>
  <c r="G291" i="12"/>
  <c r="M291" i="12" s="1"/>
  <c r="I291" i="12"/>
  <c r="I290" i="12" s="1"/>
  <c r="K291" i="12"/>
  <c r="O291" i="12"/>
  <c r="O290" i="12" s="1"/>
  <c r="Q291" i="12"/>
  <c r="Q290" i="12" s="1"/>
  <c r="V291" i="12"/>
  <c r="G294" i="12"/>
  <c r="M294" i="12" s="1"/>
  <c r="I294" i="12"/>
  <c r="K294" i="12"/>
  <c r="O294" i="12"/>
  <c r="Q294" i="12"/>
  <c r="V294" i="12"/>
  <c r="V290" i="12" s="1"/>
  <c r="G296" i="12"/>
  <c r="I296" i="12"/>
  <c r="K296" i="12"/>
  <c r="M296" i="12"/>
  <c r="O296" i="12"/>
  <c r="Q296" i="12"/>
  <c r="V296" i="12"/>
  <c r="G298" i="12"/>
  <c r="I298" i="12"/>
  <c r="K298" i="12"/>
  <c r="M298" i="12"/>
  <c r="O298" i="12"/>
  <c r="Q298" i="12"/>
  <c r="V298" i="12"/>
  <c r="G300" i="12"/>
  <c r="I300" i="12"/>
  <c r="K300" i="12"/>
  <c r="M300" i="12"/>
  <c r="O300" i="12"/>
  <c r="Q300" i="12"/>
  <c r="V300" i="12"/>
  <c r="G302" i="12"/>
  <c r="M302" i="12" s="1"/>
  <c r="I302" i="12"/>
  <c r="K302" i="12"/>
  <c r="K290" i="12" s="1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I308" i="12"/>
  <c r="K308" i="12"/>
  <c r="M308" i="12"/>
  <c r="O308" i="12"/>
  <c r="Q308" i="12"/>
  <c r="V308" i="12"/>
  <c r="G310" i="12"/>
  <c r="I310" i="12"/>
  <c r="K310" i="12"/>
  <c r="M310" i="12"/>
  <c r="O310" i="12"/>
  <c r="Q310" i="12"/>
  <c r="V310" i="12"/>
  <c r="G312" i="12"/>
  <c r="I312" i="12"/>
  <c r="K312" i="12"/>
  <c r="M312" i="12"/>
  <c r="O312" i="12"/>
  <c r="Q312" i="12"/>
  <c r="V312" i="12"/>
  <c r="G314" i="12"/>
  <c r="M314" i="12" s="1"/>
  <c r="I314" i="12"/>
  <c r="I313" i="12" s="1"/>
  <c r="K314" i="12"/>
  <c r="O314" i="12"/>
  <c r="O313" i="12" s="1"/>
  <c r="Q314" i="12"/>
  <c r="Q313" i="12" s="1"/>
  <c r="V314" i="12"/>
  <c r="G316" i="12"/>
  <c r="M316" i="12" s="1"/>
  <c r="I316" i="12"/>
  <c r="K316" i="12"/>
  <c r="O316" i="12"/>
  <c r="Q316" i="12"/>
  <c r="V316" i="12"/>
  <c r="V313" i="12" s="1"/>
  <c r="G320" i="12"/>
  <c r="I320" i="12"/>
  <c r="K320" i="12"/>
  <c r="M320" i="12"/>
  <c r="O320" i="12"/>
  <c r="Q320" i="12"/>
  <c r="V320" i="12"/>
  <c r="G322" i="12"/>
  <c r="I322" i="12"/>
  <c r="K322" i="12"/>
  <c r="M322" i="12"/>
  <c r="O322" i="12"/>
  <c r="Q322" i="12"/>
  <c r="V322" i="12"/>
  <c r="G324" i="12"/>
  <c r="I324" i="12"/>
  <c r="K324" i="12"/>
  <c r="M324" i="12"/>
  <c r="O324" i="12"/>
  <c r="Q324" i="12"/>
  <c r="V324" i="12"/>
  <c r="G326" i="12"/>
  <c r="M326" i="12" s="1"/>
  <c r="I326" i="12"/>
  <c r="K326" i="12"/>
  <c r="K313" i="12" s="1"/>
  <c r="O326" i="12"/>
  <c r="Q326" i="12"/>
  <c r="V326" i="12"/>
  <c r="G335" i="12"/>
  <c r="M335" i="12" s="1"/>
  <c r="I335" i="12"/>
  <c r="K335" i="12"/>
  <c r="O335" i="12"/>
  <c r="Q335" i="12"/>
  <c r="V335" i="12"/>
  <c r="G337" i="12"/>
  <c r="G338" i="12"/>
  <c r="I338" i="12"/>
  <c r="K338" i="12"/>
  <c r="K337" i="12" s="1"/>
  <c r="M338" i="12"/>
  <c r="O338" i="12"/>
  <c r="Q338" i="12"/>
  <c r="Q337" i="12" s="1"/>
  <c r="V338" i="12"/>
  <c r="G339" i="12"/>
  <c r="I339" i="12"/>
  <c r="I337" i="12" s="1"/>
  <c r="K339" i="12"/>
  <c r="M339" i="12"/>
  <c r="O339" i="12"/>
  <c r="O337" i="12" s="1"/>
  <c r="Q339" i="12"/>
  <c r="V339" i="12"/>
  <c r="G340" i="12"/>
  <c r="I340" i="12"/>
  <c r="K340" i="12"/>
  <c r="M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V337" i="12" s="1"/>
  <c r="Q344" i="12"/>
  <c r="G345" i="12"/>
  <c r="I345" i="12"/>
  <c r="I344" i="12" s="1"/>
  <c r="K345" i="12"/>
  <c r="K344" i="12" s="1"/>
  <c r="M345" i="12"/>
  <c r="O345" i="12"/>
  <c r="O344" i="12" s="1"/>
  <c r="Q345" i="12"/>
  <c r="V345" i="12"/>
  <c r="G346" i="12"/>
  <c r="G344" i="12" s="1"/>
  <c r="I346" i="12"/>
  <c r="K346" i="12"/>
  <c r="M346" i="12"/>
  <c r="O346" i="12"/>
  <c r="Q346" i="12"/>
  <c r="V346" i="12"/>
  <c r="V344" i="12" s="1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AE351" i="12"/>
  <c r="I20" i="1"/>
  <c r="I19" i="1"/>
  <c r="I18" i="1"/>
  <c r="I16" i="1"/>
  <c r="G42" i="1"/>
  <c r="G25" i="1" s="1"/>
  <c r="A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70" i="1" l="1"/>
  <c r="J54" i="1" s="1"/>
  <c r="J69" i="1"/>
  <c r="J52" i="1"/>
  <c r="J66" i="1"/>
  <c r="J53" i="1"/>
  <c r="J62" i="1"/>
  <c r="J59" i="1"/>
  <c r="J56" i="1"/>
  <c r="J63" i="1"/>
  <c r="J57" i="1"/>
  <c r="J68" i="1"/>
  <c r="J65" i="1"/>
  <c r="J60" i="1"/>
  <c r="J55" i="1"/>
  <c r="J58" i="1"/>
  <c r="J61" i="1"/>
  <c r="J64" i="1"/>
  <c r="J67" i="1"/>
  <c r="G26" i="1"/>
  <c r="A26" i="1"/>
  <c r="F42" i="1"/>
  <c r="M337" i="12"/>
  <c r="M112" i="12"/>
  <c r="M344" i="12"/>
  <c r="M313" i="12"/>
  <c r="M290" i="12"/>
  <c r="M164" i="12"/>
  <c r="M234" i="12"/>
  <c r="M78" i="12"/>
  <c r="M270" i="12"/>
  <c r="M224" i="12"/>
  <c r="M47" i="12"/>
  <c r="G268" i="12"/>
  <c r="M206" i="12"/>
  <c r="M205" i="12" s="1"/>
  <c r="G119" i="12"/>
  <c r="G290" i="12"/>
  <c r="G224" i="12"/>
  <c r="G164" i="12"/>
  <c r="G234" i="12"/>
  <c r="G102" i="12"/>
  <c r="G78" i="12"/>
  <c r="G47" i="12"/>
  <c r="M18" i="12"/>
  <c r="M8" i="12" s="1"/>
  <c r="G313" i="12"/>
  <c r="I21" i="1"/>
  <c r="I39" i="1"/>
  <c r="I42" i="1" s="1"/>
  <c r="J40" i="1" s="1"/>
  <c r="J70" i="1" l="1"/>
  <c r="G28" i="1"/>
  <c r="G23" i="1"/>
  <c r="J39" i="1"/>
  <c r="J42" i="1" s="1"/>
  <c r="J41" i="1"/>
  <c r="A23" i="1" l="1"/>
  <c r="G24" i="1" l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1A750E6-96AC-462F-9C73-364AB89ACF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5948F9-3F23-4A15-911D-AEA3832B4A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<sst xmlns="http://schemas.openxmlformats.org/spreadsheetml/2006/main" count="1394" uniqueCount="460">
  <si>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</si>
  <si>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</si>
  <si>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</si>
  <si>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</si>
  <si>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</si>
  <si>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</si>
  <si>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</si>
  <si>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</si>
  <si>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</si>
  <si>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</si>
  <si>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</si>
  <si>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</si>
  <si>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</si>
  <si>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</si>
  <si>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</si>
  <si>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</si>
  <si>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</si>
  <si>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</si>
  <si>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</si>
  <si>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</si>
  <si>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</si>
  <si>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</si>
  <si>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</si>
  <si>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</si>
  <si>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</si>
  <si>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</si>
  <si>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</si>
  <si>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</si>
  <si>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</si>
  <si>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</si>
  <si>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</si>
  <si>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</si>
  <si>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</si>
  <si>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</si>
  <si>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</si>
  <si>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</si>
  <si>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</si>
  <si>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</si>
  <si>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</si>
  <si>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</si>
  <si>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</si>
  <si>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</si>
  <si>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</si>
  <si>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2227_01</t>
  </si>
  <si>
    <t>Rekonstrukce oplocení</t>
  </si>
  <si>
    <t>01</t>
  </si>
  <si>
    <t>Objekt:</t>
  </si>
  <si>
    <t>Rozpočet:</t>
  </si>
  <si>
    <t>2022/27</t>
  </si>
  <si>
    <t>Rekonstrukce oplocení F.J Curie 4, Znojmo</t>
  </si>
  <si>
    <t>Město Znojmo</t>
  </si>
  <si>
    <t>Obroková 1/12</t>
  </si>
  <si>
    <t>Znojmo</t>
  </si>
  <si>
    <t>66902</t>
  </si>
  <si>
    <t>00293881</t>
  </si>
  <si>
    <t>CZ00293881</t>
  </si>
  <si>
    <t>Stavba</t>
  </si>
  <si>
    <t>Celkem za stavbu</t>
  </si>
  <si>
    <t>CZK</t>
  </si>
  <si>
    <t>#POPS</t>
  </si>
  <si>
    <t>Popis stavby: 2022/27 - Rekonstrukce oplocení F.J Curie 4, Znojmo</t>
  </si>
  <si>
    <t>#POPO</t>
  </si>
  <si>
    <t>Popis objektu: 01 - Rekonstrukce oplocení</t>
  </si>
  <si>
    <t>#POPR</t>
  </si>
  <si>
    <t>Popis rozpočtu: 2227_01 - Rekonstrukce oplocení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</si>
  <si>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</si>
  <si>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</si>
  <si>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</si>
  <si>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</si>
  <si>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</si>
  <si>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</si>
  <si>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</si>
  <si>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</si>
  <si>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</si>
  <si>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</si>
  <si>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</si>
  <si>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</si>
  <si>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</si>
  <si>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</si>
  <si>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</si>
  <si>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</si>
  <si>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</si>
  <si>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</si>
  <si>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</si>
  <si>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</si>
  <si>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</si>
  <si>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</si>
  <si>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</si>
  <si>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</si>
  <si>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</si>
  <si>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</si>
  <si>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</si>
  <si>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</si>
  <si>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</si>
  <si>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</si>
  <si>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</si>
  <si>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</si>
  <si>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</si>
  <si>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</si>
  <si>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</si>
  <si>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</si>
  <si>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</si>
  <si>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</si>
  <si>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</si>
  <si>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</si>
  <si>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</si>
  <si>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</si>
  <si>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</si>
  <si>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</si>
  <si>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</si>
  <si>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</si>
  <si>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</si>
  <si>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</si>
  <si>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</si>
  <si>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</si>
  <si>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</si>
  <si>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</si>
  <si>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</si>
  <si>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</si>
  <si>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</si>
  <si>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</si>
  <si>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</si>
  <si>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</si>
  <si>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</si>
  <si>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</si>
  <si>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</si>
  <si>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</si>
  <si>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</si>
  <si>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</si>
  <si>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</si>
  <si>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</si>
  <si>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</si>
  <si>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</si>
  <si>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</si>
  <si>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22/ II</t>
  </si>
  <si>
    <t>Práce</t>
  </si>
  <si>
    <t>POL1_</t>
  </si>
  <si>
    <t>úsek 2 : 19*1,5</t>
  </si>
  <si>
    <t>VV</t>
  </si>
  <si>
    <t>111201401R00</t>
  </si>
  <si>
    <t>Spálení křovin a stromů o průměru do 100 mm</t>
  </si>
  <si>
    <t>Odkaz na mn. položky pořadí 1 : 28,50000</t>
  </si>
  <si>
    <t>112201113R00</t>
  </si>
  <si>
    <t>Odstranění pařezů o průměru do 40 cm, svah 1:5</t>
  </si>
  <si>
    <t>kus</t>
  </si>
  <si>
    <t>úsek 2 : 1</t>
  </si>
  <si>
    <t>113106231R00</t>
  </si>
  <si>
    <t>Rozebrání dlažeb ze zámkové dlažby v kamenivu</t>
  </si>
  <si>
    <t>dočasná demontáž chodníku - úsek 1 : 0,5*22</t>
  </si>
  <si>
    <t>u branky : 0,5*1,2</t>
  </si>
  <si>
    <t>139601103R00</t>
  </si>
  <si>
    <t>Ruční výkop jam, rýh a šachet v hornině tř. 4</t>
  </si>
  <si>
    <t>m3</t>
  </si>
  <si>
    <t xml:space="preserve">úsek 1 : </t>
  </si>
  <si>
    <t>dočasné odstranění kačírku podél plotu : 0,5*0,2*11</t>
  </si>
  <si>
    <t>dočištění výkopu pro základ : 0,3*0,1*(2,41+11,57+5)</t>
  </si>
  <si>
    <t>rozšíření u HUP : 0,8*0,35*0,9*2</t>
  </si>
  <si>
    <t xml:space="preserve">úsek 3 : </t>
  </si>
  <si>
    <t>snížení terénu : 0,5*0,25*17</t>
  </si>
  <si>
    <t>obkop pro NOP : 0,25*0,6*17</t>
  </si>
  <si>
    <t>162201201R00</t>
  </si>
  <si>
    <t>Vodorovné přemíst. výkopku nošením hor.1-4, do 10m</t>
  </si>
  <si>
    <t>162201209R00</t>
  </si>
  <si>
    <t>Příplatek za dalších 10 m nošení výkopku z hor.1-4</t>
  </si>
  <si>
    <t>Odkaz na mn. položky pořadí 6 : 2,12500*2</t>
  </si>
  <si>
    <t>167101101R00</t>
  </si>
  <si>
    <t>Nakládání výkopku z hor. 1 ÷ 4 v množství do 100 m3</t>
  </si>
  <si>
    <t>Odkaz na mn. položky pořadí 6 : 2,12500</t>
  </si>
  <si>
    <t>175101201R00</t>
  </si>
  <si>
    <t>Obsyp objektu bez prohození sypaniny</t>
  </si>
  <si>
    <t>182101101R00</t>
  </si>
  <si>
    <t>Svahování v zářezech v hor. 1 - 4</t>
  </si>
  <si>
    <t>snížení terénu : 0,5*17</t>
  </si>
  <si>
    <t>185803411R00</t>
  </si>
  <si>
    <t>Vyhrabání trávníku v rovině nebo svahu do 1 : 5</t>
  </si>
  <si>
    <t>úprava terénu okolo plotu po dokončení prací : 1*(19,2+17+22)</t>
  </si>
  <si>
    <t>199000002R00</t>
  </si>
  <si>
    <t>Poplatek za skládku horniny 1- 4, č. dle katal. odpadů 17 05 04</t>
  </si>
  <si>
    <t>583326002R</t>
  </si>
  <si>
    <t>Kamenivo těžené 11/22 Z Božice, JHM</t>
  </si>
  <si>
    <t>t</t>
  </si>
  <si>
    <t>SPCM</t>
  </si>
  <si>
    <t>Specifikace</t>
  </si>
  <si>
    <t>POL3_</t>
  </si>
  <si>
    <t>obsyp pro NOP : 0,25*0,2*17*1,8</t>
  </si>
  <si>
    <t>216904112R00</t>
  </si>
  <si>
    <t>Očištění tlakovou vodou zdiva stěn a rubu kleneb</t>
  </si>
  <si>
    <t>úsek 2 : 0,6*19,3</t>
  </si>
  <si>
    <t xml:space="preserve">cihlené hlavy : </t>
  </si>
  <si>
    <t>úsek 2 : (0,1+0,15+0,3)*19,3</t>
  </si>
  <si>
    <t>úsek 3 : (0,1*2+0,15*2+0,6)*(5,1+5+5,05)</t>
  </si>
  <si>
    <t/>
  </si>
  <si>
    <t xml:space="preserve">pilířky : </t>
  </si>
  <si>
    <t>úsek 1 : 2,17*(0,52*2+0,35*2)</t>
  </si>
  <si>
    <t>úsek 3 : 1,36*0,45*4*4</t>
  </si>
  <si>
    <t xml:space="preserve">soklové části : </t>
  </si>
  <si>
    <t>úsek 3 : 1,9+5,5</t>
  </si>
  <si>
    <t>274272110RT4</t>
  </si>
  <si>
    <t>Zdivo základové z bednicích tvárnic, tl. 150 mm výplň tvárnic betonem C 20/25</t>
  </si>
  <si>
    <t xml:space="preserve">úsek č. 1 : </t>
  </si>
  <si>
    <t>u HUP : 0,95*(0,9+0,2*2)*2</t>
  </si>
  <si>
    <t>274272140RT4</t>
  </si>
  <si>
    <t>Zdivo základové z bednicích tvárnic, tl. 300 mm výplň tvárnic betonem C 20/25</t>
  </si>
  <si>
    <t>0,75*(1,22+7,68+1,57)</t>
  </si>
  <si>
    <t>1,21*(3,13+3,47)</t>
  </si>
  <si>
    <t>pilířek : 0,45*2,21</t>
  </si>
  <si>
    <t>274313611R00</t>
  </si>
  <si>
    <t>Beton základových pasů prostý C 16/20</t>
  </si>
  <si>
    <t>0,3*0,8*(2,41+11,57+5)</t>
  </si>
  <si>
    <t>předpokládané překopy : 0,8*0,1*(2,41+11,57+5)</t>
  </si>
  <si>
    <t>274361821R00</t>
  </si>
  <si>
    <t>Výztuž základových pasů z betonářské oceli  B500B (10 505)</t>
  </si>
  <si>
    <t xml:space="preserve">R-12 : </t>
  </si>
  <si>
    <t>(2,41+11,57+5)/0,25*0,89*1/1000*1,1</t>
  </si>
  <si>
    <t>DB 15 u HUP : (0,6+0,35*2)/0,5*0,89*1/1000*1,1*2</t>
  </si>
  <si>
    <t>341361821R00</t>
  </si>
  <si>
    <t>Výztuž stěn a příček z betonářské oceli B500B (10 505)</t>
  </si>
  <si>
    <t xml:space="preserve">vodorovná R-8 : </t>
  </si>
  <si>
    <t>0,75/0,25*(1,22+7,68+1,57)*0,39*1,2/1000</t>
  </si>
  <si>
    <t>1,21/0,25*(3,13+3,47)*0,39*1,2/1000</t>
  </si>
  <si>
    <t>0,75/0,25*(0,9+0,2*2)*0,39*1,2/1000*2</t>
  </si>
  <si>
    <t xml:space="preserve">svislá R-12 : </t>
  </si>
  <si>
    <t>(1,22+7,68+1,57)/0,25*0,89*0,75/1000*1,2</t>
  </si>
  <si>
    <t>(3,13+3,47)/0,25*1,2*0,89*1,2/1000</t>
  </si>
  <si>
    <t>DB 15 u HUP : (0,6+0,35*2)/0,5*0,89*0,75/1000*1,2*2</t>
  </si>
  <si>
    <t>sloupek : 2,2*2*0,89/1000*1,2</t>
  </si>
  <si>
    <t>348929111R00</t>
  </si>
  <si>
    <t>Příplatek na řezání 1ks betonové tvarovky KB Blok</t>
  </si>
  <si>
    <t>Začátek provozního součtu</t>
  </si>
  <si>
    <t xml:space="preserve">  úsek 1 : 3,13*2+3,47*2+0,9*2*2+0,35*2*2+1</t>
  </si>
  <si>
    <t>Konec provozního součtu</t>
  </si>
  <si>
    <t>20</t>
  </si>
  <si>
    <t>348941111R00</t>
  </si>
  <si>
    <t>Osazení rámového oplocení na MC-10 H do 150 cm</t>
  </si>
  <si>
    <t>m</t>
  </si>
  <si>
    <t xml:space="preserve">pro repas : </t>
  </si>
  <si>
    <t>25,50+6,4</t>
  </si>
  <si>
    <t>339924261RV</t>
  </si>
  <si>
    <t>Hlavice sloupová z beronových tvarovek 500x500x80mm</t>
  </si>
  <si>
    <t>soubor</t>
  </si>
  <si>
    <t>Vlastní</t>
  </si>
  <si>
    <t>Indiv</t>
  </si>
  <si>
    <t>úsek 3 : 4</t>
  </si>
  <si>
    <t>345232122RV</t>
  </si>
  <si>
    <t>Stříška plotu ze zákrytových desek, šířka 400 mm 800x400x80mm</t>
  </si>
  <si>
    <t>úsek č. 1 : 4,68+10,81+2,02</t>
  </si>
  <si>
    <t>411121221R00</t>
  </si>
  <si>
    <t>Osazování stropních desek š. do 60, dl. do 90 cm</t>
  </si>
  <si>
    <t>nad HUP : 4</t>
  </si>
  <si>
    <t>417351115R00</t>
  </si>
  <si>
    <t>Bednění ztužujících pásů a věnců - zřízení</t>
  </si>
  <si>
    <t>spádová vrstva nad HUP : 0,25*(0,35*2+0,9)*2</t>
  </si>
  <si>
    <t>417351116R00</t>
  </si>
  <si>
    <t>Bednění ztužujících pásů a věnců - odstranění</t>
  </si>
  <si>
    <t>Odkaz na mn. položky pořadí 25 : 0,80000</t>
  </si>
  <si>
    <t>59341746R</t>
  </si>
  <si>
    <t>Deska stropní plná PZD 89/29/9  P5</t>
  </si>
  <si>
    <t>566903111R00</t>
  </si>
  <si>
    <t>Vyspravení podkladu po překopech kam.hrubě drceným</t>
  </si>
  <si>
    <t>dočasná demontáž chodníku - úsek 1 : 0,5*22*0,05*1,8</t>
  </si>
  <si>
    <t>u branky : 0,5*1,2*0,05*1,8</t>
  </si>
  <si>
    <t>596215021R00</t>
  </si>
  <si>
    <t>Kladení zámkové dlažby tl. 6 cm do drtě tl. 4 cm</t>
  </si>
  <si>
    <t>602015187RT7</t>
  </si>
  <si>
    <t>Stěrka na stěnách weberpas silikon zatíraná, zrnitost 2,0 mm</t>
  </si>
  <si>
    <t>0,75*(1,22+7,68+1,57)*2</t>
  </si>
  <si>
    <t>1,21*(3,13+3,47)*2-0,6*0,8*2</t>
  </si>
  <si>
    <t>602015191R00</t>
  </si>
  <si>
    <t>Podkladní nátěr stěn pod tenkovrstvé omítky</t>
  </si>
  <si>
    <t>602015122RTV1</t>
  </si>
  <si>
    <t>Omítka stěn jádrová těsnící ( typ. vzor webertec 934) ručně tloušťka vrstvy 10 mm</t>
  </si>
  <si>
    <t>602015122RTV2</t>
  </si>
  <si>
    <t>Omítka stěn těsnící  (typ. vzor Webertec 933) ručně tloušťka vrstvy 10 mm</t>
  </si>
  <si>
    <t>rez. : 5</t>
  </si>
  <si>
    <t>622481211RU1</t>
  </si>
  <si>
    <t xml:space="preserve">Montáž výztužné sítě(perlinky)do stěrky-vněj.stěny včetně výztužné sítě a stěrkového tmelu Webertherm </t>
  </si>
  <si>
    <t>622901110R00</t>
  </si>
  <si>
    <t>Očištění po opravách,spárovaných ploch</t>
  </si>
  <si>
    <t>Odkaz na mn. položky pořadí 40 : 11,58000</t>
  </si>
  <si>
    <t>622903111R00</t>
  </si>
  <si>
    <t>Očištění zdí a valů před opravou, ručně</t>
  </si>
  <si>
    <t>v místě NOP : 0,55*17</t>
  </si>
  <si>
    <t>627452111R00</t>
  </si>
  <si>
    <t>Spárování maltou MCs zapuštěné rovné, zdí z cihel</t>
  </si>
  <si>
    <t xml:space="preserve">rez. : </t>
  </si>
  <si>
    <t>622300172RTV1</t>
  </si>
  <si>
    <t>Těsnění napojovacích spár tmelem včetně dodávky tmelu Webercolor poly</t>
  </si>
  <si>
    <t>spoje mezi prafabr. hlavami : (0,05*2+0,4+0,05*2)*(2+10+4+4+3+1+1)</t>
  </si>
  <si>
    <t>spoje okolo sloupků výplně plotu : 3</t>
  </si>
  <si>
    <t>622412313RV</t>
  </si>
  <si>
    <t>Nátěr stěn vnějších, slož.1-2 , typ. vzor Weberton elastik, vč. penetrace podkladu</t>
  </si>
  <si>
    <t>627455111RTV</t>
  </si>
  <si>
    <t>Spárování starého zdiva z lom. kamene hl. do 8 cm spárovací maltou Weberfug 827 F</t>
  </si>
  <si>
    <t>úsek 2, předpoklad 20% : 0,6*19,3/100*20</t>
  </si>
  <si>
    <t>Rez. : 0,6*19,3/100*80</t>
  </si>
  <si>
    <t>900      RT4</t>
  </si>
  <si>
    <t>HZS Práce v tarifní třídě 7 (např. tesař)</t>
  </si>
  <si>
    <t>h</t>
  </si>
  <si>
    <t>Prav.M</t>
  </si>
  <si>
    <t>HZS</t>
  </si>
  <si>
    <t>POL10_</t>
  </si>
  <si>
    <t>příplatek za pracnost - omítky hlav apod. : 15</t>
  </si>
  <si>
    <t>rez. : 10</t>
  </si>
  <si>
    <t>631312611R00</t>
  </si>
  <si>
    <t>Mazanina betonová tl. 5 - 8 cm C 16/20</t>
  </si>
  <si>
    <t>spádová vrstva nad HUP : 0,35*0,08*0,9*2</t>
  </si>
  <si>
    <t>631315621R00</t>
  </si>
  <si>
    <t>Mazanina betonová tl. 12 - 24 cm C 20/25</t>
  </si>
  <si>
    <t>dno HUP : 0,15*0,6*0,6*2</t>
  </si>
  <si>
    <t>631317115R00</t>
  </si>
  <si>
    <t>Řezání dilatační spáry hl. 0-150 mm, beton prostý</t>
  </si>
  <si>
    <t>úsek 2 - řez oddělení již opravené části hlavy : 19,27</t>
  </si>
  <si>
    <t>úsek 2 - řez vytvoření odtrhové drážky : 19,27</t>
  </si>
  <si>
    <t>631351101R00</t>
  </si>
  <si>
    <t>Bednění stěn, rýh a otvorů v podlahách - zřízení</t>
  </si>
  <si>
    <t>dno HUP : 0,15*0,6*2</t>
  </si>
  <si>
    <t>631351102R00</t>
  </si>
  <si>
    <t>Bednění stěn, rýh a otvorů v podlahách -odstranění</t>
  </si>
  <si>
    <t>Odkaz na mn. položky pořadí 45 : 0,18000</t>
  </si>
  <si>
    <t>914991003R00</t>
  </si>
  <si>
    <t>Montáž dočasné zábrany vč. sloupků a podstavců</t>
  </si>
  <si>
    <t>914992003R00</t>
  </si>
  <si>
    <t>Nájem zábrany včetně podstavců - den</t>
  </si>
  <si>
    <t>10*15</t>
  </si>
  <si>
    <t>953942421R00</t>
  </si>
  <si>
    <t>Osazení ocelového rámu velikosti do 1000 x 1000 mm</t>
  </si>
  <si>
    <t>HUP : 2</t>
  </si>
  <si>
    <t>953981301R00</t>
  </si>
  <si>
    <t>Chemické kotvy, cihly, hl. 80 mm, M8, malta POLY</t>
  </si>
  <si>
    <t>prokotvení nového zdiva a stáv. pilířků : 3+9</t>
  </si>
  <si>
    <t>900      RT3</t>
  </si>
  <si>
    <t>HZS Práce v tarifní třídě 6 (např. tesař)</t>
  </si>
  <si>
    <t>práce jinde nespecifikované : 30</t>
  </si>
  <si>
    <t>553476520R</t>
  </si>
  <si>
    <t>Dvířka revizní 60x80 cm, pozink pro plynoměry</t>
  </si>
  <si>
    <t>Z06 : 2</t>
  </si>
  <si>
    <t>961044111R00</t>
  </si>
  <si>
    <t>Bourání základů z betonu prostého</t>
  </si>
  <si>
    <t>úsek 1 : 0,5*0,7*21,5</t>
  </si>
  <si>
    <t>962032231R00</t>
  </si>
  <si>
    <t>Bourání zdiva z cihel pálených na MVC</t>
  </si>
  <si>
    <t>úsek 1 : 0,35*0,8*(1,6+10,8+4,6)</t>
  </si>
  <si>
    <t>u HUP : 0,8*0,15*(0,7*2+0,92)</t>
  </si>
  <si>
    <t>1,2*0,15*(0,7*2+0,9)</t>
  </si>
  <si>
    <t>pilířek : 0,45*0,35*2,2</t>
  </si>
  <si>
    <t>970041025R00</t>
  </si>
  <si>
    <t>Vrtání jádrové do prostého betonu d 25 mm</t>
  </si>
  <si>
    <t>sloupky výplně do podezdívky : 0,3*13</t>
  </si>
  <si>
    <t>976082131R00</t>
  </si>
  <si>
    <t>Vybourání objímek,držáků apod.ze zdiva cihelného</t>
  </si>
  <si>
    <t>dvířka HUP : 2</t>
  </si>
  <si>
    <t>978015291R00</t>
  </si>
  <si>
    <t>Otlučení omítek vnějších MVC v složit.1-4 do 100 %</t>
  </si>
  <si>
    <t>978023261R00</t>
  </si>
  <si>
    <t>Vysekání a úprava spár zdiva kamenného kyklopského</t>
  </si>
  <si>
    <t>978023411R00</t>
  </si>
  <si>
    <t>Vysekání a úprava spár zdiva cihelného mimo komín.</t>
  </si>
  <si>
    <t>999281105R00</t>
  </si>
  <si>
    <t>Přesun hmot pro opravy a údržbu do výšky 6 m</t>
  </si>
  <si>
    <t>Přesun hmot</t>
  </si>
  <si>
    <t>POL7_</t>
  </si>
  <si>
    <t>711132311R00</t>
  </si>
  <si>
    <t>Provedení izolace nopovou fólií na ploše svislé, včetně uchycení a těsnění</t>
  </si>
  <si>
    <t>pro případ nové nadezdívky pod terénem : 0,2*15*2</t>
  </si>
  <si>
    <t>1*17</t>
  </si>
  <si>
    <t>711212000RT1</t>
  </si>
  <si>
    <t>Izolace proti vodě a vlhkosti, penetrace podkladu pod hydroizolační nátěr, včetně dodávky ASO-Unigrund (fa Schömburg)</t>
  </si>
  <si>
    <t>Odkaz na mn. položky pořadí 63 : 6,32100</t>
  </si>
  <si>
    <t>711212002RT2</t>
  </si>
  <si>
    <t>Izolace proti vodě a vlhkosti, hydroizolační povlak - nátěr nebo stěrka Aquafin 2K (fa Schömburg), tl. 2,5 mm</t>
  </si>
  <si>
    <t>úsek 1 : 0,3*(2,4+11,57+5)</t>
  </si>
  <si>
    <t>0,35*0,9*2</t>
  </si>
  <si>
    <t>998711201R00</t>
  </si>
  <si>
    <t>Přesun hmot pro izolace proti vodě, výšky do 6 m</t>
  </si>
  <si>
    <t>764812660RT2</t>
  </si>
  <si>
    <t>Oplechování říms z lakovaného Pz plechu, rš 400 mm nalepení Enkolitem</t>
  </si>
  <si>
    <t>nad HUP : 0,9*2</t>
  </si>
  <si>
    <t>764813120R00</t>
  </si>
  <si>
    <t>Lemování zdí z lakovaného Pz plechu, rš 200 mm</t>
  </si>
  <si>
    <t>998764201R00</t>
  </si>
  <si>
    <t>Přesun hmot pro klempířské konstr., výšky do 6 m</t>
  </si>
  <si>
    <t>767914830R00</t>
  </si>
  <si>
    <t>Demontáž oplocení rámového H do 2 m</t>
  </si>
  <si>
    <t>767920210R00</t>
  </si>
  <si>
    <t>Montáž vrat na ocelové sloupky, plochy do 2 m2</t>
  </si>
  <si>
    <t>Z01 : 1</t>
  </si>
  <si>
    <t>767920230R00</t>
  </si>
  <si>
    <t>Montáž vrat na ocelové sloupky, plochy do 6 m2</t>
  </si>
  <si>
    <t>Z02 : 1</t>
  </si>
  <si>
    <t>767920810R00</t>
  </si>
  <si>
    <t>Demontáž vrat k oplocení plochy do 2 m2</t>
  </si>
  <si>
    <t>úsek 1 : 1</t>
  </si>
  <si>
    <t>767920820R00</t>
  </si>
  <si>
    <t>Demontáž vrat k oplocení plochy do 6 m2</t>
  </si>
  <si>
    <t>767-100</t>
  </si>
  <si>
    <t xml:space="preserve">Repasování stávající výplně oplocení, postup viz PD vč. povrchové úpravy </t>
  </si>
  <si>
    <t>Z03 : 25,5</t>
  </si>
  <si>
    <t>767-101</t>
  </si>
  <si>
    <t xml:space="preserve">Výšková úprava a repasování stávající výplně oplocení, postup viz PD vč. povrchové úpravy </t>
  </si>
  <si>
    <t>Z04 : 6,4</t>
  </si>
  <si>
    <t>767-102</t>
  </si>
  <si>
    <t xml:space="preserve">Drobné opravy  stávající výplně oplocení (předpoklad do 10% plochy) vč. povrchové úpravy </t>
  </si>
  <si>
    <t>Z08 : 19,3</t>
  </si>
  <si>
    <t>767-103</t>
  </si>
  <si>
    <t>Branka oplocení 124x185cm ocelová, vč. sloupků, povrchové úpravy a štíku, zámku, vložky apod. specifikace viz PD</t>
  </si>
  <si>
    <t>767-104</t>
  </si>
  <si>
    <t>Brána oplocení 2kř.,244x180cm ocelová, vč. sloupků, povrchové úpravy a štíku, zámku, vložky apod. specifikace viz PD</t>
  </si>
  <si>
    <t>998767201R00</t>
  </si>
  <si>
    <t>Přesun hmot pro zámečnické konstr., výšky do 6 m</t>
  </si>
  <si>
    <t>783201811R00</t>
  </si>
  <si>
    <t>Odstranění nátěrů z kovových konstrukcí oškrábáním</t>
  </si>
  <si>
    <t>plot Z05 : 1,1*19,3*2</t>
  </si>
  <si>
    <t>783201831R00</t>
  </si>
  <si>
    <t>Odstr. nátěrů z kovových konstr. chem.odstraňovači</t>
  </si>
  <si>
    <t>2x aplikace : 42,46</t>
  </si>
  <si>
    <t>783221900R00</t>
  </si>
  <si>
    <t>Údržba, nátěr syntetický kov. konstr. jednonásobný</t>
  </si>
  <si>
    <t>783222931RT1</t>
  </si>
  <si>
    <t>Údržba, nátěr syntetický kov.konstr.Hostagrund 2x 2 v1 na železo S 2160</t>
  </si>
  <si>
    <t>Odkaz na mn. položky pořadí 81 : 42,46000</t>
  </si>
  <si>
    <t>783903812R00</t>
  </si>
  <si>
    <t>Odmaštění saponáty</t>
  </si>
  <si>
    <t>783942601R00</t>
  </si>
  <si>
    <t xml:space="preserve">Nátěr podkladní  Weber Antigraffiti </t>
  </si>
  <si>
    <t>783942602RTV1</t>
  </si>
  <si>
    <t>Nátěr ochranný Weber Antigraffiti 3x weberantigraffiti nátěr matný</t>
  </si>
  <si>
    <t>Odkaz na mn. položky pořadí 84 : 36,96280</t>
  </si>
  <si>
    <t>979086213R00</t>
  </si>
  <si>
    <t>Nakládání vybouraných hmot na dopravní prostředek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</si>
  <si>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</si>
  <si>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</si>
  <si>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</si>
  <si>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</si>
  <si>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</si>
  <si>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</si>
  <si>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</si>
  <si>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</si>
  <si>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</si>
  <si>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</si>
  <si>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</si>
  <si>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uložení směsi betonu a cihel skupina 170101 a 170102</t>
  </si>
  <si>
    <t>005121 R</t>
  </si>
  <si>
    <t>Zařízení staveniště</t>
  </si>
  <si>
    <t>Soubor</t>
  </si>
  <si>
    <t>VRN</t>
  </si>
  <si>
    <t>POL99_2</t>
  </si>
  <si>
    <t>005122010R</t>
  </si>
  <si>
    <t xml:space="preserve">Provoz objednatele </t>
  </si>
  <si>
    <t>POL99_1</t>
  </si>
  <si>
    <t>005211040R</t>
  </si>
  <si>
    <t xml:space="preserve">Užívání veřejných ploch a prostranství  </t>
  </si>
  <si>
    <t>005211020R</t>
  </si>
  <si>
    <t>Ochrana stávaj. inženýrských sítí na staveništi</t>
  </si>
  <si>
    <t>005211080R</t>
  </si>
  <si>
    <t>Bezpečnostní a hygienická opatření na staveništi  dočasné oplocení</t>
  </si>
  <si>
    <t>SUM</t>
  </si>
  <si>
    <t>Poznámky uchazeče k zadání</t>
  </si>
  <si>
    <t>POPUZIV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</si>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</sst>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"/>
  <sheetViews>
    <sheetView tabSelected="1" workbookViewId="0">
      <selection activeCell="F5" sqref="F5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9" t="s">
        <v>41</v>
      </c>
      <c r="B2" s="199"/>
      <c r="C2" s="199"/>
      <c r="D2" s="199"/>
      <c r="E2" s="199"/>
      <c r="F2" s="199"/>
      <c r="G2" s="199"/>
    </row>
    <row r="4" spans="1:7" ht="144.6" customHeight="1" x14ac:dyDescent="0.2">
      <c r="A4" s="200" t="s">
        <v>459</v>
      </c>
      <c r="B4" s="200"/>
      <c r="C4" s="200"/>
      <c r="D4" s="200"/>
      <c r="E4" s="200"/>
      <c r="F4" s="200"/>
      <c r="G4" s="200"/>
    </row>
  </sheetData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8" t="s">
        <v>24</v>
      </c>
      <c r="C2" s="79"/>
      <c r="D2" s="80" t="s">
        <v>48</v>
      </c>
      <c r="E2" s="210" t="s">
        <v>49</v>
      </c>
      <c r="F2" s="211"/>
      <c r="G2" s="211"/>
      <c r="H2" s="211"/>
      <c r="I2" s="211"/>
      <c r="J2" s="212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13" t="s">
        <v>44</v>
      </c>
      <c r="F3" s="214"/>
      <c r="G3" s="214"/>
      <c r="H3" s="214"/>
      <c r="I3" s="214"/>
      <c r="J3" s="215"/>
    </row>
    <row r="4" spans="1:15" ht="23.25" customHeight="1" x14ac:dyDescent="0.2">
      <c r="A4" s="76">
        <v>1779</v>
      </c>
      <c r="B4" s="83" t="s">
        <v>47</v>
      </c>
      <c r="C4" s="84"/>
      <c r="D4" s="85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228" t="s">
        <v>50</v>
      </c>
      <c r="E5" s="229"/>
      <c r="F5" s="229"/>
      <c r="G5" s="229"/>
      <c r="H5" s="18" t="s">
        <v>42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30" t="s">
        <v>51</v>
      </c>
      <c r="E6" s="231"/>
      <c r="F6" s="231"/>
      <c r="G6" s="231"/>
      <c r="H6" s="18" t="s">
        <v>36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32" t="s">
        <v>52</v>
      </c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7"/>
      <c r="E11" s="217"/>
      <c r="F11" s="217"/>
      <c r="G11" s="217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SUMIF(F52:F69,A16,I52:I69)+SUMIF(F52:F69,"PSU",I52:I69)</f>
        <v>0</v>
      </c>
      <c r="J16" s="209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SUMIF(F52:F69,A17,I52:I69)</f>
        <v>0</v>
      </c>
      <c r="J17" s="209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SUMIF(F52:F69,A18,I52:I69)</f>
        <v>0</v>
      </c>
      <c r="J18" s="209"/>
    </row>
    <row r="19" spans="1:10" ht="23.25" customHeight="1" x14ac:dyDescent="0.2">
      <c r="A19" s="141" t="s">
        <v>103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SUMIF(F52:F69,A19,I52:I69)</f>
        <v>0</v>
      </c>
      <c r="J19" s="209"/>
    </row>
    <row r="20" spans="1:10" ht="23.25" customHeight="1" x14ac:dyDescent="0.2">
      <c r="A20" s="141" t="s">
        <v>102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SUMIF(F52:F69,A20,I52:I69)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5">
        <f>A23</f>
        <v>0</v>
      </c>
      <c r="H24" s="236"/>
      <c r="I24" s="23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7">
        <f>ZakladDPHZaklVypocet</f>
        <v>0</v>
      </c>
      <c r="H25" s="238"/>
      <c r="I25" s="23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A25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41">
        <f>ZakladDPHSniVypocet+ZakladDPHZaklVypocet</f>
        <v>0</v>
      </c>
      <c r="H28" s="241"/>
      <c r="I28" s="241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40">
        <f>IF(A29&gt;50, ROUNDUP(A27, 0), ROUNDDOWN(A27, 0))</f>
        <v>0</v>
      </c>
      <c r="H29" s="240"/>
      <c r="I29" s="240"/>
      <c r="J29" s="122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 x14ac:dyDescent="0.2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56</v>
      </c>
      <c r="C39" s="246"/>
      <c r="D39" s="246"/>
      <c r="E39" s="246"/>
      <c r="F39" s="102">
        <f>'01 2227_01 Pol'!AE351</f>
        <v>0</v>
      </c>
      <c r="G39" s="103">
        <f>'01 2227_01 Pol'!AF351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 t="s">
        <v>45</v>
      </c>
      <c r="C40" s="247" t="s">
        <v>44</v>
      </c>
      <c r="D40" s="247"/>
      <c r="E40" s="247"/>
      <c r="F40" s="107">
        <f>'01 2227_01 Pol'!AE351</f>
        <v>0</v>
      </c>
      <c r="G40" s="108">
        <f>'01 2227_01 Pol'!AF351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3</v>
      </c>
      <c r="B41" s="110" t="s">
        <v>43</v>
      </c>
      <c r="C41" s="246" t="s">
        <v>44</v>
      </c>
      <c r="D41" s="246"/>
      <c r="E41" s="246"/>
      <c r="F41" s="111">
        <f>'01 2227_01 Pol'!AE351</f>
        <v>0</v>
      </c>
      <c r="G41" s="104">
        <f>'01 2227_01 Pol'!AF351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91"/>
      <c r="B42" s="248" t="s">
        <v>57</v>
      </c>
      <c r="C42" s="249"/>
      <c r="D42" s="249"/>
      <c r="E42" s="250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23" t="s">
        <v>65</v>
      </c>
    </row>
    <row r="51" spans="1:10" ht="25.5" customHeight="1" x14ac:dyDescent="0.2">
      <c r="A51" s="125"/>
      <c r="B51" s="128" t="s">
        <v>18</v>
      </c>
      <c r="C51" s="128" t="s">
        <v>6</v>
      </c>
      <c r="D51" s="129"/>
      <c r="E51" s="129"/>
      <c r="F51" s="130" t="s">
        <v>66</v>
      </c>
      <c r="G51" s="130"/>
      <c r="H51" s="130"/>
      <c r="I51" s="130" t="s">
        <v>31</v>
      </c>
      <c r="J51" s="130" t="s">
        <v>0</v>
      </c>
    </row>
    <row r="52" spans="1:10" ht="36.75" customHeight="1" x14ac:dyDescent="0.2">
      <c r="A52" s="126"/>
      <c r="B52" s="131" t="s">
        <v>67</v>
      </c>
      <c r="C52" s="251" t="s">
        <v>68</v>
      </c>
      <c r="D52" s="252"/>
      <c r="E52" s="252"/>
      <c r="F52" s="137" t="s">
        <v>26</v>
      </c>
      <c r="G52" s="138"/>
      <c r="H52" s="138"/>
      <c r="I52" s="138">
        <f>'01 2227_01 Pol'!G8</f>
        <v>0</v>
      </c>
      <c r="J52" s="135" t="str">
        <f>IF(I70=0,"",I52/I70*100)</f>
        <v/>
      </c>
    </row>
    <row r="53" spans="1:10" ht="36.75" customHeight="1" x14ac:dyDescent="0.2">
      <c r="A53" s="126"/>
      <c r="B53" s="131" t="s">
        <v>69</v>
      </c>
      <c r="C53" s="251" t="s">
        <v>70</v>
      </c>
      <c r="D53" s="252"/>
      <c r="E53" s="252"/>
      <c r="F53" s="137" t="s">
        <v>26</v>
      </c>
      <c r="G53" s="138"/>
      <c r="H53" s="138"/>
      <c r="I53" s="138">
        <f>'01 2227_01 Pol'!G47</f>
        <v>0</v>
      </c>
      <c r="J53" s="135" t="str">
        <f>IF(I70=0,"",I53/I70*100)</f>
        <v/>
      </c>
    </row>
    <row r="54" spans="1:10" ht="36.75" customHeight="1" x14ac:dyDescent="0.2">
      <c r="A54" s="126"/>
      <c r="B54" s="131" t="s">
        <v>71</v>
      </c>
      <c r="C54" s="251" t="s">
        <v>72</v>
      </c>
      <c r="D54" s="252"/>
      <c r="E54" s="252"/>
      <c r="F54" s="137" t="s">
        <v>26</v>
      </c>
      <c r="G54" s="138"/>
      <c r="H54" s="138"/>
      <c r="I54" s="138">
        <f>'01 2227_01 Pol'!G78</f>
        <v>0</v>
      </c>
      <c r="J54" s="135" t="str">
        <f>IF(I70=0,"",I54/I70*100)</f>
        <v/>
      </c>
    </row>
    <row r="55" spans="1:10" ht="36.75" customHeight="1" x14ac:dyDescent="0.2">
      <c r="A55" s="126"/>
      <c r="B55" s="131" t="s">
        <v>73</v>
      </c>
      <c r="C55" s="251" t="s">
        <v>74</v>
      </c>
      <c r="D55" s="252"/>
      <c r="E55" s="252"/>
      <c r="F55" s="137" t="s">
        <v>26</v>
      </c>
      <c r="G55" s="138"/>
      <c r="H55" s="138"/>
      <c r="I55" s="138">
        <f>'01 2227_01 Pol'!G102</f>
        <v>0</v>
      </c>
      <c r="J55" s="135" t="str">
        <f>IF(I70=0,"",I55/I70*100)</f>
        <v/>
      </c>
    </row>
    <row r="56" spans="1:10" ht="36.75" customHeight="1" x14ac:dyDescent="0.2">
      <c r="A56" s="126"/>
      <c r="B56" s="131" t="s">
        <v>75</v>
      </c>
      <c r="C56" s="251" t="s">
        <v>76</v>
      </c>
      <c r="D56" s="252"/>
      <c r="E56" s="252"/>
      <c r="F56" s="137" t="s">
        <v>26</v>
      </c>
      <c r="G56" s="138"/>
      <c r="H56" s="138"/>
      <c r="I56" s="138">
        <f>'01 2227_01 Pol'!G112</f>
        <v>0</v>
      </c>
      <c r="J56" s="135" t="str">
        <f>IF(I70=0,"",I56/I70*100)</f>
        <v/>
      </c>
    </row>
    <row r="57" spans="1:10" ht="36.75" customHeight="1" x14ac:dyDescent="0.2">
      <c r="A57" s="126"/>
      <c r="B57" s="131" t="s">
        <v>77</v>
      </c>
      <c r="C57" s="251" t="s">
        <v>78</v>
      </c>
      <c r="D57" s="252"/>
      <c r="E57" s="252"/>
      <c r="F57" s="137" t="s">
        <v>26</v>
      </c>
      <c r="G57" s="138"/>
      <c r="H57" s="138"/>
      <c r="I57" s="138">
        <f>'01 2227_01 Pol'!G119</f>
        <v>0</v>
      </c>
      <c r="J57" s="135" t="str">
        <f>IF(I70=0,"",I57/I70*100)</f>
        <v/>
      </c>
    </row>
    <row r="58" spans="1:10" ht="36.75" customHeight="1" x14ac:dyDescent="0.2">
      <c r="A58" s="126"/>
      <c r="B58" s="131" t="s">
        <v>79</v>
      </c>
      <c r="C58" s="251" t="s">
        <v>80</v>
      </c>
      <c r="D58" s="252"/>
      <c r="E58" s="252"/>
      <c r="F58" s="137" t="s">
        <v>26</v>
      </c>
      <c r="G58" s="138"/>
      <c r="H58" s="138"/>
      <c r="I58" s="138">
        <f>'01 2227_01 Pol'!G164</f>
        <v>0</v>
      </c>
      <c r="J58" s="135" t="str">
        <f>IF(I70=0,"",I58/I70*100)</f>
        <v/>
      </c>
    </row>
    <row r="59" spans="1:10" ht="36.75" customHeight="1" x14ac:dyDescent="0.2">
      <c r="A59" s="126"/>
      <c r="B59" s="131" t="s">
        <v>81</v>
      </c>
      <c r="C59" s="251" t="s">
        <v>82</v>
      </c>
      <c r="D59" s="252"/>
      <c r="E59" s="252"/>
      <c r="F59" s="137" t="s">
        <v>26</v>
      </c>
      <c r="G59" s="138"/>
      <c r="H59" s="138"/>
      <c r="I59" s="138">
        <f>'01 2227_01 Pol'!G205</f>
        <v>0</v>
      </c>
      <c r="J59" s="135" t="str">
        <f>IF(I70=0,"",I59/I70*100)</f>
        <v/>
      </c>
    </row>
    <row r="60" spans="1:10" ht="36.75" customHeight="1" x14ac:dyDescent="0.2">
      <c r="A60" s="126"/>
      <c r="B60" s="131" t="s">
        <v>83</v>
      </c>
      <c r="C60" s="251" t="s">
        <v>84</v>
      </c>
      <c r="D60" s="252"/>
      <c r="E60" s="252"/>
      <c r="F60" s="137" t="s">
        <v>26</v>
      </c>
      <c r="G60" s="138"/>
      <c r="H60" s="138"/>
      <c r="I60" s="138">
        <f>'01 2227_01 Pol'!G220</f>
        <v>0</v>
      </c>
      <c r="J60" s="135" t="str">
        <f>IF(I70=0,"",I60/I70*100)</f>
        <v/>
      </c>
    </row>
    <row r="61" spans="1:10" ht="36.75" customHeight="1" x14ac:dyDescent="0.2">
      <c r="A61" s="126"/>
      <c r="B61" s="131" t="s">
        <v>85</v>
      </c>
      <c r="C61" s="251" t="s">
        <v>86</v>
      </c>
      <c r="D61" s="252"/>
      <c r="E61" s="252"/>
      <c r="F61" s="137" t="s">
        <v>26</v>
      </c>
      <c r="G61" s="138"/>
      <c r="H61" s="138"/>
      <c r="I61" s="138">
        <f>'01 2227_01 Pol'!G224</f>
        <v>0</v>
      </c>
      <c r="J61" s="135" t="str">
        <f>IF(I70=0,"",I61/I70*100)</f>
        <v/>
      </c>
    </row>
    <row r="62" spans="1:10" ht="36.75" customHeight="1" x14ac:dyDescent="0.2">
      <c r="A62" s="126"/>
      <c r="B62" s="131" t="s">
        <v>87</v>
      </c>
      <c r="C62" s="251" t="s">
        <v>88</v>
      </c>
      <c r="D62" s="252"/>
      <c r="E62" s="252"/>
      <c r="F62" s="137" t="s">
        <v>26</v>
      </c>
      <c r="G62" s="138"/>
      <c r="H62" s="138"/>
      <c r="I62" s="138">
        <f>'01 2227_01 Pol'!G234</f>
        <v>0</v>
      </c>
      <c r="J62" s="135" t="str">
        <f>IF(I70=0,"",I62/I70*100)</f>
        <v/>
      </c>
    </row>
    <row r="63" spans="1:10" ht="36.75" customHeight="1" x14ac:dyDescent="0.2">
      <c r="A63" s="126"/>
      <c r="B63" s="131" t="s">
        <v>89</v>
      </c>
      <c r="C63" s="251" t="s">
        <v>90</v>
      </c>
      <c r="D63" s="252"/>
      <c r="E63" s="252"/>
      <c r="F63" s="137" t="s">
        <v>26</v>
      </c>
      <c r="G63" s="138"/>
      <c r="H63" s="138"/>
      <c r="I63" s="138">
        <f>'01 2227_01 Pol'!G268</f>
        <v>0</v>
      </c>
      <c r="J63" s="135" t="str">
        <f>IF(I70=0,"",I63/I70*100)</f>
        <v/>
      </c>
    </row>
    <row r="64" spans="1:10" ht="36.75" customHeight="1" x14ac:dyDescent="0.2">
      <c r="A64" s="126"/>
      <c r="B64" s="131" t="s">
        <v>91</v>
      </c>
      <c r="C64" s="251" t="s">
        <v>92</v>
      </c>
      <c r="D64" s="252"/>
      <c r="E64" s="252"/>
      <c r="F64" s="137" t="s">
        <v>27</v>
      </c>
      <c r="G64" s="138"/>
      <c r="H64" s="138"/>
      <c r="I64" s="138">
        <f>'01 2227_01 Pol'!G270</f>
        <v>0</v>
      </c>
      <c r="J64" s="135" t="str">
        <f>IF(I70=0,"",I64/I70*100)</f>
        <v/>
      </c>
    </row>
    <row r="65" spans="1:10" ht="36.75" customHeight="1" x14ac:dyDescent="0.2">
      <c r="A65" s="126"/>
      <c r="B65" s="131" t="s">
        <v>93</v>
      </c>
      <c r="C65" s="251" t="s">
        <v>94</v>
      </c>
      <c r="D65" s="252"/>
      <c r="E65" s="252"/>
      <c r="F65" s="137" t="s">
        <v>27</v>
      </c>
      <c r="G65" s="138"/>
      <c r="H65" s="138"/>
      <c r="I65" s="138">
        <f>'01 2227_01 Pol'!G282</f>
        <v>0</v>
      </c>
      <c r="J65" s="135" t="str">
        <f>IF(I70=0,"",I65/I70*100)</f>
        <v/>
      </c>
    </row>
    <row r="66" spans="1:10" ht="36.75" customHeight="1" x14ac:dyDescent="0.2">
      <c r="A66" s="126"/>
      <c r="B66" s="131" t="s">
        <v>95</v>
      </c>
      <c r="C66" s="251" t="s">
        <v>96</v>
      </c>
      <c r="D66" s="252"/>
      <c r="E66" s="252"/>
      <c r="F66" s="137" t="s">
        <v>27</v>
      </c>
      <c r="G66" s="138"/>
      <c r="H66" s="138"/>
      <c r="I66" s="138">
        <f>'01 2227_01 Pol'!G290</f>
        <v>0</v>
      </c>
      <c r="J66" s="135" t="str">
        <f>IF(I70=0,"",I66/I70*100)</f>
        <v/>
      </c>
    </row>
    <row r="67" spans="1:10" ht="36.75" customHeight="1" x14ac:dyDescent="0.2">
      <c r="A67" s="126"/>
      <c r="B67" s="131" t="s">
        <v>97</v>
      </c>
      <c r="C67" s="251" t="s">
        <v>98</v>
      </c>
      <c r="D67" s="252"/>
      <c r="E67" s="252"/>
      <c r="F67" s="137" t="s">
        <v>27</v>
      </c>
      <c r="G67" s="138"/>
      <c r="H67" s="138"/>
      <c r="I67" s="138">
        <f>'01 2227_01 Pol'!G313</f>
        <v>0</v>
      </c>
      <c r="J67" s="135" t="str">
        <f>IF(I70=0,"",I67/I70*100)</f>
        <v/>
      </c>
    </row>
    <row r="68" spans="1:10" ht="36.75" customHeight="1" x14ac:dyDescent="0.2">
      <c r="A68" s="126"/>
      <c r="B68" s="131" t="s">
        <v>99</v>
      </c>
      <c r="C68" s="251" t="s">
        <v>100</v>
      </c>
      <c r="D68" s="252"/>
      <c r="E68" s="252"/>
      <c r="F68" s="137" t="s">
        <v>101</v>
      </c>
      <c r="G68" s="138"/>
      <c r="H68" s="138"/>
      <c r="I68" s="138">
        <f>'01 2227_01 Pol'!G337</f>
        <v>0</v>
      </c>
      <c r="J68" s="135" t="str">
        <f>IF(I70=0,"",I68/I70*100)</f>
        <v/>
      </c>
    </row>
    <row r="69" spans="1:10" ht="36.75" customHeight="1" x14ac:dyDescent="0.2">
      <c r="A69" s="126"/>
      <c r="B69" s="131" t="s">
        <v>102</v>
      </c>
      <c r="C69" s="251" t="s">
        <v>30</v>
      </c>
      <c r="D69" s="252"/>
      <c r="E69" s="252"/>
      <c r="F69" s="137" t="s">
        <v>102</v>
      </c>
      <c r="G69" s="138"/>
      <c r="H69" s="138"/>
      <c r="I69" s="138">
        <f>'01 2227_01 Pol'!G344</f>
        <v>0</v>
      </c>
      <c r="J69" s="135" t="str">
        <f>IF(I70=0,"",I69/I70*100)</f>
        <v/>
      </c>
    </row>
    <row r="70" spans="1:10" ht="25.5" customHeight="1" x14ac:dyDescent="0.2">
      <c r="A70" s="127"/>
      <c r="B70" s="132" t="s">
        <v>1</v>
      </c>
      <c r="C70" s="133"/>
      <c r="D70" s="134"/>
      <c r="E70" s="134"/>
      <c r="F70" s="139"/>
      <c r="G70" s="140"/>
      <c r="H70" s="140"/>
      <c r="I70" s="140">
        <f>SUM(I52:I69)</f>
        <v>0</v>
      </c>
      <c r="J70" s="136">
        <f>SUM(J52:J69)</f>
        <v>0</v>
      </c>
    </row>
    <row r="71" spans="1:10" x14ac:dyDescent="0.2">
      <c r="F71" s="89"/>
      <c r="G71" s="89"/>
      <c r="H71" s="89"/>
      <c r="I71" s="89"/>
      <c r="J71" s="90"/>
    </row>
    <row r="72" spans="1:10" x14ac:dyDescent="0.2">
      <c r="F72" s="89"/>
      <c r="G72" s="89"/>
      <c r="H72" s="89"/>
      <c r="I72" s="89"/>
      <c r="J72" s="90"/>
    </row>
    <row r="73" spans="1:10" x14ac:dyDescent="0.2">
      <c r="F73" s="89"/>
      <c r="G73" s="89"/>
      <c r="H73" s="89"/>
      <c r="I73" s="89"/>
      <c r="J73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8:E68"/>
    <mergeCell ref="C69:E69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8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9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10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24ED-AED5-4666-97C6-191D13A807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104</v>
      </c>
    </row>
    <row r="2" spans="1:60" ht="24.95" customHeight="1" x14ac:dyDescent="0.2">
      <c r="A2" s="142" t="s">
        <v>8</v>
      </c>
      <c r="B2" s="49" t="s">
        <v>48</v>
      </c>
      <c r="C2" s="270" t="s">
        <v>49</v>
      </c>
      <c r="D2" s="271"/>
      <c r="E2" s="271"/>
      <c r="F2" s="271"/>
      <c r="G2" s="272"/>
      <c r="AG2" t="s">
        <v>105</v>
      </c>
    </row>
    <row r="3" spans="1:60" ht="24.95" customHeight="1" x14ac:dyDescent="0.2">
      <c r="A3" s="142" t="s">
        <v>9</v>
      </c>
      <c r="B3" s="49" t="s">
        <v>45</v>
      </c>
      <c r="C3" s="270" t="s">
        <v>44</v>
      </c>
      <c r="D3" s="271"/>
      <c r="E3" s="271"/>
      <c r="F3" s="271"/>
      <c r="G3" s="272"/>
      <c r="AC3" s="124" t="s">
        <v>105</v>
      </c>
      <c r="AG3" t="s">
        <v>106</v>
      </c>
    </row>
    <row r="4" spans="1:60" ht="24.95" customHeight="1" x14ac:dyDescent="0.2">
      <c r="A4" s="143" t="s">
        <v>10</v>
      </c>
      <c r="B4" s="144" t="s">
        <v>43</v>
      </c>
      <c r="C4" s="273" t="s">
        <v>44</v>
      </c>
      <c r="D4" s="274"/>
      <c r="E4" s="274"/>
      <c r="F4" s="274"/>
      <c r="G4" s="275"/>
      <c r="AG4" t="s">
        <v>107</v>
      </c>
    </row>
    <row r="5" spans="1:60" x14ac:dyDescent="0.2">
      <c r="D5" s="10"/>
    </row>
    <row r="6" spans="1:60" ht="38.25" x14ac:dyDescent="0.2">
      <c r="A6" s="146" t="s">
        <v>108</v>
      </c>
      <c r="B6" s="148" t="s">
        <v>109</v>
      </c>
      <c r="C6" s="148" t="s">
        <v>110</v>
      </c>
      <c r="D6" s="147" t="s">
        <v>111</v>
      </c>
      <c r="E6" s="146" t="s">
        <v>112</v>
      </c>
      <c r="F6" s="145" t="s">
        <v>113</v>
      </c>
      <c r="G6" s="146" t="s">
        <v>31</v>
      </c>
      <c r="H6" s="149" t="s">
        <v>32</v>
      </c>
      <c r="I6" s="149" t="s">
        <v>114</v>
      </c>
      <c r="J6" s="149" t="s">
        <v>33</v>
      </c>
      <c r="K6" s="149" t="s">
        <v>115</v>
      </c>
      <c r="L6" s="149" t="s">
        <v>116</v>
      </c>
      <c r="M6" s="149" t="s">
        <v>117</v>
      </c>
      <c r="N6" s="149" t="s">
        <v>118</v>
      </c>
      <c r="O6" s="149" t="s">
        <v>119</v>
      </c>
      <c r="P6" s="149" t="s">
        <v>120</v>
      </c>
      <c r="Q6" s="149" t="s">
        <v>121</v>
      </c>
      <c r="R6" s="149" t="s">
        <v>122</v>
      </c>
      <c r="S6" s="149" t="s">
        <v>123</v>
      </c>
      <c r="T6" s="149" t="s">
        <v>124</v>
      </c>
      <c r="U6" s="149" t="s">
        <v>125</v>
      </c>
      <c r="V6" s="149" t="s">
        <v>126</v>
      </c>
      <c r="W6" s="149" t="s">
        <v>127</v>
      </c>
      <c r="X6" s="149" t="s">
        <v>128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9" t="s">
        <v>129</v>
      </c>
      <c r="B8" s="170" t="s">
        <v>67</v>
      </c>
      <c r="C8" s="189" t="s">
        <v>68</v>
      </c>
      <c r="D8" s="171"/>
      <c r="E8" s="172"/>
      <c r="F8" s="173"/>
      <c r="G8" s="174">
        <f>SUMIF(AG9:AG46,"&lt;&gt;NOR",G9:G46)</f>
        <v>0</v>
      </c>
      <c r="H8" s="168"/>
      <c r="I8" s="168">
        <f>SUM(I9:I46)</f>
        <v>0</v>
      </c>
      <c r="J8" s="168"/>
      <c r="K8" s="168">
        <f>SUM(K9:K46)</f>
        <v>0</v>
      </c>
      <c r="L8" s="168"/>
      <c r="M8" s="168">
        <f>SUM(M9:M46)</f>
        <v>0</v>
      </c>
      <c r="N8" s="167"/>
      <c r="O8" s="167">
        <f>SUM(O9:O46)</f>
        <v>1.53</v>
      </c>
      <c r="P8" s="167"/>
      <c r="Q8" s="167">
        <f>SUM(Q9:Q46)</f>
        <v>2.61</v>
      </c>
      <c r="R8" s="168"/>
      <c r="S8" s="168"/>
      <c r="T8" s="168"/>
      <c r="U8" s="168"/>
      <c r="V8" s="168">
        <f>SUM(V9:V46)</f>
        <v>60.750000000000007</v>
      </c>
      <c r="W8" s="168"/>
      <c r="X8" s="168"/>
      <c r="AG8" t="s">
        <v>130</v>
      </c>
    </row>
    <row r="9" spans="1:60" outlineLevel="1" x14ac:dyDescent="0.2">
      <c r="A9" s="176">
        <v>1</v>
      </c>
      <c r="B9" s="177" t="s">
        <v>131</v>
      </c>
      <c r="C9" s="190" t="s">
        <v>132</v>
      </c>
      <c r="D9" s="178" t="s">
        <v>133</v>
      </c>
      <c r="E9" s="179">
        <v>28.5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134</v>
      </c>
      <c r="T9" s="161" t="s">
        <v>134</v>
      </c>
      <c r="U9" s="161">
        <v>0.17199999999999999</v>
      </c>
      <c r="V9" s="161">
        <f>ROUND(E9*U9,2)</f>
        <v>4.9000000000000004</v>
      </c>
      <c r="W9" s="161"/>
      <c r="X9" s="161" t="s">
        <v>135</v>
      </c>
      <c r="Y9" s="150"/>
      <c r="Z9" s="150"/>
      <c r="AA9" s="150"/>
      <c r="AB9" s="150"/>
      <c r="AC9" s="150"/>
      <c r="AD9" s="150"/>
      <c r="AE9" s="150"/>
      <c r="AF9" s="150"/>
      <c r="AG9" s="150" t="s">
        <v>136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1" t="s">
        <v>137</v>
      </c>
      <c r="D10" s="163"/>
      <c r="E10" s="164">
        <v>28.5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0"/>
      <c r="Z10" s="150"/>
      <c r="AA10" s="150"/>
      <c r="AB10" s="150"/>
      <c r="AC10" s="150"/>
      <c r="AD10" s="150"/>
      <c r="AE10" s="150"/>
      <c r="AF10" s="150"/>
      <c r="AG10" s="150" t="s">
        <v>138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2</v>
      </c>
      <c r="B11" s="177" t="s">
        <v>139</v>
      </c>
      <c r="C11" s="190" t="s">
        <v>140</v>
      </c>
      <c r="D11" s="178" t="s">
        <v>133</v>
      </c>
      <c r="E11" s="179">
        <v>28.5</v>
      </c>
      <c r="F11" s="180"/>
      <c r="G11" s="181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5.0000000000000002E-5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134</v>
      </c>
      <c r="T11" s="161" t="s">
        <v>134</v>
      </c>
      <c r="U11" s="161">
        <v>0.03</v>
      </c>
      <c r="V11" s="161">
        <f>ROUND(E11*U11,2)</f>
        <v>0.86</v>
      </c>
      <c r="W11" s="161"/>
      <c r="X11" s="161" t="s">
        <v>135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136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1" t="s">
        <v>141</v>
      </c>
      <c r="D12" s="163"/>
      <c r="E12" s="164">
        <v>28.5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0"/>
      <c r="Z12" s="150"/>
      <c r="AA12" s="150"/>
      <c r="AB12" s="150"/>
      <c r="AC12" s="150"/>
      <c r="AD12" s="150"/>
      <c r="AE12" s="150"/>
      <c r="AF12" s="150"/>
      <c r="AG12" s="150" t="s">
        <v>138</v>
      </c>
      <c r="AH12" s="150">
        <v>5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3</v>
      </c>
      <c r="B13" s="177" t="s">
        <v>142</v>
      </c>
      <c r="C13" s="190" t="s">
        <v>143</v>
      </c>
      <c r="D13" s="178" t="s">
        <v>144</v>
      </c>
      <c r="E13" s="179">
        <v>1</v>
      </c>
      <c r="F13" s="180"/>
      <c r="G13" s="181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134</v>
      </c>
      <c r="T13" s="161" t="s">
        <v>134</v>
      </c>
      <c r="U13" s="161">
        <v>5.2469999999999999</v>
      </c>
      <c r="V13" s="161">
        <f>ROUND(E13*U13,2)</f>
        <v>5.25</v>
      </c>
      <c r="W13" s="161"/>
      <c r="X13" s="161" t="s">
        <v>135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136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1" t="s">
        <v>145</v>
      </c>
      <c r="D14" s="163"/>
      <c r="E14" s="164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0"/>
      <c r="Z14" s="150"/>
      <c r="AA14" s="150"/>
      <c r="AB14" s="150"/>
      <c r="AC14" s="150"/>
      <c r="AD14" s="150"/>
      <c r="AE14" s="150"/>
      <c r="AF14" s="150"/>
      <c r="AG14" s="150" t="s">
        <v>138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4</v>
      </c>
      <c r="B15" s="177" t="s">
        <v>146</v>
      </c>
      <c r="C15" s="190" t="s">
        <v>147</v>
      </c>
      <c r="D15" s="178" t="s">
        <v>133</v>
      </c>
      <c r="E15" s="179">
        <v>11.6</v>
      </c>
      <c r="F15" s="180"/>
      <c r="G15" s="181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0.22500000000000001</v>
      </c>
      <c r="Q15" s="160">
        <f>ROUND(E15*P15,2)</f>
        <v>2.61</v>
      </c>
      <c r="R15" s="161"/>
      <c r="S15" s="161" t="s">
        <v>134</v>
      </c>
      <c r="T15" s="161" t="s">
        <v>134</v>
      </c>
      <c r="U15" s="161">
        <v>0.14199999999999999</v>
      </c>
      <c r="V15" s="161">
        <f>ROUND(E15*U15,2)</f>
        <v>1.65</v>
      </c>
      <c r="W15" s="161"/>
      <c r="X15" s="161" t="s">
        <v>135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136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1" t="s">
        <v>148</v>
      </c>
      <c r="D16" s="163"/>
      <c r="E16" s="164">
        <v>11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0"/>
      <c r="Z16" s="150"/>
      <c r="AA16" s="150"/>
      <c r="AB16" s="150"/>
      <c r="AC16" s="150"/>
      <c r="AD16" s="150"/>
      <c r="AE16" s="150"/>
      <c r="AF16" s="150"/>
      <c r="AG16" s="150" t="s">
        <v>138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1" t="s">
        <v>149</v>
      </c>
      <c r="D17" s="163"/>
      <c r="E17" s="164">
        <v>0.6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0"/>
      <c r="Z17" s="150"/>
      <c r="AA17" s="150"/>
      <c r="AB17" s="150"/>
      <c r="AC17" s="150"/>
      <c r="AD17" s="150"/>
      <c r="AE17" s="150"/>
      <c r="AF17" s="150"/>
      <c r="AG17" s="150" t="s">
        <v>138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5</v>
      </c>
      <c r="B18" s="177" t="s">
        <v>150</v>
      </c>
      <c r="C18" s="190" t="s">
        <v>151</v>
      </c>
      <c r="D18" s="178" t="s">
        <v>152</v>
      </c>
      <c r="E18" s="179">
        <v>6.8483999999999998</v>
      </c>
      <c r="F18" s="180"/>
      <c r="G18" s="181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134</v>
      </c>
      <c r="T18" s="161" t="s">
        <v>134</v>
      </c>
      <c r="U18" s="161">
        <v>4.6550000000000002</v>
      </c>
      <c r="V18" s="161">
        <f>ROUND(E18*U18,2)</f>
        <v>31.88</v>
      </c>
      <c r="W18" s="161"/>
      <c r="X18" s="161" t="s">
        <v>135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136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1" t="s">
        <v>153</v>
      </c>
      <c r="D19" s="163"/>
      <c r="E19" s="164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0"/>
      <c r="Z19" s="150"/>
      <c r="AA19" s="150"/>
      <c r="AB19" s="150"/>
      <c r="AC19" s="150"/>
      <c r="AD19" s="150"/>
      <c r="AE19" s="150"/>
      <c r="AF19" s="150"/>
      <c r="AG19" s="150" t="s">
        <v>138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1" t="s">
        <v>154</v>
      </c>
      <c r="D20" s="163"/>
      <c r="E20" s="164">
        <v>1.1000000000000001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0"/>
      <c r="Z20" s="150"/>
      <c r="AA20" s="150"/>
      <c r="AB20" s="150"/>
      <c r="AC20" s="150"/>
      <c r="AD20" s="150"/>
      <c r="AE20" s="150"/>
      <c r="AF20" s="150"/>
      <c r="AG20" s="150" t="s">
        <v>138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158"/>
      <c r="C21" s="191" t="s">
        <v>155</v>
      </c>
      <c r="D21" s="163"/>
      <c r="E21" s="164">
        <v>0.56940000000000002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0"/>
      <c r="Z21" s="150"/>
      <c r="AA21" s="150"/>
      <c r="AB21" s="150"/>
      <c r="AC21" s="150"/>
      <c r="AD21" s="150"/>
      <c r="AE21" s="150"/>
      <c r="AF21" s="150"/>
      <c r="AG21" s="150" t="s">
        <v>138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1" t="s">
        <v>156</v>
      </c>
      <c r="D22" s="163"/>
      <c r="E22" s="164">
        <v>0.504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0"/>
      <c r="Z22" s="150"/>
      <c r="AA22" s="150"/>
      <c r="AB22" s="150"/>
      <c r="AC22" s="150"/>
      <c r="AD22" s="150"/>
      <c r="AE22" s="150"/>
      <c r="AF22" s="150"/>
      <c r="AG22" s="150" t="s">
        <v>138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1" t="s">
        <v>157</v>
      </c>
      <c r="D23" s="163"/>
      <c r="E23" s="164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0"/>
      <c r="Z23" s="150"/>
      <c r="AA23" s="150"/>
      <c r="AB23" s="150"/>
      <c r="AC23" s="150"/>
      <c r="AD23" s="150"/>
      <c r="AE23" s="150"/>
      <c r="AF23" s="150"/>
      <c r="AG23" s="150" t="s">
        <v>138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1" t="s">
        <v>158</v>
      </c>
      <c r="D24" s="163"/>
      <c r="E24" s="164">
        <v>2.125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0"/>
      <c r="Z24" s="150"/>
      <c r="AA24" s="150"/>
      <c r="AB24" s="150"/>
      <c r="AC24" s="150"/>
      <c r="AD24" s="150"/>
      <c r="AE24" s="150"/>
      <c r="AF24" s="150"/>
      <c r="AG24" s="150" t="s">
        <v>138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1" t="s">
        <v>159</v>
      </c>
      <c r="D25" s="163"/>
      <c r="E25" s="164">
        <v>2.5499999999999998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50"/>
      <c r="Z25" s="150"/>
      <c r="AA25" s="150"/>
      <c r="AB25" s="150"/>
      <c r="AC25" s="150"/>
      <c r="AD25" s="150"/>
      <c r="AE25" s="150"/>
      <c r="AF25" s="150"/>
      <c r="AG25" s="150" t="s">
        <v>138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6">
        <v>6</v>
      </c>
      <c r="B26" s="177" t="s">
        <v>160</v>
      </c>
      <c r="C26" s="190" t="s">
        <v>161</v>
      </c>
      <c r="D26" s="178" t="s">
        <v>152</v>
      </c>
      <c r="E26" s="179">
        <v>2.125</v>
      </c>
      <c r="F26" s="180"/>
      <c r="G26" s="181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1"/>
      <c r="S26" s="161" t="s">
        <v>134</v>
      </c>
      <c r="T26" s="161" t="s">
        <v>134</v>
      </c>
      <c r="U26" s="161">
        <v>0.86799999999999999</v>
      </c>
      <c r="V26" s="161">
        <f>ROUND(E26*U26,2)</f>
        <v>1.84</v>
      </c>
      <c r="W26" s="161"/>
      <c r="X26" s="161" t="s">
        <v>135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136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1" t="s">
        <v>157</v>
      </c>
      <c r="D27" s="163"/>
      <c r="E27" s="164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0"/>
      <c r="Z27" s="150"/>
      <c r="AA27" s="150"/>
      <c r="AB27" s="150"/>
      <c r="AC27" s="150"/>
      <c r="AD27" s="150"/>
      <c r="AE27" s="150"/>
      <c r="AF27" s="150"/>
      <c r="AG27" s="150" t="s">
        <v>138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1" t="s">
        <v>158</v>
      </c>
      <c r="D28" s="163"/>
      <c r="E28" s="164">
        <v>2.125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0"/>
      <c r="Z28" s="150"/>
      <c r="AA28" s="150"/>
      <c r="AB28" s="150"/>
      <c r="AC28" s="150"/>
      <c r="AD28" s="150"/>
      <c r="AE28" s="150"/>
      <c r="AF28" s="150"/>
      <c r="AG28" s="150" t="s">
        <v>138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7</v>
      </c>
      <c r="B29" s="177" t="s">
        <v>162</v>
      </c>
      <c r="C29" s="190" t="s">
        <v>163</v>
      </c>
      <c r="D29" s="178" t="s">
        <v>152</v>
      </c>
      <c r="E29" s="179">
        <v>4.25</v>
      </c>
      <c r="F29" s="180"/>
      <c r="G29" s="181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1"/>
      <c r="S29" s="161" t="s">
        <v>134</v>
      </c>
      <c r="T29" s="161" t="s">
        <v>134</v>
      </c>
      <c r="U29" s="161">
        <v>0.79100000000000004</v>
      </c>
      <c r="V29" s="161">
        <f>ROUND(E29*U29,2)</f>
        <v>3.36</v>
      </c>
      <c r="W29" s="161"/>
      <c r="X29" s="161" t="s">
        <v>135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136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1" t="s">
        <v>164</v>
      </c>
      <c r="D30" s="163"/>
      <c r="E30" s="164">
        <v>4.25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0"/>
      <c r="Z30" s="150"/>
      <c r="AA30" s="150"/>
      <c r="AB30" s="150"/>
      <c r="AC30" s="150"/>
      <c r="AD30" s="150"/>
      <c r="AE30" s="150"/>
      <c r="AF30" s="150"/>
      <c r="AG30" s="150" t="s">
        <v>138</v>
      </c>
      <c r="AH30" s="150">
        <v>5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6">
        <v>8</v>
      </c>
      <c r="B31" s="177" t="s">
        <v>165</v>
      </c>
      <c r="C31" s="190" t="s">
        <v>166</v>
      </c>
      <c r="D31" s="178" t="s">
        <v>152</v>
      </c>
      <c r="E31" s="179">
        <v>2.125</v>
      </c>
      <c r="F31" s="180"/>
      <c r="G31" s="181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1"/>
      <c r="S31" s="161" t="s">
        <v>134</v>
      </c>
      <c r="T31" s="161" t="s">
        <v>134</v>
      </c>
      <c r="U31" s="161">
        <v>0.65200000000000002</v>
      </c>
      <c r="V31" s="161">
        <f>ROUND(E31*U31,2)</f>
        <v>1.39</v>
      </c>
      <c r="W31" s="161"/>
      <c r="X31" s="161" t="s">
        <v>135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136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1" t="s">
        <v>167</v>
      </c>
      <c r="D32" s="163"/>
      <c r="E32" s="164">
        <v>2.125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0"/>
      <c r="Z32" s="150"/>
      <c r="AA32" s="150"/>
      <c r="AB32" s="150"/>
      <c r="AC32" s="150"/>
      <c r="AD32" s="150"/>
      <c r="AE32" s="150"/>
      <c r="AF32" s="150"/>
      <c r="AG32" s="150" t="s">
        <v>138</v>
      </c>
      <c r="AH32" s="150">
        <v>5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9</v>
      </c>
      <c r="B33" s="177" t="s">
        <v>168</v>
      </c>
      <c r="C33" s="190" t="s">
        <v>169</v>
      </c>
      <c r="D33" s="178" t="s">
        <v>152</v>
      </c>
      <c r="E33" s="179">
        <v>3.65</v>
      </c>
      <c r="F33" s="180"/>
      <c r="G33" s="181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134</v>
      </c>
      <c r="T33" s="161" t="s">
        <v>134</v>
      </c>
      <c r="U33" s="161">
        <v>2.1949999999999998</v>
      </c>
      <c r="V33" s="161">
        <f>ROUND(E33*U33,2)</f>
        <v>8.01</v>
      </c>
      <c r="W33" s="161"/>
      <c r="X33" s="161" t="s">
        <v>135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136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1" t="s">
        <v>157</v>
      </c>
      <c r="D34" s="163"/>
      <c r="E34" s="164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0"/>
      <c r="Z34" s="150"/>
      <c r="AA34" s="150"/>
      <c r="AB34" s="150"/>
      <c r="AC34" s="150"/>
      <c r="AD34" s="150"/>
      <c r="AE34" s="150"/>
      <c r="AF34" s="150"/>
      <c r="AG34" s="150" t="s">
        <v>138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1" t="s">
        <v>159</v>
      </c>
      <c r="D35" s="163"/>
      <c r="E35" s="164">
        <v>2.5499999999999998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0"/>
      <c r="Z35" s="150"/>
      <c r="AA35" s="150"/>
      <c r="AB35" s="150"/>
      <c r="AC35" s="150"/>
      <c r="AD35" s="150"/>
      <c r="AE35" s="150"/>
      <c r="AF35" s="150"/>
      <c r="AG35" s="150" t="s">
        <v>138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1" t="s">
        <v>153</v>
      </c>
      <c r="D36" s="163"/>
      <c r="E36" s="164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0"/>
      <c r="Z36" s="150"/>
      <c r="AA36" s="150"/>
      <c r="AB36" s="150"/>
      <c r="AC36" s="150"/>
      <c r="AD36" s="150"/>
      <c r="AE36" s="150"/>
      <c r="AF36" s="150"/>
      <c r="AG36" s="150" t="s">
        <v>138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1" t="s">
        <v>154</v>
      </c>
      <c r="D37" s="163"/>
      <c r="E37" s="164">
        <v>1.1000000000000001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0"/>
      <c r="Z37" s="150"/>
      <c r="AA37" s="150"/>
      <c r="AB37" s="150"/>
      <c r="AC37" s="150"/>
      <c r="AD37" s="150"/>
      <c r="AE37" s="150"/>
      <c r="AF37" s="150"/>
      <c r="AG37" s="150" t="s">
        <v>138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10</v>
      </c>
      <c r="B38" s="177" t="s">
        <v>170</v>
      </c>
      <c r="C38" s="190" t="s">
        <v>171</v>
      </c>
      <c r="D38" s="178" t="s">
        <v>133</v>
      </c>
      <c r="E38" s="179">
        <v>8.5</v>
      </c>
      <c r="F38" s="180"/>
      <c r="G38" s="181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21</v>
      </c>
      <c r="M38" s="161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1"/>
      <c r="S38" s="161" t="s">
        <v>134</v>
      </c>
      <c r="T38" s="161" t="s">
        <v>134</v>
      </c>
      <c r="U38" s="161">
        <v>0.128</v>
      </c>
      <c r="V38" s="161">
        <f>ROUND(E38*U38,2)</f>
        <v>1.0900000000000001</v>
      </c>
      <c r="W38" s="161"/>
      <c r="X38" s="161" t="s">
        <v>135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136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1" t="s">
        <v>157</v>
      </c>
      <c r="D39" s="163"/>
      <c r="E39" s="164"/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0"/>
      <c r="Z39" s="150"/>
      <c r="AA39" s="150"/>
      <c r="AB39" s="150"/>
      <c r="AC39" s="150"/>
      <c r="AD39" s="150"/>
      <c r="AE39" s="150"/>
      <c r="AF39" s="150"/>
      <c r="AG39" s="150" t="s">
        <v>138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1" t="s">
        <v>172</v>
      </c>
      <c r="D40" s="163"/>
      <c r="E40" s="164">
        <v>8.5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0"/>
      <c r="Z40" s="150"/>
      <c r="AA40" s="150"/>
      <c r="AB40" s="150"/>
      <c r="AC40" s="150"/>
      <c r="AD40" s="150"/>
      <c r="AE40" s="150"/>
      <c r="AF40" s="150"/>
      <c r="AG40" s="150" t="s">
        <v>138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11</v>
      </c>
      <c r="B41" s="177" t="s">
        <v>173</v>
      </c>
      <c r="C41" s="190" t="s">
        <v>174</v>
      </c>
      <c r="D41" s="178" t="s">
        <v>133</v>
      </c>
      <c r="E41" s="179">
        <v>58.2</v>
      </c>
      <c r="F41" s="180"/>
      <c r="G41" s="181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1"/>
      <c r="S41" s="161" t="s">
        <v>134</v>
      </c>
      <c r="T41" s="161" t="s">
        <v>134</v>
      </c>
      <c r="U41" s="161">
        <v>8.9999999999999993E-3</v>
      </c>
      <c r="V41" s="161">
        <f>ROUND(E41*U41,2)</f>
        <v>0.52</v>
      </c>
      <c r="W41" s="161"/>
      <c r="X41" s="161" t="s">
        <v>135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136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57"/>
      <c r="B42" s="158"/>
      <c r="C42" s="191" t="s">
        <v>175</v>
      </c>
      <c r="D42" s="163"/>
      <c r="E42" s="164">
        <v>58.2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0"/>
      <c r="Z42" s="150"/>
      <c r="AA42" s="150"/>
      <c r="AB42" s="150"/>
      <c r="AC42" s="150"/>
      <c r="AD42" s="150"/>
      <c r="AE42" s="150"/>
      <c r="AF42" s="150"/>
      <c r="AG42" s="150" t="s">
        <v>138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76">
        <v>12</v>
      </c>
      <c r="B43" s="177" t="s">
        <v>176</v>
      </c>
      <c r="C43" s="190" t="s">
        <v>177</v>
      </c>
      <c r="D43" s="178" t="s">
        <v>152</v>
      </c>
      <c r="E43" s="179">
        <v>2.125</v>
      </c>
      <c r="F43" s="180"/>
      <c r="G43" s="181">
        <f>ROUND(E43*F43,2)</f>
        <v>0</v>
      </c>
      <c r="H43" s="162"/>
      <c r="I43" s="161">
        <f>ROUND(E43*H43,2)</f>
        <v>0</v>
      </c>
      <c r="J43" s="162"/>
      <c r="K43" s="161">
        <f>ROUND(E43*J43,2)</f>
        <v>0</v>
      </c>
      <c r="L43" s="161">
        <v>21</v>
      </c>
      <c r="M43" s="161">
        <f>G43*(1+L43/100)</f>
        <v>0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1"/>
      <c r="S43" s="161" t="s">
        <v>134</v>
      </c>
      <c r="T43" s="161" t="s">
        <v>134</v>
      </c>
      <c r="U43" s="161">
        <v>0</v>
      </c>
      <c r="V43" s="161">
        <f>ROUND(E43*U43,2)</f>
        <v>0</v>
      </c>
      <c r="W43" s="161"/>
      <c r="X43" s="161" t="s">
        <v>135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136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1" t="s">
        <v>167</v>
      </c>
      <c r="D44" s="163"/>
      <c r="E44" s="164">
        <v>2.125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50"/>
      <c r="Z44" s="150"/>
      <c r="AA44" s="150"/>
      <c r="AB44" s="150"/>
      <c r="AC44" s="150"/>
      <c r="AD44" s="150"/>
      <c r="AE44" s="150"/>
      <c r="AF44" s="150"/>
      <c r="AG44" s="150" t="s">
        <v>138</v>
      </c>
      <c r="AH44" s="150">
        <v>5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13</v>
      </c>
      <c r="B45" s="177" t="s">
        <v>178</v>
      </c>
      <c r="C45" s="190" t="s">
        <v>179</v>
      </c>
      <c r="D45" s="178" t="s">
        <v>180</v>
      </c>
      <c r="E45" s="179">
        <v>1.53</v>
      </c>
      <c r="F45" s="180"/>
      <c r="G45" s="181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0">
        <v>1</v>
      </c>
      <c r="O45" s="160">
        <f>ROUND(E45*N45,2)</f>
        <v>1.53</v>
      </c>
      <c r="P45" s="160">
        <v>0</v>
      </c>
      <c r="Q45" s="160">
        <f>ROUND(E45*P45,2)</f>
        <v>0</v>
      </c>
      <c r="R45" s="161" t="s">
        <v>181</v>
      </c>
      <c r="S45" s="161" t="s">
        <v>134</v>
      </c>
      <c r="T45" s="161" t="s">
        <v>134</v>
      </c>
      <c r="U45" s="161">
        <v>0</v>
      </c>
      <c r="V45" s="161">
        <f>ROUND(E45*U45,2)</f>
        <v>0</v>
      </c>
      <c r="W45" s="161"/>
      <c r="X45" s="161" t="s">
        <v>182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183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1" t="s">
        <v>184</v>
      </c>
      <c r="D46" s="163"/>
      <c r="E46" s="164">
        <v>1.53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0"/>
      <c r="Z46" s="150"/>
      <c r="AA46" s="150"/>
      <c r="AB46" s="150"/>
      <c r="AC46" s="150"/>
      <c r="AD46" s="150"/>
      <c r="AE46" s="150"/>
      <c r="AF46" s="150"/>
      <c r="AG46" s="150" t="s">
        <v>138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9" t="s">
        <v>129</v>
      </c>
      <c r="B47" s="170" t="s">
        <v>69</v>
      </c>
      <c r="C47" s="189" t="s">
        <v>70</v>
      </c>
      <c r="D47" s="171"/>
      <c r="E47" s="172"/>
      <c r="F47" s="173"/>
      <c r="G47" s="174">
        <f>SUMIF(AG48:AG77,"&lt;&gt;NOR",G48:G77)</f>
        <v>0</v>
      </c>
      <c r="H47" s="168"/>
      <c r="I47" s="168">
        <f>SUM(I48:I77)</f>
        <v>0</v>
      </c>
      <c r="J47" s="168"/>
      <c r="K47" s="168">
        <f>SUM(K48:K77)</f>
        <v>0</v>
      </c>
      <c r="L47" s="168"/>
      <c r="M47" s="168">
        <f>SUM(M48:M77)</f>
        <v>0</v>
      </c>
      <c r="N47" s="167"/>
      <c r="O47" s="167">
        <f>SUM(O48:O77)</f>
        <v>30.099999999999998</v>
      </c>
      <c r="P47" s="167"/>
      <c r="Q47" s="167">
        <f>SUM(Q48:Q77)</f>
        <v>0</v>
      </c>
      <c r="R47" s="168"/>
      <c r="S47" s="168"/>
      <c r="T47" s="168"/>
      <c r="U47" s="168"/>
      <c r="V47" s="168">
        <f>SUM(V48:V77)</f>
        <v>44.65</v>
      </c>
      <c r="W47" s="168"/>
      <c r="X47" s="168"/>
      <c r="AG47" t="s">
        <v>130</v>
      </c>
    </row>
    <row r="48" spans="1:60" outlineLevel="1" x14ac:dyDescent="0.2">
      <c r="A48" s="176">
        <v>14</v>
      </c>
      <c r="B48" s="177" t="s">
        <v>185</v>
      </c>
      <c r="C48" s="190" t="s">
        <v>186</v>
      </c>
      <c r="D48" s="178" t="s">
        <v>133</v>
      </c>
      <c r="E48" s="179">
        <v>59.827800000000003</v>
      </c>
      <c r="F48" s="180"/>
      <c r="G48" s="181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21</v>
      </c>
      <c r="M48" s="161">
        <f>G48*(1+L48/100)</f>
        <v>0</v>
      </c>
      <c r="N48" s="160">
        <v>2.0000000000000002E-5</v>
      </c>
      <c r="O48" s="160">
        <f>ROUND(E48*N48,2)</f>
        <v>0</v>
      </c>
      <c r="P48" s="160">
        <v>0</v>
      </c>
      <c r="Q48" s="160">
        <f>ROUND(E48*P48,2)</f>
        <v>0</v>
      </c>
      <c r="R48" s="161"/>
      <c r="S48" s="161" t="s">
        <v>134</v>
      </c>
      <c r="T48" s="161" t="s">
        <v>134</v>
      </c>
      <c r="U48" s="161">
        <v>0.32</v>
      </c>
      <c r="V48" s="161">
        <f>ROUND(E48*U48,2)</f>
        <v>19.14</v>
      </c>
      <c r="W48" s="161"/>
      <c r="X48" s="161" t="s">
        <v>135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136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1" t="s">
        <v>187</v>
      </c>
      <c r="D49" s="163"/>
      <c r="E49" s="164">
        <v>11.58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0"/>
      <c r="Z49" s="150"/>
      <c r="AA49" s="150"/>
      <c r="AB49" s="150"/>
      <c r="AC49" s="150"/>
      <c r="AD49" s="150"/>
      <c r="AE49" s="150"/>
      <c r="AF49" s="150"/>
      <c r="AG49" s="150" t="s">
        <v>138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1" t="s">
        <v>188</v>
      </c>
      <c r="D50" s="163"/>
      <c r="E50" s="164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50"/>
      <c r="Z50" s="150"/>
      <c r="AA50" s="150"/>
      <c r="AB50" s="150"/>
      <c r="AC50" s="150"/>
      <c r="AD50" s="150"/>
      <c r="AE50" s="150"/>
      <c r="AF50" s="150"/>
      <c r="AG50" s="150" t="s">
        <v>138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1" t="s">
        <v>189</v>
      </c>
      <c r="D51" s="163"/>
      <c r="E51" s="164">
        <v>10.615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0"/>
      <c r="Z51" s="150"/>
      <c r="AA51" s="150"/>
      <c r="AB51" s="150"/>
      <c r="AC51" s="150"/>
      <c r="AD51" s="150"/>
      <c r="AE51" s="150"/>
      <c r="AF51" s="150"/>
      <c r="AG51" s="150" t="s">
        <v>138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1" t="s">
        <v>190</v>
      </c>
      <c r="D52" s="163"/>
      <c r="E52" s="164">
        <v>16.664999999999999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50"/>
      <c r="Z52" s="150"/>
      <c r="AA52" s="150"/>
      <c r="AB52" s="150"/>
      <c r="AC52" s="150"/>
      <c r="AD52" s="150"/>
      <c r="AE52" s="150"/>
      <c r="AF52" s="150"/>
      <c r="AG52" s="150" t="s">
        <v>138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1" t="s">
        <v>191</v>
      </c>
      <c r="D53" s="163"/>
      <c r="E53" s="164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50"/>
      <c r="Z53" s="150"/>
      <c r="AA53" s="150"/>
      <c r="AB53" s="150"/>
      <c r="AC53" s="150"/>
      <c r="AD53" s="150"/>
      <c r="AE53" s="150"/>
      <c r="AF53" s="150"/>
      <c r="AG53" s="150" t="s">
        <v>138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1" t="s">
        <v>192</v>
      </c>
      <c r="D54" s="163"/>
      <c r="E54" s="164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0"/>
      <c r="Z54" s="150"/>
      <c r="AA54" s="150"/>
      <c r="AB54" s="150"/>
      <c r="AC54" s="150"/>
      <c r="AD54" s="150"/>
      <c r="AE54" s="150"/>
      <c r="AF54" s="150"/>
      <c r="AG54" s="150" t="s">
        <v>138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1" t="s">
        <v>193</v>
      </c>
      <c r="D55" s="163"/>
      <c r="E55" s="164">
        <v>3.7757999999999998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0"/>
      <c r="Z55" s="150"/>
      <c r="AA55" s="150"/>
      <c r="AB55" s="150"/>
      <c r="AC55" s="150"/>
      <c r="AD55" s="150"/>
      <c r="AE55" s="150"/>
      <c r="AF55" s="150"/>
      <c r="AG55" s="150" t="s">
        <v>138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1" t="s">
        <v>194</v>
      </c>
      <c r="D56" s="163"/>
      <c r="E56" s="164">
        <v>9.7919999999999998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0"/>
      <c r="Z56" s="150"/>
      <c r="AA56" s="150"/>
      <c r="AB56" s="150"/>
      <c r="AC56" s="150"/>
      <c r="AD56" s="150"/>
      <c r="AE56" s="150"/>
      <c r="AF56" s="150"/>
      <c r="AG56" s="150" t="s">
        <v>138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1" t="s">
        <v>191</v>
      </c>
      <c r="D57" s="163"/>
      <c r="E57" s="164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50"/>
      <c r="Z57" s="150"/>
      <c r="AA57" s="150"/>
      <c r="AB57" s="150"/>
      <c r="AC57" s="150"/>
      <c r="AD57" s="150"/>
      <c r="AE57" s="150"/>
      <c r="AF57" s="150"/>
      <c r="AG57" s="150" t="s">
        <v>138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1" t="s">
        <v>195</v>
      </c>
      <c r="D58" s="163"/>
      <c r="E58" s="164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0"/>
      <c r="Z58" s="150"/>
      <c r="AA58" s="150"/>
      <c r="AB58" s="150"/>
      <c r="AC58" s="150"/>
      <c r="AD58" s="150"/>
      <c r="AE58" s="150"/>
      <c r="AF58" s="150"/>
      <c r="AG58" s="150" t="s">
        <v>138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1" t="s">
        <v>196</v>
      </c>
      <c r="D59" s="163"/>
      <c r="E59" s="164">
        <v>7.4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0"/>
      <c r="Z59" s="150"/>
      <c r="AA59" s="150"/>
      <c r="AB59" s="150"/>
      <c r="AC59" s="150"/>
      <c r="AD59" s="150"/>
      <c r="AE59" s="150"/>
      <c r="AF59" s="150"/>
      <c r="AG59" s="150" t="s">
        <v>138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6">
        <v>15</v>
      </c>
      <c r="B60" s="177" t="s">
        <v>197</v>
      </c>
      <c r="C60" s="190" t="s">
        <v>198</v>
      </c>
      <c r="D60" s="178" t="s">
        <v>133</v>
      </c>
      <c r="E60" s="179">
        <v>2.4700000000000002</v>
      </c>
      <c r="F60" s="180"/>
      <c r="G60" s="181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21</v>
      </c>
      <c r="M60" s="161">
        <f>G60*(1+L60/100)</f>
        <v>0</v>
      </c>
      <c r="N60" s="160">
        <v>0.38500000000000001</v>
      </c>
      <c r="O60" s="160">
        <f>ROUND(E60*N60,2)</f>
        <v>0.95</v>
      </c>
      <c r="P60" s="160">
        <v>0</v>
      </c>
      <c r="Q60" s="160">
        <f>ROUND(E60*P60,2)</f>
        <v>0</v>
      </c>
      <c r="R60" s="161"/>
      <c r="S60" s="161" t="s">
        <v>134</v>
      </c>
      <c r="T60" s="161" t="s">
        <v>134</v>
      </c>
      <c r="U60" s="161">
        <v>0.8</v>
      </c>
      <c r="V60" s="161">
        <f>ROUND(E60*U60,2)</f>
        <v>1.98</v>
      </c>
      <c r="W60" s="161"/>
      <c r="X60" s="161" t="s">
        <v>135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136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1" t="s">
        <v>199</v>
      </c>
      <c r="D61" s="163"/>
      <c r="E61" s="164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0"/>
      <c r="Z61" s="150"/>
      <c r="AA61" s="150"/>
      <c r="AB61" s="150"/>
      <c r="AC61" s="150"/>
      <c r="AD61" s="150"/>
      <c r="AE61" s="150"/>
      <c r="AF61" s="150"/>
      <c r="AG61" s="150" t="s">
        <v>138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1" t="s">
        <v>200</v>
      </c>
      <c r="D62" s="163"/>
      <c r="E62" s="164">
        <v>2.4700000000000002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0"/>
      <c r="Z62" s="150"/>
      <c r="AA62" s="150"/>
      <c r="AB62" s="150"/>
      <c r="AC62" s="150"/>
      <c r="AD62" s="150"/>
      <c r="AE62" s="150"/>
      <c r="AF62" s="150"/>
      <c r="AG62" s="150" t="s">
        <v>138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6">
        <v>16</v>
      </c>
      <c r="B63" s="177" t="s">
        <v>201</v>
      </c>
      <c r="C63" s="190" t="s">
        <v>202</v>
      </c>
      <c r="D63" s="178" t="s">
        <v>133</v>
      </c>
      <c r="E63" s="179">
        <v>16.832999999999998</v>
      </c>
      <c r="F63" s="180"/>
      <c r="G63" s="18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0">
        <v>0.74</v>
      </c>
      <c r="O63" s="160">
        <f>ROUND(E63*N63,2)</f>
        <v>12.46</v>
      </c>
      <c r="P63" s="160">
        <v>0</v>
      </c>
      <c r="Q63" s="160">
        <f>ROUND(E63*P63,2)</f>
        <v>0</v>
      </c>
      <c r="R63" s="161"/>
      <c r="S63" s="161" t="s">
        <v>134</v>
      </c>
      <c r="T63" s="161" t="s">
        <v>134</v>
      </c>
      <c r="U63" s="161">
        <v>1.1000000000000001</v>
      </c>
      <c r="V63" s="161">
        <f>ROUND(E63*U63,2)</f>
        <v>18.52</v>
      </c>
      <c r="W63" s="161"/>
      <c r="X63" s="161" t="s">
        <v>135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136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1" t="s">
        <v>153</v>
      </c>
      <c r="D64" s="163"/>
      <c r="E64" s="164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0"/>
      <c r="Z64" s="150"/>
      <c r="AA64" s="150"/>
      <c r="AB64" s="150"/>
      <c r="AC64" s="150"/>
      <c r="AD64" s="150"/>
      <c r="AE64" s="150"/>
      <c r="AF64" s="150"/>
      <c r="AG64" s="150" t="s">
        <v>138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1" t="s">
        <v>203</v>
      </c>
      <c r="D65" s="163"/>
      <c r="E65" s="164">
        <v>7.8525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0"/>
      <c r="Z65" s="150"/>
      <c r="AA65" s="150"/>
      <c r="AB65" s="150"/>
      <c r="AC65" s="150"/>
      <c r="AD65" s="150"/>
      <c r="AE65" s="150"/>
      <c r="AF65" s="150"/>
      <c r="AG65" s="150" t="s">
        <v>138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1" t="s">
        <v>204</v>
      </c>
      <c r="D66" s="163"/>
      <c r="E66" s="164">
        <v>7.9859999999999998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0"/>
      <c r="Z66" s="150"/>
      <c r="AA66" s="150"/>
      <c r="AB66" s="150"/>
      <c r="AC66" s="150"/>
      <c r="AD66" s="150"/>
      <c r="AE66" s="150"/>
      <c r="AF66" s="150"/>
      <c r="AG66" s="150" t="s">
        <v>138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1" t="s">
        <v>205</v>
      </c>
      <c r="D67" s="163"/>
      <c r="E67" s="164">
        <v>0.99450000000000005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0"/>
      <c r="Z67" s="150"/>
      <c r="AA67" s="150"/>
      <c r="AB67" s="150"/>
      <c r="AC67" s="150"/>
      <c r="AD67" s="150"/>
      <c r="AE67" s="150"/>
      <c r="AF67" s="150"/>
      <c r="AG67" s="150" t="s">
        <v>138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6">
        <v>17</v>
      </c>
      <c r="B68" s="177" t="s">
        <v>206</v>
      </c>
      <c r="C68" s="190" t="s">
        <v>207</v>
      </c>
      <c r="D68" s="178" t="s">
        <v>152</v>
      </c>
      <c r="E68" s="179">
        <v>6.5776000000000003</v>
      </c>
      <c r="F68" s="180"/>
      <c r="G68" s="18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0">
        <v>2.5249999999999999</v>
      </c>
      <c r="O68" s="160">
        <f>ROUND(E68*N68,2)</f>
        <v>16.61</v>
      </c>
      <c r="P68" s="160">
        <v>0</v>
      </c>
      <c r="Q68" s="160">
        <f>ROUND(E68*P68,2)</f>
        <v>0</v>
      </c>
      <c r="R68" s="161"/>
      <c r="S68" s="161" t="s">
        <v>134</v>
      </c>
      <c r="T68" s="161" t="s">
        <v>134</v>
      </c>
      <c r="U68" s="161">
        <v>0.47699999999999998</v>
      </c>
      <c r="V68" s="161">
        <f>ROUND(E68*U68,2)</f>
        <v>3.14</v>
      </c>
      <c r="W68" s="161"/>
      <c r="X68" s="161" t="s">
        <v>135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136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1" t="s">
        <v>153</v>
      </c>
      <c r="D69" s="163"/>
      <c r="E69" s="164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0"/>
      <c r="Z69" s="150"/>
      <c r="AA69" s="150"/>
      <c r="AB69" s="150"/>
      <c r="AC69" s="150"/>
      <c r="AD69" s="150"/>
      <c r="AE69" s="150"/>
      <c r="AF69" s="150"/>
      <c r="AG69" s="150" t="s">
        <v>138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1" t="s">
        <v>208</v>
      </c>
      <c r="D70" s="163"/>
      <c r="E70" s="164">
        <v>4.5552000000000001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50"/>
      <c r="Z70" s="150"/>
      <c r="AA70" s="150"/>
      <c r="AB70" s="150"/>
      <c r="AC70" s="150"/>
      <c r="AD70" s="150"/>
      <c r="AE70" s="150"/>
      <c r="AF70" s="150"/>
      <c r="AG70" s="150" t="s">
        <v>138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1" t="s">
        <v>209</v>
      </c>
      <c r="D71" s="163"/>
      <c r="E71" s="164">
        <v>1.5184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0"/>
      <c r="Z71" s="150"/>
      <c r="AA71" s="150"/>
      <c r="AB71" s="150"/>
      <c r="AC71" s="150"/>
      <c r="AD71" s="150"/>
      <c r="AE71" s="150"/>
      <c r="AF71" s="150"/>
      <c r="AG71" s="150" t="s">
        <v>138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1" t="s">
        <v>156</v>
      </c>
      <c r="D72" s="163"/>
      <c r="E72" s="164">
        <v>0.504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0"/>
      <c r="Z72" s="150"/>
      <c r="AA72" s="150"/>
      <c r="AB72" s="150"/>
      <c r="AC72" s="150"/>
      <c r="AD72" s="150"/>
      <c r="AE72" s="150"/>
      <c r="AF72" s="150"/>
      <c r="AG72" s="150" t="s">
        <v>138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6">
        <v>18</v>
      </c>
      <c r="B73" s="177" t="s">
        <v>210</v>
      </c>
      <c r="C73" s="190" t="s">
        <v>211</v>
      </c>
      <c r="D73" s="178" t="s">
        <v>180</v>
      </c>
      <c r="E73" s="179">
        <v>7.9420000000000004E-2</v>
      </c>
      <c r="F73" s="180"/>
      <c r="G73" s="181">
        <f>ROUND(E73*F73,2)</f>
        <v>0</v>
      </c>
      <c r="H73" s="162"/>
      <c r="I73" s="161">
        <f>ROUND(E73*H73,2)</f>
        <v>0</v>
      </c>
      <c r="J73" s="162"/>
      <c r="K73" s="161">
        <f>ROUND(E73*J73,2)</f>
        <v>0</v>
      </c>
      <c r="L73" s="161">
        <v>21</v>
      </c>
      <c r="M73" s="161">
        <f>G73*(1+L73/100)</f>
        <v>0</v>
      </c>
      <c r="N73" s="160">
        <v>1.0211600000000001</v>
      </c>
      <c r="O73" s="160">
        <f>ROUND(E73*N73,2)</f>
        <v>0.08</v>
      </c>
      <c r="P73" s="160">
        <v>0</v>
      </c>
      <c r="Q73" s="160">
        <f>ROUND(E73*P73,2)</f>
        <v>0</v>
      </c>
      <c r="R73" s="161"/>
      <c r="S73" s="161" t="s">
        <v>134</v>
      </c>
      <c r="T73" s="161" t="s">
        <v>134</v>
      </c>
      <c r="U73" s="161">
        <v>23.530999999999999</v>
      </c>
      <c r="V73" s="161">
        <f>ROUND(E73*U73,2)</f>
        <v>1.87</v>
      </c>
      <c r="W73" s="161"/>
      <c r="X73" s="161" t="s">
        <v>135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136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1" t="s">
        <v>212</v>
      </c>
      <c r="D74" s="163"/>
      <c r="E74" s="164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0"/>
      <c r="Z74" s="150"/>
      <c r="AA74" s="150"/>
      <c r="AB74" s="150"/>
      <c r="AC74" s="150"/>
      <c r="AD74" s="150"/>
      <c r="AE74" s="150"/>
      <c r="AF74" s="150"/>
      <c r="AG74" s="150" t="s">
        <v>138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1" t="s">
        <v>153</v>
      </c>
      <c r="D75" s="163"/>
      <c r="E75" s="164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50"/>
      <c r="Z75" s="150"/>
      <c r="AA75" s="150"/>
      <c r="AB75" s="150"/>
      <c r="AC75" s="150"/>
      <c r="AD75" s="150"/>
      <c r="AE75" s="150"/>
      <c r="AF75" s="150"/>
      <c r="AG75" s="150" t="s">
        <v>138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1" t="s">
        <v>213</v>
      </c>
      <c r="D76" s="163"/>
      <c r="E76" s="164">
        <v>7.4329999999999993E-2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50"/>
      <c r="Z76" s="150"/>
      <c r="AA76" s="150"/>
      <c r="AB76" s="150"/>
      <c r="AC76" s="150"/>
      <c r="AD76" s="150"/>
      <c r="AE76" s="150"/>
      <c r="AF76" s="150"/>
      <c r="AG76" s="150" t="s">
        <v>138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1" t="s">
        <v>214</v>
      </c>
      <c r="D77" s="163"/>
      <c r="E77" s="164">
        <v>5.0899999999999999E-3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50"/>
      <c r="Z77" s="150"/>
      <c r="AA77" s="150"/>
      <c r="AB77" s="150"/>
      <c r="AC77" s="150"/>
      <c r="AD77" s="150"/>
      <c r="AE77" s="150"/>
      <c r="AF77" s="150"/>
      <c r="AG77" s="150" t="s">
        <v>138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9" t="s">
        <v>129</v>
      </c>
      <c r="B78" s="170" t="s">
        <v>71</v>
      </c>
      <c r="C78" s="189" t="s">
        <v>72</v>
      </c>
      <c r="D78" s="171"/>
      <c r="E78" s="172"/>
      <c r="F78" s="173"/>
      <c r="G78" s="174">
        <f>SUMIF(AG79:AG101,"&lt;&gt;NOR",G79:G101)</f>
        <v>0</v>
      </c>
      <c r="H78" s="168"/>
      <c r="I78" s="168">
        <f>SUM(I79:I101)</f>
        <v>0</v>
      </c>
      <c r="J78" s="168"/>
      <c r="K78" s="168">
        <f>SUM(K79:K101)</f>
        <v>0</v>
      </c>
      <c r="L78" s="168"/>
      <c r="M78" s="168">
        <f>SUM(M79:M101)</f>
        <v>0</v>
      </c>
      <c r="N78" s="167"/>
      <c r="O78" s="167">
        <f>SUM(O79:O101)</f>
        <v>2.17</v>
      </c>
      <c r="P78" s="167"/>
      <c r="Q78" s="167">
        <f>SUM(Q79:Q101)</f>
        <v>0</v>
      </c>
      <c r="R78" s="168"/>
      <c r="S78" s="168"/>
      <c r="T78" s="168"/>
      <c r="U78" s="168"/>
      <c r="V78" s="168">
        <f>SUM(V79:V101)</f>
        <v>23.14</v>
      </c>
      <c r="W78" s="168"/>
      <c r="X78" s="168"/>
      <c r="AG78" t="s">
        <v>130</v>
      </c>
    </row>
    <row r="79" spans="1:60" ht="22.5" outlineLevel="1" x14ac:dyDescent="0.2">
      <c r="A79" s="176">
        <v>19</v>
      </c>
      <c r="B79" s="177" t="s">
        <v>215</v>
      </c>
      <c r="C79" s="190" t="s">
        <v>216</v>
      </c>
      <c r="D79" s="178" t="s">
        <v>180</v>
      </c>
      <c r="E79" s="179">
        <v>0.10954</v>
      </c>
      <c r="F79" s="180"/>
      <c r="G79" s="181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21</v>
      </c>
      <c r="M79" s="161">
        <f>G79*(1+L79/100)</f>
        <v>0</v>
      </c>
      <c r="N79" s="160">
        <v>1.02491</v>
      </c>
      <c r="O79" s="160">
        <f>ROUND(E79*N79,2)</f>
        <v>0.11</v>
      </c>
      <c r="P79" s="160">
        <v>0</v>
      </c>
      <c r="Q79" s="160">
        <f>ROUND(E79*P79,2)</f>
        <v>0</v>
      </c>
      <c r="R79" s="161"/>
      <c r="S79" s="161" t="s">
        <v>134</v>
      </c>
      <c r="T79" s="161" t="s">
        <v>134</v>
      </c>
      <c r="U79" s="161">
        <v>24.562000000000001</v>
      </c>
      <c r="V79" s="161">
        <f>ROUND(E79*U79,2)</f>
        <v>2.69</v>
      </c>
      <c r="W79" s="161"/>
      <c r="X79" s="161" t="s">
        <v>135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136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1" t="s">
        <v>153</v>
      </c>
      <c r="D80" s="163"/>
      <c r="E80" s="164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50"/>
      <c r="Z80" s="150"/>
      <c r="AA80" s="150"/>
      <c r="AB80" s="150"/>
      <c r="AC80" s="150"/>
      <c r="AD80" s="150"/>
      <c r="AE80" s="150"/>
      <c r="AF80" s="150"/>
      <c r="AG80" s="150" t="s">
        <v>138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1" t="s">
        <v>217</v>
      </c>
      <c r="D81" s="163"/>
      <c r="E81" s="164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0"/>
      <c r="Z81" s="150"/>
      <c r="AA81" s="150"/>
      <c r="AB81" s="150"/>
      <c r="AC81" s="150"/>
      <c r="AD81" s="150"/>
      <c r="AE81" s="150"/>
      <c r="AF81" s="150"/>
      <c r="AG81" s="150" t="s">
        <v>138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1" t="s">
        <v>218</v>
      </c>
      <c r="D82" s="163"/>
      <c r="E82" s="164">
        <v>1.47E-2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0"/>
      <c r="Z82" s="150"/>
      <c r="AA82" s="150"/>
      <c r="AB82" s="150"/>
      <c r="AC82" s="150"/>
      <c r="AD82" s="150"/>
      <c r="AE82" s="150"/>
      <c r="AF82" s="150"/>
      <c r="AG82" s="150" t="s">
        <v>138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1" t="s">
        <v>219</v>
      </c>
      <c r="D83" s="163"/>
      <c r="E83" s="164">
        <v>1.495E-2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50"/>
      <c r="Z83" s="150"/>
      <c r="AA83" s="150"/>
      <c r="AB83" s="150"/>
      <c r="AC83" s="150"/>
      <c r="AD83" s="150"/>
      <c r="AE83" s="150"/>
      <c r="AF83" s="150"/>
      <c r="AG83" s="150" t="s">
        <v>138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1" t="s">
        <v>220</v>
      </c>
      <c r="D84" s="163"/>
      <c r="E84" s="164">
        <v>3.65E-3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50"/>
      <c r="Z84" s="150"/>
      <c r="AA84" s="150"/>
      <c r="AB84" s="150"/>
      <c r="AC84" s="150"/>
      <c r="AD84" s="150"/>
      <c r="AE84" s="150"/>
      <c r="AF84" s="150"/>
      <c r="AG84" s="150" t="s">
        <v>138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1" t="s">
        <v>221</v>
      </c>
      <c r="D85" s="163"/>
      <c r="E85" s="164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50"/>
      <c r="Z85" s="150"/>
      <c r="AA85" s="150"/>
      <c r="AB85" s="150"/>
      <c r="AC85" s="150"/>
      <c r="AD85" s="150"/>
      <c r="AE85" s="150"/>
      <c r="AF85" s="150"/>
      <c r="AG85" s="150" t="s">
        <v>138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1" t="s">
        <v>222</v>
      </c>
      <c r="D86" s="163"/>
      <c r="E86" s="164">
        <v>3.3550000000000003E-2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50"/>
      <c r="Z86" s="150"/>
      <c r="AA86" s="150"/>
      <c r="AB86" s="150"/>
      <c r="AC86" s="150"/>
      <c r="AD86" s="150"/>
      <c r="AE86" s="150"/>
      <c r="AF86" s="150"/>
      <c r="AG86" s="150" t="s">
        <v>138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1" t="s">
        <v>223</v>
      </c>
      <c r="D87" s="163"/>
      <c r="E87" s="164">
        <v>3.3829999999999999E-2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50"/>
      <c r="Z87" s="150"/>
      <c r="AA87" s="150"/>
      <c r="AB87" s="150"/>
      <c r="AC87" s="150"/>
      <c r="AD87" s="150"/>
      <c r="AE87" s="150"/>
      <c r="AF87" s="150"/>
      <c r="AG87" s="150" t="s">
        <v>138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1" t="s">
        <v>224</v>
      </c>
      <c r="D88" s="163"/>
      <c r="E88" s="164">
        <v>4.1700000000000001E-3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50"/>
      <c r="Z88" s="150"/>
      <c r="AA88" s="150"/>
      <c r="AB88" s="150"/>
      <c r="AC88" s="150"/>
      <c r="AD88" s="150"/>
      <c r="AE88" s="150"/>
      <c r="AF88" s="150"/>
      <c r="AG88" s="150" t="s">
        <v>138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1" t="s">
        <v>225</v>
      </c>
      <c r="D89" s="163"/>
      <c r="E89" s="164">
        <v>4.7000000000000002E-3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0"/>
      <c r="Z89" s="150"/>
      <c r="AA89" s="150"/>
      <c r="AB89" s="150"/>
      <c r="AC89" s="150"/>
      <c r="AD89" s="150"/>
      <c r="AE89" s="150"/>
      <c r="AF89" s="150"/>
      <c r="AG89" s="150" t="s">
        <v>138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6">
        <v>20</v>
      </c>
      <c r="B90" s="177" t="s">
        <v>226</v>
      </c>
      <c r="C90" s="190" t="s">
        <v>227</v>
      </c>
      <c r="D90" s="178" t="s">
        <v>144</v>
      </c>
      <c r="E90" s="179">
        <v>20</v>
      </c>
      <c r="F90" s="180"/>
      <c r="G90" s="181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21</v>
      </c>
      <c r="M90" s="161">
        <f>G90*(1+L90/100)</f>
        <v>0</v>
      </c>
      <c r="N90" s="160">
        <v>0</v>
      </c>
      <c r="O90" s="160">
        <f>ROUND(E90*N90,2)</f>
        <v>0</v>
      </c>
      <c r="P90" s="160">
        <v>0</v>
      </c>
      <c r="Q90" s="160">
        <f>ROUND(E90*P90,2)</f>
        <v>0</v>
      </c>
      <c r="R90" s="161"/>
      <c r="S90" s="161" t="s">
        <v>134</v>
      </c>
      <c r="T90" s="161" t="s">
        <v>134</v>
      </c>
      <c r="U90" s="161">
        <v>0.02</v>
      </c>
      <c r="V90" s="161">
        <f>ROUND(E90*U90,2)</f>
        <v>0.4</v>
      </c>
      <c r="W90" s="161"/>
      <c r="X90" s="161" t="s">
        <v>135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136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2" t="s">
        <v>228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50"/>
      <c r="Z91" s="150"/>
      <c r="AA91" s="150"/>
      <c r="AB91" s="150"/>
      <c r="AC91" s="150"/>
      <c r="AD91" s="150"/>
      <c r="AE91" s="150"/>
      <c r="AF91" s="150"/>
      <c r="AG91" s="150" t="s">
        <v>138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3" t="s">
        <v>229</v>
      </c>
      <c r="D92" s="165"/>
      <c r="E92" s="166">
        <v>19.2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50"/>
      <c r="Z92" s="150"/>
      <c r="AA92" s="150"/>
      <c r="AB92" s="150"/>
      <c r="AC92" s="150"/>
      <c r="AD92" s="150"/>
      <c r="AE92" s="150"/>
      <c r="AF92" s="150"/>
      <c r="AG92" s="150" t="s">
        <v>138</v>
      </c>
      <c r="AH92" s="150">
        <v>2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2" t="s">
        <v>230</v>
      </c>
      <c r="D93" s="165"/>
      <c r="E93" s="166"/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50"/>
      <c r="Z93" s="150"/>
      <c r="AA93" s="150"/>
      <c r="AB93" s="150"/>
      <c r="AC93" s="150"/>
      <c r="AD93" s="150"/>
      <c r="AE93" s="150"/>
      <c r="AF93" s="150"/>
      <c r="AG93" s="150" t="s">
        <v>138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1" t="s">
        <v>231</v>
      </c>
      <c r="D94" s="163"/>
      <c r="E94" s="164">
        <v>20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50"/>
      <c r="Z94" s="150"/>
      <c r="AA94" s="150"/>
      <c r="AB94" s="150"/>
      <c r="AC94" s="150"/>
      <c r="AD94" s="150"/>
      <c r="AE94" s="150"/>
      <c r="AF94" s="150"/>
      <c r="AG94" s="150" t="s">
        <v>138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21</v>
      </c>
      <c r="B95" s="177" t="s">
        <v>232</v>
      </c>
      <c r="C95" s="190" t="s">
        <v>233</v>
      </c>
      <c r="D95" s="178" t="s">
        <v>234</v>
      </c>
      <c r="E95" s="179">
        <v>31.9</v>
      </c>
      <c r="F95" s="180"/>
      <c r="G95" s="18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21</v>
      </c>
      <c r="M95" s="161">
        <f>G95*(1+L95/100)</f>
        <v>0</v>
      </c>
      <c r="N95" s="160">
        <v>2.4979999999999999E-2</v>
      </c>
      <c r="O95" s="160">
        <f>ROUND(E95*N95,2)</f>
        <v>0.8</v>
      </c>
      <c r="P95" s="160">
        <v>0</v>
      </c>
      <c r="Q95" s="160">
        <f>ROUND(E95*P95,2)</f>
        <v>0</v>
      </c>
      <c r="R95" s="161"/>
      <c r="S95" s="161" t="s">
        <v>134</v>
      </c>
      <c r="T95" s="161" t="s">
        <v>134</v>
      </c>
      <c r="U95" s="161">
        <v>0.438</v>
      </c>
      <c r="V95" s="161">
        <f>ROUND(E95*U95,2)</f>
        <v>13.97</v>
      </c>
      <c r="W95" s="161"/>
      <c r="X95" s="161" t="s">
        <v>135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136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1" t="s">
        <v>235</v>
      </c>
      <c r="D96" s="163"/>
      <c r="E96" s="164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50"/>
      <c r="Z96" s="150"/>
      <c r="AA96" s="150"/>
      <c r="AB96" s="150"/>
      <c r="AC96" s="150"/>
      <c r="AD96" s="150"/>
      <c r="AE96" s="150"/>
      <c r="AF96" s="150"/>
      <c r="AG96" s="150" t="s">
        <v>138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1" t="s">
        <v>236</v>
      </c>
      <c r="D97" s="163"/>
      <c r="E97" s="164">
        <v>31.9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50"/>
      <c r="Z97" s="150"/>
      <c r="AA97" s="150"/>
      <c r="AB97" s="150"/>
      <c r="AC97" s="150"/>
      <c r="AD97" s="150"/>
      <c r="AE97" s="150"/>
      <c r="AF97" s="150"/>
      <c r="AG97" s="150" t="s">
        <v>138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76">
        <v>22</v>
      </c>
      <c r="B98" s="177" t="s">
        <v>237</v>
      </c>
      <c r="C98" s="190" t="s">
        <v>238</v>
      </c>
      <c r="D98" s="178" t="s">
        <v>239</v>
      </c>
      <c r="E98" s="179">
        <v>4</v>
      </c>
      <c r="F98" s="180"/>
      <c r="G98" s="18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21</v>
      </c>
      <c r="M98" s="161">
        <f>G98*(1+L98/100)</f>
        <v>0</v>
      </c>
      <c r="N98" s="160">
        <v>1.9099999999999999E-2</v>
      </c>
      <c r="O98" s="160">
        <f>ROUND(E98*N98,2)</f>
        <v>0.08</v>
      </c>
      <c r="P98" s="160">
        <v>0</v>
      </c>
      <c r="Q98" s="160">
        <f>ROUND(E98*P98,2)</f>
        <v>0</v>
      </c>
      <c r="R98" s="161"/>
      <c r="S98" s="161" t="s">
        <v>240</v>
      </c>
      <c r="T98" s="161" t="s">
        <v>241</v>
      </c>
      <c r="U98" s="161">
        <v>0.47</v>
      </c>
      <c r="V98" s="161">
        <f>ROUND(E98*U98,2)</f>
        <v>1.88</v>
      </c>
      <c r="W98" s="161"/>
      <c r="X98" s="161" t="s">
        <v>135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136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1" t="s">
        <v>242</v>
      </c>
      <c r="D99" s="163"/>
      <c r="E99" s="164">
        <v>4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50"/>
      <c r="Z99" s="150"/>
      <c r="AA99" s="150"/>
      <c r="AB99" s="150"/>
      <c r="AC99" s="150"/>
      <c r="AD99" s="150"/>
      <c r="AE99" s="150"/>
      <c r="AF99" s="150"/>
      <c r="AG99" s="150" t="s">
        <v>138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6">
        <v>23</v>
      </c>
      <c r="B100" s="177" t="s">
        <v>243</v>
      </c>
      <c r="C100" s="190" t="s">
        <v>244</v>
      </c>
      <c r="D100" s="178" t="s">
        <v>234</v>
      </c>
      <c r="E100" s="179">
        <v>17.510000000000002</v>
      </c>
      <c r="F100" s="180"/>
      <c r="G100" s="181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21</v>
      </c>
      <c r="M100" s="161">
        <f>G100*(1+L100/100)</f>
        <v>0</v>
      </c>
      <c r="N100" s="160">
        <v>6.7269999999999996E-2</v>
      </c>
      <c r="O100" s="160">
        <f>ROUND(E100*N100,2)</f>
        <v>1.18</v>
      </c>
      <c r="P100" s="160">
        <v>0</v>
      </c>
      <c r="Q100" s="160">
        <f>ROUND(E100*P100,2)</f>
        <v>0</v>
      </c>
      <c r="R100" s="161"/>
      <c r="S100" s="161" t="s">
        <v>240</v>
      </c>
      <c r="T100" s="161" t="s">
        <v>134</v>
      </c>
      <c r="U100" s="161">
        <v>0.24</v>
      </c>
      <c r="V100" s="161">
        <f>ROUND(E100*U100,2)</f>
        <v>4.2</v>
      </c>
      <c r="W100" s="161"/>
      <c r="X100" s="161" t="s">
        <v>135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136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1" t="s">
        <v>245</v>
      </c>
      <c r="D101" s="163"/>
      <c r="E101" s="164">
        <v>17.510000000000002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138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69" t="s">
        <v>129</v>
      </c>
      <c r="B102" s="170" t="s">
        <v>73</v>
      </c>
      <c r="C102" s="189" t="s">
        <v>74</v>
      </c>
      <c r="D102" s="171"/>
      <c r="E102" s="172"/>
      <c r="F102" s="173"/>
      <c r="G102" s="174">
        <f>SUMIF(AG103:AG111,"&lt;&gt;NOR",G103:G111)</f>
        <v>0</v>
      </c>
      <c r="H102" s="168"/>
      <c r="I102" s="168">
        <f>SUM(I103:I111)</f>
        <v>0</v>
      </c>
      <c r="J102" s="168"/>
      <c r="K102" s="168">
        <f>SUM(K103:K111)</f>
        <v>0</v>
      </c>
      <c r="L102" s="168"/>
      <c r="M102" s="168">
        <f>SUM(M103:M111)</f>
        <v>0</v>
      </c>
      <c r="N102" s="167"/>
      <c r="O102" s="167">
        <f>SUM(O103:O111)</f>
        <v>0.24</v>
      </c>
      <c r="P102" s="167"/>
      <c r="Q102" s="167">
        <f>SUM(Q103:Q111)</f>
        <v>0</v>
      </c>
      <c r="R102" s="168"/>
      <c r="S102" s="168"/>
      <c r="T102" s="168"/>
      <c r="U102" s="168"/>
      <c r="V102" s="168">
        <f>SUM(V103:V111)</f>
        <v>1.9899999999999998</v>
      </c>
      <c r="W102" s="168"/>
      <c r="X102" s="168"/>
      <c r="AG102" t="s">
        <v>130</v>
      </c>
    </row>
    <row r="103" spans="1:60" outlineLevel="1" x14ac:dyDescent="0.2">
      <c r="A103" s="176">
        <v>24</v>
      </c>
      <c r="B103" s="177" t="s">
        <v>246</v>
      </c>
      <c r="C103" s="190" t="s">
        <v>247</v>
      </c>
      <c r="D103" s="178" t="s">
        <v>144</v>
      </c>
      <c r="E103" s="179">
        <v>4</v>
      </c>
      <c r="F103" s="180"/>
      <c r="G103" s="181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21</v>
      </c>
      <c r="M103" s="161">
        <f>G103*(1+L103/100)</f>
        <v>0</v>
      </c>
      <c r="N103" s="160">
        <v>2.3800000000000002E-3</v>
      </c>
      <c r="O103" s="160">
        <f>ROUND(E103*N103,2)</f>
        <v>0.01</v>
      </c>
      <c r="P103" s="160">
        <v>0</v>
      </c>
      <c r="Q103" s="160">
        <f>ROUND(E103*P103,2)</f>
        <v>0</v>
      </c>
      <c r="R103" s="161"/>
      <c r="S103" s="161" t="s">
        <v>134</v>
      </c>
      <c r="T103" s="161" t="s">
        <v>134</v>
      </c>
      <c r="U103" s="161">
        <v>0.29299999999999998</v>
      </c>
      <c r="V103" s="161">
        <f>ROUND(E103*U103,2)</f>
        <v>1.17</v>
      </c>
      <c r="W103" s="161"/>
      <c r="X103" s="161" t="s">
        <v>135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136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1" t="s">
        <v>248</v>
      </c>
      <c r="D104" s="163"/>
      <c r="E104" s="164">
        <v>4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138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6">
        <v>25</v>
      </c>
      <c r="B105" s="177" t="s">
        <v>249</v>
      </c>
      <c r="C105" s="190" t="s">
        <v>250</v>
      </c>
      <c r="D105" s="178" t="s">
        <v>133</v>
      </c>
      <c r="E105" s="179">
        <v>0.8</v>
      </c>
      <c r="F105" s="180"/>
      <c r="G105" s="18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21</v>
      </c>
      <c r="M105" s="161">
        <f>G105*(1+L105/100)</f>
        <v>0</v>
      </c>
      <c r="N105" s="160">
        <v>7.8200000000000006E-3</v>
      </c>
      <c r="O105" s="160">
        <f>ROUND(E105*N105,2)</f>
        <v>0.01</v>
      </c>
      <c r="P105" s="160">
        <v>0</v>
      </c>
      <c r="Q105" s="160">
        <f>ROUND(E105*P105,2)</f>
        <v>0</v>
      </c>
      <c r="R105" s="161"/>
      <c r="S105" s="161" t="s">
        <v>134</v>
      </c>
      <c r="T105" s="161" t="s">
        <v>134</v>
      </c>
      <c r="U105" s="161">
        <v>0.79</v>
      </c>
      <c r="V105" s="161">
        <f>ROUND(E105*U105,2)</f>
        <v>0.63</v>
      </c>
      <c r="W105" s="161"/>
      <c r="X105" s="161" t="s">
        <v>135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136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1" t="s">
        <v>153</v>
      </c>
      <c r="D106" s="163"/>
      <c r="E106" s="164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138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1" t="s">
        <v>251</v>
      </c>
      <c r="D107" s="163"/>
      <c r="E107" s="164">
        <v>0.8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138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26</v>
      </c>
      <c r="B108" s="177" t="s">
        <v>252</v>
      </c>
      <c r="C108" s="190" t="s">
        <v>253</v>
      </c>
      <c r="D108" s="178" t="s">
        <v>133</v>
      </c>
      <c r="E108" s="179">
        <v>0.8</v>
      </c>
      <c r="F108" s="180"/>
      <c r="G108" s="181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21</v>
      </c>
      <c r="M108" s="161">
        <f>G108*(1+L108/100)</f>
        <v>0</v>
      </c>
      <c r="N108" s="160">
        <v>0</v>
      </c>
      <c r="O108" s="160">
        <f>ROUND(E108*N108,2)</f>
        <v>0</v>
      </c>
      <c r="P108" s="160">
        <v>0</v>
      </c>
      <c r="Q108" s="160">
        <f>ROUND(E108*P108,2)</f>
        <v>0</v>
      </c>
      <c r="R108" s="161"/>
      <c r="S108" s="161" t="s">
        <v>134</v>
      </c>
      <c r="T108" s="161" t="s">
        <v>134</v>
      </c>
      <c r="U108" s="161">
        <v>0.24</v>
      </c>
      <c r="V108" s="161">
        <f>ROUND(E108*U108,2)</f>
        <v>0.19</v>
      </c>
      <c r="W108" s="161"/>
      <c r="X108" s="161" t="s">
        <v>135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136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1" t="s">
        <v>254</v>
      </c>
      <c r="D109" s="163"/>
      <c r="E109" s="164">
        <v>0.8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138</v>
      </c>
      <c r="AH109" s="150">
        <v>5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6">
        <v>27</v>
      </c>
      <c r="B110" s="177" t="s">
        <v>255</v>
      </c>
      <c r="C110" s="190" t="s">
        <v>256</v>
      </c>
      <c r="D110" s="178" t="s">
        <v>144</v>
      </c>
      <c r="E110" s="179">
        <v>4</v>
      </c>
      <c r="F110" s="180"/>
      <c r="G110" s="181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21</v>
      </c>
      <c r="M110" s="161">
        <f>G110*(1+L110/100)</f>
        <v>0</v>
      </c>
      <c r="N110" s="160">
        <v>5.3999999999999999E-2</v>
      </c>
      <c r="O110" s="160">
        <f>ROUND(E110*N110,2)</f>
        <v>0.22</v>
      </c>
      <c r="P110" s="160">
        <v>0</v>
      </c>
      <c r="Q110" s="160">
        <f>ROUND(E110*P110,2)</f>
        <v>0</v>
      </c>
      <c r="R110" s="161" t="s">
        <v>181</v>
      </c>
      <c r="S110" s="161" t="s">
        <v>134</v>
      </c>
      <c r="T110" s="161" t="s">
        <v>134</v>
      </c>
      <c r="U110" s="161">
        <v>0</v>
      </c>
      <c r="V110" s="161">
        <f>ROUND(E110*U110,2)</f>
        <v>0</v>
      </c>
      <c r="W110" s="161"/>
      <c r="X110" s="161" t="s">
        <v>182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183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1" t="s">
        <v>248</v>
      </c>
      <c r="D111" s="163"/>
      <c r="E111" s="164">
        <v>4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138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69" t="s">
        <v>129</v>
      </c>
      <c r="B112" s="170" t="s">
        <v>75</v>
      </c>
      <c r="C112" s="189" t="s">
        <v>76</v>
      </c>
      <c r="D112" s="171"/>
      <c r="E112" s="172"/>
      <c r="F112" s="173"/>
      <c r="G112" s="174">
        <f>SUMIF(AG113:AG118,"&lt;&gt;NOR",G113:G118)</f>
        <v>0</v>
      </c>
      <c r="H112" s="168"/>
      <c r="I112" s="168">
        <f>SUM(I113:I118)</f>
        <v>0</v>
      </c>
      <c r="J112" s="168"/>
      <c r="K112" s="168">
        <f>SUM(K113:K118)</f>
        <v>0</v>
      </c>
      <c r="L112" s="168"/>
      <c r="M112" s="168">
        <f>SUM(M113:M118)</f>
        <v>0</v>
      </c>
      <c r="N112" s="167"/>
      <c r="O112" s="167">
        <f>SUM(O113:O118)</f>
        <v>2.0099999999999998</v>
      </c>
      <c r="P112" s="167"/>
      <c r="Q112" s="167">
        <f>SUM(Q113:Q118)</f>
        <v>0</v>
      </c>
      <c r="R112" s="168"/>
      <c r="S112" s="168"/>
      <c r="T112" s="168"/>
      <c r="U112" s="168"/>
      <c r="V112" s="168">
        <f>SUM(V113:V118)</f>
        <v>5.41</v>
      </c>
      <c r="W112" s="168"/>
      <c r="X112" s="168"/>
      <c r="AG112" t="s">
        <v>130</v>
      </c>
    </row>
    <row r="113" spans="1:60" ht="22.5" outlineLevel="1" x14ac:dyDescent="0.2">
      <c r="A113" s="176">
        <v>28</v>
      </c>
      <c r="B113" s="177" t="s">
        <v>257</v>
      </c>
      <c r="C113" s="190" t="s">
        <v>258</v>
      </c>
      <c r="D113" s="178" t="s">
        <v>180</v>
      </c>
      <c r="E113" s="179">
        <v>1.044</v>
      </c>
      <c r="F113" s="180"/>
      <c r="G113" s="181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21</v>
      </c>
      <c r="M113" s="161">
        <f>G113*(1+L113/100)</f>
        <v>0</v>
      </c>
      <c r="N113" s="160">
        <v>1.1000000000000001</v>
      </c>
      <c r="O113" s="160">
        <f>ROUND(E113*N113,2)</f>
        <v>1.1499999999999999</v>
      </c>
      <c r="P113" s="160">
        <v>0</v>
      </c>
      <c r="Q113" s="160">
        <f>ROUND(E113*P113,2)</f>
        <v>0</v>
      </c>
      <c r="R113" s="161"/>
      <c r="S113" s="161" t="s">
        <v>134</v>
      </c>
      <c r="T113" s="161" t="s">
        <v>134</v>
      </c>
      <c r="U113" s="161">
        <v>0.16300000000000001</v>
      </c>
      <c r="V113" s="161">
        <f>ROUND(E113*U113,2)</f>
        <v>0.17</v>
      </c>
      <c r="W113" s="161"/>
      <c r="X113" s="161" t="s">
        <v>135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136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 x14ac:dyDescent="0.2">
      <c r="A114" s="157"/>
      <c r="B114" s="158"/>
      <c r="C114" s="191" t="s">
        <v>259</v>
      </c>
      <c r="D114" s="163"/>
      <c r="E114" s="164">
        <v>0.99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138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1" t="s">
        <v>260</v>
      </c>
      <c r="D115" s="163"/>
      <c r="E115" s="164">
        <v>5.3999999999999999E-2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138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29</v>
      </c>
      <c r="B116" s="177" t="s">
        <v>261</v>
      </c>
      <c r="C116" s="190" t="s">
        <v>262</v>
      </c>
      <c r="D116" s="178" t="s">
        <v>133</v>
      </c>
      <c r="E116" s="179">
        <v>11.6</v>
      </c>
      <c r="F116" s="180"/>
      <c r="G116" s="181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21</v>
      </c>
      <c r="M116" s="161">
        <f>G116*(1+L116/100)</f>
        <v>0</v>
      </c>
      <c r="N116" s="160">
        <v>7.3899999999999993E-2</v>
      </c>
      <c r="O116" s="160">
        <f>ROUND(E116*N116,2)</f>
        <v>0.86</v>
      </c>
      <c r="P116" s="160">
        <v>0</v>
      </c>
      <c r="Q116" s="160">
        <f>ROUND(E116*P116,2)</f>
        <v>0</v>
      </c>
      <c r="R116" s="161"/>
      <c r="S116" s="161" t="s">
        <v>134</v>
      </c>
      <c r="T116" s="161" t="s">
        <v>134</v>
      </c>
      <c r="U116" s="161">
        <v>0.45200000000000001</v>
      </c>
      <c r="V116" s="161">
        <f>ROUND(E116*U116,2)</f>
        <v>5.24</v>
      </c>
      <c r="W116" s="161"/>
      <c r="X116" s="161" t="s">
        <v>135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136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91" t="s">
        <v>148</v>
      </c>
      <c r="D117" s="163"/>
      <c r="E117" s="164">
        <v>11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1" t="s">
        <v>149</v>
      </c>
      <c r="D118" s="163"/>
      <c r="E118" s="164">
        <v>0.6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138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69" t="s">
        <v>129</v>
      </c>
      <c r="B119" s="170" t="s">
        <v>77</v>
      </c>
      <c r="C119" s="189" t="s">
        <v>78</v>
      </c>
      <c r="D119" s="171"/>
      <c r="E119" s="172"/>
      <c r="F119" s="173"/>
      <c r="G119" s="174">
        <f>SUMIF(AG120:AG163,"&lt;&gt;NOR",G120:G163)</f>
        <v>0</v>
      </c>
      <c r="H119" s="168"/>
      <c r="I119" s="168">
        <f>SUM(I120:I163)</f>
        <v>0</v>
      </c>
      <c r="J119" s="168"/>
      <c r="K119" s="168">
        <f>SUM(K120:K163)</f>
        <v>0</v>
      </c>
      <c r="L119" s="168"/>
      <c r="M119" s="168">
        <f>SUM(M120:M163)</f>
        <v>0</v>
      </c>
      <c r="N119" s="167"/>
      <c r="O119" s="167">
        <f>SUM(O120:O163)</f>
        <v>2.5300000000000002</v>
      </c>
      <c r="P119" s="167"/>
      <c r="Q119" s="167">
        <f>SUM(Q120:Q163)</f>
        <v>0</v>
      </c>
      <c r="R119" s="168"/>
      <c r="S119" s="168"/>
      <c r="T119" s="168"/>
      <c r="U119" s="168"/>
      <c r="V119" s="168">
        <f>SUM(V120:V163)</f>
        <v>50.5</v>
      </c>
      <c r="W119" s="168"/>
      <c r="X119" s="168"/>
      <c r="AG119" t="s">
        <v>130</v>
      </c>
    </row>
    <row r="120" spans="1:60" ht="22.5" outlineLevel="1" x14ac:dyDescent="0.2">
      <c r="A120" s="176">
        <v>30</v>
      </c>
      <c r="B120" s="177" t="s">
        <v>263</v>
      </c>
      <c r="C120" s="190" t="s">
        <v>264</v>
      </c>
      <c r="D120" s="178" t="s">
        <v>133</v>
      </c>
      <c r="E120" s="179">
        <v>54.154800000000002</v>
      </c>
      <c r="F120" s="180"/>
      <c r="G120" s="181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21</v>
      </c>
      <c r="M120" s="161">
        <f>G120*(1+L120/100)</f>
        <v>0</v>
      </c>
      <c r="N120" s="160">
        <v>3.47E-3</v>
      </c>
      <c r="O120" s="160">
        <f>ROUND(E120*N120,2)</f>
        <v>0.19</v>
      </c>
      <c r="P120" s="160">
        <v>0</v>
      </c>
      <c r="Q120" s="160">
        <f>ROUND(E120*P120,2)</f>
        <v>0</v>
      </c>
      <c r="R120" s="161"/>
      <c r="S120" s="161" t="s">
        <v>134</v>
      </c>
      <c r="T120" s="161" t="s">
        <v>134</v>
      </c>
      <c r="U120" s="161">
        <v>0.22400999999999999</v>
      </c>
      <c r="V120" s="161">
        <f>ROUND(E120*U120,2)</f>
        <v>12.13</v>
      </c>
      <c r="W120" s="161"/>
      <c r="X120" s="161" t="s">
        <v>135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136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1" t="s">
        <v>153</v>
      </c>
      <c r="D121" s="163"/>
      <c r="E121" s="164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138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1" t="s">
        <v>265</v>
      </c>
      <c r="D122" s="163"/>
      <c r="E122" s="164">
        <v>15.705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138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1" t="s">
        <v>266</v>
      </c>
      <c r="D123" s="163"/>
      <c r="E123" s="164">
        <v>15.012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138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1" t="s">
        <v>199</v>
      </c>
      <c r="D124" s="163"/>
      <c r="E124" s="164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138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1" t="s">
        <v>200</v>
      </c>
      <c r="D125" s="163"/>
      <c r="E125" s="164">
        <v>2.4700000000000002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138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1" t="s">
        <v>191</v>
      </c>
      <c r="D126" s="163"/>
      <c r="E126" s="164"/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138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1" t="s">
        <v>192</v>
      </c>
      <c r="D127" s="163"/>
      <c r="E127" s="164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138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1" t="s">
        <v>193</v>
      </c>
      <c r="D128" s="163"/>
      <c r="E128" s="164">
        <v>3.7757999999999998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138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1" t="s">
        <v>194</v>
      </c>
      <c r="D129" s="163"/>
      <c r="E129" s="164">
        <v>9.7919999999999998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1" t="s">
        <v>191</v>
      </c>
      <c r="D130" s="163"/>
      <c r="E130" s="164"/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138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1" t="s">
        <v>195</v>
      </c>
      <c r="D131" s="163"/>
      <c r="E131" s="164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1" t="s">
        <v>196</v>
      </c>
      <c r="D132" s="163"/>
      <c r="E132" s="164">
        <v>7.4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138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6">
        <v>31</v>
      </c>
      <c r="B133" s="177" t="s">
        <v>267</v>
      </c>
      <c r="C133" s="190" t="s">
        <v>268</v>
      </c>
      <c r="D133" s="178" t="s">
        <v>133</v>
      </c>
      <c r="E133" s="179">
        <v>54.154800000000002</v>
      </c>
      <c r="F133" s="180"/>
      <c r="G133" s="181">
        <f>ROUND(E133*F133,2)</f>
        <v>0</v>
      </c>
      <c r="H133" s="162"/>
      <c r="I133" s="161">
        <f>ROUND(E133*H133,2)</f>
        <v>0</v>
      </c>
      <c r="J133" s="162"/>
      <c r="K133" s="161">
        <f>ROUND(E133*J133,2)</f>
        <v>0</v>
      </c>
      <c r="L133" s="161">
        <v>21</v>
      </c>
      <c r="M133" s="161">
        <f>G133*(1+L133/100)</f>
        <v>0</v>
      </c>
      <c r="N133" s="160">
        <v>1.9000000000000001E-4</v>
      </c>
      <c r="O133" s="160">
        <f>ROUND(E133*N133,2)</f>
        <v>0.01</v>
      </c>
      <c r="P133" s="160">
        <v>0</v>
      </c>
      <c r="Q133" s="160">
        <f>ROUND(E133*P133,2)</f>
        <v>0</v>
      </c>
      <c r="R133" s="161"/>
      <c r="S133" s="161" t="s">
        <v>134</v>
      </c>
      <c r="T133" s="161" t="s">
        <v>134</v>
      </c>
      <c r="U133" s="161">
        <v>5.1999999999999998E-2</v>
      </c>
      <c r="V133" s="161">
        <f>ROUND(E133*U133,2)</f>
        <v>2.82</v>
      </c>
      <c r="W133" s="161"/>
      <c r="X133" s="161" t="s">
        <v>135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136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1" t="s">
        <v>153</v>
      </c>
      <c r="D134" s="163"/>
      <c r="E134" s="164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138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1" t="s">
        <v>265</v>
      </c>
      <c r="D135" s="163"/>
      <c r="E135" s="164">
        <v>15.705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138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1" t="s">
        <v>266</v>
      </c>
      <c r="D136" s="163"/>
      <c r="E136" s="164">
        <v>15.012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138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1" t="s">
        <v>199</v>
      </c>
      <c r="D137" s="163"/>
      <c r="E137" s="164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1" t="s">
        <v>200</v>
      </c>
      <c r="D138" s="163"/>
      <c r="E138" s="164">
        <v>2.4700000000000002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138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1" t="s">
        <v>191</v>
      </c>
      <c r="D139" s="163"/>
      <c r="E139" s="164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138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1" t="s">
        <v>192</v>
      </c>
      <c r="D140" s="163"/>
      <c r="E140" s="164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138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1" t="s">
        <v>193</v>
      </c>
      <c r="D141" s="163"/>
      <c r="E141" s="164">
        <v>3.7757999999999998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138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1" t="s">
        <v>194</v>
      </c>
      <c r="D142" s="163"/>
      <c r="E142" s="164">
        <v>9.7919999999999998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138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1" t="s">
        <v>191</v>
      </c>
      <c r="D143" s="163"/>
      <c r="E143" s="164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138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1" t="s">
        <v>195</v>
      </c>
      <c r="D144" s="163"/>
      <c r="E144" s="164"/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138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1" t="s">
        <v>196</v>
      </c>
      <c r="D145" s="163"/>
      <c r="E145" s="164">
        <v>7.4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138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6">
        <v>32</v>
      </c>
      <c r="B146" s="177" t="s">
        <v>269</v>
      </c>
      <c r="C146" s="190" t="s">
        <v>270</v>
      </c>
      <c r="D146" s="178" t="s">
        <v>133</v>
      </c>
      <c r="E146" s="179">
        <v>74.034800000000004</v>
      </c>
      <c r="F146" s="180"/>
      <c r="G146" s="181">
        <f>ROUND(E146*F146,2)</f>
        <v>0</v>
      </c>
      <c r="H146" s="162"/>
      <c r="I146" s="161">
        <f>ROUND(E146*H146,2)</f>
        <v>0</v>
      </c>
      <c r="J146" s="162"/>
      <c r="K146" s="161">
        <f>ROUND(E146*J146,2)</f>
        <v>0</v>
      </c>
      <c r="L146" s="161">
        <v>21</v>
      </c>
      <c r="M146" s="161">
        <f>G146*(1+L146/100)</f>
        <v>0</v>
      </c>
      <c r="N146" s="160">
        <v>2.835E-2</v>
      </c>
      <c r="O146" s="160">
        <f>ROUND(E146*N146,2)</f>
        <v>2.1</v>
      </c>
      <c r="P146" s="160">
        <v>0</v>
      </c>
      <c r="Q146" s="160">
        <f>ROUND(E146*P146,2)</f>
        <v>0</v>
      </c>
      <c r="R146" s="161"/>
      <c r="S146" s="161" t="s">
        <v>240</v>
      </c>
      <c r="T146" s="161" t="s">
        <v>241</v>
      </c>
      <c r="U146" s="161">
        <v>0.42</v>
      </c>
      <c r="V146" s="161">
        <f>ROUND(E146*U146,2)</f>
        <v>31.09</v>
      </c>
      <c r="W146" s="161"/>
      <c r="X146" s="161" t="s">
        <v>135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136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1" t="s">
        <v>153</v>
      </c>
      <c r="D147" s="163"/>
      <c r="E147" s="164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138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1" t="s">
        <v>265</v>
      </c>
      <c r="D148" s="163"/>
      <c r="E148" s="164">
        <v>15.705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138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1" t="s">
        <v>266</v>
      </c>
      <c r="D149" s="163"/>
      <c r="E149" s="164">
        <v>15.012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138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1" t="s">
        <v>199</v>
      </c>
      <c r="D150" s="163"/>
      <c r="E150" s="164"/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138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1" t="s">
        <v>200</v>
      </c>
      <c r="D151" s="163"/>
      <c r="E151" s="164">
        <v>2.4700000000000002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138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1" t="s">
        <v>191</v>
      </c>
      <c r="D152" s="163"/>
      <c r="E152" s="164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138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1" t="s">
        <v>192</v>
      </c>
      <c r="D153" s="163"/>
      <c r="E153" s="164"/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138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1" t="s">
        <v>193</v>
      </c>
      <c r="D154" s="163"/>
      <c r="E154" s="164">
        <v>3.7757999999999998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138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1" t="s">
        <v>194</v>
      </c>
      <c r="D155" s="163"/>
      <c r="E155" s="164">
        <v>9.7919999999999998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138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1" t="s">
        <v>191</v>
      </c>
      <c r="D156" s="163"/>
      <c r="E156" s="164"/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138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1" t="s">
        <v>188</v>
      </c>
      <c r="D157" s="163"/>
      <c r="E157" s="164"/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138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1" t="s">
        <v>189</v>
      </c>
      <c r="D158" s="163"/>
      <c r="E158" s="164">
        <v>10.615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138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1" t="s">
        <v>190</v>
      </c>
      <c r="D159" s="163"/>
      <c r="E159" s="164">
        <v>16.664999999999999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138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76">
        <v>33</v>
      </c>
      <c r="B160" s="177" t="s">
        <v>271</v>
      </c>
      <c r="C160" s="190" t="s">
        <v>272</v>
      </c>
      <c r="D160" s="178" t="s">
        <v>133</v>
      </c>
      <c r="E160" s="179">
        <v>12.4</v>
      </c>
      <c r="F160" s="180"/>
      <c r="G160" s="181">
        <f>ROUND(E160*F160,2)</f>
        <v>0</v>
      </c>
      <c r="H160" s="162"/>
      <c r="I160" s="161">
        <f>ROUND(E160*H160,2)</f>
        <v>0</v>
      </c>
      <c r="J160" s="162"/>
      <c r="K160" s="161">
        <f>ROUND(E160*J160,2)</f>
        <v>0</v>
      </c>
      <c r="L160" s="161">
        <v>21</v>
      </c>
      <c r="M160" s="161">
        <f>G160*(1+L160/100)</f>
        <v>0</v>
      </c>
      <c r="N160" s="160">
        <v>1.89E-2</v>
      </c>
      <c r="O160" s="160">
        <f>ROUND(E160*N160,2)</f>
        <v>0.23</v>
      </c>
      <c r="P160" s="160">
        <v>0</v>
      </c>
      <c r="Q160" s="160">
        <f>ROUND(E160*P160,2)</f>
        <v>0</v>
      </c>
      <c r="R160" s="161"/>
      <c r="S160" s="161" t="s">
        <v>240</v>
      </c>
      <c r="T160" s="161" t="s">
        <v>241</v>
      </c>
      <c r="U160" s="161">
        <v>0.36</v>
      </c>
      <c r="V160" s="161">
        <f>ROUND(E160*U160,2)</f>
        <v>4.46</v>
      </c>
      <c r="W160" s="161"/>
      <c r="X160" s="161" t="s">
        <v>135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136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1" t="s">
        <v>195</v>
      </c>
      <c r="D161" s="163"/>
      <c r="E161" s="164"/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138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1" t="s">
        <v>196</v>
      </c>
      <c r="D162" s="163"/>
      <c r="E162" s="164">
        <v>7.4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138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1" t="s">
        <v>273</v>
      </c>
      <c r="D163" s="163"/>
      <c r="E163" s="164">
        <v>5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138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x14ac:dyDescent="0.2">
      <c r="A164" s="169" t="s">
        <v>129</v>
      </c>
      <c r="B164" s="170" t="s">
        <v>79</v>
      </c>
      <c r="C164" s="189" t="s">
        <v>80</v>
      </c>
      <c r="D164" s="171"/>
      <c r="E164" s="172"/>
      <c r="F164" s="173"/>
      <c r="G164" s="174">
        <f>SUMIF(AG165:AG204,"&lt;&gt;NOR",G165:G204)</f>
        <v>0</v>
      </c>
      <c r="H164" s="168"/>
      <c r="I164" s="168">
        <f>SUM(I165:I204)</f>
        <v>0</v>
      </c>
      <c r="J164" s="168"/>
      <c r="K164" s="168">
        <f>SUM(K165:K204)</f>
        <v>0</v>
      </c>
      <c r="L164" s="168"/>
      <c r="M164" s="168">
        <f>SUM(M165:M204)</f>
        <v>0</v>
      </c>
      <c r="N164" s="167"/>
      <c r="O164" s="167">
        <f>SUM(O165:O204)</f>
        <v>1.24</v>
      </c>
      <c r="P164" s="167"/>
      <c r="Q164" s="167">
        <f>SUM(Q165:Q204)</f>
        <v>0</v>
      </c>
      <c r="R164" s="168"/>
      <c r="S164" s="168"/>
      <c r="T164" s="168"/>
      <c r="U164" s="168"/>
      <c r="V164" s="168">
        <f>SUM(V165:V204)</f>
        <v>114.32</v>
      </c>
      <c r="W164" s="168"/>
      <c r="X164" s="168"/>
      <c r="AG164" t="s">
        <v>130</v>
      </c>
    </row>
    <row r="165" spans="1:60" ht="33.75" outlineLevel="1" x14ac:dyDescent="0.2">
      <c r="A165" s="176">
        <v>34</v>
      </c>
      <c r="B165" s="177" t="s">
        <v>274</v>
      </c>
      <c r="C165" s="190" t="s">
        <v>275</v>
      </c>
      <c r="D165" s="178" t="s">
        <v>133</v>
      </c>
      <c r="E165" s="179">
        <v>54.154800000000002</v>
      </c>
      <c r="F165" s="180"/>
      <c r="G165" s="181">
        <f>ROUND(E165*F165,2)</f>
        <v>0</v>
      </c>
      <c r="H165" s="162"/>
      <c r="I165" s="161">
        <f>ROUND(E165*H165,2)</f>
        <v>0</v>
      </c>
      <c r="J165" s="162"/>
      <c r="K165" s="161">
        <f>ROUND(E165*J165,2)</f>
        <v>0</v>
      </c>
      <c r="L165" s="161">
        <v>21</v>
      </c>
      <c r="M165" s="161">
        <f>G165*(1+L165/100)</f>
        <v>0</v>
      </c>
      <c r="N165" s="160">
        <v>4.9100000000000003E-3</v>
      </c>
      <c r="O165" s="160">
        <f>ROUND(E165*N165,2)</f>
        <v>0.27</v>
      </c>
      <c r="P165" s="160">
        <v>0</v>
      </c>
      <c r="Q165" s="160">
        <f>ROUND(E165*P165,2)</f>
        <v>0</v>
      </c>
      <c r="R165" s="161"/>
      <c r="S165" s="161" t="s">
        <v>134</v>
      </c>
      <c r="T165" s="161" t="s">
        <v>134</v>
      </c>
      <c r="U165" s="161">
        <v>0.36199999999999999</v>
      </c>
      <c r="V165" s="161">
        <f>ROUND(E165*U165,2)</f>
        <v>19.600000000000001</v>
      </c>
      <c r="W165" s="161"/>
      <c r="X165" s="161" t="s">
        <v>135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136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1" t="s">
        <v>153</v>
      </c>
      <c r="D166" s="163"/>
      <c r="E166" s="164"/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138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1" t="s">
        <v>265</v>
      </c>
      <c r="D167" s="163"/>
      <c r="E167" s="164">
        <v>15.705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138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1" t="s">
        <v>266</v>
      </c>
      <c r="D168" s="163"/>
      <c r="E168" s="164">
        <v>15.012</v>
      </c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138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1" t="s">
        <v>199</v>
      </c>
      <c r="D169" s="163"/>
      <c r="E169" s="164"/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138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1" t="s">
        <v>200</v>
      </c>
      <c r="D170" s="163"/>
      <c r="E170" s="164">
        <v>2.4700000000000002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138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1" t="s">
        <v>191</v>
      </c>
      <c r="D171" s="163"/>
      <c r="E171" s="164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138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1" t="s">
        <v>192</v>
      </c>
      <c r="D172" s="163"/>
      <c r="E172" s="164"/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138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1" t="s">
        <v>193</v>
      </c>
      <c r="D173" s="163"/>
      <c r="E173" s="164">
        <v>3.7757999999999998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138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1" t="s">
        <v>194</v>
      </c>
      <c r="D174" s="163"/>
      <c r="E174" s="164">
        <v>9.7919999999999998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138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1" t="s">
        <v>191</v>
      </c>
      <c r="D175" s="163"/>
      <c r="E175" s="164"/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138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1" t="s">
        <v>195</v>
      </c>
      <c r="D176" s="163"/>
      <c r="E176" s="164"/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138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1" t="s">
        <v>196</v>
      </c>
      <c r="D177" s="163"/>
      <c r="E177" s="164">
        <v>7.4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138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6">
        <v>35</v>
      </c>
      <c r="B178" s="177" t="s">
        <v>276</v>
      </c>
      <c r="C178" s="190" t="s">
        <v>277</v>
      </c>
      <c r="D178" s="178" t="s">
        <v>133</v>
      </c>
      <c r="E178" s="179">
        <v>11.58</v>
      </c>
      <c r="F178" s="180"/>
      <c r="G178" s="181">
        <f>ROUND(E178*F178,2)</f>
        <v>0</v>
      </c>
      <c r="H178" s="162"/>
      <c r="I178" s="161">
        <f>ROUND(E178*H178,2)</f>
        <v>0</v>
      </c>
      <c r="J178" s="162"/>
      <c r="K178" s="161">
        <f>ROUND(E178*J178,2)</f>
        <v>0</v>
      </c>
      <c r="L178" s="161">
        <v>21</v>
      </c>
      <c r="M178" s="161">
        <f>G178*(1+L178/100)</f>
        <v>0</v>
      </c>
      <c r="N178" s="160">
        <v>0</v>
      </c>
      <c r="O178" s="160">
        <f>ROUND(E178*N178,2)</f>
        <v>0</v>
      </c>
      <c r="P178" s="160">
        <v>0</v>
      </c>
      <c r="Q178" s="160">
        <f>ROUND(E178*P178,2)</f>
        <v>0</v>
      </c>
      <c r="R178" s="161"/>
      <c r="S178" s="161" t="s">
        <v>134</v>
      </c>
      <c r="T178" s="161" t="s">
        <v>134</v>
      </c>
      <c r="U178" s="161">
        <v>0.20873</v>
      </c>
      <c r="V178" s="161">
        <f>ROUND(E178*U178,2)</f>
        <v>2.42</v>
      </c>
      <c r="W178" s="161"/>
      <c r="X178" s="161" t="s">
        <v>135</v>
      </c>
      <c r="Y178" s="150"/>
      <c r="Z178" s="150"/>
      <c r="AA178" s="150"/>
      <c r="AB178" s="150"/>
      <c r="AC178" s="150"/>
      <c r="AD178" s="150"/>
      <c r="AE178" s="150"/>
      <c r="AF178" s="150"/>
      <c r="AG178" s="150" t="s">
        <v>136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1" t="s">
        <v>278</v>
      </c>
      <c r="D179" s="163"/>
      <c r="E179" s="164">
        <v>11.58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138</v>
      </c>
      <c r="AH179" s="150">
        <v>5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6">
        <v>36</v>
      </c>
      <c r="B180" s="177" t="s">
        <v>279</v>
      </c>
      <c r="C180" s="190" t="s">
        <v>280</v>
      </c>
      <c r="D180" s="178" t="s">
        <v>133</v>
      </c>
      <c r="E180" s="179">
        <v>9.35</v>
      </c>
      <c r="F180" s="180"/>
      <c r="G180" s="181">
        <f>ROUND(E180*F180,2)</f>
        <v>0</v>
      </c>
      <c r="H180" s="162"/>
      <c r="I180" s="161">
        <f>ROUND(E180*H180,2)</f>
        <v>0</v>
      </c>
      <c r="J180" s="162"/>
      <c r="K180" s="161">
        <f>ROUND(E180*J180,2)</f>
        <v>0</v>
      </c>
      <c r="L180" s="161">
        <v>21</v>
      </c>
      <c r="M180" s="161">
        <f>G180*(1+L180/100)</f>
        <v>0</v>
      </c>
      <c r="N180" s="160">
        <v>0</v>
      </c>
      <c r="O180" s="160">
        <f>ROUND(E180*N180,2)</f>
        <v>0</v>
      </c>
      <c r="P180" s="160">
        <v>0</v>
      </c>
      <c r="Q180" s="160">
        <f>ROUND(E180*P180,2)</f>
        <v>0</v>
      </c>
      <c r="R180" s="161"/>
      <c r="S180" s="161" t="s">
        <v>134</v>
      </c>
      <c r="T180" s="161" t="s">
        <v>134</v>
      </c>
      <c r="U180" s="161">
        <v>0.38</v>
      </c>
      <c r="V180" s="161">
        <f>ROUND(E180*U180,2)</f>
        <v>3.55</v>
      </c>
      <c r="W180" s="161"/>
      <c r="X180" s="161" t="s">
        <v>135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136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1" t="s">
        <v>157</v>
      </c>
      <c r="D181" s="163"/>
      <c r="E181" s="164"/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138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1" t="s">
        <v>281</v>
      </c>
      <c r="D182" s="163"/>
      <c r="E182" s="164">
        <v>9.35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138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6">
        <v>37</v>
      </c>
      <c r="B183" s="177" t="s">
        <v>282</v>
      </c>
      <c r="C183" s="190" t="s">
        <v>283</v>
      </c>
      <c r="D183" s="178" t="s">
        <v>133</v>
      </c>
      <c r="E183" s="179">
        <v>40.847799999999999</v>
      </c>
      <c r="F183" s="180"/>
      <c r="G183" s="181">
        <f>ROUND(E183*F183,2)</f>
        <v>0</v>
      </c>
      <c r="H183" s="162"/>
      <c r="I183" s="161">
        <f>ROUND(E183*H183,2)</f>
        <v>0</v>
      </c>
      <c r="J183" s="162"/>
      <c r="K183" s="161">
        <f>ROUND(E183*J183,2)</f>
        <v>0</v>
      </c>
      <c r="L183" s="161">
        <v>21</v>
      </c>
      <c r="M183" s="161">
        <f>G183*(1+L183/100)</f>
        <v>0</v>
      </c>
      <c r="N183" s="160">
        <v>1.7219999999999999E-2</v>
      </c>
      <c r="O183" s="160">
        <f>ROUND(E183*N183,2)</f>
        <v>0.7</v>
      </c>
      <c r="P183" s="160">
        <v>0</v>
      </c>
      <c r="Q183" s="160">
        <f>ROUND(E183*P183,2)</f>
        <v>0</v>
      </c>
      <c r="R183" s="161"/>
      <c r="S183" s="161" t="s">
        <v>134</v>
      </c>
      <c r="T183" s="161" t="s">
        <v>134</v>
      </c>
      <c r="U183" s="161">
        <v>0.628</v>
      </c>
      <c r="V183" s="161">
        <f>ROUND(E183*U183,2)</f>
        <v>25.65</v>
      </c>
      <c r="W183" s="161"/>
      <c r="X183" s="161" t="s">
        <v>135</v>
      </c>
      <c r="Y183" s="150"/>
      <c r="Z183" s="150"/>
      <c r="AA183" s="150"/>
      <c r="AB183" s="150"/>
      <c r="AC183" s="150"/>
      <c r="AD183" s="150"/>
      <c r="AE183" s="150"/>
      <c r="AF183" s="150"/>
      <c r="AG183" s="150" t="s">
        <v>136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1" t="s">
        <v>284</v>
      </c>
      <c r="D184" s="163"/>
      <c r="E184" s="164"/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138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1" t="s">
        <v>191</v>
      </c>
      <c r="D185" s="163"/>
      <c r="E185" s="164"/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138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1" t="s">
        <v>192</v>
      </c>
      <c r="D186" s="163"/>
      <c r="E186" s="164"/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138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1" t="s">
        <v>193</v>
      </c>
      <c r="D187" s="163"/>
      <c r="E187" s="164">
        <v>3.7757999999999998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138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1" t="s">
        <v>194</v>
      </c>
      <c r="D188" s="163"/>
      <c r="E188" s="164">
        <v>9.7919999999999998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138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1" t="s">
        <v>188</v>
      </c>
      <c r="D189" s="163"/>
      <c r="E189" s="164"/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138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1" t="s">
        <v>189</v>
      </c>
      <c r="D190" s="163"/>
      <c r="E190" s="164">
        <v>10.615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138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1" t="s">
        <v>190</v>
      </c>
      <c r="D191" s="163"/>
      <c r="E191" s="164">
        <v>16.664999999999999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138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76">
        <v>38</v>
      </c>
      <c r="B192" s="177" t="s">
        <v>285</v>
      </c>
      <c r="C192" s="190" t="s">
        <v>286</v>
      </c>
      <c r="D192" s="178" t="s">
        <v>234</v>
      </c>
      <c r="E192" s="179">
        <v>18</v>
      </c>
      <c r="F192" s="180"/>
      <c r="G192" s="181">
        <f>ROUND(E192*F192,2)</f>
        <v>0</v>
      </c>
      <c r="H192" s="162"/>
      <c r="I192" s="161">
        <f>ROUND(E192*H192,2)</f>
        <v>0</v>
      </c>
      <c r="J192" s="162"/>
      <c r="K192" s="161">
        <f>ROUND(E192*J192,2)</f>
        <v>0</v>
      </c>
      <c r="L192" s="161">
        <v>21</v>
      </c>
      <c r="M192" s="161">
        <f>G192*(1+L192/100)</f>
        <v>0</v>
      </c>
      <c r="N192" s="160">
        <v>1.1E-4</v>
      </c>
      <c r="O192" s="160">
        <f>ROUND(E192*N192,2)</f>
        <v>0</v>
      </c>
      <c r="P192" s="160">
        <v>0</v>
      </c>
      <c r="Q192" s="160">
        <f>ROUND(E192*P192,2)</f>
        <v>0</v>
      </c>
      <c r="R192" s="161"/>
      <c r="S192" s="161" t="s">
        <v>240</v>
      </c>
      <c r="T192" s="161" t="s">
        <v>134</v>
      </c>
      <c r="U192" s="161">
        <v>5.5E-2</v>
      </c>
      <c r="V192" s="161">
        <f>ROUND(E192*U192,2)</f>
        <v>0.99</v>
      </c>
      <c r="W192" s="161"/>
      <c r="X192" s="161" t="s">
        <v>135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136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57"/>
      <c r="B193" s="158"/>
      <c r="C193" s="191" t="s">
        <v>287</v>
      </c>
      <c r="D193" s="163"/>
      <c r="E193" s="164">
        <v>15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138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1" t="s">
        <v>288</v>
      </c>
      <c r="D194" s="163"/>
      <c r="E194" s="164">
        <v>3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138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76">
        <v>39</v>
      </c>
      <c r="B195" s="177" t="s">
        <v>289</v>
      </c>
      <c r="C195" s="190" t="s">
        <v>290</v>
      </c>
      <c r="D195" s="178" t="s">
        <v>133</v>
      </c>
      <c r="E195" s="179">
        <v>27.28</v>
      </c>
      <c r="F195" s="180"/>
      <c r="G195" s="181">
        <f>ROUND(E195*F195,2)</f>
        <v>0</v>
      </c>
      <c r="H195" s="162"/>
      <c r="I195" s="161">
        <f>ROUND(E195*H195,2)</f>
        <v>0</v>
      </c>
      <c r="J195" s="162"/>
      <c r="K195" s="161">
        <f>ROUND(E195*J195,2)</f>
        <v>0</v>
      </c>
      <c r="L195" s="161">
        <v>21</v>
      </c>
      <c r="M195" s="161">
        <f>G195*(1+L195/100)</f>
        <v>0</v>
      </c>
      <c r="N195" s="160">
        <v>5.2999999999999998E-4</v>
      </c>
      <c r="O195" s="160">
        <f>ROUND(E195*N195,2)</f>
        <v>0.01</v>
      </c>
      <c r="P195" s="160">
        <v>0</v>
      </c>
      <c r="Q195" s="160">
        <f>ROUND(E195*P195,2)</f>
        <v>0</v>
      </c>
      <c r="R195" s="161"/>
      <c r="S195" s="161" t="s">
        <v>240</v>
      </c>
      <c r="T195" s="161" t="s">
        <v>241</v>
      </c>
      <c r="U195" s="161">
        <v>0.21</v>
      </c>
      <c r="V195" s="161">
        <f>ROUND(E195*U195,2)</f>
        <v>5.73</v>
      </c>
      <c r="W195" s="161"/>
      <c r="X195" s="161" t="s">
        <v>135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136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1" t="s">
        <v>188</v>
      </c>
      <c r="D196" s="163"/>
      <c r="E196" s="164"/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138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1" t="s">
        <v>189</v>
      </c>
      <c r="D197" s="163"/>
      <c r="E197" s="164">
        <v>10.615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138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1" t="s">
        <v>190</v>
      </c>
      <c r="D198" s="163"/>
      <c r="E198" s="164">
        <v>16.664999999999999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138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2.5" outlineLevel="1" x14ac:dyDescent="0.2">
      <c r="A199" s="176">
        <v>40</v>
      </c>
      <c r="B199" s="177" t="s">
        <v>291</v>
      </c>
      <c r="C199" s="190" t="s">
        <v>292</v>
      </c>
      <c r="D199" s="178" t="s">
        <v>133</v>
      </c>
      <c r="E199" s="179">
        <v>11.58</v>
      </c>
      <c r="F199" s="180"/>
      <c r="G199" s="181">
        <f>ROUND(E199*F199,2)</f>
        <v>0</v>
      </c>
      <c r="H199" s="162"/>
      <c r="I199" s="161">
        <f>ROUND(E199*H199,2)</f>
        <v>0</v>
      </c>
      <c r="J199" s="162"/>
      <c r="K199" s="161">
        <f>ROUND(E199*J199,2)</f>
        <v>0</v>
      </c>
      <c r="L199" s="161">
        <v>21</v>
      </c>
      <c r="M199" s="161">
        <f>G199*(1+L199/100)</f>
        <v>0</v>
      </c>
      <c r="N199" s="160">
        <v>2.206E-2</v>
      </c>
      <c r="O199" s="160">
        <f>ROUND(E199*N199,2)</f>
        <v>0.26</v>
      </c>
      <c r="P199" s="160">
        <v>0</v>
      </c>
      <c r="Q199" s="160">
        <f>ROUND(E199*P199,2)</f>
        <v>0</v>
      </c>
      <c r="R199" s="161"/>
      <c r="S199" s="161" t="s">
        <v>240</v>
      </c>
      <c r="T199" s="161" t="s">
        <v>134</v>
      </c>
      <c r="U199" s="161">
        <v>2.71</v>
      </c>
      <c r="V199" s="161">
        <f>ROUND(E199*U199,2)</f>
        <v>31.38</v>
      </c>
      <c r="W199" s="161"/>
      <c r="X199" s="161" t="s">
        <v>135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136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1" t="s">
        <v>293</v>
      </c>
      <c r="D200" s="163"/>
      <c r="E200" s="164">
        <v>2.3159999999999998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138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1" t="s">
        <v>294</v>
      </c>
      <c r="D201" s="163"/>
      <c r="E201" s="164">
        <v>9.2639999999999993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138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6">
        <v>41</v>
      </c>
      <c r="B202" s="177" t="s">
        <v>295</v>
      </c>
      <c r="C202" s="190" t="s">
        <v>296</v>
      </c>
      <c r="D202" s="178" t="s">
        <v>297</v>
      </c>
      <c r="E202" s="179">
        <v>25</v>
      </c>
      <c r="F202" s="180"/>
      <c r="G202" s="181">
        <f>ROUND(E202*F202,2)</f>
        <v>0</v>
      </c>
      <c r="H202" s="162"/>
      <c r="I202" s="161">
        <f>ROUND(E202*H202,2)</f>
        <v>0</v>
      </c>
      <c r="J202" s="162"/>
      <c r="K202" s="161">
        <f>ROUND(E202*J202,2)</f>
        <v>0</v>
      </c>
      <c r="L202" s="161">
        <v>21</v>
      </c>
      <c r="M202" s="161">
        <f>G202*(1+L202/100)</f>
        <v>0</v>
      </c>
      <c r="N202" s="160">
        <v>0</v>
      </c>
      <c r="O202" s="160">
        <f>ROUND(E202*N202,2)</f>
        <v>0</v>
      </c>
      <c r="P202" s="160">
        <v>0</v>
      </c>
      <c r="Q202" s="160">
        <f>ROUND(E202*P202,2)</f>
        <v>0</v>
      </c>
      <c r="R202" s="161" t="s">
        <v>298</v>
      </c>
      <c r="S202" s="161" t="s">
        <v>134</v>
      </c>
      <c r="T202" s="161" t="s">
        <v>134</v>
      </c>
      <c r="U202" s="161">
        <v>1</v>
      </c>
      <c r="V202" s="161">
        <f>ROUND(E202*U202,2)</f>
        <v>25</v>
      </c>
      <c r="W202" s="161"/>
      <c r="X202" s="161" t="s">
        <v>299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300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1" t="s">
        <v>301</v>
      </c>
      <c r="D203" s="163"/>
      <c r="E203" s="164">
        <v>15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138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1" t="s">
        <v>302</v>
      </c>
      <c r="D204" s="163"/>
      <c r="E204" s="164">
        <v>10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138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x14ac:dyDescent="0.2">
      <c r="A205" s="169" t="s">
        <v>129</v>
      </c>
      <c r="B205" s="170" t="s">
        <v>81</v>
      </c>
      <c r="C205" s="189" t="s">
        <v>82</v>
      </c>
      <c r="D205" s="171"/>
      <c r="E205" s="172"/>
      <c r="F205" s="173"/>
      <c r="G205" s="174">
        <f>SUMIF(AG206:AG219,"&lt;&gt;NOR",G206:G219)</f>
        <v>0</v>
      </c>
      <c r="H205" s="168"/>
      <c r="I205" s="168">
        <f>SUM(I206:I219)</f>
        <v>0</v>
      </c>
      <c r="J205" s="168"/>
      <c r="K205" s="168">
        <f>SUM(K206:K219)</f>
        <v>0</v>
      </c>
      <c r="L205" s="168"/>
      <c r="M205" s="168">
        <f>SUM(M206:M219)</f>
        <v>0</v>
      </c>
      <c r="N205" s="167"/>
      <c r="O205" s="167">
        <f>SUM(O206:O219)</f>
        <v>0.4</v>
      </c>
      <c r="P205" s="167"/>
      <c r="Q205" s="167">
        <f>SUM(Q206:Q219)</f>
        <v>0</v>
      </c>
      <c r="R205" s="168"/>
      <c r="S205" s="168"/>
      <c r="T205" s="168"/>
      <c r="U205" s="168"/>
      <c r="V205" s="168">
        <f>SUM(V206:V219)</f>
        <v>3.41</v>
      </c>
      <c r="W205" s="168"/>
      <c r="X205" s="168"/>
      <c r="AG205" t="s">
        <v>130</v>
      </c>
    </row>
    <row r="206" spans="1:60" outlineLevel="1" x14ac:dyDescent="0.2">
      <c r="A206" s="176">
        <v>42</v>
      </c>
      <c r="B206" s="177" t="s">
        <v>303</v>
      </c>
      <c r="C206" s="190" t="s">
        <v>304</v>
      </c>
      <c r="D206" s="178" t="s">
        <v>152</v>
      </c>
      <c r="E206" s="179">
        <v>5.04E-2</v>
      </c>
      <c r="F206" s="180"/>
      <c r="G206" s="181">
        <f>ROUND(E206*F206,2)</f>
        <v>0</v>
      </c>
      <c r="H206" s="162"/>
      <c r="I206" s="161">
        <f>ROUND(E206*H206,2)</f>
        <v>0</v>
      </c>
      <c r="J206" s="162"/>
      <c r="K206" s="161">
        <f>ROUND(E206*J206,2)</f>
        <v>0</v>
      </c>
      <c r="L206" s="161">
        <v>21</v>
      </c>
      <c r="M206" s="161">
        <f>G206*(1+L206/100)</f>
        <v>0</v>
      </c>
      <c r="N206" s="160">
        <v>2.5249999999999999</v>
      </c>
      <c r="O206" s="160">
        <f>ROUND(E206*N206,2)</f>
        <v>0.13</v>
      </c>
      <c r="P206" s="160">
        <v>0</v>
      </c>
      <c r="Q206" s="160">
        <f>ROUND(E206*P206,2)</f>
        <v>0</v>
      </c>
      <c r="R206" s="161"/>
      <c r="S206" s="161" t="s">
        <v>134</v>
      </c>
      <c r="T206" s="161" t="s">
        <v>134</v>
      </c>
      <c r="U206" s="161">
        <v>3.2130000000000001</v>
      </c>
      <c r="V206" s="161">
        <f>ROUND(E206*U206,2)</f>
        <v>0.16</v>
      </c>
      <c r="W206" s="161"/>
      <c r="X206" s="161" t="s">
        <v>135</v>
      </c>
      <c r="Y206" s="150"/>
      <c r="Z206" s="150"/>
      <c r="AA206" s="150"/>
      <c r="AB206" s="150"/>
      <c r="AC206" s="150"/>
      <c r="AD206" s="150"/>
      <c r="AE206" s="150"/>
      <c r="AF206" s="150"/>
      <c r="AG206" s="150" t="s">
        <v>136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1" t="s">
        <v>153</v>
      </c>
      <c r="D207" s="163"/>
      <c r="E207" s="164"/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138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1" t="s">
        <v>305</v>
      </c>
      <c r="D208" s="163"/>
      <c r="E208" s="164">
        <v>5.04E-2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138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6">
        <v>43</v>
      </c>
      <c r="B209" s="177" t="s">
        <v>306</v>
      </c>
      <c r="C209" s="190" t="s">
        <v>307</v>
      </c>
      <c r="D209" s="178" t="s">
        <v>152</v>
      </c>
      <c r="E209" s="179">
        <v>0.108</v>
      </c>
      <c r="F209" s="180"/>
      <c r="G209" s="181">
        <f>ROUND(E209*F209,2)</f>
        <v>0</v>
      </c>
      <c r="H209" s="162"/>
      <c r="I209" s="161">
        <f>ROUND(E209*H209,2)</f>
        <v>0</v>
      </c>
      <c r="J209" s="162"/>
      <c r="K209" s="161">
        <f>ROUND(E209*J209,2)</f>
        <v>0</v>
      </c>
      <c r="L209" s="161">
        <v>21</v>
      </c>
      <c r="M209" s="161">
        <f>G209*(1+L209/100)</f>
        <v>0</v>
      </c>
      <c r="N209" s="160">
        <v>2.5249999999999999</v>
      </c>
      <c r="O209" s="160">
        <f>ROUND(E209*N209,2)</f>
        <v>0.27</v>
      </c>
      <c r="P209" s="160">
        <v>0</v>
      </c>
      <c r="Q209" s="160">
        <f>ROUND(E209*P209,2)</f>
        <v>0</v>
      </c>
      <c r="R209" s="161"/>
      <c r="S209" s="161" t="s">
        <v>134</v>
      </c>
      <c r="T209" s="161" t="s">
        <v>134</v>
      </c>
      <c r="U209" s="161">
        <v>2.3170000000000002</v>
      </c>
      <c r="V209" s="161">
        <f>ROUND(E209*U209,2)</f>
        <v>0.25</v>
      </c>
      <c r="W209" s="161"/>
      <c r="X209" s="161" t="s">
        <v>135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136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1" t="s">
        <v>153</v>
      </c>
      <c r="D210" s="163"/>
      <c r="E210" s="164"/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138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1" t="s">
        <v>308</v>
      </c>
      <c r="D211" s="163"/>
      <c r="E211" s="164">
        <v>0.108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138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76">
        <v>44</v>
      </c>
      <c r="B212" s="177" t="s">
        <v>309</v>
      </c>
      <c r="C212" s="190" t="s">
        <v>310</v>
      </c>
      <c r="D212" s="178" t="s">
        <v>234</v>
      </c>
      <c r="E212" s="179">
        <v>38.54</v>
      </c>
      <c r="F212" s="180"/>
      <c r="G212" s="181">
        <f>ROUND(E212*F212,2)</f>
        <v>0</v>
      </c>
      <c r="H212" s="162"/>
      <c r="I212" s="161">
        <f>ROUND(E212*H212,2)</f>
        <v>0</v>
      </c>
      <c r="J212" s="162"/>
      <c r="K212" s="161">
        <f>ROUND(E212*J212,2)</f>
        <v>0</v>
      </c>
      <c r="L212" s="161">
        <v>21</v>
      </c>
      <c r="M212" s="161">
        <f>G212*(1+L212/100)</f>
        <v>0</v>
      </c>
      <c r="N212" s="160">
        <v>0</v>
      </c>
      <c r="O212" s="160">
        <f>ROUND(E212*N212,2)</f>
        <v>0</v>
      </c>
      <c r="P212" s="160">
        <v>0</v>
      </c>
      <c r="Q212" s="160">
        <f>ROUND(E212*P212,2)</f>
        <v>0</v>
      </c>
      <c r="R212" s="161"/>
      <c r="S212" s="161" t="s">
        <v>134</v>
      </c>
      <c r="T212" s="161" t="s">
        <v>134</v>
      </c>
      <c r="U212" s="161">
        <v>7.4999999999999997E-2</v>
      </c>
      <c r="V212" s="161">
        <f>ROUND(E212*U212,2)</f>
        <v>2.89</v>
      </c>
      <c r="W212" s="161"/>
      <c r="X212" s="161" t="s">
        <v>135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136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1" t="s">
        <v>311</v>
      </c>
      <c r="D213" s="163"/>
      <c r="E213" s="164">
        <v>19.27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138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1" t="s">
        <v>312</v>
      </c>
      <c r="D214" s="163"/>
      <c r="E214" s="164">
        <v>19.27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138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6">
        <v>45</v>
      </c>
      <c r="B215" s="177" t="s">
        <v>313</v>
      </c>
      <c r="C215" s="190" t="s">
        <v>314</v>
      </c>
      <c r="D215" s="178" t="s">
        <v>133</v>
      </c>
      <c r="E215" s="179">
        <v>0.18</v>
      </c>
      <c r="F215" s="180"/>
      <c r="G215" s="181">
        <f>ROUND(E215*F215,2)</f>
        <v>0</v>
      </c>
      <c r="H215" s="162"/>
      <c r="I215" s="161">
        <f>ROUND(E215*H215,2)</f>
        <v>0</v>
      </c>
      <c r="J215" s="162"/>
      <c r="K215" s="161">
        <f>ROUND(E215*J215,2)</f>
        <v>0</v>
      </c>
      <c r="L215" s="161">
        <v>21</v>
      </c>
      <c r="M215" s="161">
        <f>G215*(1+L215/100)</f>
        <v>0</v>
      </c>
      <c r="N215" s="160">
        <v>1.41E-2</v>
      </c>
      <c r="O215" s="160">
        <f>ROUND(E215*N215,2)</f>
        <v>0</v>
      </c>
      <c r="P215" s="160">
        <v>0</v>
      </c>
      <c r="Q215" s="160">
        <f>ROUND(E215*P215,2)</f>
        <v>0</v>
      </c>
      <c r="R215" s="161"/>
      <c r="S215" s="161" t="s">
        <v>134</v>
      </c>
      <c r="T215" s="161" t="s">
        <v>134</v>
      </c>
      <c r="U215" s="161">
        <v>0.39600000000000002</v>
      </c>
      <c r="V215" s="161">
        <f>ROUND(E215*U215,2)</f>
        <v>7.0000000000000007E-2</v>
      </c>
      <c r="W215" s="161"/>
      <c r="X215" s="161" t="s">
        <v>135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136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1" t="s">
        <v>153</v>
      </c>
      <c r="D216" s="163"/>
      <c r="E216" s="164"/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138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1" t="s">
        <v>315</v>
      </c>
      <c r="D217" s="163"/>
      <c r="E217" s="164">
        <v>0.18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138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6">
        <v>46</v>
      </c>
      <c r="B218" s="177" t="s">
        <v>316</v>
      </c>
      <c r="C218" s="190" t="s">
        <v>317</v>
      </c>
      <c r="D218" s="178" t="s">
        <v>133</v>
      </c>
      <c r="E218" s="179">
        <v>0.18</v>
      </c>
      <c r="F218" s="180"/>
      <c r="G218" s="181">
        <f>ROUND(E218*F218,2)</f>
        <v>0</v>
      </c>
      <c r="H218" s="162"/>
      <c r="I218" s="161">
        <f>ROUND(E218*H218,2)</f>
        <v>0</v>
      </c>
      <c r="J218" s="162"/>
      <c r="K218" s="161">
        <f>ROUND(E218*J218,2)</f>
        <v>0</v>
      </c>
      <c r="L218" s="161">
        <v>21</v>
      </c>
      <c r="M218" s="161">
        <f>G218*(1+L218/100)</f>
        <v>0</v>
      </c>
      <c r="N218" s="160">
        <v>0</v>
      </c>
      <c r="O218" s="160">
        <f>ROUND(E218*N218,2)</f>
        <v>0</v>
      </c>
      <c r="P218" s="160">
        <v>0</v>
      </c>
      <c r="Q218" s="160">
        <f>ROUND(E218*P218,2)</f>
        <v>0</v>
      </c>
      <c r="R218" s="161"/>
      <c r="S218" s="161" t="s">
        <v>134</v>
      </c>
      <c r="T218" s="161" t="s">
        <v>134</v>
      </c>
      <c r="U218" s="161">
        <v>0.24</v>
      </c>
      <c r="V218" s="161">
        <f>ROUND(E218*U218,2)</f>
        <v>0.04</v>
      </c>
      <c r="W218" s="161"/>
      <c r="X218" s="161" t="s">
        <v>135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136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1" t="s">
        <v>318</v>
      </c>
      <c r="D219" s="163"/>
      <c r="E219" s="164">
        <v>0.18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138</v>
      </c>
      <c r="AH219" s="150">
        <v>5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x14ac:dyDescent="0.2">
      <c r="A220" s="169" t="s">
        <v>129</v>
      </c>
      <c r="B220" s="170" t="s">
        <v>83</v>
      </c>
      <c r="C220" s="189" t="s">
        <v>84</v>
      </c>
      <c r="D220" s="171"/>
      <c r="E220" s="172"/>
      <c r="F220" s="173"/>
      <c r="G220" s="174">
        <f>SUMIF(AG221:AG223,"&lt;&gt;NOR",G221:G223)</f>
        <v>0</v>
      </c>
      <c r="H220" s="168"/>
      <c r="I220" s="168">
        <f>SUM(I221:I223)</f>
        <v>0</v>
      </c>
      <c r="J220" s="168"/>
      <c r="K220" s="168">
        <f>SUM(K221:K223)</f>
        <v>0</v>
      </c>
      <c r="L220" s="168"/>
      <c r="M220" s="168">
        <f>SUM(M221:M223)</f>
        <v>0</v>
      </c>
      <c r="N220" s="167"/>
      <c r="O220" s="167">
        <f>SUM(O221:O223)</f>
        <v>0.67</v>
      </c>
      <c r="P220" s="167"/>
      <c r="Q220" s="167">
        <f>SUM(Q221:Q223)</f>
        <v>0</v>
      </c>
      <c r="R220" s="168"/>
      <c r="S220" s="168"/>
      <c r="T220" s="168"/>
      <c r="U220" s="168"/>
      <c r="V220" s="168">
        <f>SUM(V221:V223)</f>
        <v>1.48</v>
      </c>
      <c r="W220" s="168"/>
      <c r="X220" s="168"/>
      <c r="AG220" t="s">
        <v>130</v>
      </c>
    </row>
    <row r="221" spans="1:60" outlineLevel="1" x14ac:dyDescent="0.2">
      <c r="A221" s="182">
        <v>47</v>
      </c>
      <c r="B221" s="183" t="s">
        <v>319</v>
      </c>
      <c r="C221" s="194" t="s">
        <v>320</v>
      </c>
      <c r="D221" s="184" t="s">
        <v>144</v>
      </c>
      <c r="E221" s="185">
        <v>10</v>
      </c>
      <c r="F221" s="186"/>
      <c r="G221" s="187">
        <f>ROUND(E221*F221,2)</f>
        <v>0</v>
      </c>
      <c r="H221" s="162"/>
      <c r="I221" s="161">
        <f>ROUND(E221*H221,2)</f>
        <v>0</v>
      </c>
      <c r="J221" s="162"/>
      <c r="K221" s="161">
        <f>ROUND(E221*J221,2)</f>
        <v>0</v>
      </c>
      <c r="L221" s="161">
        <v>21</v>
      </c>
      <c r="M221" s="161">
        <f>G221*(1+L221/100)</f>
        <v>0</v>
      </c>
      <c r="N221" s="160">
        <v>6.7000000000000004E-2</v>
      </c>
      <c r="O221" s="160">
        <f>ROUND(E221*N221,2)</f>
        <v>0.67</v>
      </c>
      <c r="P221" s="160">
        <v>0</v>
      </c>
      <c r="Q221" s="160">
        <f>ROUND(E221*P221,2)</f>
        <v>0</v>
      </c>
      <c r="R221" s="161"/>
      <c r="S221" s="161" t="s">
        <v>134</v>
      </c>
      <c r="T221" s="161" t="s">
        <v>134</v>
      </c>
      <c r="U221" s="161">
        <v>0.14799999999999999</v>
      </c>
      <c r="V221" s="161">
        <f>ROUND(E221*U221,2)</f>
        <v>1.48</v>
      </c>
      <c r="W221" s="161"/>
      <c r="X221" s="161" t="s">
        <v>135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136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6">
        <v>48</v>
      </c>
      <c r="B222" s="177" t="s">
        <v>321</v>
      </c>
      <c r="C222" s="190" t="s">
        <v>322</v>
      </c>
      <c r="D222" s="178" t="s">
        <v>144</v>
      </c>
      <c r="E222" s="179">
        <v>150</v>
      </c>
      <c r="F222" s="180"/>
      <c r="G222" s="181">
        <f>ROUND(E222*F222,2)</f>
        <v>0</v>
      </c>
      <c r="H222" s="162"/>
      <c r="I222" s="161">
        <f>ROUND(E222*H222,2)</f>
        <v>0</v>
      </c>
      <c r="J222" s="162"/>
      <c r="K222" s="161">
        <f>ROUND(E222*J222,2)</f>
        <v>0</v>
      </c>
      <c r="L222" s="161">
        <v>21</v>
      </c>
      <c r="M222" s="161">
        <f>G222*(1+L222/100)</f>
        <v>0</v>
      </c>
      <c r="N222" s="160">
        <v>0</v>
      </c>
      <c r="O222" s="160">
        <f>ROUND(E222*N222,2)</f>
        <v>0</v>
      </c>
      <c r="P222" s="160">
        <v>0</v>
      </c>
      <c r="Q222" s="160">
        <f>ROUND(E222*P222,2)</f>
        <v>0</v>
      </c>
      <c r="R222" s="161"/>
      <c r="S222" s="161" t="s">
        <v>134</v>
      </c>
      <c r="T222" s="161" t="s">
        <v>134</v>
      </c>
      <c r="U222" s="161">
        <v>0</v>
      </c>
      <c r="V222" s="161">
        <f>ROUND(E222*U222,2)</f>
        <v>0</v>
      </c>
      <c r="W222" s="161"/>
      <c r="X222" s="161" t="s">
        <v>135</v>
      </c>
      <c r="Y222" s="150"/>
      <c r="Z222" s="150"/>
      <c r="AA222" s="150"/>
      <c r="AB222" s="150"/>
      <c r="AC222" s="150"/>
      <c r="AD222" s="150"/>
      <c r="AE222" s="150"/>
      <c r="AF222" s="150"/>
      <c r="AG222" s="150" t="s">
        <v>136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1" t="s">
        <v>323</v>
      </c>
      <c r="D223" s="163"/>
      <c r="E223" s="164">
        <v>150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138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5.5" x14ac:dyDescent="0.2">
      <c r="A224" s="169" t="s">
        <v>129</v>
      </c>
      <c r="B224" s="170" t="s">
        <v>85</v>
      </c>
      <c r="C224" s="189" t="s">
        <v>86</v>
      </c>
      <c r="D224" s="171"/>
      <c r="E224" s="172"/>
      <c r="F224" s="173"/>
      <c r="G224" s="174">
        <f>SUMIF(AG225:AG233,"&lt;&gt;NOR",G225:G233)</f>
        <v>0</v>
      </c>
      <c r="H224" s="168"/>
      <c r="I224" s="168">
        <f>SUM(I225:I233)</f>
        <v>0</v>
      </c>
      <c r="J224" s="168"/>
      <c r="K224" s="168">
        <f>SUM(K225:K233)</f>
        <v>0</v>
      </c>
      <c r="L224" s="168"/>
      <c r="M224" s="168">
        <f>SUM(M225:M233)</f>
        <v>0</v>
      </c>
      <c r="N224" s="167"/>
      <c r="O224" s="167">
        <f>SUM(O225:O233)</f>
        <v>6.9999999999999993E-2</v>
      </c>
      <c r="P224" s="167"/>
      <c r="Q224" s="167">
        <f>SUM(Q225:Q233)</f>
        <v>0</v>
      </c>
      <c r="R224" s="168"/>
      <c r="S224" s="168"/>
      <c r="T224" s="168"/>
      <c r="U224" s="168"/>
      <c r="V224" s="168">
        <f>SUM(V225:V233)</f>
        <v>32.06</v>
      </c>
      <c r="W224" s="168"/>
      <c r="X224" s="168"/>
      <c r="AG224" t="s">
        <v>130</v>
      </c>
    </row>
    <row r="225" spans="1:60" ht="22.5" outlineLevel="1" x14ac:dyDescent="0.2">
      <c r="A225" s="176">
        <v>49</v>
      </c>
      <c r="B225" s="177" t="s">
        <v>324</v>
      </c>
      <c r="C225" s="190" t="s">
        <v>325</v>
      </c>
      <c r="D225" s="178" t="s">
        <v>144</v>
      </c>
      <c r="E225" s="179">
        <v>2</v>
      </c>
      <c r="F225" s="180"/>
      <c r="G225" s="181">
        <f>ROUND(E225*F225,2)</f>
        <v>0</v>
      </c>
      <c r="H225" s="162"/>
      <c r="I225" s="161">
        <f>ROUND(E225*H225,2)</f>
        <v>0</v>
      </c>
      <c r="J225" s="162"/>
      <c r="K225" s="161">
        <f>ROUND(E225*J225,2)</f>
        <v>0</v>
      </c>
      <c r="L225" s="161">
        <v>21</v>
      </c>
      <c r="M225" s="161">
        <f>G225*(1+L225/100)</f>
        <v>0</v>
      </c>
      <c r="N225" s="160">
        <v>2.8639999999999999E-2</v>
      </c>
      <c r="O225" s="160">
        <f>ROUND(E225*N225,2)</f>
        <v>0.06</v>
      </c>
      <c r="P225" s="160">
        <v>0</v>
      </c>
      <c r="Q225" s="160">
        <f>ROUND(E225*P225,2)</f>
        <v>0</v>
      </c>
      <c r="R225" s="161"/>
      <c r="S225" s="161" t="s">
        <v>134</v>
      </c>
      <c r="T225" s="161" t="s">
        <v>134</v>
      </c>
      <c r="U225" s="161">
        <v>0.52</v>
      </c>
      <c r="V225" s="161">
        <f>ROUND(E225*U225,2)</f>
        <v>1.04</v>
      </c>
      <c r="W225" s="161"/>
      <c r="X225" s="161" t="s">
        <v>135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136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1" t="s">
        <v>326</v>
      </c>
      <c r="D226" s="163"/>
      <c r="E226" s="164">
        <v>2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138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6">
        <v>50</v>
      </c>
      <c r="B227" s="177" t="s">
        <v>327</v>
      </c>
      <c r="C227" s="190" t="s">
        <v>328</v>
      </c>
      <c r="D227" s="178" t="s">
        <v>144</v>
      </c>
      <c r="E227" s="179">
        <v>12</v>
      </c>
      <c r="F227" s="180"/>
      <c r="G227" s="181">
        <f>ROUND(E227*F227,2)</f>
        <v>0</v>
      </c>
      <c r="H227" s="162"/>
      <c r="I227" s="161">
        <f>ROUND(E227*H227,2)</f>
        <v>0</v>
      </c>
      <c r="J227" s="162"/>
      <c r="K227" s="161">
        <f>ROUND(E227*J227,2)</f>
        <v>0</v>
      </c>
      <c r="L227" s="161">
        <v>21</v>
      </c>
      <c r="M227" s="161">
        <f>G227*(1+L227/100)</f>
        <v>0</v>
      </c>
      <c r="N227" s="160">
        <v>0</v>
      </c>
      <c r="O227" s="160">
        <f>ROUND(E227*N227,2)</f>
        <v>0</v>
      </c>
      <c r="P227" s="160">
        <v>0</v>
      </c>
      <c r="Q227" s="160">
        <f>ROUND(E227*P227,2)</f>
        <v>0</v>
      </c>
      <c r="R227" s="161"/>
      <c r="S227" s="161" t="s">
        <v>134</v>
      </c>
      <c r="T227" s="161" t="s">
        <v>134</v>
      </c>
      <c r="U227" s="161">
        <v>8.5000000000000006E-2</v>
      </c>
      <c r="V227" s="161">
        <f>ROUND(E227*U227,2)</f>
        <v>1.02</v>
      </c>
      <c r="W227" s="161"/>
      <c r="X227" s="161" t="s">
        <v>135</v>
      </c>
      <c r="Y227" s="150"/>
      <c r="Z227" s="150"/>
      <c r="AA227" s="150"/>
      <c r="AB227" s="150"/>
      <c r="AC227" s="150"/>
      <c r="AD227" s="150"/>
      <c r="AE227" s="150"/>
      <c r="AF227" s="150"/>
      <c r="AG227" s="150" t="s">
        <v>136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1" t="s">
        <v>153</v>
      </c>
      <c r="D228" s="163"/>
      <c r="E228" s="164"/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138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1" t="s">
        <v>329</v>
      </c>
      <c r="D229" s="163"/>
      <c r="E229" s="164">
        <v>12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138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76">
        <v>51</v>
      </c>
      <c r="B230" s="177" t="s">
        <v>330</v>
      </c>
      <c r="C230" s="190" t="s">
        <v>331</v>
      </c>
      <c r="D230" s="178" t="s">
        <v>297</v>
      </c>
      <c r="E230" s="179">
        <v>30</v>
      </c>
      <c r="F230" s="180"/>
      <c r="G230" s="181">
        <f>ROUND(E230*F230,2)</f>
        <v>0</v>
      </c>
      <c r="H230" s="162"/>
      <c r="I230" s="161">
        <f>ROUND(E230*H230,2)</f>
        <v>0</v>
      </c>
      <c r="J230" s="162"/>
      <c r="K230" s="161">
        <f>ROUND(E230*J230,2)</f>
        <v>0</v>
      </c>
      <c r="L230" s="161">
        <v>21</v>
      </c>
      <c r="M230" s="161">
        <f>G230*(1+L230/100)</f>
        <v>0</v>
      </c>
      <c r="N230" s="160">
        <v>0</v>
      </c>
      <c r="O230" s="160">
        <f>ROUND(E230*N230,2)</f>
        <v>0</v>
      </c>
      <c r="P230" s="160">
        <v>0</v>
      </c>
      <c r="Q230" s="160">
        <f>ROUND(E230*P230,2)</f>
        <v>0</v>
      </c>
      <c r="R230" s="161" t="s">
        <v>298</v>
      </c>
      <c r="S230" s="161" t="s">
        <v>134</v>
      </c>
      <c r="T230" s="161" t="s">
        <v>134</v>
      </c>
      <c r="U230" s="161">
        <v>1</v>
      </c>
      <c r="V230" s="161">
        <f>ROUND(E230*U230,2)</f>
        <v>30</v>
      </c>
      <c r="W230" s="161"/>
      <c r="X230" s="161" t="s">
        <v>299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300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91" t="s">
        <v>332</v>
      </c>
      <c r="D231" s="163"/>
      <c r="E231" s="164">
        <v>30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138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76">
        <v>52</v>
      </c>
      <c r="B232" s="177" t="s">
        <v>333</v>
      </c>
      <c r="C232" s="190" t="s">
        <v>334</v>
      </c>
      <c r="D232" s="178" t="s">
        <v>144</v>
      </c>
      <c r="E232" s="179">
        <v>2</v>
      </c>
      <c r="F232" s="180"/>
      <c r="G232" s="181">
        <f>ROUND(E232*F232,2)</f>
        <v>0</v>
      </c>
      <c r="H232" s="162"/>
      <c r="I232" s="161">
        <f>ROUND(E232*H232,2)</f>
        <v>0</v>
      </c>
      <c r="J232" s="162"/>
      <c r="K232" s="161">
        <f>ROUND(E232*J232,2)</f>
        <v>0</v>
      </c>
      <c r="L232" s="161">
        <v>21</v>
      </c>
      <c r="M232" s="161">
        <f>G232*(1+L232/100)</f>
        <v>0</v>
      </c>
      <c r="N232" s="160">
        <v>5.0000000000000001E-3</v>
      </c>
      <c r="O232" s="160">
        <f>ROUND(E232*N232,2)</f>
        <v>0.01</v>
      </c>
      <c r="P232" s="160">
        <v>0</v>
      </c>
      <c r="Q232" s="160">
        <f>ROUND(E232*P232,2)</f>
        <v>0</v>
      </c>
      <c r="R232" s="161" t="s">
        <v>181</v>
      </c>
      <c r="S232" s="161" t="s">
        <v>134</v>
      </c>
      <c r="T232" s="161" t="s">
        <v>134</v>
      </c>
      <c r="U232" s="161">
        <v>0</v>
      </c>
      <c r="V232" s="161">
        <f>ROUND(E232*U232,2)</f>
        <v>0</v>
      </c>
      <c r="W232" s="161"/>
      <c r="X232" s="161" t="s">
        <v>182</v>
      </c>
      <c r="Y232" s="150"/>
      <c r="Z232" s="150"/>
      <c r="AA232" s="150"/>
      <c r="AB232" s="150"/>
      <c r="AC232" s="150"/>
      <c r="AD232" s="150"/>
      <c r="AE232" s="150"/>
      <c r="AF232" s="150"/>
      <c r="AG232" s="150" t="s">
        <v>183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1" t="s">
        <v>335</v>
      </c>
      <c r="D233" s="163"/>
      <c r="E233" s="164">
        <v>2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138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x14ac:dyDescent="0.2">
      <c r="A234" s="169" t="s">
        <v>129</v>
      </c>
      <c r="B234" s="170" t="s">
        <v>87</v>
      </c>
      <c r="C234" s="189" t="s">
        <v>88</v>
      </c>
      <c r="D234" s="171"/>
      <c r="E234" s="172"/>
      <c r="F234" s="173"/>
      <c r="G234" s="174">
        <f>SUMIF(AG235:AG267,"&lt;&gt;NOR",G235:G267)</f>
        <v>0</v>
      </c>
      <c r="H234" s="168"/>
      <c r="I234" s="168">
        <f>SUM(I235:I267)</f>
        <v>0</v>
      </c>
      <c r="J234" s="168"/>
      <c r="K234" s="168">
        <f>SUM(K235:K267)</f>
        <v>0</v>
      </c>
      <c r="L234" s="168"/>
      <c r="M234" s="168">
        <f>SUM(M235:M267)</f>
        <v>0</v>
      </c>
      <c r="N234" s="167"/>
      <c r="O234" s="167">
        <f>SUM(O235:O267)</f>
        <v>0.01</v>
      </c>
      <c r="P234" s="167"/>
      <c r="Q234" s="167">
        <f>SUM(Q235:Q267)</f>
        <v>29.100000000000005</v>
      </c>
      <c r="R234" s="168"/>
      <c r="S234" s="168"/>
      <c r="T234" s="168"/>
      <c r="U234" s="168"/>
      <c r="V234" s="168">
        <f>SUM(V235:V267)</f>
        <v>87.15</v>
      </c>
      <c r="W234" s="168"/>
      <c r="X234" s="168"/>
      <c r="AG234" t="s">
        <v>130</v>
      </c>
    </row>
    <row r="235" spans="1:60" outlineLevel="1" x14ac:dyDescent="0.2">
      <c r="A235" s="176">
        <v>53</v>
      </c>
      <c r="B235" s="177" t="s">
        <v>336</v>
      </c>
      <c r="C235" s="190" t="s">
        <v>337</v>
      </c>
      <c r="D235" s="178" t="s">
        <v>152</v>
      </c>
      <c r="E235" s="179">
        <v>7.5250000000000004</v>
      </c>
      <c r="F235" s="180"/>
      <c r="G235" s="181">
        <f>ROUND(E235*F235,2)</f>
        <v>0</v>
      </c>
      <c r="H235" s="162"/>
      <c r="I235" s="161">
        <f>ROUND(E235*H235,2)</f>
        <v>0</v>
      </c>
      <c r="J235" s="162"/>
      <c r="K235" s="161">
        <f>ROUND(E235*J235,2)</f>
        <v>0</v>
      </c>
      <c r="L235" s="161">
        <v>21</v>
      </c>
      <c r="M235" s="161">
        <f>G235*(1+L235/100)</f>
        <v>0</v>
      </c>
      <c r="N235" s="160">
        <v>0</v>
      </c>
      <c r="O235" s="160">
        <f>ROUND(E235*N235,2)</f>
        <v>0</v>
      </c>
      <c r="P235" s="160">
        <v>2</v>
      </c>
      <c r="Q235" s="160">
        <f>ROUND(E235*P235,2)</f>
        <v>15.05</v>
      </c>
      <c r="R235" s="161"/>
      <c r="S235" s="161" t="s">
        <v>134</v>
      </c>
      <c r="T235" s="161" t="s">
        <v>134</v>
      </c>
      <c r="U235" s="161">
        <v>6.4359999999999999</v>
      </c>
      <c r="V235" s="161">
        <f>ROUND(E235*U235,2)</f>
        <v>48.43</v>
      </c>
      <c r="W235" s="161"/>
      <c r="X235" s="161" t="s">
        <v>135</v>
      </c>
      <c r="Y235" s="150"/>
      <c r="Z235" s="150"/>
      <c r="AA235" s="150"/>
      <c r="AB235" s="150"/>
      <c r="AC235" s="150"/>
      <c r="AD235" s="150"/>
      <c r="AE235" s="150"/>
      <c r="AF235" s="150"/>
      <c r="AG235" s="150" t="s">
        <v>136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91" t="s">
        <v>338</v>
      </c>
      <c r="D236" s="163"/>
      <c r="E236" s="164">
        <v>7.5250000000000004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138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6">
        <v>54</v>
      </c>
      <c r="B237" s="177" t="s">
        <v>339</v>
      </c>
      <c r="C237" s="190" t="s">
        <v>340</v>
      </c>
      <c r="D237" s="178" t="s">
        <v>152</v>
      </c>
      <c r="E237" s="179">
        <v>5.7988999999999997</v>
      </c>
      <c r="F237" s="180"/>
      <c r="G237" s="181">
        <f>ROUND(E237*F237,2)</f>
        <v>0</v>
      </c>
      <c r="H237" s="162"/>
      <c r="I237" s="161">
        <f>ROUND(E237*H237,2)</f>
        <v>0</v>
      </c>
      <c r="J237" s="162"/>
      <c r="K237" s="161">
        <f>ROUND(E237*J237,2)</f>
        <v>0</v>
      </c>
      <c r="L237" s="161">
        <v>21</v>
      </c>
      <c r="M237" s="161">
        <f>G237*(1+L237/100)</f>
        <v>0</v>
      </c>
      <c r="N237" s="160">
        <v>1.2800000000000001E-3</v>
      </c>
      <c r="O237" s="160">
        <f>ROUND(E237*N237,2)</f>
        <v>0.01</v>
      </c>
      <c r="P237" s="160">
        <v>1.8</v>
      </c>
      <c r="Q237" s="160">
        <f>ROUND(E237*P237,2)</f>
        <v>10.44</v>
      </c>
      <c r="R237" s="161"/>
      <c r="S237" s="161" t="s">
        <v>134</v>
      </c>
      <c r="T237" s="161" t="s">
        <v>134</v>
      </c>
      <c r="U237" s="161">
        <v>1.52</v>
      </c>
      <c r="V237" s="161">
        <f>ROUND(E237*U237,2)</f>
        <v>8.81</v>
      </c>
      <c r="W237" s="161"/>
      <c r="X237" s="161" t="s">
        <v>135</v>
      </c>
      <c r="Y237" s="150"/>
      <c r="Z237" s="150"/>
      <c r="AA237" s="150"/>
      <c r="AB237" s="150"/>
      <c r="AC237" s="150"/>
      <c r="AD237" s="150"/>
      <c r="AE237" s="150"/>
      <c r="AF237" s="150"/>
      <c r="AG237" s="150" t="s">
        <v>136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1" t="s">
        <v>341</v>
      </c>
      <c r="D238" s="163"/>
      <c r="E238" s="164">
        <v>4.76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138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1" t="s">
        <v>342</v>
      </c>
      <c r="D239" s="163"/>
      <c r="E239" s="164">
        <v>0.27839999999999998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138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1" t="s">
        <v>343</v>
      </c>
      <c r="D240" s="163"/>
      <c r="E240" s="164">
        <v>0.41399999999999998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138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1" t="s">
        <v>344</v>
      </c>
      <c r="D241" s="163"/>
      <c r="E241" s="164">
        <v>0.34649999999999997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138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76">
        <v>55</v>
      </c>
      <c r="B242" s="177" t="s">
        <v>345</v>
      </c>
      <c r="C242" s="190" t="s">
        <v>346</v>
      </c>
      <c r="D242" s="178" t="s">
        <v>234</v>
      </c>
      <c r="E242" s="179">
        <v>3.9</v>
      </c>
      <c r="F242" s="180"/>
      <c r="G242" s="181">
        <f>ROUND(E242*F242,2)</f>
        <v>0</v>
      </c>
      <c r="H242" s="162"/>
      <c r="I242" s="161">
        <f>ROUND(E242*H242,2)</f>
        <v>0</v>
      </c>
      <c r="J242" s="162"/>
      <c r="K242" s="161">
        <f>ROUND(E242*J242,2)</f>
        <v>0</v>
      </c>
      <c r="L242" s="161">
        <v>21</v>
      </c>
      <c r="M242" s="161">
        <f>G242*(1+L242/100)</f>
        <v>0</v>
      </c>
      <c r="N242" s="160">
        <v>0</v>
      </c>
      <c r="O242" s="160">
        <f>ROUND(E242*N242,2)</f>
        <v>0</v>
      </c>
      <c r="P242" s="160">
        <v>1.1800000000000001E-3</v>
      </c>
      <c r="Q242" s="160">
        <f>ROUND(E242*P242,2)</f>
        <v>0</v>
      </c>
      <c r="R242" s="161"/>
      <c r="S242" s="161" t="s">
        <v>134</v>
      </c>
      <c r="T242" s="161" t="s">
        <v>134</v>
      </c>
      <c r="U242" s="161">
        <v>2.3975</v>
      </c>
      <c r="V242" s="161">
        <f>ROUND(E242*U242,2)</f>
        <v>9.35</v>
      </c>
      <c r="W242" s="161"/>
      <c r="X242" s="161" t="s">
        <v>135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136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1" t="s">
        <v>347</v>
      </c>
      <c r="D243" s="163"/>
      <c r="E243" s="164">
        <v>3.9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138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76">
        <v>56</v>
      </c>
      <c r="B244" s="177" t="s">
        <v>348</v>
      </c>
      <c r="C244" s="190" t="s">
        <v>349</v>
      </c>
      <c r="D244" s="178" t="s">
        <v>144</v>
      </c>
      <c r="E244" s="179">
        <v>2</v>
      </c>
      <c r="F244" s="180"/>
      <c r="G244" s="181">
        <f>ROUND(E244*F244,2)</f>
        <v>0</v>
      </c>
      <c r="H244" s="162"/>
      <c r="I244" s="161">
        <f>ROUND(E244*H244,2)</f>
        <v>0</v>
      </c>
      <c r="J244" s="162"/>
      <c r="K244" s="161">
        <f>ROUND(E244*J244,2)</f>
        <v>0</v>
      </c>
      <c r="L244" s="161">
        <v>21</v>
      </c>
      <c r="M244" s="161">
        <f>G244*(1+L244/100)</f>
        <v>0</v>
      </c>
      <c r="N244" s="160">
        <v>0</v>
      </c>
      <c r="O244" s="160">
        <f>ROUND(E244*N244,2)</f>
        <v>0</v>
      </c>
      <c r="P244" s="160">
        <v>1E-3</v>
      </c>
      <c r="Q244" s="160">
        <f>ROUND(E244*P244,2)</f>
        <v>0</v>
      </c>
      <c r="R244" s="161"/>
      <c r="S244" s="161" t="s">
        <v>134</v>
      </c>
      <c r="T244" s="161" t="s">
        <v>134</v>
      </c>
      <c r="U244" s="161">
        <v>0.15</v>
      </c>
      <c r="V244" s="161">
        <f>ROUND(E244*U244,2)</f>
        <v>0.3</v>
      </c>
      <c r="W244" s="161"/>
      <c r="X244" s="161" t="s">
        <v>135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136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91" t="s">
        <v>350</v>
      </c>
      <c r="D245" s="163"/>
      <c r="E245" s="164">
        <v>2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138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76">
        <v>57</v>
      </c>
      <c r="B246" s="177" t="s">
        <v>351</v>
      </c>
      <c r="C246" s="190" t="s">
        <v>352</v>
      </c>
      <c r="D246" s="178" t="s">
        <v>133</v>
      </c>
      <c r="E246" s="179">
        <v>48.247799999999998</v>
      </c>
      <c r="F246" s="180"/>
      <c r="G246" s="181">
        <f>ROUND(E246*F246,2)</f>
        <v>0</v>
      </c>
      <c r="H246" s="162"/>
      <c r="I246" s="161">
        <f>ROUND(E246*H246,2)</f>
        <v>0</v>
      </c>
      <c r="J246" s="162"/>
      <c r="K246" s="161">
        <f>ROUND(E246*J246,2)</f>
        <v>0</v>
      </c>
      <c r="L246" s="161">
        <v>21</v>
      </c>
      <c r="M246" s="161">
        <f>G246*(1+L246/100)</f>
        <v>0</v>
      </c>
      <c r="N246" s="160">
        <v>0</v>
      </c>
      <c r="O246" s="160">
        <f>ROUND(E246*N246,2)</f>
        <v>0</v>
      </c>
      <c r="P246" s="160">
        <v>5.8999999999999997E-2</v>
      </c>
      <c r="Q246" s="160">
        <f>ROUND(E246*P246,2)</f>
        <v>2.85</v>
      </c>
      <c r="R246" s="161"/>
      <c r="S246" s="161" t="s">
        <v>134</v>
      </c>
      <c r="T246" s="161" t="s">
        <v>134</v>
      </c>
      <c r="U246" s="161">
        <v>0.2</v>
      </c>
      <c r="V246" s="161">
        <f>ROUND(E246*U246,2)</f>
        <v>9.65</v>
      </c>
      <c r="W246" s="161"/>
      <c r="X246" s="161" t="s">
        <v>135</v>
      </c>
      <c r="Y246" s="150"/>
      <c r="Z246" s="150"/>
      <c r="AA246" s="150"/>
      <c r="AB246" s="150"/>
      <c r="AC246" s="150"/>
      <c r="AD246" s="150"/>
      <c r="AE246" s="150"/>
      <c r="AF246" s="150"/>
      <c r="AG246" s="150" t="s">
        <v>136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1" t="s">
        <v>188</v>
      </c>
      <c r="D247" s="163"/>
      <c r="E247" s="164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138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1" t="s">
        <v>189</v>
      </c>
      <c r="D248" s="163"/>
      <c r="E248" s="164">
        <v>10.615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138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1" t="s">
        <v>190</v>
      </c>
      <c r="D249" s="163"/>
      <c r="E249" s="164">
        <v>16.664999999999999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138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1" t="s">
        <v>191</v>
      </c>
      <c r="D250" s="163"/>
      <c r="E250" s="164"/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138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1" t="s">
        <v>192</v>
      </c>
      <c r="D251" s="163"/>
      <c r="E251" s="164"/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138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1" t="s">
        <v>193</v>
      </c>
      <c r="D252" s="163"/>
      <c r="E252" s="164">
        <v>3.7757999999999998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138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1" t="s">
        <v>194</v>
      </c>
      <c r="D253" s="163"/>
      <c r="E253" s="164">
        <v>9.7919999999999998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138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1" t="s">
        <v>191</v>
      </c>
      <c r="D254" s="163"/>
      <c r="E254" s="164"/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138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1" t="s">
        <v>195</v>
      </c>
      <c r="D255" s="163"/>
      <c r="E255" s="164"/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138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1" t="s">
        <v>196</v>
      </c>
      <c r="D256" s="163"/>
      <c r="E256" s="164">
        <v>7.4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138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ht="22.5" outlineLevel="1" x14ac:dyDescent="0.2">
      <c r="A257" s="176">
        <v>58</v>
      </c>
      <c r="B257" s="177" t="s">
        <v>353</v>
      </c>
      <c r="C257" s="190" t="s">
        <v>354</v>
      </c>
      <c r="D257" s="178" t="s">
        <v>133</v>
      </c>
      <c r="E257" s="179">
        <v>11.58</v>
      </c>
      <c r="F257" s="180"/>
      <c r="G257" s="181">
        <f>ROUND(E257*F257,2)</f>
        <v>0</v>
      </c>
      <c r="H257" s="162"/>
      <c r="I257" s="161">
        <f>ROUND(E257*H257,2)</f>
        <v>0</v>
      </c>
      <c r="J257" s="162"/>
      <c r="K257" s="161">
        <f>ROUND(E257*J257,2)</f>
        <v>0</v>
      </c>
      <c r="L257" s="161">
        <v>21</v>
      </c>
      <c r="M257" s="161">
        <f>G257*(1+L257/100)</f>
        <v>0</v>
      </c>
      <c r="N257" s="160">
        <v>0</v>
      </c>
      <c r="O257" s="160">
        <f>ROUND(E257*N257,2)</f>
        <v>0</v>
      </c>
      <c r="P257" s="160">
        <v>1.6E-2</v>
      </c>
      <c r="Q257" s="160">
        <f>ROUND(E257*P257,2)</f>
        <v>0.19</v>
      </c>
      <c r="R257" s="161"/>
      <c r="S257" s="161" t="s">
        <v>134</v>
      </c>
      <c r="T257" s="161" t="s">
        <v>134</v>
      </c>
      <c r="U257" s="161">
        <v>0.14000000000000001</v>
      </c>
      <c r="V257" s="161">
        <f>ROUND(E257*U257,2)</f>
        <v>1.62</v>
      </c>
      <c r="W257" s="161"/>
      <c r="X257" s="161" t="s">
        <v>135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136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1" t="s">
        <v>187</v>
      </c>
      <c r="D258" s="163"/>
      <c r="E258" s="164">
        <v>11.58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138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76">
        <v>59</v>
      </c>
      <c r="B259" s="177" t="s">
        <v>355</v>
      </c>
      <c r="C259" s="190" t="s">
        <v>356</v>
      </c>
      <c r="D259" s="178" t="s">
        <v>133</v>
      </c>
      <c r="E259" s="179">
        <v>40.847799999999999</v>
      </c>
      <c r="F259" s="180"/>
      <c r="G259" s="181">
        <f>ROUND(E259*F259,2)</f>
        <v>0</v>
      </c>
      <c r="H259" s="162"/>
      <c r="I259" s="161">
        <f>ROUND(E259*H259,2)</f>
        <v>0</v>
      </c>
      <c r="J259" s="162"/>
      <c r="K259" s="161">
        <f>ROUND(E259*J259,2)</f>
        <v>0</v>
      </c>
      <c r="L259" s="161">
        <v>21</v>
      </c>
      <c r="M259" s="161">
        <f>G259*(1+L259/100)</f>
        <v>0</v>
      </c>
      <c r="N259" s="160">
        <v>0</v>
      </c>
      <c r="O259" s="160">
        <f>ROUND(E259*N259,2)</f>
        <v>0</v>
      </c>
      <c r="P259" s="160">
        <v>1.4E-2</v>
      </c>
      <c r="Q259" s="160">
        <f>ROUND(E259*P259,2)</f>
        <v>0.56999999999999995</v>
      </c>
      <c r="R259" s="161"/>
      <c r="S259" s="161" t="s">
        <v>134</v>
      </c>
      <c r="T259" s="161" t="s">
        <v>134</v>
      </c>
      <c r="U259" s="161">
        <v>0.22</v>
      </c>
      <c r="V259" s="161">
        <f>ROUND(E259*U259,2)</f>
        <v>8.99</v>
      </c>
      <c r="W259" s="161"/>
      <c r="X259" s="161" t="s">
        <v>135</v>
      </c>
      <c r="Y259" s="150"/>
      <c r="Z259" s="150"/>
      <c r="AA259" s="150"/>
      <c r="AB259" s="150"/>
      <c r="AC259" s="150"/>
      <c r="AD259" s="150"/>
      <c r="AE259" s="150"/>
      <c r="AF259" s="150"/>
      <c r="AG259" s="150" t="s">
        <v>136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1" t="s">
        <v>284</v>
      </c>
      <c r="D260" s="163"/>
      <c r="E260" s="164"/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138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91" t="s">
        <v>191</v>
      </c>
      <c r="D261" s="163"/>
      <c r="E261" s="164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138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1" t="s">
        <v>192</v>
      </c>
      <c r="D262" s="163"/>
      <c r="E262" s="164"/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138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1" t="s">
        <v>193</v>
      </c>
      <c r="D263" s="163"/>
      <c r="E263" s="164">
        <v>3.7757999999999998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138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1" t="s">
        <v>194</v>
      </c>
      <c r="D264" s="163"/>
      <c r="E264" s="164">
        <v>9.7919999999999998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138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1" t="s">
        <v>188</v>
      </c>
      <c r="D265" s="163"/>
      <c r="E265" s="164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138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1" t="s">
        <v>189</v>
      </c>
      <c r="D266" s="163"/>
      <c r="E266" s="164">
        <v>10.615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138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1" t="s">
        <v>190</v>
      </c>
      <c r="D267" s="163"/>
      <c r="E267" s="164">
        <v>16.664999999999999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138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x14ac:dyDescent="0.2">
      <c r="A268" s="169" t="s">
        <v>129</v>
      </c>
      <c r="B268" s="170" t="s">
        <v>89</v>
      </c>
      <c r="C268" s="189" t="s">
        <v>90</v>
      </c>
      <c r="D268" s="171"/>
      <c r="E268" s="172"/>
      <c r="F268" s="173"/>
      <c r="G268" s="174">
        <f>SUMIF(AG269:AG269,"&lt;&gt;NOR",G269:G269)</f>
        <v>0</v>
      </c>
      <c r="H268" s="168"/>
      <c r="I268" s="168">
        <f>SUM(I269:I269)</f>
        <v>0</v>
      </c>
      <c r="J268" s="168"/>
      <c r="K268" s="168">
        <f>SUM(K269:K269)</f>
        <v>0</v>
      </c>
      <c r="L268" s="168"/>
      <c r="M268" s="168">
        <f>SUM(M269:M269)</f>
        <v>0</v>
      </c>
      <c r="N268" s="167"/>
      <c r="O268" s="167">
        <f>SUM(O269:O269)</f>
        <v>0</v>
      </c>
      <c r="P268" s="167"/>
      <c r="Q268" s="167">
        <f>SUM(Q269:Q269)</f>
        <v>0</v>
      </c>
      <c r="R268" s="168"/>
      <c r="S268" s="168"/>
      <c r="T268" s="168"/>
      <c r="U268" s="168"/>
      <c r="V268" s="168">
        <f>SUM(V269:V269)</f>
        <v>38.43</v>
      </c>
      <c r="W268" s="168"/>
      <c r="X268" s="168"/>
      <c r="AG268" t="s">
        <v>130</v>
      </c>
    </row>
    <row r="269" spans="1:60" outlineLevel="1" x14ac:dyDescent="0.2">
      <c r="A269" s="182">
        <v>60</v>
      </c>
      <c r="B269" s="183" t="s">
        <v>357</v>
      </c>
      <c r="C269" s="194" t="s">
        <v>358</v>
      </c>
      <c r="D269" s="184" t="s">
        <v>180</v>
      </c>
      <c r="E269" s="185">
        <v>40.950220000000002</v>
      </c>
      <c r="F269" s="186"/>
      <c r="G269" s="187">
        <f>ROUND(E269*F269,2)</f>
        <v>0</v>
      </c>
      <c r="H269" s="162"/>
      <c r="I269" s="161">
        <f>ROUND(E269*H269,2)</f>
        <v>0</v>
      </c>
      <c r="J269" s="162"/>
      <c r="K269" s="161">
        <f>ROUND(E269*J269,2)</f>
        <v>0</v>
      </c>
      <c r="L269" s="161">
        <v>21</v>
      </c>
      <c r="M269" s="161">
        <f>G269*(1+L269/100)</f>
        <v>0</v>
      </c>
      <c r="N269" s="160">
        <v>0</v>
      </c>
      <c r="O269" s="160">
        <f>ROUND(E269*N269,2)</f>
        <v>0</v>
      </c>
      <c r="P269" s="160">
        <v>0</v>
      </c>
      <c r="Q269" s="160">
        <f>ROUND(E269*P269,2)</f>
        <v>0</v>
      </c>
      <c r="R269" s="161"/>
      <c r="S269" s="161" t="s">
        <v>134</v>
      </c>
      <c r="T269" s="161" t="s">
        <v>134</v>
      </c>
      <c r="U269" s="161">
        <v>0.9385</v>
      </c>
      <c r="V269" s="161">
        <f>ROUND(E269*U269,2)</f>
        <v>38.43</v>
      </c>
      <c r="W269" s="161"/>
      <c r="X269" s="161" t="s">
        <v>359</v>
      </c>
      <c r="Y269" s="150"/>
      <c r="Z269" s="150"/>
      <c r="AA269" s="150"/>
      <c r="AB269" s="150"/>
      <c r="AC269" s="150"/>
      <c r="AD269" s="150"/>
      <c r="AE269" s="150"/>
      <c r="AF269" s="150"/>
      <c r="AG269" s="150" t="s">
        <v>360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x14ac:dyDescent="0.2">
      <c r="A270" s="169" t="s">
        <v>129</v>
      </c>
      <c r="B270" s="170" t="s">
        <v>91</v>
      </c>
      <c r="C270" s="189" t="s">
        <v>92</v>
      </c>
      <c r="D270" s="171"/>
      <c r="E270" s="172"/>
      <c r="F270" s="173"/>
      <c r="G270" s="174">
        <f>SUMIF(AG271:AG281,"&lt;&gt;NOR",G271:G281)</f>
        <v>0</v>
      </c>
      <c r="H270" s="168"/>
      <c r="I270" s="168">
        <f>SUM(I271:I281)</f>
        <v>0</v>
      </c>
      <c r="J270" s="168"/>
      <c r="K270" s="168">
        <f>SUM(K271:K281)</f>
        <v>0</v>
      </c>
      <c r="L270" s="168"/>
      <c r="M270" s="168">
        <f>SUM(M271:M281)</f>
        <v>0</v>
      </c>
      <c r="N270" s="167"/>
      <c r="O270" s="167">
        <f>SUM(O271:O281)</f>
        <v>0.03</v>
      </c>
      <c r="P270" s="167"/>
      <c r="Q270" s="167">
        <f>SUM(Q271:Q281)</f>
        <v>0</v>
      </c>
      <c r="R270" s="168"/>
      <c r="S270" s="168"/>
      <c r="T270" s="168"/>
      <c r="U270" s="168"/>
      <c r="V270" s="168">
        <f>SUM(V271:V281)</f>
        <v>10.85</v>
      </c>
      <c r="W270" s="168"/>
      <c r="X270" s="168"/>
      <c r="AG270" t="s">
        <v>130</v>
      </c>
    </row>
    <row r="271" spans="1:60" ht="22.5" outlineLevel="1" x14ac:dyDescent="0.2">
      <c r="A271" s="176">
        <v>61</v>
      </c>
      <c r="B271" s="177" t="s">
        <v>361</v>
      </c>
      <c r="C271" s="190" t="s">
        <v>362</v>
      </c>
      <c r="D271" s="178" t="s">
        <v>133</v>
      </c>
      <c r="E271" s="179">
        <v>23</v>
      </c>
      <c r="F271" s="180"/>
      <c r="G271" s="181">
        <f>ROUND(E271*F271,2)</f>
        <v>0</v>
      </c>
      <c r="H271" s="162"/>
      <c r="I271" s="161">
        <f>ROUND(E271*H271,2)</f>
        <v>0</v>
      </c>
      <c r="J271" s="162"/>
      <c r="K271" s="161">
        <f>ROUND(E271*J271,2)</f>
        <v>0</v>
      </c>
      <c r="L271" s="161">
        <v>21</v>
      </c>
      <c r="M271" s="161">
        <f>G271*(1+L271/100)</f>
        <v>0</v>
      </c>
      <c r="N271" s="160">
        <v>8.0000000000000007E-5</v>
      </c>
      <c r="O271" s="160">
        <f>ROUND(E271*N271,2)</f>
        <v>0</v>
      </c>
      <c r="P271" s="160">
        <v>0</v>
      </c>
      <c r="Q271" s="160">
        <f>ROUND(E271*P271,2)</f>
        <v>0</v>
      </c>
      <c r="R271" s="161"/>
      <c r="S271" s="161" t="s">
        <v>134</v>
      </c>
      <c r="T271" s="161" t="s">
        <v>134</v>
      </c>
      <c r="U271" s="161">
        <v>0.34</v>
      </c>
      <c r="V271" s="161">
        <f>ROUND(E271*U271,2)</f>
        <v>7.82</v>
      </c>
      <c r="W271" s="161"/>
      <c r="X271" s="161" t="s">
        <v>135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136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91" t="s">
        <v>153</v>
      </c>
      <c r="D272" s="163"/>
      <c r="E272" s="164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138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1" t="s">
        <v>363</v>
      </c>
      <c r="D273" s="163"/>
      <c r="E273" s="164">
        <v>6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138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1" t="s">
        <v>157</v>
      </c>
      <c r="D274" s="163"/>
      <c r="E274" s="164"/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138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1" t="s">
        <v>364</v>
      </c>
      <c r="D275" s="163"/>
      <c r="E275" s="164">
        <v>17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138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ht="33.75" outlineLevel="1" x14ac:dyDescent="0.2">
      <c r="A276" s="176">
        <v>62</v>
      </c>
      <c r="B276" s="177" t="s">
        <v>365</v>
      </c>
      <c r="C276" s="190" t="s">
        <v>366</v>
      </c>
      <c r="D276" s="178" t="s">
        <v>133</v>
      </c>
      <c r="E276" s="179">
        <v>6.3209999999999997</v>
      </c>
      <c r="F276" s="180"/>
      <c r="G276" s="181">
        <f>ROUND(E276*F276,2)</f>
        <v>0</v>
      </c>
      <c r="H276" s="162"/>
      <c r="I276" s="161">
        <f>ROUND(E276*H276,2)</f>
        <v>0</v>
      </c>
      <c r="J276" s="162"/>
      <c r="K276" s="161">
        <f>ROUND(E276*J276,2)</f>
        <v>0</v>
      </c>
      <c r="L276" s="161">
        <v>21</v>
      </c>
      <c r="M276" s="161">
        <f>G276*(1+L276/100)</f>
        <v>0</v>
      </c>
      <c r="N276" s="160">
        <v>2.1000000000000001E-4</v>
      </c>
      <c r="O276" s="160">
        <f>ROUND(E276*N276,2)</f>
        <v>0</v>
      </c>
      <c r="P276" s="160">
        <v>0</v>
      </c>
      <c r="Q276" s="160">
        <f>ROUND(E276*P276,2)</f>
        <v>0</v>
      </c>
      <c r="R276" s="161"/>
      <c r="S276" s="161" t="s">
        <v>134</v>
      </c>
      <c r="T276" s="161" t="s">
        <v>134</v>
      </c>
      <c r="U276" s="161">
        <v>9.5000000000000001E-2</v>
      </c>
      <c r="V276" s="161">
        <f>ROUND(E276*U276,2)</f>
        <v>0.6</v>
      </c>
      <c r="W276" s="161"/>
      <c r="X276" s="161" t="s">
        <v>135</v>
      </c>
      <c r="Y276" s="150"/>
      <c r="Z276" s="150"/>
      <c r="AA276" s="150"/>
      <c r="AB276" s="150"/>
      <c r="AC276" s="150"/>
      <c r="AD276" s="150"/>
      <c r="AE276" s="150"/>
      <c r="AF276" s="150"/>
      <c r="AG276" s="150" t="s">
        <v>136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1" t="s">
        <v>367</v>
      </c>
      <c r="D277" s="163"/>
      <c r="E277" s="164">
        <v>6.3209999999999997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138</v>
      </c>
      <c r="AH277" s="150">
        <v>5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33.75" outlineLevel="1" x14ac:dyDescent="0.2">
      <c r="A278" s="176">
        <v>63</v>
      </c>
      <c r="B278" s="177" t="s">
        <v>368</v>
      </c>
      <c r="C278" s="190" t="s">
        <v>369</v>
      </c>
      <c r="D278" s="178" t="s">
        <v>133</v>
      </c>
      <c r="E278" s="179">
        <v>6.3209999999999997</v>
      </c>
      <c r="F278" s="180"/>
      <c r="G278" s="181">
        <f>ROUND(E278*F278,2)</f>
        <v>0</v>
      </c>
      <c r="H278" s="162"/>
      <c r="I278" s="161">
        <f>ROUND(E278*H278,2)</f>
        <v>0</v>
      </c>
      <c r="J278" s="162"/>
      <c r="K278" s="161">
        <f>ROUND(E278*J278,2)</f>
        <v>0</v>
      </c>
      <c r="L278" s="161">
        <v>21</v>
      </c>
      <c r="M278" s="161">
        <f>G278*(1+L278/100)</f>
        <v>0</v>
      </c>
      <c r="N278" s="160">
        <v>4.7299999999999998E-3</v>
      </c>
      <c r="O278" s="160">
        <f>ROUND(E278*N278,2)</f>
        <v>0.03</v>
      </c>
      <c r="P278" s="160">
        <v>0</v>
      </c>
      <c r="Q278" s="160">
        <f>ROUND(E278*P278,2)</f>
        <v>0</v>
      </c>
      <c r="R278" s="161"/>
      <c r="S278" s="161" t="s">
        <v>134</v>
      </c>
      <c r="T278" s="161" t="s">
        <v>134</v>
      </c>
      <c r="U278" s="161">
        <v>0.38500000000000001</v>
      </c>
      <c r="V278" s="161">
        <f>ROUND(E278*U278,2)</f>
        <v>2.4300000000000002</v>
      </c>
      <c r="W278" s="161"/>
      <c r="X278" s="161" t="s">
        <v>135</v>
      </c>
      <c r="Y278" s="150"/>
      <c r="Z278" s="150"/>
      <c r="AA278" s="150"/>
      <c r="AB278" s="150"/>
      <c r="AC278" s="150"/>
      <c r="AD278" s="150"/>
      <c r="AE278" s="150"/>
      <c r="AF278" s="150"/>
      <c r="AG278" s="150" t="s">
        <v>136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1" t="s">
        <v>370</v>
      </c>
      <c r="D279" s="163"/>
      <c r="E279" s="164">
        <v>5.6909999999999998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138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91" t="s">
        <v>371</v>
      </c>
      <c r="D280" s="163"/>
      <c r="E280" s="164">
        <v>0.63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138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>
        <v>64</v>
      </c>
      <c r="B281" s="158" t="s">
        <v>372</v>
      </c>
      <c r="C281" s="195" t="s">
        <v>373</v>
      </c>
      <c r="D281" s="159" t="s">
        <v>0</v>
      </c>
      <c r="E281" s="188"/>
      <c r="F281" s="162"/>
      <c r="G281" s="161">
        <f>ROUND(E281*F281,2)</f>
        <v>0</v>
      </c>
      <c r="H281" s="162"/>
      <c r="I281" s="161">
        <f>ROUND(E281*H281,2)</f>
        <v>0</v>
      </c>
      <c r="J281" s="162"/>
      <c r="K281" s="161">
        <f>ROUND(E281*J281,2)</f>
        <v>0</v>
      </c>
      <c r="L281" s="161">
        <v>21</v>
      </c>
      <c r="M281" s="161">
        <f>G281*(1+L281/100)</f>
        <v>0</v>
      </c>
      <c r="N281" s="160">
        <v>0</v>
      </c>
      <c r="O281" s="160">
        <f>ROUND(E281*N281,2)</f>
        <v>0</v>
      </c>
      <c r="P281" s="160">
        <v>0</v>
      </c>
      <c r="Q281" s="160">
        <f>ROUND(E281*P281,2)</f>
        <v>0</v>
      </c>
      <c r="R281" s="161"/>
      <c r="S281" s="161" t="s">
        <v>134</v>
      </c>
      <c r="T281" s="161" t="s">
        <v>134</v>
      </c>
      <c r="U281" s="161">
        <v>0</v>
      </c>
      <c r="V281" s="161">
        <f>ROUND(E281*U281,2)</f>
        <v>0</v>
      </c>
      <c r="W281" s="161"/>
      <c r="X281" s="161" t="s">
        <v>359</v>
      </c>
      <c r="Y281" s="150"/>
      <c r="Z281" s="150"/>
      <c r="AA281" s="150"/>
      <c r="AB281" s="150"/>
      <c r="AC281" s="150"/>
      <c r="AD281" s="150"/>
      <c r="AE281" s="150"/>
      <c r="AF281" s="150"/>
      <c r="AG281" s="150" t="s">
        <v>360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x14ac:dyDescent="0.2">
      <c r="A282" s="169" t="s">
        <v>129</v>
      </c>
      <c r="B282" s="170" t="s">
        <v>93</v>
      </c>
      <c r="C282" s="189" t="s">
        <v>94</v>
      </c>
      <c r="D282" s="171"/>
      <c r="E282" s="172"/>
      <c r="F282" s="173"/>
      <c r="G282" s="174">
        <f>SUMIF(AG283:AG289,"&lt;&gt;NOR",G283:G289)</f>
        <v>0</v>
      </c>
      <c r="H282" s="168"/>
      <c r="I282" s="168">
        <f>SUM(I283:I289)</f>
        <v>0</v>
      </c>
      <c r="J282" s="168"/>
      <c r="K282" s="168">
        <f>SUM(K283:K289)</f>
        <v>0</v>
      </c>
      <c r="L282" s="168"/>
      <c r="M282" s="168">
        <f>SUM(M283:M289)</f>
        <v>0</v>
      </c>
      <c r="N282" s="167"/>
      <c r="O282" s="167">
        <f>SUM(O283:O289)</f>
        <v>0.01</v>
      </c>
      <c r="P282" s="167"/>
      <c r="Q282" s="167">
        <f>SUM(Q283:Q289)</f>
        <v>0</v>
      </c>
      <c r="R282" s="168"/>
      <c r="S282" s="168"/>
      <c r="T282" s="168"/>
      <c r="U282" s="168"/>
      <c r="V282" s="168">
        <f>SUM(V283:V289)</f>
        <v>0.96</v>
      </c>
      <c r="W282" s="168"/>
      <c r="X282" s="168"/>
      <c r="AG282" t="s">
        <v>130</v>
      </c>
    </row>
    <row r="283" spans="1:60" ht="22.5" outlineLevel="1" x14ac:dyDescent="0.2">
      <c r="A283" s="176">
        <v>65</v>
      </c>
      <c r="B283" s="177" t="s">
        <v>374</v>
      </c>
      <c r="C283" s="190" t="s">
        <v>375</v>
      </c>
      <c r="D283" s="178" t="s">
        <v>234</v>
      </c>
      <c r="E283" s="179">
        <v>1.8</v>
      </c>
      <c r="F283" s="180"/>
      <c r="G283" s="181">
        <f>ROUND(E283*F283,2)</f>
        <v>0</v>
      </c>
      <c r="H283" s="162"/>
      <c r="I283" s="161">
        <f>ROUND(E283*H283,2)</f>
        <v>0</v>
      </c>
      <c r="J283" s="162"/>
      <c r="K283" s="161">
        <f>ROUND(E283*J283,2)</f>
        <v>0</v>
      </c>
      <c r="L283" s="161">
        <v>21</v>
      </c>
      <c r="M283" s="161">
        <f>G283*(1+L283/100)</f>
        <v>0</v>
      </c>
      <c r="N283" s="160">
        <v>2.8700000000000002E-3</v>
      </c>
      <c r="O283" s="160">
        <f>ROUND(E283*N283,2)</f>
        <v>0.01</v>
      </c>
      <c r="P283" s="160">
        <v>0</v>
      </c>
      <c r="Q283" s="160">
        <f>ROUND(E283*P283,2)</f>
        <v>0</v>
      </c>
      <c r="R283" s="161"/>
      <c r="S283" s="161" t="s">
        <v>134</v>
      </c>
      <c r="T283" s="161" t="s">
        <v>134</v>
      </c>
      <c r="U283" s="161">
        <v>0.32485000000000003</v>
      </c>
      <c r="V283" s="161">
        <f>ROUND(E283*U283,2)</f>
        <v>0.57999999999999996</v>
      </c>
      <c r="W283" s="161"/>
      <c r="X283" s="161" t="s">
        <v>135</v>
      </c>
      <c r="Y283" s="150"/>
      <c r="Z283" s="150"/>
      <c r="AA283" s="150"/>
      <c r="AB283" s="150"/>
      <c r="AC283" s="150"/>
      <c r="AD283" s="150"/>
      <c r="AE283" s="150"/>
      <c r="AF283" s="150"/>
      <c r="AG283" s="150" t="s">
        <v>136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1" t="s">
        <v>153</v>
      </c>
      <c r="D284" s="163"/>
      <c r="E284" s="164"/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138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1" t="s">
        <v>376</v>
      </c>
      <c r="D285" s="163"/>
      <c r="E285" s="164">
        <v>1.8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138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76">
        <v>66</v>
      </c>
      <c r="B286" s="177" t="s">
        <v>377</v>
      </c>
      <c r="C286" s="190" t="s">
        <v>378</v>
      </c>
      <c r="D286" s="178" t="s">
        <v>234</v>
      </c>
      <c r="E286" s="179">
        <v>1.8</v>
      </c>
      <c r="F286" s="180"/>
      <c r="G286" s="181">
        <f>ROUND(E286*F286,2)</f>
        <v>0</v>
      </c>
      <c r="H286" s="162"/>
      <c r="I286" s="161">
        <f>ROUND(E286*H286,2)</f>
        <v>0</v>
      </c>
      <c r="J286" s="162"/>
      <c r="K286" s="161">
        <f>ROUND(E286*J286,2)</f>
        <v>0</v>
      </c>
      <c r="L286" s="161">
        <v>21</v>
      </c>
      <c r="M286" s="161">
        <f>G286*(1+L286/100)</f>
        <v>0</v>
      </c>
      <c r="N286" s="160">
        <v>1.16E-3</v>
      </c>
      <c r="O286" s="160">
        <f>ROUND(E286*N286,2)</f>
        <v>0</v>
      </c>
      <c r="P286" s="160">
        <v>0</v>
      </c>
      <c r="Q286" s="160">
        <f>ROUND(E286*P286,2)</f>
        <v>0</v>
      </c>
      <c r="R286" s="161"/>
      <c r="S286" s="161" t="s">
        <v>134</v>
      </c>
      <c r="T286" s="161" t="s">
        <v>134</v>
      </c>
      <c r="U286" s="161">
        <v>0.21</v>
      </c>
      <c r="V286" s="161">
        <f>ROUND(E286*U286,2)</f>
        <v>0.38</v>
      </c>
      <c r="W286" s="161"/>
      <c r="X286" s="161" t="s">
        <v>135</v>
      </c>
      <c r="Y286" s="150"/>
      <c r="Z286" s="150"/>
      <c r="AA286" s="150"/>
      <c r="AB286" s="150"/>
      <c r="AC286" s="150"/>
      <c r="AD286" s="150"/>
      <c r="AE286" s="150"/>
      <c r="AF286" s="150"/>
      <c r="AG286" s="150" t="s">
        <v>136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91" t="s">
        <v>153</v>
      </c>
      <c r="D287" s="163"/>
      <c r="E287" s="164"/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138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91" t="s">
        <v>376</v>
      </c>
      <c r="D288" s="163"/>
      <c r="E288" s="164">
        <v>1.8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138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>
        <v>67</v>
      </c>
      <c r="B289" s="158" t="s">
        <v>379</v>
      </c>
      <c r="C289" s="195" t="s">
        <v>380</v>
      </c>
      <c r="D289" s="159" t="s">
        <v>0</v>
      </c>
      <c r="E289" s="188"/>
      <c r="F289" s="162"/>
      <c r="G289" s="161">
        <f>ROUND(E289*F289,2)</f>
        <v>0</v>
      </c>
      <c r="H289" s="162"/>
      <c r="I289" s="161">
        <f>ROUND(E289*H289,2)</f>
        <v>0</v>
      </c>
      <c r="J289" s="162"/>
      <c r="K289" s="161">
        <f>ROUND(E289*J289,2)</f>
        <v>0</v>
      </c>
      <c r="L289" s="161">
        <v>21</v>
      </c>
      <c r="M289" s="161">
        <f>G289*(1+L289/100)</f>
        <v>0</v>
      </c>
      <c r="N289" s="160">
        <v>0</v>
      </c>
      <c r="O289" s="160">
        <f>ROUND(E289*N289,2)</f>
        <v>0</v>
      </c>
      <c r="P289" s="160">
        <v>0</v>
      </c>
      <c r="Q289" s="160">
        <f>ROUND(E289*P289,2)</f>
        <v>0</v>
      </c>
      <c r="R289" s="161"/>
      <c r="S289" s="161" t="s">
        <v>134</v>
      </c>
      <c r="T289" s="161" t="s">
        <v>134</v>
      </c>
      <c r="U289" s="161">
        <v>0</v>
      </c>
      <c r="V289" s="161">
        <f>ROUND(E289*U289,2)</f>
        <v>0</v>
      </c>
      <c r="W289" s="161"/>
      <c r="X289" s="161" t="s">
        <v>359</v>
      </c>
      <c r="Y289" s="150"/>
      <c r="Z289" s="150"/>
      <c r="AA289" s="150"/>
      <c r="AB289" s="150"/>
      <c r="AC289" s="150"/>
      <c r="AD289" s="150"/>
      <c r="AE289" s="150"/>
      <c r="AF289" s="150"/>
      <c r="AG289" s="150" t="s">
        <v>360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x14ac:dyDescent="0.2">
      <c r="A290" s="169" t="s">
        <v>129</v>
      </c>
      <c r="B290" s="170" t="s">
        <v>95</v>
      </c>
      <c r="C290" s="189" t="s">
        <v>96</v>
      </c>
      <c r="D290" s="171"/>
      <c r="E290" s="172"/>
      <c r="F290" s="173"/>
      <c r="G290" s="174">
        <f>SUMIF(AG291:AG312,"&lt;&gt;NOR",G291:G312)</f>
        <v>0</v>
      </c>
      <c r="H290" s="168"/>
      <c r="I290" s="168">
        <f>SUM(I291:I312)</f>
        <v>0</v>
      </c>
      <c r="J290" s="168"/>
      <c r="K290" s="168">
        <f>SUM(K291:K312)</f>
        <v>0</v>
      </c>
      <c r="L290" s="168"/>
      <c r="M290" s="168">
        <f>SUM(M291:M312)</f>
        <v>0</v>
      </c>
      <c r="N290" s="167"/>
      <c r="O290" s="167">
        <f>SUM(O291:O312)</f>
        <v>0</v>
      </c>
      <c r="P290" s="167"/>
      <c r="Q290" s="167">
        <f>SUM(Q291:Q312)</f>
        <v>0.4</v>
      </c>
      <c r="R290" s="168"/>
      <c r="S290" s="168"/>
      <c r="T290" s="168"/>
      <c r="U290" s="168"/>
      <c r="V290" s="168">
        <f>SUM(V291:V312)</f>
        <v>15.799999999999997</v>
      </c>
      <c r="W290" s="168"/>
      <c r="X290" s="168"/>
      <c r="AG290" t="s">
        <v>130</v>
      </c>
    </row>
    <row r="291" spans="1:60" outlineLevel="1" x14ac:dyDescent="0.2">
      <c r="A291" s="176">
        <v>68</v>
      </c>
      <c r="B291" s="177" t="s">
        <v>381</v>
      </c>
      <c r="C291" s="190" t="s">
        <v>382</v>
      </c>
      <c r="D291" s="178" t="s">
        <v>234</v>
      </c>
      <c r="E291" s="179">
        <v>31.9</v>
      </c>
      <c r="F291" s="180"/>
      <c r="G291" s="181">
        <f>ROUND(E291*F291,2)</f>
        <v>0</v>
      </c>
      <c r="H291" s="162"/>
      <c r="I291" s="161">
        <f>ROUND(E291*H291,2)</f>
        <v>0</v>
      </c>
      <c r="J291" s="162"/>
      <c r="K291" s="161">
        <f>ROUND(E291*J291,2)</f>
        <v>0</v>
      </c>
      <c r="L291" s="161">
        <v>21</v>
      </c>
      <c r="M291" s="161">
        <f>G291*(1+L291/100)</f>
        <v>0</v>
      </c>
      <c r="N291" s="160">
        <v>0</v>
      </c>
      <c r="O291" s="160">
        <f>ROUND(E291*N291,2)</f>
        <v>0</v>
      </c>
      <c r="P291" s="160">
        <v>0</v>
      </c>
      <c r="Q291" s="160">
        <f>ROUND(E291*P291,2)</f>
        <v>0</v>
      </c>
      <c r="R291" s="161"/>
      <c r="S291" s="161" t="s">
        <v>134</v>
      </c>
      <c r="T291" s="161" t="s">
        <v>134</v>
      </c>
      <c r="U291" s="161">
        <v>0.28999999999999998</v>
      </c>
      <c r="V291" s="161">
        <f>ROUND(E291*U291,2)</f>
        <v>9.25</v>
      </c>
      <c r="W291" s="161"/>
      <c r="X291" s="161" t="s">
        <v>135</v>
      </c>
      <c r="Y291" s="150"/>
      <c r="Z291" s="150"/>
      <c r="AA291" s="150"/>
      <c r="AB291" s="150"/>
      <c r="AC291" s="150"/>
      <c r="AD291" s="150"/>
      <c r="AE291" s="150"/>
      <c r="AF291" s="150"/>
      <c r="AG291" s="150" t="s">
        <v>136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91" t="s">
        <v>235</v>
      </c>
      <c r="D292" s="163"/>
      <c r="E292" s="164"/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138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1" t="s">
        <v>236</v>
      </c>
      <c r="D293" s="163"/>
      <c r="E293" s="164">
        <v>31.9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138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76">
        <v>69</v>
      </c>
      <c r="B294" s="177" t="s">
        <v>383</v>
      </c>
      <c r="C294" s="190" t="s">
        <v>384</v>
      </c>
      <c r="D294" s="178" t="s">
        <v>144</v>
      </c>
      <c r="E294" s="179">
        <v>1</v>
      </c>
      <c r="F294" s="180"/>
      <c r="G294" s="181">
        <f>ROUND(E294*F294,2)</f>
        <v>0</v>
      </c>
      <c r="H294" s="162"/>
      <c r="I294" s="161">
        <f>ROUND(E294*H294,2)</f>
        <v>0</v>
      </c>
      <c r="J294" s="162"/>
      <c r="K294" s="161">
        <f>ROUND(E294*J294,2)</f>
        <v>0</v>
      </c>
      <c r="L294" s="161">
        <v>21</v>
      </c>
      <c r="M294" s="161">
        <f>G294*(1+L294/100)</f>
        <v>0</v>
      </c>
      <c r="N294" s="160">
        <v>0</v>
      </c>
      <c r="O294" s="160">
        <f>ROUND(E294*N294,2)</f>
        <v>0</v>
      </c>
      <c r="P294" s="160">
        <v>0</v>
      </c>
      <c r="Q294" s="160">
        <f>ROUND(E294*P294,2)</f>
        <v>0</v>
      </c>
      <c r="R294" s="161"/>
      <c r="S294" s="161" t="s">
        <v>134</v>
      </c>
      <c r="T294" s="161" t="s">
        <v>134</v>
      </c>
      <c r="U294" s="161">
        <v>1.88</v>
      </c>
      <c r="V294" s="161">
        <f>ROUND(E294*U294,2)</f>
        <v>1.88</v>
      </c>
      <c r="W294" s="161"/>
      <c r="X294" s="161" t="s">
        <v>135</v>
      </c>
      <c r="Y294" s="150"/>
      <c r="Z294" s="150"/>
      <c r="AA294" s="150"/>
      <c r="AB294" s="150"/>
      <c r="AC294" s="150"/>
      <c r="AD294" s="150"/>
      <c r="AE294" s="150"/>
      <c r="AF294" s="150"/>
      <c r="AG294" s="150" t="s">
        <v>136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91" t="s">
        <v>385</v>
      </c>
      <c r="D295" s="163"/>
      <c r="E295" s="164">
        <v>1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138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76">
        <v>70</v>
      </c>
      <c r="B296" s="177" t="s">
        <v>386</v>
      </c>
      <c r="C296" s="190" t="s">
        <v>387</v>
      </c>
      <c r="D296" s="178" t="s">
        <v>144</v>
      </c>
      <c r="E296" s="179">
        <v>1</v>
      </c>
      <c r="F296" s="180"/>
      <c r="G296" s="181">
        <f>ROUND(E296*F296,2)</f>
        <v>0</v>
      </c>
      <c r="H296" s="162"/>
      <c r="I296" s="161">
        <f>ROUND(E296*H296,2)</f>
        <v>0</v>
      </c>
      <c r="J296" s="162"/>
      <c r="K296" s="161">
        <f>ROUND(E296*J296,2)</f>
        <v>0</v>
      </c>
      <c r="L296" s="161">
        <v>21</v>
      </c>
      <c r="M296" s="161">
        <f>G296*(1+L296/100)</f>
        <v>0</v>
      </c>
      <c r="N296" s="160">
        <v>0</v>
      </c>
      <c r="O296" s="160">
        <f>ROUND(E296*N296,2)</f>
        <v>0</v>
      </c>
      <c r="P296" s="160">
        <v>0</v>
      </c>
      <c r="Q296" s="160">
        <f>ROUND(E296*P296,2)</f>
        <v>0</v>
      </c>
      <c r="R296" s="161"/>
      <c r="S296" s="161" t="s">
        <v>134</v>
      </c>
      <c r="T296" s="161" t="s">
        <v>134</v>
      </c>
      <c r="U296" s="161">
        <v>3.36</v>
      </c>
      <c r="V296" s="161">
        <f>ROUND(E296*U296,2)</f>
        <v>3.36</v>
      </c>
      <c r="W296" s="161"/>
      <c r="X296" s="161" t="s">
        <v>135</v>
      </c>
      <c r="Y296" s="150"/>
      <c r="Z296" s="150"/>
      <c r="AA296" s="150"/>
      <c r="AB296" s="150"/>
      <c r="AC296" s="150"/>
      <c r="AD296" s="150"/>
      <c r="AE296" s="150"/>
      <c r="AF296" s="150"/>
      <c r="AG296" s="150" t="s">
        <v>136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191" t="s">
        <v>388</v>
      </c>
      <c r="D297" s="163"/>
      <c r="E297" s="164">
        <v>1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138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76">
        <v>71</v>
      </c>
      <c r="B298" s="177" t="s">
        <v>389</v>
      </c>
      <c r="C298" s="190" t="s">
        <v>390</v>
      </c>
      <c r="D298" s="178" t="s">
        <v>144</v>
      </c>
      <c r="E298" s="179">
        <v>1</v>
      </c>
      <c r="F298" s="180"/>
      <c r="G298" s="181">
        <f>ROUND(E298*F298,2)</f>
        <v>0</v>
      </c>
      <c r="H298" s="162"/>
      <c r="I298" s="161">
        <f>ROUND(E298*H298,2)</f>
        <v>0</v>
      </c>
      <c r="J298" s="162"/>
      <c r="K298" s="161">
        <f>ROUND(E298*J298,2)</f>
        <v>0</v>
      </c>
      <c r="L298" s="161">
        <v>21</v>
      </c>
      <c r="M298" s="161">
        <f>G298*(1+L298/100)</f>
        <v>0</v>
      </c>
      <c r="N298" s="160">
        <v>0</v>
      </c>
      <c r="O298" s="160">
        <f>ROUND(E298*N298,2)</f>
        <v>0</v>
      </c>
      <c r="P298" s="160">
        <v>0.192</v>
      </c>
      <c r="Q298" s="160">
        <f>ROUND(E298*P298,2)</f>
        <v>0.19</v>
      </c>
      <c r="R298" s="161"/>
      <c r="S298" s="161" t="s">
        <v>134</v>
      </c>
      <c r="T298" s="161" t="s">
        <v>134</v>
      </c>
      <c r="U298" s="161">
        <v>0.60199999999999998</v>
      </c>
      <c r="V298" s="161">
        <f>ROUND(E298*U298,2)</f>
        <v>0.6</v>
      </c>
      <c r="W298" s="161"/>
      <c r="X298" s="161" t="s">
        <v>135</v>
      </c>
      <c r="Y298" s="150"/>
      <c r="Z298" s="150"/>
      <c r="AA298" s="150"/>
      <c r="AB298" s="150"/>
      <c r="AC298" s="150"/>
      <c r="AD298" s="150"/>
      <c r="AE298" s="150"/>
      <c r="AF298" s="150"/>
      <c r="AG298" s="150" t="s">
        <v>136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1" t="s">
        <v>391</v>
      </c>
      <c r="D299" s="163"/>
      <c r="E299" s="164">
        <v>1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138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76">
        <v>72</v>
      </c>
      <c r="B300" s="177" t="s">
        <v>392</v>
      </c>
      <c r="C300" s="190" t="s">
        <v>393</v>
      </c>
      <c r="D300" s="178" t="s">
        <v>144</v>
      </c>
      <c r="E300" s="179">
        <v>1</v>
      </c>
      <c r="F300" s="180"/>
      <c r="G300" s="181">
        <f>ROUND(E300*F300,2)</f>
        <v>0</v>
      </c>
      <c r="H300" s="162"/>
      <c r="I300" s="161">
        <f>ROUND(E300*H300,2)</f>
        <v>0</v>
      </c>
      <c r="J300" s="162"/>
      <c r="K300" s="161">
        <f>ROUND(E300*J300,2)</f>
        <v>0</v>
      </c>
      <c r="L300" s="161">
        <v>21</v>
      </c>
      <c r="M300" s="161">
        <f>G300*(1+L300/100)</f>
        <v>0</v>
      </c>
      <c r="N300" s="160">
        <v>0</v>
      </c>
      <c r="O300" s="160">
        <f>ROUND(E300*N300,2)</f>
        <v>0</v>
      </c>
      <c r="P300" s="160">
        <v>0.21</v>
      </c>
      <c r="Q300" s="160">
        <f>ROUND(E300*P300,2)</f>
        <v>0.21</v>
      </c>
      <c r="R300" s="161"/>
      <c r="S300" s="161" t="s">
        <v>134</v>
      </c>
      <c r="T300" s="161" t="s">
        <v>134</v>
      </c>
      <c r="U300" s="161">
        <v>0.71399999999999997</v>
      </c>
      <c r="V300" s="161">
        <f>ROUND(E300*U300,2)</f>
        <v>0.71</v>
      </c>
      <c r="W300" s="161"/>
      <c r="X300" s="161" t="s">
        <v>135</v>
      </c>
      <c r="Y300" s="150"/>
      <c r="Z300" s="150"/>
      <c r="AA300" s="150"/>
      <c r="AB300" s="150"/>
      <c r="AC300" s="150"/>
      <c r="AD300" s="150"/>
      <c r="AE300" s="150"/>
      <c r="AF300" s="150"/>
      <c r="AG300" s="150" t="s">
        <v>136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91" t="s">
        <v>391</v>
      </c>
      <c r="D301" s="163"/>
      <c r="E301" s="164">
        <v>1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138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ht="22.5" outlineLevel="1" x14ac:dyDescent="0.2">
      <c r="A302" s="176">
        <v>73</v>
      </c>
      <c r="B302" s="177" t="s">
        <v>394</v>
      </c>
      <c r="C302" s="190" t="s">
        <v>395</v>
      </c>
      <c r="D302" s="178" t="s">
        <v>234</v>
      </c>
      <c r="E302" s="179">
        <v>25.5</v>
      </c>
      <c r="F302" s="180"/>
      <c r="G302" s="181">
        <f>ROUND(E302*F302,2)</f>
        <v>0</v>
      </c>
      <c r="H302" s="162"/>
      <c r="I302" s="161">
        <f>ROUND(E302*H302,2)</f>
        <v>0</v>
      </c>
      <c r="J302" s="162"/>
      <c r="K302" s="161">
        <f>ROUND(E302*J302,2)</f>
        <v>0</v>
      </c>
      <c r="L302" s="161">
        <v>21</v>
      </c>
      <c r="M302" s="161">
        <f>G302*(1+L302/100)</f>
        <v>0</v>
      </c>
      <c r="N302" s="160">
        <v>0</v>
      </c>
      <c r="O302" s="160">
        <f>ROUND(E302*N302,2)</f>
        <v>0</v>
      </c>
      <c r="P302" s="160">
        <v>0</v>
      </c>
      <c r="Q302" s="160">
        <f>ROUND(E302*P302,2)</f>
        <v>0</v>
      </c>
      <c r="R302" s="161"/>
      <c r="S302" s="161" t="s">
        <v>240</v>
      </c>
      <c r="T302" s="161" t="s">
        <v>241</v>
      </c>
      <c r="U302" s="161">
        <v>0</v>
      </c>
      <c r="V302" s="161">
        <f>ROUND(E302*U302,2)</f>
        <v>0</v>
      </c>
      <c r="W302" s="161"/>
      <c r="X302" s="161" t="s">
        <v>135</v>
      </c>
      <c r="Y302" s="150"/>
      <c r="Z302" s="150"/>
      <c r="AA302" s="150"/>
      <c r="AB302" s="150"/>
      <c r="AC302" s="150"/>
      <c r="AD302" s="150"/>
      <c r="AE302" s="150"/>
      <c r="AF302" s="150"/>
      <c r="AG302" s="150" t="s">
        <v>136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91" t="s">
        <v>396</v>
      </c>
      <c r="D303" s="163"/>
      <c r="E303" s="164">
        <v>25.5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138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22.5" outlineLevel="1" x14ac:dyDescent="0.2">
      <c r="A304" s="176">
        <v>74</v>
      </c>
      <c r="B304" s="177" t="s">
        <v>397</v>
      </c>
      <c r="C304" s="190" t="s">
        <v>398</v>
      </c>
      <c r="D304" s="178" t="s">
        <v>234</v>
      </c>
      <c r="E304" s="179">
        <v>6.4</v>
      </c>
      <c r="F304" s="180"/>
      <c r="G304" s="181">
        <f>ROUND(E304*F304,2)</f>
        <v>0</v>
      </c>
      <c r="H304" s="162"/>
      <c r="I304" s="161">
        <f>ROUND(E304*H304,2)</f>
        <v>0</v>
      </c>
      <c r="J304" s="162"/>
      <c r="K304" s="161">
        <f>ROUND(E304*J304,2)</f>
        <v>0</v>
      </c>
      <c r="L304" s="161">
        <v>21</v>
      </c>
      <c r="M304" s="161">
        <f>G304*(1+L304/100)</f>
        <v>0</v>
      </c>
      <c r="N304" s="160">
        <v>0</v>
      </c>
      <c r="O304" s="160">
        <f>ROUND(E304*N304,2)</f>
        <v>0</v>
      </c>
      <c r="P304" s="160">
        <v>0</v>
      </c>
      <c r="Q304" s="160">
        <f>ROUND(E304*P304,2)</f>
        <v>0</v>
      </c>
      <c r="R304" s="161"/>
      <c r="S304" s="161" t="s">
        <v>240</v>
      </c>
      <c r="T304" s="161" t="s">
        <v>241</v>
      </c>
      <c r="U304" s="161">
        <v>0</v>
      </c>
      <c r="V304" s="161">
        <f>ROUND(E304*U304,2)</f>
        <v>0</v>
      </c>
      <c r="W304" s="161"/>
      <c r="X304" s="161" t="s">
        <v>135</v>
      </c>
      <c r="Y304" s="150"/>
      <c r="Z304" s="150"/>
      <c r="AA304" s="150"/>
      <c r="AB304" s="150"/>
      <c r="AC304" s="150"/>
      <c r="AD304" s="150"/>
      <c r="AE304" s="150"/>
      <c r="AF304" s="150"/>
      <c r="AG304" s="150" t="s">
        <v>136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1" t="s">
        <v>399</v>
      </c>
      <c r="D305" s="163"/>
      <c r="E305" s="164">
        <v>6.4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138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ht="22.5" outlineLevel="1" x14ac:dyDescent="0.2">
      <c r="A306" s="176">
        <v>75</v>
      </c>
      <c r="B306" s="177" t="s">
        <v>400</v>
      </c>
      <c r="C306" s="190" t="s">
        <v>401</v>
      </c>
      <c r="D306" s="178" t="s">
        <v>234</v>
      </c>
      <c r="E306" s="179">
        <v>19.3</v>
      </c>
      <c r="F306" s="180"/>
      <c r="G306" s="181">
        <f>ROUND(E306*F306,2)</f>
        <v>0</v>
      </c>
      <c r="H306" s="162"/>
      <c r="I306" s="161">
        <f>ROUND(E306*H306,2)</f>
        <v>0</v>
      </c>
      <c r="J306" s="162"/>
      <c r="K306" s="161">
        <f>ROUND(E306*J306,2)</f>
        <v>0</v>
      </c>
      <c r="L306" s="161">
        <v>21</v>
      </c>
      <c r="M306" s="161">
        <f>G306*(1+L306/100)</f>
        <v>0</v>
      </c>
      <c r="N306" s="160">
        <v>0</v>
      </c>
      <c r="O306" s="160">
        <f>ROUND(E306*N306,2)</f>
        <v>0</v>
      </c>
      <c r="P306" s="160">
        <v>0</v>
      </c>
      <c r="Q306" s="160">
        <f>ROUND(E306*P306,2)</f>
        <v>0</v>
      </c>
      <c r="R306" s="161"/>
      <c r="S306" s="161" t="s">
        <v>240</v>
      </c>
      <c r="T306" s="161" t="s">
        <v>241</v>
      </c>
      <c r="U306" s="161">
        <v>0</v>
      </c>
      <c r="V306" s="161">
        <f>ROUND(E306*U306,2)</f>
        <v>0</v>
      </c>
      <c r="W306" s="161"/>
      <c r="X306" s="161" t="s">
        <v>135</v>
      </c>
      <c r="Y306" s="150"/>
      <c r="Z306" s="150"/>
      <c r="AA306" s="150"/>
      <c r="AB306" s="150"/>
      <c r="AC306" s="150"/>
      <c r="AD306" s="150"/>
      <c r="AE306" s="150"/>
      <c r="AF306" s="150"/>
      <c r="AG306" s="150" t="s">
        <v>136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1" t="s">
        <v>402</v>
      </c>
      <c r="D307" s="163"/>
      <c r="E307" s="164">
        <v>19.3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138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33.75" outlineLevel="1" x14ac:dyDescent="0.2">
      <c r="A308" s="176">
        <v>76</v>
      </c>
      <c r="B308" s="177" t="s">
        <v>403</v>
      </c>
      <c r="C308" s="190" t="s">
        <v>404</v>
      </c>
      <c r="D308" s="178" t="s">
        <v>144</v>
      </c>
      <c r="E308" s="179">
        <v>1</v>
      </c>
      <c r="F308" s="180"/>
      <c r="G308" s="181">
        <f>ROUND(E308*F308,2)</f>
        <v>0</v>
      </c>
      <c r="H308" s="162"/>
      <c r="I308" s="161">
        <f>ROUND(E308*H308,2)</f>
        <v>0</v>
      </c>
      <c r="J308" s="162"/>
      <c r="K308" s="161">
        <f>ROUND(E308*J308,2)</f>
        <v>0</v>
      </c>
      <c r="L308" s="161">
        <v>21</v>
      </c>
      <c r="M308" s="161">
        <f>G308*(1+L308/100)</f>
        <v>0</v>
      </c>
      <c r="N308" s="160">
        <v>0</v>
      </c>
      <c r="O308" s="160">
        <f>ROUND(E308*N308,2)</f>
        <v>0</v>
      </c>
      <c r="P308" s="160">
        <v>0</v>
      </c>
      <c r="Q308" s="160">
        <f>ROUND(E308*P308,2)</f>
        <v>0</v>
      </c>
      <c r="R308" s="161"/>
      <c r="S308" s="161" t="s">
        <v>240</v>
      </c>
      <c r="T308" s="161" t="s">
        <v>241</v>
      </c>
      <c r="U308" s="161">
        <v>0</v>
      </c>
      <c r="V308" s="161">
        <f>ROUND(E308*U308,2)</f>
        <v>0</v>
      </c>
      <c r="W308" s="161"/>
      <c r="X308" s="161" t="s">
        <v>135</v>
      </c>
      <c r="Y308" s="150"/>
      <c r="Z308" s="150"/>
      <c r="AA308" s="150"/>
      <c r="AB308" s="150"/>
      <c r="AC308" s="150"/>
      <c r="AD308" s="150"/>
      <c r="AE308" s="150"/>
      <c r="AF308" s="150"/>
      <c r="AG308" s="150" t="s">
        <v>136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1" t="s">
        <v>385</v>
      </c>
      <c r="D309" s="163"/>
      <c r="E309" s="164">
        <v>1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138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33.75" outlineLevel="1" x14ac:dyDescent="0.2">
      <c r="A310" s="176">
        <v>77</v>
      </c>
      <c r="B310" s="177" t="s">
        <v>405</v>
      </c>
      <c r="C310" s="190" t="s">
        <v>406</v>
      </c>
      <c r="D310" s="178" t="s">
        <v>144</v>
      </c>
      <c r="E310" s="179">
        <v>1</v>
      </c>
      <c r="F310" s="180"/>
      <c r="G310" s="181">
        <f>ROUND(E310*F310,2)</f>
        <v>0</v>
      </c>
      <c r="H310" s="162"/>
      <c r="I310" s="161">
        <f>ROUND(E310*H310,2)</f>
        <v>0</v>
      </c>
      <c r="J310" s="162"/>
      <c r="K310" s="161">
        <f>ROUND(E310*J310,2)</f>
        <v>0</v>
      </c>
      <c r="L310" s="161">
        <v>21</v>
      </c>
      <c r="M310" s="161">
        <f>G310*(1+L310/100)</f>
        <v>0</v>
      </c>
      <c r="N310" s="160">
        <v>0</v>
      </c>
      <c r="O310" s="160">
        <f>ROUND(E310*N310,2)</f>
        <v>0</v>
      </c>
      <c r="P310" s="160">
        <v>0</v>
      </c>
      <c r="Q310" s="160">
        <f>ROUND(E310*P310,2)</f>
        <v>0</v>
      </c>
      <c r="R310" s="161"/>
      <c r="S310" s="161" t="s">
        <v>240</v>
      </c>
      <c r="T310" s="161" t="s">
        <v>241</v>
      </c>
      <c r="U310" s="161">
        <v>0</v>
      </c>
      <c r="V310" s="161">
        <f>ROUND(E310*U310,2)</f>
        <v>0</v>
      </c>
      <c r="W310" s="161"/>
      <c r="X310" s="161" t="s">
        <v>135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136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1" t="s">
        <v>388</v>
      </c>
      <c r="D311" s="163"/>
      <c r="E311" s="164">
        <v>1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138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>
        <v>78</v>
      </c>
      <c r="B312" s="158" t="s">
        <v>407</v>
      </c>
      <c r="C312" s="195" t="s">
        <v>408</v>
      </c>
      <c r="D312" s="159" t="s">
        <v>0</v>
      </c>
      <c r="E312" s="188"/>
      <c r="F312" s="162"/>
      <c r="G312" s="161">
        <f>ROUND(E312*F312,2)</f>
        <v>0</v>
      </c>
      <c r="H312" s="162"/>
      <c r="I312" s="161">
        <f>ROUND(E312*H312,2)</f>
        <v>0</v>
      </c>
      <c r="J312" s="162"/>
      <c r="K312" s="161">
        <f>ROUND(E312*J312,2)</f>
        <v>0</v>
      </c>
      <c r="L312" s="161">
        <v>21</v>
      </c>
      <c r="M312" s="161">
        <f>G312*(1+L312/100)</f>
        <v>0</v>
      </c>
      <c r="N312" s="160">
        <v>0</v>
      </c>
      <c r="O312" s="160">
        <f>ROUND(E312*N312,2)</f>
        <v>0</v>
      </c>
      <c r="P312" s="160">
        <v>0</v>
      </c>
      <c r="Q312" s="160">
        <f>ROUND(E312*P312,2)</f>
        <v>0</v>
      </c>
      <c r="R312" s="161"/>
      <c r="S312" s="161" t="s">
        <v>134</v>
      </c>
      <c r="T312" s="161" t="s">
        <v>134</v>
      </c>
      <c r="U312" s="161">
        <v>0</v>
      </c>
      <c r="V312" s="161">
        <f>ROUND(E312*U312,2)</f>
        <v>0</v>
      </c>
      <c r="W312" s="161"/>
      <c r="X312" s="161" t="s">
        <v>359</v>
      </c>
      <c r="Y312" s="150"/>
      <c r="Z312" s="150"/>
      <c r="AA312" s="150"/>
      <c r="AB312" s="150"/>
      <c r="AC312" s="150"/>
      <c r="AD312" s="150"/>
      <c r="AE312" s="150"/>
      <c r="AF312" s="150"/>
      <c r="AG312" s="150" t="s">
        <v>360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x14ac:dyDescent="0.2">
      <c r="A313" s="169" t="s">
        <v>129</v>
      </c>
      <c r="B313" s="170" t="s">
        <v>97</v>
      </c>
      <c r="C313" s="189" t="s">
        <v>98</v>
      </c>
      <c r="D313" s="171"/>
      <c r="E313" s="172"/>
      <c r="F313" s="173"/>
      <c r="G313" s="174">
        <f>SUMIF(AG314:AG336,"&lt;&gt;NOR",G314:G336)</f>
        <v>0</v>
      </c>
      <c r="H313" s="168"/>
      <c r="I313" s="168">
        <f>SUM(I314:I336)</f>
        <v>0</v>
      </c>
      <c r="J313" s="168"/>
      <c r="K313" s="168">
        <f>SUM(K314:K336)</f>
        <v>0</v>
      </c>
      <c r="L313" s="168"/>
      <c r="M313" s="168">
        <f>SUM(M314:M336)</f>
        <v>0</v>
      </c>
      <c r="N313" s="167"/>
      <c r="O313" s="167">
        <f>SUM(O314:O336)</f>
        <v>0.05</v>
      </c>
      <c r="P313" s="167"/>
      <c r="Q313" s="167">
        <f>SUM(Q314:Q336)</f>
        <v>0</v>
      </c>
      <c r="R313" s="168"/>
      <c r="S313" s="168"/>
      <c r="T313" s="168"/>
      <c r="U313" s="168"/>
      <c r="V313" s="168">
        <f>SUM(V314:V336)</f>
        <v>54.75</v>
      </c>
      <c r="W313" s="168"/>
      <c r="X313" s="168"/>
      <c r="AG313" t="s">
        <v>130</v>
      </c>
    </row>
    <row r="314" spans="1:60" ht="22.5" outlineLevel="1" x14ac:dyDescent="0.2">
      <c r="A314" s="176">
        <v>79</v>
      </c>
      <c r="B314" s="177" t="s">
        <v>409</v>
      </c>
      <c r="C314" s="190" t="s">
        <v>410</v>
      </c>
      <c r="D314" s="178" t="s">
        <v>133</v>
      </c>
      <c r="E314" s="179">
        <v>42.46</v>
      </c>
      <c r="F314" s="180"/>
      <c r="G314" s="181">
        <f>ROUND(E314*F314,2)</f>
        <v>0</v>
      </c>
      <c r="H314" s="162"/>
      <c r="I314" s="161">
        <f>ROUND(E314*H314,2)</f>
        <v>0</v>
      </c>
      <c r="J314" s="162"/>
      <c r="K314" s="161">
        <f>ROUND(E314*J314,2)</f>
        <v>0</v>
      </c>
      <c r="L314" s="161">
        <v>21</v>
      </c>
      <c r="M314" s="161">
        <f>G314*(1+L314/100)</f>
        <v>0</v>
      </c>
      <c r="N314" s="160">
        <v>1.0000000000000001E-5</v>
      </c>
      <c r="O314" s="160">
        <f>ROUND(E314*N314,2)</f>
        <v>0</v>
      </c>
      <c r="P314" s="160">
        <v>0</v>
      </c>
      <c r="Q314" s="160">
        <f>ROUND(E314*P314,2)</f>
        <v>0</v>
      </c>
      <c r="R314" s="161"/>
      <c r="S314" s="161" t="s">
        <v>134</v>
      </c>
      <c r="T314" s="161" t="s">
        <v>134</v>
      </c>
      <c r="U314" s="161">
        <v>7.1999999999999995E-2</v>
      </c>
      <c r="V314" s="161">
        <f>ROUND(E314*U314,2)</f>
        <v>3.06</v>
      </c>
      <c r="W314" s="161"/>
      <c r="X314" s="161" t="s">
        <v>135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136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1" t="s">
        <v>411</v>
      </c>
      <c r="D315" s="163"/>
      <c r="E315" s="164">
        <v>42.46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138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76">
        <v>80</v>
      </c>
      <c r="B316" s="177" t="s">
        <v>412</v>
      </c>
      <c r="C316" s="190" t="s">
        <v>413</v>
      </c>
      <c r="D316" s="178" t="s">
        <v>133</v>
      </c>
      <c r="E316" s="179">
        <v>84.92</v>
      </c>
      <c r="F316" s="180"/>
      <c r="G316" s="181">
        <f>ROUND(E316*F316,2)</f>
        <v>0</v>
      </c>
      <c r="H316" s="162"/>
      <c r="I316" s="161">
        <f>ROUND(E316*H316,2)</f>
        <v>0</v>
      </c>
      <c r="J316" s="162"/>
      <c r="K316" s="161">
        <f>ROUND(E316*J316,2)</f>
        <v>0</v>
      </c>
      <c r="L316" s="161">
        <v>21</v>
      </c>
      <c r="M316" s="161">
        <f>G316*(1+L316/100)</f>
        <v>0</v>
      </c>
      <c r="N316" s="160">
        <v>1.4999999999999999E-4</v>
      </c>
      <c r="O316" s="160">
        <f>ROUND(E316*N316,2)</f>
        <v>0.01</v>
      </c>
      <c r="P316" s="160">
        <v>0</v>
      </c>
      <c r="Q316" s="160">
        <f>ROUND(E316*P316,2)</f>
        <v>0</v>
      </c>
      <c r="R316" s="161"/>
      <c r="S316" s="161" t="s">
        <v>134</v>
      </c>
      <c r="T316" s="161" t="s">
        <v>134</v>
      </c>
      <c r="U316" s="161">
        <v>0.23</v>
      </c>
      <c r="V316" s="161">
        <f>ROUND(E316*U316,2)</f>
        <v>19.53</v>
      </c>
      <c r="W316" s="161"/>
      <c r="X316" s="161" t="s">
        <v>135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136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1" t="s">
        <v>411</v>
      </c>
      <c r="D317" s="163"/>
      <c r="E317" s="164">
        <v>42.46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138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1" t="s">
        <v>284</v>
      </c>
      <c r="D318" s="163"/>
      <c r="E318" s="164"/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138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1" t="s">
        <v>414</v>
      </c>
      <c r="D319" s="163"/>
      <c r="E319" s="164">
        <v>42.46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138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76">
        <v>81</v>
      </c>
      <c r="B320" s="177" t="s">
        <v>415</v>
      </c>
      <c r="C320" s="190" t="s">
        <v>416</v>
      </c>
      <c r="D320" s="178" t="s">
        <v>133</v>
      </c>
      <c r="E320" s="179">
        <v>42.46</v>
      </c>
      <c r="F320" s="180"/>
      <c r="G320" s="181">
        <f>ROUND(E320*F320,2)</f>
        <v>0</v>
      </c>
      <c r="H320" s="162"/>
      <c r="I320" s="161">
        <f>ROUND(E320*H320,2)</f>
        <v>0</v>
      </c>
      <c r="J320" s="162"/>
      <c r="K320" s="161">
        <f>ROUND(E320*J320,2)</f>
        <v>0</v>
      </c>
      <c r="L320" s="161">
        <v>21</v>
      </c>
      <c r="M320" s="161">
        <f>G320*(1+L320/100)</f>
        <v>0</v>
      </c>
      <c r="N320" s="160">
        <v>1.7000000000000001E-4</v>
      </c>
      <c r="O320" s="160">
        <f>ROUND(E320*N320,2)</f>
        <v>0.01</v>
      </c>
      <c r="P320" s="160">
        <v>0</v>
      </c>
      <c r="Q320" s="160">
        <f>ROUND(E320*P320,2)</f>
        <v>0</v>
      </c>
      <c r="R320" s="161"/>
      <c r="S320" s="161" t="s">
        <v>134</v>
      </c>
      <c r="T320" s="161" t="s">
        <v>134</v>
      </c>
      <c r="U320" s="161">
        <v>0.19</v>
      </c>
      <c r="V320" s="161">
        <f>ROUND(E320*U320,2)</f>
        <v>8.07</v>
      </c>
      <c r="W320" s="161"/>
      <c r="X320" s="161" t="s">
        <v>135</v>
      </c>
      <c r="Y320" s="150"/>
      <c r="Z320" s="150"/>
      <c r="AA320" s="150"/>
      <c r="AB320" s="150"/>
      <c r="AC320" s="150"/>
      <c r="AD320" s="150"/>
      <c r="AE320" s="150"/>
      <c r="AF320" s="150"/>
      <c r="AG320" s="150" t="s">
        <v>136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1" t="s">
        <v>411</v>
      </c>
      <c r="D321" s="163"/>
      <c r="E321" s="164">
        <v>42.46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138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ht="22.5" outlineLevel="1" x14ac:dyDescent="0.2">
      <c r="A322" s="176">
        <v>82</v>
      </c>
      <c r="B322" s="177" t="s">
        <v>417</v>
      </c>
      <c r="C322" s="190" t="s">
        <v>418</v>
      </c>
      <c r="D322" s="178" t="s">
        <v>133</v>
      </c>
      <c r="E322" s="179">
        <v>42.46</v>
      </c>
      <c r="F322" s="180"/>
      <c r="G322" s="181">
        <f>ROUND(E322*F322,2)</f>
        <v>0</v>
      </c>
      <c r="H322" s="162"/>
      <c r="I322" s="161">
        <f>ROUND(E322*H322,2)</f>
        <v>0</v>
      </c>
      <c r="J322" s="162"/>
      <c r="K322" s="161">
        <f>ROUND(E322*J322,2)</f>
        <v>0</v>
      </c>
      <c r="L322" s="161">
        <v>21</v>
      </c>
      <c r="M322" s="161">
        <f>G322*(1+L322/100)</f>
        <v>0</v>
      </c>
      <c r="N322" s="160">
        <v>4.0999999999999999E-4</v>
      </c>
      <c r="O322" s="160">
        <f>ROUND(E322*N322,2)</f>
        <v>0.02</v>
      </c>
      <c r="P322" s="160">
        <v>0</v>
      </c>
      <c r="Q322" s="160">
        <f>ROUND(E322*P322,2)</f>
        <v>0</v>
      </c>
      <c r="R322" s="161"/>
      <c r="S322" s="161" t="s">
        <v>134</v>
      </c>
      <c r="T322" s="161" t="s">
        <v>134</v>
      </c>
      <c r="U322" s="161">
        <v>0.30599999999999999</v>
      </c>
      <c r="V322" s="161">
        <f>ROUND(E322*U322,2)</f>
        <v>12.99</v>
      </c>
      <c r="W322" s="161"/>
      <c r="X322" s="161" t="s">
        <v>135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136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1" t="s">
        <v>419</v>
      </c>
      <c r="D323" s="163"/>
      <c r="E323" s="164">
        <v>42.46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138</v>
      </c>
      <c r="AH323" s="150">
        <v>5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76">
        <v>83</v>
      </c>
      <c r="B324" s="177" t="s">
        <v>420</v>
      </c>
      <c r="C324" s="190" t="s">
        <v>421</v>
      </c>
      <c r="D324" s="178" t="s">
        <v>133</v>
      </c>
      <c r="E324" s="179">
        <v>42.46</v>
      </c>
      <c r="F324" s="180"/>
      <c r="G324" s="181">
        <f>ROUND(E324*F324,2)</f>
        <v>0</v>
      </c>
      <c r="H324" s="162"/>
      <c r="I324" s="161">
        <f>ROUND(E324*H324,2)</f>
        <v>0</v>
      </c>
      <c r="J324" s="162"/>
      <c r="K324" s="161">
        <f>ROUND(E324*J324,2)</f>
        <v>0</v>
      </c>
      <c r="L324" s="161">
        <v>21</v>
      </c>
      <c r="M324" s="161">
        <f>G324*(1+L324/100)</f>
        <v>0</v>
      </c>
      <c r="N324" s="160">
        <v>5.0000000000000002E-5</v>
      </c>
      <c r="O324" s="160">
        <f>ROUND(E324*N324,2)</f>
        <v>0</v>
      </c>
      <c r="P324" s="160">
        <v>0</v>
      </c>
      <c r="Q324" s="160">
        <f>ROUND(E324*P324,2)</f>
        <v>0</v>
      </c>
      <c r="R324" s="161"/>
      <c r="S324" s="161" t="s">
        <v>134</v>
      </c>
      <c r="T324" s="161" t="s">
        <v>134</v>
      </c>
      <c r="U324" s="161">
        <v>6.3E-2</v>
      </c>
      <c r="V324" s="161">
        <f>ROUND(E324*U324,2)</f>
        <v>2.67</v>
      </c>
      <c r="W324" s="161"/>
      <c r="X324" s="161" t="s">
        <v>135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136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191" t="s">
        <v>411</v>
      </c>
      <c r="D325" s="163"/>
      <c r="E325" s="164">
        <v>42.46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138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76">
        <v>84</v>
      </c>
      <c r="B326" s="177" t="s">
        <v>422</v>
      </c>
      <c r="C326" s="190" t="s">
        <v>423</v>
      </c>
      <c r="D326" s="178" t="s">
        <v>133</v>
      </c>
      <c r="E326" s="179">
        <v>36.962800000000001</v>
      </c>
      <c r="F326" s="180"/>
      <c r="G326" s="181">
        <f>ROUND(E326*F326,2)</f>
        <v>0</v>
      </c>
      <c r="H326" s="162"/>
      <c r="I326" s="161">
        <f>ROUND(E326*H326,2)</f>
        <v>0</v>
      </c>
      <c r="J326" s="162"/>
      <c r="K326" s="161">
        <f>ROUND(E326*J326,2)</f>
        <v>0</v>
      </c>
      <c r="L326" s="161">
        <v>21</v>
      </c>
      <c r="M326" s="161">
        <f>G326*(1+L326/100)</f>
        <v>0</v>
      </c>
      <c r="N326" s="160">
        <v>1E-4</v>
      </c>
      <c r="O326" s="160">
        <f>ROUND(E326*N326,2)</f>
        <v>0</v>
      </c>
      <c r="P326" s="160">
        <v>0</v>
      </c>
      <c r="Q326" s="160">
        <f>ROUND(E326*P326,2)</f>
        <v>0</v>
      </c>
      <c r="R326" s="161"/>
      <c r="S326" s="161" t="s">
        <v>134</v>
      </c>
      <c r="T326" s="161" t="s">
        <v>134</v>
      </c>
      <c r="U326" s="161">
        <v>7.3999999999999996E-2</v>
      </c>
      <c r="V326" s="161">
        <f>ROUND(E326*U326,2)</f>
        <v>2.74</v>
      </c>
      <c r="W326" s="161"/>
      <c r="X326" s="161" t="s">
        <v>135</v>
      </c>
      <c r="Y326" s="150"/>
      <c r="Z326" s="150"/>
      <c r="AA326" s="150"/>
      <c r="AB326" s="150"/>
      <c r="AC326" s="150"/>
      <c r="AD326" s="150"/>
      <c r="AE326" s="150"/>
      <c r="AF326" s="150"/>
      <c r="AG326" s="150" t="s">
        <v>136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1" t="s">
        <v>153</v>
      </c>
      <c r="D327" s="163"/>
      <c r="E327" s="164"/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138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1" t="s">
        <v>265</v>
      </c>
      <c r="D328" s="163"/>
      <c r="E328" s="164">
        <v>15.705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138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1" t="s">
        <v>266</v>
      </c>
      <c r="D329" s="163"/>
      <c r="E329" s="164">
        <v>15.012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138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1" t="s">
        <v>199</v>
      </c>
      <c r="D330" s="163"/>
      <c r="E330" s="164"/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138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1" t="s">
        <v>200</v>
      </c>
      <c r="D331" s="163"/>
      <c r="E331" s="164">
        <v>2.4700000000000002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138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1" t="s">
        <v>191</v>
      </c>
      <c r="D332" s="163"/>
      <c r="E332" s="164"/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138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91" t="s">
        <v>192</v>
      </c>
      <c r="D333" s="163"/>
      <c r="E333" s="164"/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138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91" t="s">
        <v>193</v>
      </c>
      <c r="D334" s="163"/>
      <c r="E334" s="164">
        <v>3.7757999999999998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138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ht="22.5" outlineLevel="1" x14ac:dyDescent="0.2">
      <c r="A335" s="176">
        <v>85</v>
      </c>
      <c r="B335" s="177" t="s">
        <v>424</v>
      </c>
      <c r="C335" s="190" t="s">
        <v>425</v>
      </c>
      <c r="D335" s="178" t="s">
        <v>133</v>
      </c>
      <c r="E335" s="179">
        <v>36.962800000000001</v>
      </c>
      <c r="F335" s="180"/>
      <c r="G335" s="181">
        <f>ROUND(E335*F335,2)</f>
        <v>0</v>
      </c>
      <c r="H335" s="162"/>
      <c r="I335" s="161">
        <f>ROUND(E335*H335,2)</f>
        <v>0</v>
      </c>
      <c r="J335" s="162"/>
      <c r="K335" s="161">
        <f>ROUND(E335*J335,2)</f>
        <v>0</v>
      </c>
      <c r="L335" s="161">
        <v>21</v>
      </c>
      <c r="M335" s="161">
        <f>G335*(1+L335/100)</f>
        <v>0</v>
      </c>
      <c r="N335" s="160">
        <v>1.6000000000000001E-4</v>
      </c>
      <c r="O335" s="160">
        <f>ROUND(E335*N335,2)</f>
        <v>0.01</v>
      </c>
      <c r="P335" s="160">
        <v>0</v>
      </c>
      <c r="Q335" s="160">
        <f>ROUND(E335*P335,2)</f>
        <v>0</v>
      </c>
      <c r="R335" s="161"/>
      <c r="S335" s="161" t="s">
        <v>240</v>
      </c>
      <c r="T335" s="161" t="s">
        <v>241</v>
      </c>
      <c r="U335" s="161">
        <v>0.154</v>
      </c>
      <c r="V335" s="161">
        <f>ROUND(E335*U335,2)</f>
        <v>5.69</v>
      </c>
      <c r="W335" s="161"/>
      <c r="X335" s="161" t="s">
        <v>135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136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1" t="s">
        <v>426</v>
      </c>
      <c r="D336" s="163"/>
      <c r="E336" s="164">
        <v>36.962800000000001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138</v>
      </c>
      <c r="AH336" s="150">
        <v>5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x14ac:dyDescent="0.2">
      <c r="A337" s="169" t="s">
        <v>129</v>
      </c>
      <c r="B337" s="170" t="s">
        <v>99</v>
      </c>
      <c r="C337" s="189" t="s">
        <v>100</v>
      </c>
      <c r="D337" s="171"/>
      <c r="E337" s="172"/>
      <c r="F337" s="173"/>
      <c r="G337" s="174">
        <f>SUMIF(AG338:AG343,"&lt;&gt;NOR",G338:G343)</f>
        <v>0</v>
      </c>
      <c r="H337" s="168"/>
      <c r="I337" s="168">
        <f>SUM(I338:I343)</f>
        <v>0</v>
      </c>
      <c r="J337" s="168"/>
      <c r="K337" s="168">
        <f>SUM(K338:K343)</f>
        <v>0</v>
      </c>
      <c r="L337" s="168"/>
      <c r="M337" s="168">
        <f>SUM(M338:M343)</f>
        <v>0</v>
      </c>
      <c r="N337" s="167"/>
      <c r="O337" s="167">
        <f>SUM(O338:O343)</f>
        <v>0</v>
      </c>
      <c r="P337" s="167"/>
      <c r="Q337" s="167">
        <f>SUM(Q338:Q343)</f>
        <v>0</v>
      </c>
      <c r="R337" s="168"/>
      <c r="S337" s="168"/>
      <c r="T337" s="168"/>
      <c r="U337" s="168"/>
      <c r="V337" s="168">
        <f>SUM(V338:V343)</f>
        <v>96.08</v>
      </c>
      <c r="W337" s="168"/>
      <c r="X337" s="168"/>
      <c r="AG337" t="s">
        <v>130</v>
      </c>
    </row>
    <row r="338" spans="1:60" outlineLevel="1" x14ac:dyDescent="0.2">
      <c r="A338" s="182">
        <v>86</v>
      </c>
      <c r="B338" s="183" t="s">
        <v>427</v>
      </c>
      <c r="C338" s="194" t="s">
        <v>428</v>
      </c>
      <c r="D338" s="184" t="s">
        <v>180</v>
      </c>
      <c r="E338" s="185">
        <v>32.110390000000002</v>
      </c>
      <c r="F338" s="186"/>
      <c r="G338" s="187">
        <f t="shared" ref="G338:G343" si="0">ROUND(E338*F338,2)</f>
        <v>0</v>
      </c>
      <c r="H338" s="162"/>
      <c r="I338" s="161">
        <f t="shared" ref="I338:I343" si="1">ROUND(E338*H338,2)</f>
        <v>0</v>
      </c>
      <c r="J338" s="162"/>
      <c r="K338" s="161">
        <f t="shared" ref="K338:K343" si="2">ROUND(E338*J338,2)</f>
        <v>0</v>
      </c>
      <c r="L338" s="161">
        <v>21</v>
      </c>
      <c r="M338" s="161">
        <f t="shared" ref="M338:M343" si="3">G338*(1+L338/100)</f>
        <v>0</v>
      </c>
      <c r="N338" s="160">
        <v>0</v>
      </c>
      <c r="O338" s="160">
        <f t="shared" ref="O338:O343" si="4">ROUND(E338*N338,2)</f>
        <v>0</v>
      </c>
      <c r="P338" s="160">
        <v>0</v>
      </c>
      <c r="Q338" s="160">
        <f t="shared" ref="Q338:Q343" si="5">ROUND(E338*P338,2)</f>
        <v>0</v>
      </c>
      <c r="R338" s="161"/>
      <c r="S338" s="161" t="s">
        <v>134</v>
      </c>
      <c r="T338" s="161" t="s">
        <v>134</v>
      </c>
      <c r="U338" s="161">
        <v>1.1399999999999999</v>
      </c>
      <c r="V338" s="161">
        <f t="shared" ref="V338:V343" si="6">ROUND(E338*U338,2)</f>
        <v>36.61</v>
      </c>
      <c r="W338" s="161"/>
      <c r="X338" s="161" t="s">
        <v>429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430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82">
        <v>87</v>
      </c>
      <c r="B339" s="183" t="s">
        <v>431</v>
      </c>
      <c r="C339" s="194" t="s">
        <v>432</v>
      </c>
      <c r="D339" s="184" t="s">
        <v>180</v>
      </c>
      <c r="E339" s="185">
        <v>32.110390000000002</v>
      </c>
      <c r="F339" s="186"/>
      <c r="G339" s="187">
        <f t="shared" si="0"/>
        <v>0</v>
      </c>
      <c r="H339" s="162"/>
      <c r="I339" s="161">
        <f t="shared" si="1"/>
        <v>0</v>
      </c>
      <c r="J339" s="162"/>
      <c r="K339" s="161">
        <f t="shared" si="2"/>
        <v>0</v>
      </c>
      <c r="L339" s="161">
        <v>21</v>
      </c>
      <c r="M339" s="161">
        <f t="shared" si="3"/>
        <v>0</v>
      </c>
      <c r="N339" s="160">
        <v>0</v>
      </c>
      <c r="O339" s="160">
        <f t="shared" si="4"/>
        <v>0</v>
      </c>
      <c r="P339" s="160">
        <v>0</v>
      </c>
      <c r="Q339" s="160">
        <f t="shared" si="5"/>
        <v>0</v>
      </c>
      <c r="R339" s="161"/>
      <c r="S339" s="161" t="s">
        <v>134</v>
      </c>
      <c r="T339" s="161" t="s">
        <v>134</v>
      </c>
      <c r="U339" s="161">
        <v>0.49</v>
      </c>
      <c r="V339" s="161">
        <f t="shared" si="6"/>
        <v>15.73</v>
      </c>
      <c r="W339" s="161"/>
      <c r="X339" s="161" t="s">
        <v>429</v>
      </c>
      <c r="Y339" s="150"/>
      <c r="Z339" s="150"/>
      <c r="AA339" s="150"/>
      <c r="AB339" s="150"/>
      <c r="AC339" s="150"/>
      <c r="AD339" s="150"/>
      <c r="AE339" s="150"/>
      <c r="AF339" s="150"/>
      <c r="AG339" s="150" t="s">
        <v>430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82">
        <v>88</v>
      </c>
      <c r="B340" s="183" t="s">
        <v>433</v>
      </c>
      <c r="C340" s="194" t="s">
        <v>434</v>
      </c>
      <c r="D340" s="184" t="s">
        <v>180</v>
      </c>
      <c r="E340" s="185">
        <v>288.99351999999999</v>
      </c>
      <c r="F340" s="186"/>
      <c r="G340" s="187">
        <f t="shared" si="0"/>
        <v>0</v>
      </c>
      <c r="H340" s="162"/>
      <c r="I340" s="161">
        <f t="shared" si="1"/>
        <v>0</v>
      </c>
      <c r="J340" s="162"/>
      <c r="K340" s="161">
        <f t="shared" si="2"/>
        <v>0</v>
      </c>
      <c r="L340" s="161">
        <v>21</v>
      </c>
      <c r="M340" s="161">
        <f t="shared" si="3"/>
        <v>0</v>
      </c>
      <c r="N340" s="160">
        <v>0</v>
      </c>
      <c r="O340" s="160">
        <f t="shared" si="4"/>
        <v>0</v>
      </c>
      <c r="P340" s="160">
        <v>0</v>
      </c>
      <c r="Q340" s="160">
        <f t="shared" si="5"/>
        <v>0</v>
      </c>
      <c r="R340" s="161"/>
      <c r="S340" s="161" t="s">
        <v>134</v>
      </c>
      <c r="T340" s="161" t="s">
        <v>134</v>
      </c>
      <c r="U340" s="161">
        <v>0</v>
      </c>
      <c r="V340" s="161">
        <f t="shared" si="6"/>
        <v>0</v>
      </c>
      <c r="W340" s="161"/>
      <c r="X340" s="161" t="s">
        <v>429</v>
      </c>
      <c r="Y340" s="150"/>
      <c r="Z340" s="150"/>
      <c r="AA340" s="150"/>
      <c r="AB340" s="150"/>
      <c r="AC340" s="150"/>
      <c r="AD340" s="150"/>
      <c r="AE340" s="150"/>
      <c r="AF340" s="150"/>
      <c r="AG340" s="150" t="s">
        <v>430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82">
        <v>89</v>
      </c>
      <c r="B341" s="183" t="s">
        <v>435</v>
      </c>
      <c r="C341" s="194" t="s">
        <v>436</v>
      </c>
      <c r="D341" s="184" t="s">
        <v>180</v>
      </c>
      <c r="E341" s="185">
        <v>32.110390000000002</v>
      </c>
      <c r="F341" s="186"/>
      <c r="G341" s="187">
        <f t="shared" si="0"/>
        <v>0</v>
      </c>
      <c r="H341" s="162"/>
      <c r="I341" s="161">
        <f t="shared" si="1"/>
        <v>0</v>
      </c>
      <c r="J341" s="162"/>
      <c r="K341" s="161">
        <f t="shared" si="2"/>
        <v>0</v>
      </c>
      <c r="L341" s="161">
        <v>21</v>
      </c>
      <c r="M341" s="161">
        <f t="shared" si="3"/>
        <v>0</v>
      </c>
      <c r="N341" s="160">
        <v>0</v>
      </c>
      <c r="O341" s="160">
        <f t="shared" si="4"/>
        <v>0</v>
      </c>
      <c r="P341" s="160">
        <v>0</v>
      </c>
      <c r="Q341" s="160">
        <f t="shared" si="5"/>
        <v>0</v>
      </c>
      <c r="R341" s="161"/>
      <c r="S341" s="161" t="s">
        <v>134</v>
      </c>
      <c r="T341" s="161" t="s">
        <v>134</v>
      </c>
      <c r="U341" s="161">
        <v>0.94199999999999995</v>
      </c>
      <c r="V341" s="161">
        <f t="shared" si="6"/>
        <v>30.25</v>
      </c>
      <c r="W341" s="161"/>
      <c r="X341" s="161" t="s">
        <v>429</v>
      </c>
      <c r="Y341" s="150"/>
      <c r="Z341" s="150"/>
      <c r="AA341" s="150"/>
      <c r="AB341" s="150"/>
      <c r="AC341" s="150"/>
      <c r="AD341" s="150"/>
      <c r="AE341" s="150"/>
      <c r="AF341" s="150"/>
      <c r="AG341" s="150" t="s">
        <v>430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82">
        <v>90</v>
      </c>
      <c r="B342" s="183" t="s">
        <v>437</v>
      </c>
      <c r="C342" s="194" t="s">
        <v>438</v>
      </c>
      <c r="D342" s="184" t="s">
        <v>180</v>
      </c>
      <c r="E342" s="185">
        <v>128.44157000000001</v>
      </c>
      <c r="F342" s="186"/>
      <c r="G342" s="187">
        <f t="shared" si="0"/>
        <v>0</v>
      </c>
      <c r="H342" s="162"/>
      <c r="I342" s="161">
        <f t="shared" si="1"/>
        <v>0</v>
      </c>
      <c r="J342" s="162"/>
      <c r="K342" s="161">
        <f t="shared" si="2"/>
        <v>0</v>
      </c>
      <c r="L342" s="161">
        <v>21</v>
      </c>
      <c r="M342" s="161">
        <f t="shared" si="3"/>
        <v>0</v>
      </c>
      <c r="N342" s="160">
        <v>0</v>
      </c>
      <c r="O342" s="160">
        <f t="shared" si="4"/>
        <v>0</v>
      </c>
      <c r="P342" s="160">
        <v>0</v>
      </c>
      <c r="Q342" s="160">
        <f t="shared" si="5"/>
        <v>0</v>
      </c>
      <c r="R342" s="161"/>
      <c r="S342" s="161" t="s">
        <v>134</v>
      </c>
      <c r="T342" s="161" t="s">
        <v>134</v>
      </c>
      <c r="U342" s="161">
        <v>0.105</v>
      </c>
      <c r="V342" s="161">
        <f t="shared" si="6"/>
        <v>13.49</v>
      </c>
      <c r="W342" s="161"/>
      <c r="X342" s="161" t="s">
        <v>429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430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ht="22.5" outlineLevel="1" x14ac:dyDescent="0.2">
      <c r="A343" s="182">
        <v>91</v>
      </c>
      <c r="B343" s="183" t="s">
        <v>439</v>
      </c>
      <c r="C343" s="194" t="s">
        <v>440</v>
      </c>
      <c r="D343" s="184" t="s">
        <v>180</v>
      </c>
      <c r="E343" s="185">
        <v>32.110390000000002</v>
      </c>
      <c r="F343" s="186"/>
      <c r="G343" s="187">
        <f t="shared" si="0"/>
        <v>0</v>
      </c>
      <c r="H343" s="162"/>
      <c r="I343" s="161">
        <f t="shared" si="1"/>
        <v>0</v>
      </c>
      <c r="J343" s="162"/>
      <c r="K343" s="161">
        <f t="shared" si="2"/>
        <v>0</v>
      </c>
      <c r="L343" s="161">
        <v>21</v>
      </c>
      <c r="M343" s="161">
        <f t="shared" si="3"/>
        <v>0</v>
      </c>
      <c r="N343" s="160">
        <v>0</v>
      </c>
      <c r="O343" s="160">
        <f t="shared" si="4"/>
        <v>0</v>
      </c>
      <c r="P343" s="160">
        <v>0</v>
      </c>
      <c r="Q343" s="160">
        <f t="shared" si="5"/>
        <v>0</v>
      </c>
      <c r="R343" s="161"/>
      <c r="S343" s="161" t="s">
        <v>134</v>
      </c>
      <c r="T343" s="161" t="s">
        <v>134</v>
      </c>
      <c r="U343" s="161">
        <v>0</v>
      </c>
      <c r="V343" s="161">
        <f t="shared" si="6"/>
        <v>0</v>
      </c>
      <c r="W343" s="161"/>
      <c r="X343" s="161" t="s">
        <v>429</v>
      </c>
      <c r="Y343" s="150"/>
      <c r="Z343" s="150"/>
      <c r="AA343" s="150"/>
      <c r="AB343" s="150"/>
      <c r="AC343" s="150"/>
      <c r="AD343" s="150"/>
      <c r="AE343" s="150"/>
      <c r="AF343" s="150"/>
      <c r="AG343" s="150" t="s">
        <v>430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x14ac:dyDescent="0.2">
      <c r="A344" s="169" t="s">
        <v>129</v>
      </c>
      <c r="B344" s="170" t="s">
        <v>102</v>
      </c>
      <c r="C344" s="189" t="s">
        <v>30</v>
      </c>
      <c r="D344" s="171"/>
      <c r="E344" s="172"/>
      <c r="F344" s="173"/>
      <c r="G344" s="174">
        <f>SUMIF(AG345:AG349,"&lt;&gt;NOR",G345:G349)</f>
        <v>0</v>
      </c>
      <c r="H344" s="168"/>
      <c r="I344" s="168">
        <f>SUM(I345:I349)</f>
        <v>0</v>
      </c>
      <c r="J344" s="168"/>
      <c r="K344" s="168">
        <f>SUM(K345:K349)</f>
        <v>0</v>
      </c>
      <c r="L344" s="168"/>
      <c r="M344" s="168">
        <f>SUM(M345:M349)</f>
        <v>0</v>
      </c>
      <c r="N344" s="167"/>
      <c r="O344" s="167">
        <f>SUM(O345:O349)</f>
        <v>0</v>
      </c>
      <c r="P344" s="167"/>
      <c r="Q344" s="167">
        <f>SUM(Q345:Q349)</f>
        <v>0</v>
      </c>
      <c r="R344" s="168"/>
      <c r="S344" s="168"/>
      <c r="T344" s="168"/>
      <c r="U344" s="168"/>
      <c r="V344" s="168">
        <f>SUM(V345:V349)</f>
        <v>0</v>
      </c>
      <c r="W344" s="168"/>
      <c r="X344" s="168"/>
      <c r="AG344" t="s">
        <v>130</v>
      </c>
    </row>
    <row r="345" spans="1:60" outlineLevel="1" x14ac:dyDescent="0.2">
      <c r="A345" s="182">
        <v>92</v>
      </c>
      <c r="B345" s="183" t="s">
        <v>441</v>
      </c>
      <c r="C345" s="194" t="s">
        <v>442</v>
      </c>
      <c r="D345" s="184" t="s">
        <v>443</v>
      </c>
      <c r="E345" s="185">
        <v>1</v>
      </c>
      <c r="F345" s="186"/>
      <c r="G345" s="187">
        <f>ROUND(E345*F345,2)</f>
        <v>0</v>
      </c>
      <c r="H345" s="162"/>
      <c r="I345" s="161">
        <f>ROUND(E345*H345,2)</f>
        <v>0</v>
      </c>
      <c r="J345" s="162"/>
      <c r="K345" s="161">
        <f>ROUND(E345*J345,2)</f>
        <v>0</v>
      </c>
      <c r="L345" s="161">
        <v>21</v>
      </c>
      <c r="M345" s="161">
        <f>G345*(1+L345/100)</f>
        <v>0</v>
      </c>
      <c r="N345" s="160">
        <v>0</v>
      </c>
      <c r="O345" s="160">
        <f>ROUND(E345*N345,2)</f>
        <v>0</v>
      </c>
      <c r="P345" s="160">
        <v>0</v>
      </c>
      <c r="Q345" s="160">
        <f>ROUND(E345*P345,2)</f>
        <v>0</v>
      </c>
      <c r="R345" s="161"/>
      <c r="S345" s="161" t="s">
        <v>134</v>
      </c>
      <c r="T345" s="161" t="s">
        <v>241</v>
      </c>
      <c r="U345" s="161">
        <v>0</v>
      </c>
      <c r="V345" s="161">
        <f>ROUND(E345*U345,2)</f>
        <v>0</v>
      </c>
      <c r="W345" s="161"/>
      <c r="X345" s="161" t="s">
        <v>444</v>
      </c>
      <c r="Y345" s="150"/>
      <c r="Z345" s="150"/>
      <c r="AA345" s="150"/>
      <c r="AB345" s="150"/>
      <c r="AC345" s="150"/>
      <c r="AD345" s="150"/>
      <c r="AE345" s="150"/>
      <c r="AF345" s="150"/>
      <c r="AG345" s="150" t="s">
        <v>445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82">
        <v>93</v>
      </c>
      <c r="B346" s="183" t="s">
        <v>446</v>
      </c>
      <c r="C346" s="194" t="s">
        <v>447</v>
      </c>
      <c r="D346" s="184" t="s">
        <v>443</v>
      </c>
      <c r="E346" s="185">
        <v>1</v>
      </c>
      <c r="F346" s="186"/>
      <c r="G346" s="187">
        <f>ROUND(E346*F346,2)</f>
        <v>0</v>
      </c>
      <c r="H346" s="162"/>
      <c r="I346" s="161">
        <f>ROUND(E346*H346,2)</f>
        <v>0</v>
      </c>
      <c r="J346" s="162"/>
      <c r="K346" s="161">
        <f>ROUND(E346*J346,2)</f>
        <v>0</v>
      </c>
      <c r="L346" s="161">
        <v>21</v>
      </c>
      <c r="M346" s="161">
        <f>G346*(1+L346/100)</f>
        <v>0</v>
      </c>
      <c r="N346" s="160">
        <v>0</v>
      </c>
      <c r="O346" s="160">
        <f>ROUND(E346*N346,2)</f>
        <v>0</v>
      </c>
      <c r="P346" s="160">
        <v>0</v>
      </c>
      <c r="Q346" s="160">
        <f>ROUND(E346*P346,2)</f>
        <v>0</v>
      </c>
      <c r="R346" s="161"/>
      <c r="S346" s="161" t="s">
        <v>134</v>
      </c>
      <c r="T346" s="161" t="s">
        <v>241</v>
      </c>
      <c r="U346" s="161">
        <v>0</v>
      </c>
      <c r="V346" s="161">
        <f>ROUND(E346*U346,2)</f>
        <v>0</v>
      </c>
      <c r="W346" s="161"/>
      <c r="X346" s="161" t="s">
        <v>444</v>
      </c>
      <c r="Y346" s="150"/>
      <c r="Z346" s="150"/>
      <c r="AA346" s="150"/>
      <c r="AB346" s="150"/>
      <c r="AC346" s="150"/>
      <c r="AD346" s="150"/>
      <c r="AE346" s="150"/>
      <c r="AF346" s="150"/>
      <c r="AG346" s="150" t="s">
        <v>448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82">
        <v>94</v>
      </c>
      <c r="B347" s="183" t="s">
        <v>449</v>
      </c>
      <c r="C347" s="194" t="s">
        <v>450</v>
      </c>
      <c r="D347" s="184" t="s">
        <v>443</v>
      </c>
      <c r="E347" s="185">
        <v>1</v>
      </c>
      <c r="F347" s="186"/>
      <c r="G347" s="187">
        <f>ROUND(E347*F347,2)</f>
        <v>0</v>
      </c>
      <c r="H347" s="162"/>
      <c r="I347" s="161">
        <f>ROUND(E347*H347,2)</f>
        <v>0</v>
      </c>
      <c r="J347" s="162"/>
      <c r="K347" s="161">
        <f>ROUND(E347*J347,2)</f>
        <v>0</v>
      </c>
      <c r="L347" s="161">
        <v>21</v>
      </c>
      <c r="M347" s="161">
        <f>G347*(1+L347/100)</f>
        <v>0</v>
      </c>
      <c r="N347" s="160">
        <v>0</v>
      </c>
      <c r="O347" s="160">
        <f>ROUND(E347*N347,2)</f>
        <v>0</v>
      </c>
      <c r="P347" s="160">
        <v>0</v>
      </c>
      <c r="Q347" s="160">
        <f>ROUND(E347*P347,2)</f>
        <v>0</v>
      </c>
      <c r="R347" s="161"/>
      <c r="S347" s="161" t="s">
        <v>134</v>
      </c>
      <c r="T347" s="161" t="s">
        <v>241</v>
      </c>
      <c r="U347" s="161">
        <v>0</v>
      </c>
      <c r="V347" s="161">
        <f>ROUND(E347*U347,2)</f>
        <v>0</v>
      </c>
      <c r="W347" s="161"/>
      <c r="X347" s="161" t="s">
        <v>444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445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82">
        <v>95</v>
      </c>
      <c r="B348" s="183" t="s">
        <v>451</v>
      </c>
      <c r="C348" s="194" t="s">
        <v>452</v>
      </c>
      <c r="D348" s="184" t="s">
        <v>443</v>
      </c>
      <c r="E348" s="185">
        <v>1</v>
      </c>
      <c r="F348" s="186"/>
      <c r="G348" s="187">
        <f>ROUND(E348*F348,2)</f>
        <v>0</v>
      </c>
      <c r="H348" s="162"/>
      <c r="I348" s="161">
        <f>ROUND(E348*H348,2)</f>
        <v>0</v>
      </c>
      <c r="J348" s="162"/>
      <c r="K348" s="161">
        <f>ROUND(E348*J348,2)</f>
        <v>0</v>
      </c>
      <c r="L348" s="161">
        <v>21</v>
      </c>
      <c r="M348" s="161">
        <f>G348*(1+L348/100)</f>
        <v>0</v>
      </c>
      <c r="N348" s="160">
        <v>0</v>
      </c>
      <c r="O348" s="160">
        <f>ROUND(E348*N348,2)</f>
        <v>0</v>
      </c>
      <c r="P348" s="160">
        <v>0</v>
      </c>
      <c r="Q348" s="160">
        <f>ROUND(E348*P348,2)</f>
        <v>0</v>
      </c>
      <c r="R348" s="161"/>
      <c r="S348" s="161" t="s">
        <v>134</v>
      </c>
      <c r="T348" s="161" t="s">
        <v>241</v>
      </c>
      <c r="U348" s="161">
        <v>0</v>
      </c>
      <c r="V348" s="161">
        <f>ROUND(E348*U348,2)</f>
        <v>0</v>
      </c>
      <c r="W348" s="161"/>
      <c r="X348" s="161" t="s">
        <v>444</v>
      </c>
      <c r="Y348" s="150"/>
      <c r="Z348" s="150"/>
      <c r="AA348" s="150"/>
      <c r="AB348" s="150"/>
      <c r="AC348" s="150"/>
      <c r="AD348" s="150"/>
      <c r="AE348" s="150"/>
      <c r="AF348" s="150"/>
      <c r="AG348" s="150" t="s">
        <v>445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ht="22.5" outlineLevel="1" x14ac:dyDescent="0.2">
      <c r="A349" s="176">
        <v>96</v>
      </c>
      <c r="B349" s="177" t="s">
        <v>453</v>
      </c>
      <c r="C349" s="190" t="s">
        <v>454</v>
      </c>
      <c r="D349" s="178" t="s">
        <v>443</v>
      </c>
      <c r="E349" s="179">
        <v>1</v>
      </c>
      <c r="F349" s="180"/>
      <c r="G349" s="181">
        <f>ROUND(E349*F349,2)</f>
        <v>0</v>
      </c>
      <c r="H349" s="162"/>
      <c r="I349" s="161">
        <f>ROUND(E349*H349,2)</f>
        <v>0</v>
      </c>
      <c r="J349" s="162"/>
      <c r="K349" s="161">
        <f>ROUND(E349*J349,2)</f>
        <v>0</v>
      </c>
      <c r="L349" s="161">
        <v>21</v>
      </c>
      <c r="M349" s="161">
        <f>G349*(1+L349/100)</f>
        <v>0</v>
      </c>
      <c r="N349" s="160">
        <v>0</v>
      </c>
      <c r="O349" s="160">
        <f>ROUND(E349*N349,2)</f>
        <v>0</v>
      </c>
      <c r="P349" s="160">
        <v>0</v>
      </c>
      <c r="Q349" s="160">
        <f>ROUND(E349*P349,2)</f>
        <v>0</v>
      </c>
      <c r="R349" s="161"/>
      <c r="S349" s="161" t="s">
        <v>134</v>
      </c>
      <c r="T349" s="161" t="s">
        <v>241</v>
      </c>
      <c r="U349" s="161">
        <v>0</v>
      </c>
      <c r="V349" s="161">
        <f>ROUND(E349*U349,2)</f>
        <v>0</v>
      </c>
      <c r="W349" s="161"/>
      <c r="X349" s="161" t="s">
        <v>444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445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x14ac:dyDescent="0.2">
      <c r="A350" s="3"/>
      <c r="B350" s="4"/>
      <c r="C350" s="196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AE350">
        <v>15</v>
      </c>
      <c r="AF350">
        <v>21</v>
      </c>
      <c r="AG350" t="s">
        <v>116</v>
      </c>
    </row>
    <row r="351" spans="1:60" x14ac:dyDescent="0.2">
      <c r="A351" s="153"/>
      <c r="B351" s="154" t="s">
        <v>31</v>
      </c>
      <c r="C351" s="197"/>
      <c r="D351" s="155"/>
      <c r="E351" s="156"/>
      <c r="F351" s="156"/>
      <c r="G351" s="175">
        <f>G8+G47+G78+G102+G112+G119+G164+G205+G220+G224+G234+G268+G270+G282+G290+G313+G337+G344</f>
        <v>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AE351">
        <f>SUMIF(L7:L349,AE350,G7:G349)</f>
        <v>0</v>
      </c>
      <c r="AF351">
        <f>SUMIF(L7:L349,AF350,G7:G349)</f>
        <v>0</v>
      </c>
      <c r="AG351" t="s">
        <v>455</v>
      </c>
    </row>
    <row r="352" spans="1:60" x14ac:dyDescent="0.2">
      <c r="A352" s="3"/>
      <c r="B352" s="4"/>
      <c r="C352" s="196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33" x14ac:dyDescent="0.2">
      <c r="A353" s="3"/>
      <c r="B353" s="4"/>
      <c r="C353" s="196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33" x14ac:dyDescent="0.2">
      <c r="A354" s="276" t="s">
        <v>456</v>
      </c>
      <c r="B354" s="276"/>
      <c r="C354" s="277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33" x14ac:dyDescent="0.2">
      <c r="A355" s="257"/>
      <c r="B355" s="258"/>
      <c r="C355" s="259"/>
      <c r="D355" s="258"/>
      <c r="E355" s="258"/>
      <c r="F355" s="258"/>
      <c r="G355" s="26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AG355" t="s">
        <v>457</v>
      </c>
    </row>
    <row r="356" spans="1:33" x14ac:dyDescent="0.2">
      <c r="A356" s="261"/>
      <c r="B356" s="262"/>
      <c r="C356" s="263"/>
      <c r="D356" s="262"/>
      <c r="E356" s="262"/>
      <c r="F356" s="262"/>
      <c r="G356" s="26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33" x14ac:dyDescent="0.2">
      <c r="A357" s="261"/>
      <c r="B357" s="262"/>
      <c r="C357" s="263"/>
      <c r="D357" s="262"/>
      <c r="E357" s="262"/>
      <c r="F357" s="262"/>
      <c r="G357" s="26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33" x14ac:dyDescent="0.2">
      <c r="A358" s="261"/>
      <c r="B358" s="262"/>
      <c r="C358" s="263"/>
      <c r="D358" s="262"/>
      <c r="E358" s="262"/>
      <c r="F358" s="262"/>
      <c r="G358" s="26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33" x14ac:dyDescent="0.2">
      <c r="A359" s="265"/>
      <c r="B359" s="266"/>
      <c r="C359" s="267"/>
      <c r="D359" s="266"/>
      <c r="E359" s="266"/>
      <c r="F359" s="266"/>
      <c r="G359" s="26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33" x14ac:dyDescent="0.2">
      <c r="A360" s="3"/>
      <c r="B360" s="4"/>
      <c r="C360" s="196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33" x14ac:dyDescent="0.2">
      <c r="C361" s="198"/>
      <c r="D361" s="10"/>
      <c r="AG361" t="s">
        <v>458</v>
      </c>
    </row>
    <row r="362" spans="1:33" x14ac:dyDescent="0.2">
      <c r="D362" s="10"/>
    </row>
    <row r="363" spans="1:33" x14ac:dyDescent="0.2">
      <c r="D363" s="10"/>
    </row>
    <row r="364" spans="1:33" x14ac:dyDescent="0.2">
      <c r="D364" s="10"/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55:G359"/>
    <mergeCell ref="A1:G1"/>
    <mergeCell ref="C2:G2"/>
    <mergeCell ref="C3:G3"/>
    <mergeCell ref="C4:G4"/>
    <mergeCell ref="A354:C35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2227_01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2227_01 Pol'!Názvy_tisku</vt:lpstr>
      <vt:lpstr>oadresa</vt:lpstr>
      <vt:lpstr>Stavba!Objednatel</vt:lpstr>
      <vt:lpstr>Stavba!Objekt</vt:lpstr>
      <vt:lpstr>'01 2227_01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2022-09-05T09:25:46Z</dcterms:modified>
</cp:coreProperties>
</file>