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ka.koncova\Desktop\VO 2022\ZsNH-VR_vnútroblok f. urbanka\"/>
    </mc:Choice>
  </mc:AlternateContent>
  <bookViews>
    <workbookView xWindow="1785" yWindow="45" windowWidth="19575" windowHeight="15150" tabRatio="500"/>
  </bookViews>
  <sheets>
    <sheet name="Prehlad" sheetId="3" r:id="rId1"/>
    <sheet name="Rekapitulacia" sheetId="5" r:id="rId2"/>
    <sheet name="Kryci list" sheetId="6" r:id="rId3"/>
  </sheets>
  <definedNames>
    <definedName name="_xlnm._FilterDatabase">#REF!</definedName>
    <definedName name="fakt1R">#REF!</definedName>
    <definedName name="_xlnm.Print_Titles" localSheetId="0">Prehlad!$8:$10</definedName>
    <definedName name="_xlnm.Print_Titles" localSheetId="1">Rekapitulacia!$8:$10</definedName>
    <definedName name="_xlnm.Print_Area" localSheetId="2">'Kryci list'!$A:$M</definedName>
    <definedName name="_xlnm.Print_Area" localSheetId="0">Prehlad!$A:$AH</definedName>
    <definedName name="_xlnm.Print_Area" localSheetId="1">Rekapitulacia!$A:$G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5" i="6" l="1"/>
  <c r="M25" i="6" s="1"/>
  <c r="G20" i="5"/>
  <c r="F20" i="5"/>
  <c r="E20" i="5"/>
  <c r="D20" i="5"/>
  <c r="C20" i="5"/>
  <c r="B20" i="5"/>
  <c r="W99" i="3"/>
  <c r="E99" i="3"/>
  <c r="M17" i="6"/>
  <c r="M21" i="6" s="1"/>
  <c r="G17" i="5"/>
  <c r="F17" i="5"/>
  <c r="E17" i="5"/>
  <c r="D17" i="5"/>
  <c r="C17" i="5"/>
  <c r="B17" i="5"/>
  <c r="W97" i="3"/>
  <c r="E97" i="3"/>
  <c r="G16" i="5"/>
  <c r="F16" i="5"/>
  <c r="E16" i="5"/>
  <c r="D16" i="5"/>
  <c r="C16" i="5"/>
  <c r="B16" i="5"/>
  <c r="W95" i="3"/>
  <c r="E95" i="3"/>
  <c r="E13" i="6"/>
  <c r="D13" i="6"/>
  <c r="G14" i="5"/>
  <c r="F14" i="5"/>
  <c r="E14" i="5"/>
  <c r="D14" i="5"/>
  <c r="C14" i="5"/>
  <c r="B14" i="5"/>
  <c r="W89" i="3"/>
  <c r="E89" i="3"/>
  <c r="G13" i="5"/>
  <c r="F13" i="5"/>
  <c r="E13" i="5"/>
  <c r="D13" i="5"/>
  <c r="C13" i="5"/>
  <c r="B13" i="5"/>
  <c r="W87" i="3"/>
  <c r="E87" i="3"/>
  <c r="G12" i="5"/>
  <c r="F12" i="5"/>
  <c r="E12" i="5"/>
  <c r="D12" i="5"/>
  <c r="C12" i="5"/>
  <c r="B12" i="5"/>
  <c r="W70" i="3"/>
  <c r="E70" i="3"/>
  <c r="M14" i="6"/>
  <c r="M13" i="6"/>
  <c r="M12" i="6"/>
  <c r="M11" i="6"/>
  <c r="I15" i="6"/>
  <c r="E15" i="6"/>
  <c r="D15" i="6"/>
  <c r="F14" i="6"/>
  <c r="F13" i="6"/>
  <c r="F15" i="6" s="1"/>
  <c r="F12" i="6"/>
  <c r="F11" i="6"/>
  <c r="M9" i="6"/>
  <c r="M8" i="6"/>
  <c r="H1" i="6"/>
  <c r="B8" i="5"/>
  <c r="D8" i="3"/>
  <c r="M15" i="6" l="1"/>
  <c r="M23" i="6" s="1"/>
  <c r="L24" i="6" s="1"/>
  <c r="M24" i="6" s="1"/>
  <c r="M26" i="6" l="1"/>
  <c r="F9" i="6" l="1"/>
  <c r="I9" i="6"/>
  <c r="F8" i="6"/>
  <c r="I8" i="6"/>
</calcChain>
</file>

<file path=xl/sharedStrings.xml><?xml version="1.0" encoding="utf-8"?>
<sst xmlns="http://schemas.openxmlformats.org/spreadsheetml/2006/main" count="1052" uniqueCount="390">
  <si>
    <t xml:space="preserve"> </t>
  </si>
  <si>
    <t xml:space="preserve">Odberateľ: 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</si>
  <si>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</si>
  <si>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</si>
  <si>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</si>
  <si>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</si>
  <si>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</si>
  <si>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</si>
  <si>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</si>
  <si>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</si>
  <si>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</si>
  <si>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</si>
  <si>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</si>
  <si>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</si>
  <si>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</si>
  <si>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</si>
  <si>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</si>
  <si>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</si>
  <si>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</si>
  <si>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</si>
  <si>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</si>
  <si>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</si>
  <si>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</si>
  <si>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</si>
  <si>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</si>
  <si>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</si>
  <si>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</si>
  <si>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Konštrukcie</t>
  </si>
  <si>
    <t>Špecifikovaný</t>
  </si>
  <si>
    <t>Spolu</t>
  </si>
  <si>
    <t>Hmotnosť v tonách</t>
  </si>
  <si>
    <t>Suť v tonách</t>
  </si>
  <si>
    <t>Vyňatý</t>
  </si>
  <si>
    <t>Vysoká sadzba</t>
  </si>
  <si>
    <t>Typ</t>
  </si>
  <si>
    <t>Nh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</si>
  <si>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</si>
  <si>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</si>
  <si>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</si>
  <si>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</si>
  <si>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</si>
  <si>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</si>
  <si>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</si>
  <si>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</si>
  <si>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</si>
  <si>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</si>
  <si>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</si>
  <si>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</si>
  <si>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materiál</t>
  </si>
  <si>
    <t>%</t>
  </si>
  <si>
    <t>od začiatku</t>
  </si>
  <si>
    <t>dodatok</t>
  </si>
  <si>
    <t>z režimu stavba</t>
  </si>
  <si>
    <t>DPH ( materiál )</t>
  </si>
  <si>
    <t>položky</t>
  </si>
  <si>
    <t>pre tlač</t>
  </si>
  <si>
    <t>produkcie</t>
  </si>
  <si>
    <t>ceny</t>
  </si>
  <si>
    <t>Rekapitulácia rozpočtu v</t>
  </si>
  <si>
    <t>Rekapitulácia splátky v</t>
  </si>
  <si>
    <t>Rekapitulácia výrobnej kalkulácie v</t>
  </si>
  <si>
    <t>Popis položky, stavebného dielu, remesla</t>
  </si>
  <si>
    <t>Miesto:</t>
  </si>
  <si>
    <t>Rozpočet:</t>
  </si>
  <si>
    <t>Krycí list rozpočtu v</t>
  </si>
  <si>
    <t>Spracoval:</t>
  </si>
  <si>
    <t>Krycí list splátky v</t>
  </si>
  <si>
    <t>Dňa:</t>
  </si>
  <si>
    <t>Zmluva č.:</t>
  </si>
  <si>
    <t>Krycí list výrobnej kalkulácie v</t>
  </si>
  <si>
    <t xml:space="preserve"> Odberateľ:</t>
  </si>
  <si>
    <t>IČO:</t>
  </si>
  <si>
    <t>DIČ:</t>
  </si>
  <si>
    <t xml:space="preserve"> Dodávateľ:</t>
  </si>
  <si>
    <t xml:space="preserve"> Projektant:</t>
  </si>
  <si>
    <t>A</t>
  </si>
  <si>
    <t xml:space="preserve"> ZRN</t>
  </si>
  <si>
    <t>Špecifikovaný 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</si>
  <si>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</si>
  <si>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</si>
  <si>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</si>
  <si>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</si>
  <si>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</si>
  <si>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</si>
  <si>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</si>
  <si>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</si>
  <si>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</si>
  <si>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</si>
  <si>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</si>
  <si>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</si>
  <si>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</si>
  <si>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</si>
  <si>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D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</si>
  <si>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</si>
  <si>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</si>
  <si>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</si>
  <si>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</si>
  <si>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</si>
  <si>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Súčet riadkov 16 až 19: </t>
  </si>
  <si>
    <t>odberateľ, obstarávateľ</t>
  </si>
  <si>
    <t>E</t>
  </si>
  <si>
    <t>Celkové náklady</t>
  </si>
  <si>
    <t xml:space="preserve">Súčet riadkov 5, 10, 15 a 20: </t>
  </si>
  <si>
    <t xml:space="preserve">Súčet riadkov 21 až 23: </t>
  </si>
  <si>
    <t>F</t>
  </si>
  <si>
    <t xml:space="preserve">Spracoval: Zlatoš Peter                            </t>
  </si>
  <si>
    <t xml:space="preserve">Projektant: ELPRO ZP  s.r.o. Pov.Bystrica </t>
  </si>
  <si>
    <t xml:space="preserve">JKSO : </t>
  </si>
  <si>
    <t>Dátum: 13.05.2022</t>
  </si>
  <si>
    <t>Stavba :Púchov-VO_vnútroblok Urbánka - Royova_SO 03</t>
  </si>
  <si>
    <t>Objekt : 01_verejné osvetlenie</t>
  </si>
  <si>
    <t>Peter Zlatoš</t>
  </si>
  <si>
    <t xml:space="preserve"> Peter Zlatoš</t>
  </si>
  <si>
    <t xml:space="preserve"> Stavba :Púchov-VO_vnútroblok Urbánka - Royova_SO 03</t>
  </si>
  <si>
    <t>Púchov</t>
  </si>
  <si>
    <t xml:space="preserve"> Objekt : 01_verejné osvetlenie</t>
  </si>
  <si>
    <t>JKSO :</t>
  </si>
  <si>
    <t>Zlatoš Peter</t>
  </si>
  <si>
    <t>13.05.2022</t>
  </si>
  <si>
    <t xml:space="preserve">ELPRO ZP  s.r.o. Pov.Bystrica </t>
  </si>
  <si>
    <t/>
  </si>
  <si>
    <t>M3 OP</t>
  </si>
  <si>
    <t>M2 UP</t>
  </si>
  <si>
    <t>M2 ZP</t>
  </si>
  <si>
    <t>M</t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</si>
  <si>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</si>
  <si>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</si>
  <si>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</si>
  <si>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</si>
  <si>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</si>
  <si>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</si>
  <si>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</si>
  <si>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</si>
  <si>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 20% z:</t>
  </si>
  <si>
    <t xml:space="preserve"> DPH    0% z:</t>
  </si>
  <si>
    <t xml:space="preserve"> Odpočet - prípočet</t>
  </si>
  <si>
    <t>Zaradenie</t>
  </si>
  <si>
    <t>pre KL</t>
  </si>
  <si>
    <t>Lev0</t>
  </si>
  <si>
    <t>pozícia</t>
  </si>
  <si>
    <t>PRÁCE A DODÁVKY M</t>
  </si>
  <si>
    <t>M21 - 155 Elektromontáže</t>
  </si>
  <si>
    <t>921</t>
  </si>
  <si>
    <t>210010026</t>
  </si>
  <si>
    <t>Montáž el-inšt rúrky (plast) tuhá, uložená pevne D63 (d57)mm</t>
  </si>
  <si>
    <t>m</t>
  </si>
  <si>
    <t xml:space="preserve">                    </t>
  </si>
  <si>
    <t>74211-0026</t>
  </si>
  <si>
    <t>45.31.1*</t>
  </si>
  <si>
    <t xml:space="preserve">    </t>
  </si>
  <si>
    <t>MK</t>
  </si>
  <si>
    <t>S</t>
  </si>
  <si>
    <t>MAT</t>
  </si>
  <si>
    <t>345653I307</t>
  </si>
  <si>
    <t>Rúrka el-inšt PVC tuhá 084207 : UPRM-Turbo ® 63, s hrdlom, sivá</t>
  </si>
  <si>
    <t>31.20.27</t>
  </si>
  <si>
    <t xml:space="preserve">084207              </t>
  </si>
  <si>
    <t>MZ</t>
  </si>
  <si>
    <t>210020042</t>
  </si>
  <si>
    <t>Montáž objímky pre zaistenie kábla , trubky - na stlp</t>
  </si>
  <si>
    <t>kus</t>
  </si>
  <si>
    <t>74216-0042</t>
  </si>
  <si>
    <t>210020952</t>
  </si>
  <si>
    <t>Montáž označovacej tabuľky, plast, samolepiaca</t>
  </si>
  <si>
    <t>74216-0952</t>
  </si>
  <si>
    <t>210040561</t>
  </si>
  <si>
    <t>Montáž šablóny a prúdového spoja C svorkou do 50 mm2</t>
  </si>
  <si>
    <t>74113-0561</t>
  </si>
  <si>
    <t>45.21.43</t>
  </si>
  <si>
    <t>354311610</t>
  </si>
  <si>
    <t>Svorka univerzálna na lano 4-25mm2</t>
  </si>
  <si>
    <t>31.20.10</t>
  </si>
  <si>
    <t>354311650</t>
  </si>
  <si>
    <t>Svorka univerzálna na lano 35-120mm2</t>
  </si>
  <si>
    <t>210100101</t>
  </si>
  <si>
    <t>Ukončenie Cu, Al drôtu, lana na prístroji, zapojenie 1x16 mm2</t>
  </si>
  <si>
    <t>74226-0101</t>
  </si>
  <si>
    <t>210100128</t>
  </si>
  <si>
    <t>Ukončenie celoplastových káblov , zapojenie 3x 1,5-2,5 mm2</t>
  </si>
  <si>
    <t>74226-0128</t>
  </si>
  <si>
    <t>210100145</t>
  </si>
  <si>
    <t>Ukončenie celoplastových káblov v rozvádzači na svorky, zapojenie 5x 4-6 mm2</t>
  </si>
  <si>
    <t>74226-0145</t>
  </si>
  <si>
    <t>210100252</t>
  </si>
  <si>
    <t>Ukončenie celoplastových káblov zmršťovacou záklopkou 4x 16-25 mm2</t>
  </si>
  <si>
    <t>74226-0252</t>
  </si>
  <si>
    <t>3543506R03</t>
  </si>
  <si>
    <t>Teplom zmraštiteľná rozdeľovacia hlava 1kV : 502K033/S, 4x(4-35mm2)</t>
  </si>
  <si>
    <t xml:space="preserve">502K033/S           </t>
  </si>
  <si>
    <t>210120321</t>
  </si>
  <si>
    <t>Montáž bleskoistky NN, VN do 10kV - 10kA</t>
  </si>
  <si>
    <t>74251-0321</t>
  </si>
  <si>
    <t>3585605B61</t>
  </si>
  <si>
    <t>Zvodič kombinovaný typ 1+2 (B+C) 1-pól :  230V-AC; 12,5kA (1MD)</t>
  </si>
  <si>
    <t>31.20.23</t>
  </si>
  <si>
    <t xml:space="preserve">FLP-12,5 V          </t>
  </si>
  <si>
    <t>920AN03970</t>
  </si>
  <si>
    <t>Obmedzovač napätia LVA280 na vzdušnú sieť VO - 16-25 mm2</t>
  </si>
  <si>
    <t xml:space="preserve">  .  .  </t>
  </si>
  <si>
    <t xml:space="preserve">LVA280B-DL          </t>
  </si>
  <si>
    <t>210190001</t>
  </si>
  <si>
    <t>Montáž rozvodnice do 20kg - ISVO</t>
  </si>
  <si>
    <t>74241-0001</t>
  </si>
  <si>
    <t>357500H016</t>
  </si>
  <si>
    <t>Skriňa istiaca ISVO-E1-IV-P3, na stĺp, (25A) IP44/2X</t>
  </si>
  <si>
    <t>31.20.31</t>
  </si>
  <si>
    <t xml:space="preserve">0323421             </t>
  </si>
  <si>
    <t>357500H091</t>
  </si>
  <si>
    <t>Upínací nerezový pás 1301304 :  HASMA</t>
  </si>
  <si>
    <t xml:space="preserve">1301304             </t>
  </si>
  <si>
    <t>357500H092</t>
  </si>
  <si>
    <t>Plastový držiak 0302003, s objímkou  pre  ISVO</t>
  </si>
  <si>
    <t xml:space="preserve">0302003             </t>
  </si>
  <si>
    <t>210202030</t>
  </si>
  <si>
    <t>Montáž, LED svietidlo uličné, cestné,</t>
  </si>
  <si>
    <t>74186-2030</t>
  </si>
  <si>
    <t>3484B0001</t>
  </si>
  <si>
    <t>A-Svietidlo  LED  4000K, 20W,IP66, vč. prep. ochrany-LT-S 20-084</t>
  </si>
  <si>
    <t>31.50.33</t>
  </si>
  <si>
    <t>3484B0002</t>
  </si>
  <si>
    <t>B-Svietidlo  LED 4000K, 28W,IP65 vč. prepäťovej ochrany - Barcelona</t>
  </si>
  <si>
    <t>210204002</t>
  </si>
  <si>
    <t>Montáž, stožiar osvetlovací, sadový, oceľový</t>
  </si>
  <si>
    <t>74181-4002</t>
  </si>
  <si>
    <t>316720E154</t>
  </si>
  <si>
    <t>Stožiar osvetľovací kužeľový : STK 60/50/3, výška 5m, žiarovo zinkovaný</t>
  </si>
  <si>
    <t>28.11.22</t>
  </si>
  <si>
    <t xml:space="preserve">STK 60/50/3         </t>
  </si>
  <si>
    <t>210204201</t>
  </si>
  <si>
    <t>Montáž, elektrovýstroj stožiarov pre 1 okruh</t>
  </si>
  <si>
    <t>74185-4201</t>
  </si>
  <si>
    <t>357990E005</t>
  </si>
  <si>
    <t>Svorkovnica stožiarová : NTB-1, pre 1 poistku E14 (2-16A) pre káble 5x 6-16mm2, IP54</t>
  </si>
  <si>
    <t xml:space="preserve">NTB-1               </t>
  </si>
  <si>
    <t>210220003</t>
  </si>
  <si>
    <t>Montáž, ochranné pospojovanie na povrch, Cu drôt do 50-78mm2 (D8-10mm) vrátane svoriek, bez náteru</t>
  </si>
  <si>
    <t>74551-0003</t>
  </si>
  <si>
    <t>341010M039</t>
  </si>
  <si>
    <t>Vodič Cu : CY 16 GNYE drôt (RE) zel/žltý</t>
  </si>
  <si>
    <t>31.30.13</t>
  </si>
  <si>
    <t xml:space="preserve">CY 16               </t>
  </si>
  <si>
    <t>210220022</t>
  </si>
  <si>
    <t>Montáž uzemňovacieho vedenia v zemi, FeZn drôt D8-10mm, spojenie svorkami</t>
  </si>
  <si>
    <t>74531-0022</t>
  </si>
  <si>
    <t>3549000A01</t>
  </si>
  <si>
    <t>Drôt uzemňovací FeZn D10</t>
  </si>
  <si>
    <t>kg</t>
  </si>
  <si>
    <t xml:space="preserve">t195010             </t>
  </si>
  <si>
    <t>210220301</t>
  </si>
  <si>
    <t>Montáž bleskozvodnej svorky do 2 skrutiek (SS,SP1,SR 03)</t>
  </si>
  <si>
    <t>74524-0301</t>
  </si>
  <si>
    <t>3549040A20</t>
  </si>
  <si>
    <t>Svorka spojovacia (FeZn) : SS, s príložkou (2xM8)</t>
  </si>
  <si>
    <t xml:space="preserve">f613112             </t>
  </si>
  <si>
    <t>3549040A30</t>
  </si>
  <si>
    <t>Svorka pripájacia (FeZn) : SP 1, pre spojenie kovových súčiastoky (2xM8)</t>
  </si>
  <si>
    <t xml:space="preserve">f613212             </t>
  </si>
  <si>
    <t>210220381</t>
  </si>
  <si>
    <t>Montáž ochrannej lišty do 2m, drevenej, alebo plastovej</t>
  </si>
  <si>
    <t>74525-0381</t>
  </si>
  <si>
    <t>210220458</t>
  </si>
  <si>
    <t>Náter zvodového vodiča - 1x základný, 2x krycí</t>
  </si>
  <si>
    <t>74521-0458</t>
  </si>
  <si>
    <t>210292041</t>
  </si>
  <si>
    <t>Preskúšanie svetelného bodu</t>
  </si>
  <si>
    <t>74771-2041</t>
  </si>
  <si>
    <t>210810005</t>
  </si>
  <si>
    <t>Montáž, kábel Cu 750V voľne uložený CYKY 3x1,5</t>
  </si>
  <si>
    <t>74221-0005</t>
  </si>
  <si>
    <t>341203M100</t>
  </si>
  <si>
    <t>Kábel Cu 750V : CYKY-J 3x1,5</t>
  </si>
  <si>
    <t xml:space="preserve">CYKY 3x1,5          </t>
  </si>
  <si>
    <t>210810017</t>
  </si>
  <si>
    <t>Montáž, kábel Cu 750V voľne uložený CYKY 5x4-16</t>
  </si>
  <si>
    <t>74221-0017</t>
  </si>
  <si>
    <t>341203M330</t>
  </si>
  <si>
    <t>Kábel Cu 750V : CYKY-J 5x6</t>
  </si>
  <si>
    <t xml:space="preserve">CYKY 5x6            </t>
  </si>
  <si>
    <t>210901015</t>
  </si>
  <si>
    <t>Montáž, kábel Al 750V voľne uložený AYKY 4x16</t>
  </si>
  <si>
    <t>74223-1015</t>
  </si>
  <si>
    <t>341400M140</t>
  </si>
  <si>
    <t>Kábel Al 750V : AYKY-J 4x16</t>
  </si>
  <si>
    <t xml:space="preserve">AYKY 4x16           </t>
  </si>
  <si>
    <t>210950101</t>
  </si>
  <si>
    <t>Montáž označovacieho štítka na kábel</t>
  </si>
  <si>
    <t>74223-0101</t>
  </si>
  <si>
    <t>45.21.46</t>
  </si>
  <si>
    <t>920AN61333</t>
  </si>
  <si>
    <t>Štítok - označenie stožiara</t>
  </si>
  <si>
    <t xml:space="preserve">8586012252917/8     </t>
  </si>
  <si>
    <t>213280050</t>
  </si>
  <si>
    <t>PPV (pomocné a podružné výkony)</t>
  </si>
  <si>
    <t>74382-0050</t>
  </si>
  <si>
    <t>213290090</t>
  </si>
  <si>
    <t>Dokumentácia skutočného vyhotovenia</t>
  </si>
  <si>
    <t>kpl</t>
  </si>
  <si>
    <t>74382-0090</t>
  </si>
  <si>
    <t>213290100</t>
  </si>
  <si>
    <t>Skúšobná prevádzka technologického zariadenia</t>
  </si>
  <si>
    <t>hod</t>
  </si>
  <si>
    <t>74382-0100</t>
  </si>
  <si>
    <t>999990010</t>
  </si>
  <si>
    <t>Ostatné náklady pre prevádzku stavebných strojov</t>
  </si>
  <si>
    <t>999990300</t>
  </si>
  <si>
    <t>Podružný materiál</t>
  </si>
  <si>
    <t>999999010</t>
  </si>
  <si>
    <t>Ostatný materiál a iné náklady</t>
  </si>
  <si>
    <t>213290110</t>
  </si>
  <si>
    <t>Zoznámenie užívateľa s obsluhou zariadenia</t>
  </si>
  <si>
    <t>74382-0110</t>
  </si>
  <si>
    <t>213290140</t>
  </si>
  <si>
    <t>Geodetické zameranie stlpov</t>
  </si>
  <si>
    <t>74382-0140</t>
  </si>
  <si>
    <t>213290150</t>
  </si>
  <si>
    <t>Drobné elektroinštalačné práce</t>
  </si>
  <si>
    <t>74382-0150</t>
  </si>
  <si>
    <t>213290152</t>
  </si>
  <si>
    <t>Nepredvídané elektroinštalačné práce</t>
  </si>
  <si>
    <t>74382-0152</t>
  </si>
  <si>
    <t>213291000</t>
  </si>
  <si>
    <t>Spracovanie východiskovej revízie a vypracovanie správy</t>
  </si>
  <si>
    <t>ks</t>
  </si>
  <si>
    <t>74381-1000</t>
  </si>
  <si>
    <t>213291120</t>
  </si>
  <si>
    <t>inž. činnosť</t>
  </si>
  <si>
    <t>74381-1120</t>
  </si>
  <si>
    <t xml:space="preserve">M21 - 155 Elektromontáže  spolu: </t>
  </si>
  <si>
    <t>M46 - 202 Zemné práce pri ext. montážach</t>
  </si>
  <si>
    <t>946</t>
  </si>
  <si>
    <t>460050704</t>
  </si>
  <si>
    <t>Jama pre stožiar VO do 2 m3, ručne, zemina</t>
  </si>
  <si>
    <t>m3</t>
  </si>
  <si>
    <t>19005-0704</t>
  </si>
  <si>
    <t>45.11.21</t>
  </si>
  <si>
    <t>460080002</t>
  </si>
  <si>
    <t>Betónový základ z prostého betónu do debnenia</t>
  </si>
  <si>
    <t>19008-0002</t>
  </si>
  <si>
    <t>45.25.32</t>
  </si>
  <si>
    <t>562890010</t>
  </si>
  <si>
    <t>Štítok na označ. kábel. vývodu z PVC</t>
  </si>
  <si>
    <t>25.24.26</t>
  </si>
  <si>
    <t>583313450</t>
  </si>
  <si>
    <t>piesok  zasypový</t>
  </si>
  <si>
    <t>14.21.12</t>
  </si>
  <si>
    <t>589302011</t>
  </si>
  <si>
    <t>betón  B20 (C15/20)</t>
  </si>
  <si>
    <t>460100001</t>
  </si>
  <si>
    <t>Stožiarové púzdro pre stožiar VO, mimo trasy, D 250x800mm</t>
  </si>
  <si>
    <t>19010-0001</t>
  </si>
  <si>
    <t>460120002</t>
  </si>
  <si>
    <t>Zásyp jamy, zemina</t>
  </si>
  <si>
    <t>19012-0002</t>
  </si>
  <si>
    <t>460200164</t>
  </si>
  <si>
    <t>Káblové ryhy šírky 35, hĺbky 80 [cm], zemina</t>
  </si>
  <si>
    <t>19020-0164</t>
  </si>
  <si>
    <t>460420371</t>
  </si>
  <si>
    <t>Zriadenie kábl lôžka š.35/10cm, piesok,</t>
  </si>
  <si>
    <t>19042-0371</t>
  </si>
  <si>
    <t>45.21.44</t>
  </si>
  <si>
    <t>460490012</t>
  </si>
  <si>
    <t>Zakrytie káblov výstražnou fóliou PVC šírky 33cm</t>
  </si>
  <si>
    <t>19049-0012</t>
  </si>
  <si>
    <t>460510021</t>
  </si>
  <si>
    <t>Chranička PVC rúr  vč. mat  do  FXKVR 50</t>
  </si>
  <si>
    <t>19051-0021</t>
  </si>
  <si>
    <t>460560164</t>
  </si>
  <si>
    <t>Zásyp ryhy šírky 35, hĺbky 80 [cm], zemina</t>
  </si>
  <si>
    <t>19056-0164</t>
  </si>
  <si>
    <t>345658I038</t>
  </si>
  <si>
    <t>Chránička PVC-U kábelová ohybná 001990 : FXK 200, čierna</t>
  </si>
  <si>
    <t xml:space="preserve">001990              </t>
  </si>
  <si>
    <t>460620014</t>
  </si>
  <si>
    <t>konečná úprava terénu, zemina</t>
  </si>
  <si>
    <t>m2</t>
  </si>
  <si>
    <t>19062-0014</t>
  </si>
  <si>
    <t xml:space="preserve">M46 - 202 Zemné práce pri ext. montážach  spolu: </t>
  </si>
  <si>
    <t xml:space="preserve">PRÁCE A DODÁVKY M  spolu: </t>
  </si>
  <si>
    <t>OSTATNÉ</t>
  </si>
  <si>
    <t>OST</t>
  </si>
  <si>
    <t>48212*</t>
  </si>
  <si>
    <t>Montážna plošina  Avia</t>
  </si>
  <si>
    <t>km</t>
  </si>
  <si>
    <t>U</t>
  </si>
  <si>
    <t>48213</t>
  </si>
  <si>
    <t>Montážna plošina</t>
  </si>
  <si>
    <t>Sh</t>
  </si>
  <si>
    <t xml:space="preserve">OSTATNÉ  spolu: </t>
  </si>
  <si>
    <t>Za rozpočet celkom</t>
  </si>
  <si>
    <t>Dátum: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</si>
</sst>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&quot; Sk&quot;;[Red]\-#,##0&quot; Sk&quot;"/>
    <numFmt numFmtId="165" formatCode="_-* #,##0&quot; Sk&quot;_-;\-* #,##0&quot; Sk&quot;_-;_-* &quot;- Sk&quot;_-;_-@_-"/>
    <numFmt numFmtId="166" formatCode="#,##0\ _S_k"/>
    <numFmt numFmtId="167" formatCode="#,##0&quot; Sk&quot;"/>
    <numFmt numFmtId="168" formatCode="0.00\ %"/>
    <numFmt numFmtId="169" formatCode="#,##0.0000"/>
    <numFmt numFmtId="170" formatCode="#,##0\ "/>
    <numFmt numFmtId="171" formatCode="#,##0.00000"/>
    <numFmt numFmtId="172" formatCode="#,##0.000"/>
    <numFmt numFmtId="173" formatCode="#,##0.0"/>
  </numFmts>
  <fonts count="16">
    <font>
      <sz val="10"/>
      <name val="Arial"/>
      <charset val="238"/>
    </font>
    <font>
      <sz val="8"/>
      <name val="Arial Narrow"/>
      <charset val="238"/>
    </font>
    <font>
      <b/>
      <sz val="10"/>
      <name val="Arial Narrow"/>
      <charset val="238"/>
    </font>
    <font>
      <b/>
      <sz val="8"/>
      <name val="Arial Narrow"/>
      <charset val="238"/>
    </font>
    <font>
      <sz val="8"/>
      <color rgb="FFFFFFFF"/>
      <name val="Arial Narrow"/>
      <charset val="238"/>
    </font>
    <font>
      <b/>
      <sz val="8"/>
      <color rgb="FFFFFFFF"/>
      <name val="Arial Narrow"/>
      <charset val="238"/>
    </font>
    <font>
      <sz val="8"/>
      <color rgb="FF0000FF"/>
      <name val="Arial Narrow"/>
      <charset val="238"/>
    </font>
    <font>
      <b/>
      <sz val="7"/>
      <name val="Letter Gothic CE"/>
      <charset val="238"/>
    </font>
    <font>
      <sz val="10"/>
      <name val="Arial CE"/>
      <charset val="238"/>
    </font>
    <font>
      <sz val="11"/>
      <color rgb="FF000000"/>
      <name val="Calibri"/>
      <charset val="238"/>
    </font>
    <font>
      <sz val="11"/>
      <color rgb="FFFFFFFF"/>
      <name val="Calibri"/>
      <charset val="238"/>
    </font>
    <font>
      <b/>
      <sz val="11"/>
      <color rgb="FF000000"/>
      <name val="Calibri"/>
      <charset val="238"/>
    </font>
    <font>
      <b/>
      <sz val="18"/>
      <color rgb="FF333399"/>
      <name val="Cambria"/>
      <charset val="238"/>
    </font>
    <font>
      <sz val="11"/>
      <color rgb="FFFF0000"/>
      <name val="Calibri"/>
      <charset val="238"/>
    </font>
    <font>
      <sz val="10"/>
      <name val="Arial"/>
      <charset val="238"/>
    </font>
    <font>
      <b/>
      <sz val="8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A0E0E0"/>
        <bgColor rgb="FFA6CAF0"/>
      </patternFill>
    </fill>
    <fill>
      <patternFill patternType="solid">
        <fgColor rgb="FFA6CAF0"/>
        <bgColor rgb="FFA0E0E0"/>
      </patternFill>
    </fill>
    <fill>
      <patternFill patternType="solid">
        <fgColor rgb="FFFFFFC0"/>
        <bgColor rgb="FFFFFF99"/>
      </patternFill>
    </fill>
    <fill>
      <patternFill patternType="solid">
        <fgColor rgb="FFFF8080"/>
        <bgColor rgb="FFFF99CC"/>
      </patternFill>
    </fill>
    <fill>
      <patternFill patternType="solid">
        <fgColor rgb="FFC0C0C0"/>
        <bgColor rgb="FFA6CAF0"/>
      </patternFill>
    </fill>
    <fill>
      <patternFill patternType="solid">
        <fgColor rgb="FFFFFF99"/>
        <bgColor rgb="FFFFFFC0"/>
      </patternFill>
    </fill>
    <fill>
      <patternFill patternType="solid">
        <fgColor rgb="FFCC9CCC"/>
        <bgColor rgb="FFFF99CC"/>
      </patternFill>
    </fill>
    <fill>
      <patternFill patternType="solid">
        <fgColor rgb="FF996666"/>
        <bgColor rgb="FF666699"/>
      </patternFill>
    </fill>
    <fill>
      <patternFill patternType="solid">
        <fgColor rgb="FF999933"/>
        <bgColor rgb="FF969696"/>
      </patternFill>
    </fill>
  </fills>
  <borders count="57">
    <border>
      <left/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1">
    <xf numFmtId="0" fontId="0" fillId="0" borderId="0"/>
    <xf numFmtId="0" fontId="8" fillId="0" borderId="0"/>
    <xf numFmtId="0" fontId="14" fillId="0" borderId="0" applyBorder="0">
      <alignment vertical="center"/>
    </xf>
    <xf numFmtId="0" fontId="9" fillId="4" borderId="0" applyBorder="0" applyProtection="0"/>
    <xf numFmtId="165" fontId="14" fillId="0" borderId="0" applyBorder="0" applyProtection="0"/>
    <xf numFmtId="0" fontId="9" fillId="2" borderId="0" applyBorder="0" applyProtection="0"/>
    <xf numFmtId="0" fontId="9" fillId="2" borderId="0" applyBorder="0" applyProtection="0"/>
    <xf numFmtId="164" fontId="7" fillId="0" borderId="51"/>
    <xf numFmtId="0" fontId="9" fillId="3" borderId="0" applyBorder="0" applyProtection="0"/>
    <xf numFmtId="0" fontId="9" fillId="5" borderId="0" applyBorder="0" applyProtection="0"/>
    <xf numFmtId="0" fontId="14" fillId="0" borderId="51"/>
    <xf numFmtId="0" fontId="7" fillId="0" borderId="51">
      <alignment vertical="center"/>
    </xf>
    <xf numFmtId="0" fontId="9" fillId="6" borderId="0" applyBorder="0" applyProtection="0"/>
    <xf numFmtId="0" fontId="9" fillId="2" borderId="0" applyBorder="0" applyProtection="0"/>
    <xf numFmtId="0" fontId="9" fillId="4" borderId="0" applyBorder="0" applyProtection="0"/>
    <xf numFmtId="0" fontId="9" fillId="5" borderId="0" applyBorder="0" applyProtection="0"/>
    <xf numFmtId="0" fontId="9" fillId="7" borderId="0" applyBorder="0" applyProtection="0"/>
    <xf numFmtId="0" fontId="9" fillId="8" borderId="0" applyBorder="0" applyProtection="0"/>
    <xf numFmtId="0" fontId="9" fillId="4" borderId="0" applyBorder="0" applyProtection="0"/>
    <xf numFmtId="0" fontId="10" fillId="2" borderId="0" applyBorder="0" applyProtection="0"/>
    <xf numFmtId="0" fontId="10" fillId="9" borderId="0" applyBorder="0" applyProtection="0"/>
    <xf numFmtId="0" fontId="10" fillId="10" borderId="0" applyBorder="0" applyProtection="0"/>
    <xf numFmtId="0" fontId="10" fillId="8" borderId="0" applyBorder="0" applyProtection="0"/>
    <xf numFmtId="0" fontId="10" fillId="2" borderId="0" applyBorder="0" applyProtection="0"/>
    <xf numFmtId="0" fontId="10" fillId="5" borderId="0" applyBorder="0" applyProtection="0"/>
    <xf numFmtId="0" fontId="11" fillId="0" borderId="52" applyProtection="0"/>
    <xf numFmtId="0" fontId="8" fillId="0" borderId="0"/>
    <xf numFmtId="0" fontId="12" fillId="0" borderId="0" applyBorder="0" applyProtection="0"/>
    <xf numFmtId="0" fontId="7" fillId="0" borderId="0" applyBorder="0">
      <alignment vertical="center"/>
    </xf>
    <xf numFmtId="0" fontId="13" fillId="0" borderId="0" applyBorder="0" applyProtection="0"/>
    <xf numFmtId="0" fontId="7" fillId="0" borderId="20">
      <alignment vertical="center"/>
    </xf>
  </cellStyleXfs>
  <cellXfs count="149">
    <xf numFmtId="0" fontId="0" fillId="0" borderId="0" xfId="0"/>
    <xf numFmtId="0" fontId="1" fillId="0" borderId="0" xfId="1" applyFont="1"/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3" xfId="1" applyFont="1" applyBorder="1" applyAlignment="1">
      <alignment horizontal="left" vertical="center"/>
    </xf>
    <xf numFmtId="0" fontId="1" fillId="0" borderId="4" xfId="1" applyFont="1" applyBorder="1" applyAlignment="1">
      <alignment horizontal="left" vertical="center"/>
    </xf>
    <xf numFmtId="0" fontId="1" fillId="0" borderId="4" xfId="1" applyFont="1" applyBorder="1" applyAlignment="1">
      <alignment horizontal="right" vertical="center"/>
    </xf>
    <xf numFmtId="0" fontId="1" fillId="0" borderId="5" xfId="1" applyFont="1" applyBorder="1" applyAlignment="1">
      <alignment horizontal="left" vertical="center"/>
    </xf>
    <xf numFmtId="0" fontId="1" fillId="0" borderId="6" xfId="1" applyFont="1" applyBorder="1" applyAlignment="1">
      <alignment horizontal="left" vertical="center"/>
    </xf>
    <xf numFmtId="0" fontId="1" fillId="0" borderId="6" xfId="1" applyFont="1" applyBorder="1" applyAlignment="1">
      <alignment horizontal="right" vertical="center"/>
    </xf>
    <xf numFmtId="0" fontId="1" fillId="0" borderId="7" xfId="1" applyFont="1" applyBorder="1" applyAlignment="1">
      <alignment horizontal="left" vertical="center"/>
    </xf>
    <xf numFmtId="0" fontId="1" fillId="0" borderId="8" xfId="1" applyFont="1" applyBorder="1" applyAlignment="1">
      <alignment horizontal="left" vertical="center"/>
    </xf>
    <xf numFmtId="0" fontId="1" fillId="0" borderId="8" xfId="1" applyFont="1" applyBorder="1" applyAlignment="1">
      <alignment horizontal="right" vertical="center"/>
    </xf>
    <xf numFmtId="49" fontId="1" fillId="0" borderId="4" xfId="1" applyNumberFormat="1" applyFont="1" applyBorder="1" applyAlignment="1">
      <alignment horizontal="right" vertical="center"/>
    </xf>
    <xf numFmtId="49" fontId="1" fillId="0" borderId="6" xfId="1" applyNumberFormat="1" applyFont="1" applyBorder="1" applyAlignment="1">
      <alignment horizontal="right" vertical="center"/>
    </xf>
    <xf numFmtId="49" fontId="1" fillId="0" borderId="8" xfId="1" applyNumberFormat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4" xfId="1" applyFont="1" applyBorder="1" applyAlignment="1">
      <alignment vertical="center"/>
    </xf>
    <xf numFmtId="166" fontId="1" fillId="0" borderId="4" xfId="1" applyNumberFormat="1" applyFont="1" applyBorder="1" applyAlignment="1">
      <alignment horizontal="left" vertical="center"/>
    </xf>
    <xf numFmtId="167" fontId="1" fillId="0" borderId="4" xfId="1" applyNumberFormat="1" applyFont="1" applyBorder="1" applyAlignment="1">
      <alignment horizontal="right" vertical="center"/>
    </xf>
    <xf numFmtId="3" fontId="1" fillId="0" borderId="9" xfId="1" applyNumberFormat="1" applyFont="1" applyBorder="1" applyAlignment="1">
      <alignment horizontal="right" vertical="center"/>
    </xf>
    <xf numFmtId="0" fontId="1" fillId="0" borderId="10" xfId="1" applyFont="1" applyBorder="1" applyAlignment="1">
      <alignment horizontal="right" vertical="center"/>
    </xf>
    <xf numFmtId="0" fontId="1" fillId="0" borderId="11" xfId="1" applyFont="1" applyBorder="1" applyAlignment="1">
      <alignment vertical="center"/>
    </xf>
    <xf numFmtId="166" fontId="1" fillId="0" borderId="11" xfId="1" applyNumberFormat="1" applyFont="1" applyBorder="1" applyAlignment="1">
      <alignment horizontal="left" vertical="center"/>
    </xf>
    <xf numFmtId="167" fontId="1" fillId="0" borderId="11" xfId="1" applyNumberFormat="1" applyFont="1" applyBorder="1" applyAlignment="1">
      <alignment horizontal="right" vertical="center"/>
    </xf>
    <xf numFmtId="3" fontId="1" fillId="0" borderId="12" xfId="1" applyNumberFormat="1" applyFont="1" applyBorder="1" applyAlignment="1">
      <alignment horizontal="right" vertical="center"/>
    </xf>
    <xf numFmtId="0" fontId="1" fillId="0" borderId="11" xfId="1" applyFont="1" applyBorder="1" applyAlignment="1">
      <alignment horizontal="right" vertical="center"/>
    </xf>
    <xf numFmtId="0" fontId="3" fillId="0" borderId="13" xfId="1" applyFont="1" applyBorder="1" applyAlignment="1">
      <alignment horizontal="center" vertical="center"/>
    </xf>
    <xf numFmtId="0" fontId="1" fillId="0" borderId="14" xfId="1" applyFont="1" applyBorder="1" applyAlignment="1">
      <alignment horizontal="left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7" xfId="1" applyFont="1" applyBorder="1" applyAlignment="1">
      <alignment horizontal="left" vertical="center"/>
    </xf>
    <xf numFmtId="0" fontId="1" fillId="0" borderId="19" xfId="1" applyFont="1" applyBorder="1" applyAlignment="1">
      <alignment horizontal="center" vertical="center"/>
    </xf>
    <xf numFmtId="0" fontId="1" fillId="0" borderId="20" xfId="1" applyFont="1" applyBorder="1" applyAlignment="1">
      <alignment horizontal="left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left" vertical="center"/>
    </xf>
    <xf numFmtId="0" fontId="1" fillId="0" borderId="24" xfId="1" applyFont="1" applyBorder="1" applyAlignment="1">
      <alignment horizontal="center" vertical="center"/>
    </xf>
    <xf numFmtId="0" fontId="1" fillId="0" borderId="2" xfId="1" applyFont="1" applyBorder="1" applyAlignment="1">
      <alignment horizontal="right" vertical="center"/>
    </xf>
    <xf numFmtId="0" fontId="1" fillId="0" borderId="26" xfId="1" applyFont="1" applyBorder="1" applyAlignment="1">
      <alignment horizontal="center" vertical="center"/>
    </xf>
    <xf numFmtId="0" fontId="1" fillId="0" borderId="28" xfId="1" applyFont="1" applyBorder="1" applyAlignment="1">
      <alignment horizontal="left" vertical="center"/>
    </xf>
    <xf numFmtId="0" fontId="1" fillId="0" borderId="29" xfId="1" applyFont="1" applyBorder="1" applyAlignment="1">
      <alignment horizontal="left" vertical="center"/>
    </xf>
    <xf numFmtId="0" fontId="1" fillId="0" borderId="30" xfId="1" applyFont="1" applyBorder="1" applyAlignment="1">
      <alignment horizontal="left" vertical="center"/>
    </xf>
    <xf numFmtId="0" fontId="1" fillId="0" borderId="28" xfId="1" applyFont="1" applyBorder="1" applyAlignment="1">
      <alignment horizontal="right" vertical="center"/>
    </xf>
    <xf numFmtId="0" fontId="1" fillId="0" borderId="0" xfId="1" applyFont="1" applyAlignment="1">
      <alignment horizontal="right" vertical="center"/>
    </xf>
    <xf numFmtId="0" fontId="1" fillId="0" borderId="31" xfId="1" applyFont="1" applyBorder="1" applyAlignment="1">
      <alignment horizontal="left" vertical="center"/>
    </xf>
    <xf numFmtId="0" fontId="1" fillId="0" borderId="10" xfId="1" applyFont="1" applyBorder="1" applyAlignment="1">
      <alignment horizontal="left" vertical="center"/>
    </xf>
    <xf numFmtId="0" fontId="1" fillId="0" borderId="11" xfId="1" applyFont="1" applyBorder="1" applyAlignment="1">
      <alignment horizontal="left" vertical="center"/>
    </xf>
    <xf numFmtId="0" fontId="1" fillId="0" borderId="32" xfId="1" applyFont="1" applyBorder="1" applyAlignment="1">
      <alignment horizontal="left" vertical="center"/>
    </xf>
    <xf numFmtId="0" fontId="1" fillId="0" borderId="33" xfId="1" applyFont="1" applyBorder="1" applyAlignment="1">
      <alignment horizontal="left" vertical="center"/>
    </xf>
    <xf numFmtId="0" fontId="1" fillId="0" borderId="34" xfId="1" applyFont="1" applyBorder="1" applyAlignment="1">
      <alignment horizontal="left" vertical="center"/>
    </xf>
    <xf numFmtId="3" fontId="1" fillId="0" borderId="32" xfId="1" applyNumberFormat="1" applyFont="1" applyBorder="1" applyAlignment="1">
      <alignment vertical="center"/>
    </xf>
    <xf numFmtId="3" fontId="1" fillId="0" borderId="35" xfId="1" applyNumberFormat="1" applyFont="1" applyBorder="1" applyAlignment="1">
      <alignment vertical="center"/>
    </xf>
    <xf numFmtId="0" fontId="1" fillId="0" borderId="36" xfId="1" applyFont="1" applyBorder="1" applyAlignment="1">
      <alignment horizontal="left" vertical="center"/>
    </xf>
    <xf numFmtId="168" fontId="1" fillId="0" borderId="37" xfId="1" applyNumberFormat="1" applyFont="1" applyBorder="1" applyAlignment="1">
      <alignment horizontal="right" vertical="center"/>
    </xf>
    <xf numFmtId="0" fontId="1" fillId="0" borderId="39" xfId="1" applyFont="1" applyBorder="1" applyAlignment="1">
      <alignment horizontal="left" vertical="center"/>
    </xf>
    <xf numFmtId="168" fontId="1" fillId="0" borderId="40" xfId="1" applyNumberFormat="1" applyFont="1" applyBorder="1" applyAlignment="1">
      <alignment horizontal="right" vertical="center"/>
    </xf>
    <xf numFmtId="0" fontId="1" fillId="0" borderId="22" xfId="1" applyFont="1" applyBorder="1" applyAlignment="1">
      <alignment horizontal="left" vertical="center"/>
    </xf>
    <xf numFmtId="0" fontId="1" fillId="0" borderId="24" xfId="1" applyFont="1" applyBorder="1" applyAlignment="1">
      <alignment horizontal="right" vertical="center"/>
    </xf>
    <xf numFmtId="0" fontId="1" fillId="0" borderId="41" xfId="1" applyFont="1" applyBorder="1" applyAlignment="1">
      <alignment horizontal="left" vertical="center"/>
    </xf>
    <xf numFmtId="0" fontId="1" fillId="0" borderId="40" xfId="1" applyFont="1" applyBorder="1" applyAlignment="1">
      <alignment horizontal="left" vertical="center"/>
    </xf>
    <xf numFmtId="0" fontId="1" fillId="0" borderId="37" xfId="1" applyFont="1" applyBorder="1" applyAlignment="1">
      <alignment horizontal="right" vertical="center"/>
    </xf>
    <xf numFmtId="0" fontId="1" fillId="0" borderId="35" xfId="1" applyFont="1" applyBorder="1" applyAlignment="1">
      <alignment horizontal="left" vertical="center"/>
    </xf>
    <xf numFmtId="0" fontId="3" fillId="0" borderId="42" xfId="1" applyFont="1" applyBorder="1" applyAlignment="1">
      <alignment horizontal="center" vertical="center"/>
    </xf>
    <xf numFmtId="0" fontId="1" fillId="0" borderId="43" xfId="1" applyFont="1" applyBorder="1" applyAlignment="1">
      <alignment horizontal="left" vertical="center"/>
    </xf>
    <xf numFmtId="0" fontId="1" fillId="0" borderId="44" xfId="1" applyFont="1" applyBorder="1" applyAlignment="1">
      <alignment horizontal="left" vertical="center"/>
    </xf>
    <xf numFmtId="170" fontId="1" fillId="0" borderId="45" xfId="1" applyNumberFormat="1" applyFont="1" applyBorder="1" applyAlignment="1">
      <alignment horizontal="right" vertic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4" fontId="1" fillId="0" borderId="0" xfId="0" applyNumberFormat="1" applyFont="1"/>
    <xf numFmtId="171" fontId="1" fillId="0" borderId="0" xfId="0" applyNumberFormat="1" applyFont="1"/>
    <xf numFmtId="172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72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1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169" fontId="1" fillId="0" borderId="0" xfId="0" applyNumberFormat="1" applyFont="1" applyAlignment="1">
      <alignment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6" fillId="0" borderId="49" xfId="0" applyFont="1" applyBorder="1" applyAlignment="1" applyProtection="1">
      <alignment horizontal="center"/>
      <protection locked="0"/>
    </xf>
    <xf numFmtId="0" fontId="6" fillId="0" borderId="46" xfId="0" applyFont="1" applyBorder="1" applyAlignment="1" applyProtection="1">
      <alignment horizontal="center"/>
      <protection locked="0"/>
    </xf>
    <xf numFmtId="0" fontId="1" fillId="0" borderId="46" xfId="0" applyFont="1" applyBorder="1" applyAlignment="1" applyProtection="1">
      <alignment horizontal="center"/>
      <protection locked="0"/>
    </xf>
    <xf numFmtId="0" fontId="1" fillId="0" borderId="46" xfId="0" applyFont="1" applyBorder="1" applyAlignment="1">
      <alignment horizontal="left" vertical="top"/>
    </xf>
    <xf numFmtId="0" fontId="6" fillId="0" borderId="50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/>
      <protection locked="0"/>
    </xf>
    <xf numFmtId="0" fontId="1" fillId="0" borderId="48" xfId="0" applyFont="1" applyBorder="1" applyAlignment="1" applyProtection="1">
      <alignment horizontal="center"/>
      <protection locked="0"/>
    </xf>
    <xf numFmtId="172" fontId="1" fillId="0" borderId="48" xfId="0" applyNumberFormat="1" applyFont="1" applyBorder="1"/>
    <xf numFmtId="0" fontId="1" fillId="0" borderId="48" xfId="0" applyFont="1" applyBorder="1" applyAlignment="1">
      <alignment horizontal="left" vertical="top"/>
    </xf>
    <xf numFmtId="49" fontId="4" fillId="0" borderId="0" xfId="1" applyNumberFormat="1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173" fontId="4" fillId="0" borderId="0" xfId="0" applyNumberFormat="1" applyFont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172" fontId="4" fillId="0" borderId="0" xfId="0" applyNumberFormat="1" applyFont="1" applyAlignment="1">
      <alignment horizontal="right" wrapText="1"/>
    </xf>
    <xf numFmtId="169" fontId="4" fillId="0" borderId="0" xfId="0" applyNumberFormat="1" applyFont="1" applyAlignment="1">
      <alignment horizontal="right" wrapText="1"/>
    </xf>
    <xf numFmtId="49" fontId="1" fillId="0" borderId="46" xfId="0" applyNumberFormat="1" applyFont="1" applyBorder="1" applyAlignment="1">
      <alignment horizontal="left"/>
    </xf>
    <xf numFmtId="0" fontId="1" fillId="0" borderId="46" xfId="0" applyFont="1" applyBorder="1" applyAlignment="1">
      <alignment horizontal="right"/>
    </xf>
    <xf numFmtId="49" fontId="1" fillId="0" borderId="48" xfId="0" applyNumberFormat="1" applyFont="1" applyBorder="1" applyAlignment="1">
      <alignment horizontal="left"/>
    </xf>
    <xf numFmtId="0" fontId="1" fillId="0" borderId="48" xfId="0" applyFont="1" applyBorder="1"/>
    <xf numFmtId="0" fontId="1" fillId="0" borderId="48" xfId="0" applyFont="1" applyBorder="1" applyAlignment="1">
      <alignment horizontal="right"/>
    </xf>
    <xf numFmtId="4" fontId="1" fillId="0" borderId="17" xfId="1" applyNumberFormat="1" applyFont="1" applyBorder="1" applyAlignment="1">
      <alignment horizontal="right" vertical="center"/>
    </xf>
    <xf numFmtId="4" fontId="1" fillId="0" borderId="18" xfId="1" applyNumberFormat="1" applyFont="1" applyBorder="1" applyAlignment="1">
      <alignment horizontal="right" vertical="center"/>
    </xf>
    <xf numFmtId="4" fontId="1" fillId="0" borderId="20" xfId="1" applyNumberFormat="1" applyFont="1" applyBorder="1" applyAlignment="1">
      <alignment horizontal="right" vertical="center"/>
    </xf>
    <xf numFmtId="4" fontId="1" fillId="0" borderId="38" xfId="1" applyNumberFormat="1" applyFont="1" applyBorder="1" applyAlignment="1">
      <alignment horizontal="right" vertical="center"/>
    </xf>
    <xf numFmtId="4" fontId="1" fillId="0" borderId="21" xfId="1" applyNumberFormat="1" applyFont="1" applyBorder="1" applyAlignment="1">
      <alignment horizontal="right" vertical="center"/>
    </xf>
    <xf numFmtId="4" fontId="1" fillId="0" borderId="2" xfId="1" applyNumberFormat="1" applyFont="1" applyBorder="1" applyAlignment="1">
      <alignment horizontal="right" vertical="center"/>
    </xf>
    <xf numFmtId="4" fontId="1" fillId="0" borderId="22" xfId="1" applyNumberFormat="1" applyFont="1" applyBorder="1" applyAlignment="1">
      <alignment horizontal="right" vertical="center"/>
    </xf>
    <xf numFmtId="4" fontId="1" fillId="0" borderId="23" xfId="1" applyNumberFormat="1" applyFont="1" applyBorder="1" applyAlignment="1">
      <alignment horizontal="right" vertical="center"/>
    </xf>
    <xf numFmtId="4" fontId="1" fillId="0" borderId="40" xfId="1" applyNumberFormat="1" applyFont="1" applyBorder="1" applyAlignment="1">
      <alignment horizontal="right" vertical="center"/>
    </xf>
    <xf numFmtId="49" fontId="15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 wrapText="1"/>
    </xf>
    <xf numFmtId="49" fontId="15" fillId="0" borderId="0" xfId="0" applyNumberFormat="1" applyFont="1" applyAlignment="1">
      <alignment horizontal="left" vertical="top" wrapText="1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vertical="top"/>
    </xf>
    <xf numFmtId="171" fontId="1" fillId="0" borderId="0" xfId="0" applyNumberFormat="1" applyFont="1" applyBorder="1" applyAlignment="1">
      <alignment vertical="top"/>
    </xf>
    <xf numFmtId="172" fontId="1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vertical="top"/>
    </xf>
    <xf numFmtId="4" fontId="15" fillId="0" borderId="0" xfId="0" applyNumberFormat="1" applyFont="1" applyBorder="1" applyAlignment="1">
      <alignment vertical="top"/>
    </xf>
    <xf numFmtId="171" fontId="15" fillId="0" borderId="0" xfId="0" applyNumberFormat="1" applyFont="1" applyBorder="1" applyAlignment="1">
      <alignment vertical="top"/>
    </xf>
    <xf numFmtId="172" fontId="15" fillId="0" borderId="0" xfId="0" applyNumberFormat="1" applyFont="1" applyBorder="1" applyAlignment="1">
      <alignment vertical="top"/>
    </xf>
    <xf numFmtId="172" fontId="1" fillId="0" borderId="55" xfId="0" applyNumberFormat="1" applyFont="1" applyBorder="1" applyAlignment="1">
      <alignment vertical="top"/>
    </xf>
    <xf numFmtId="4" fontId="15" fillId="0" borderId="55" xfId="0" applyNumberFormat="1" applyFont="1" applyBorder="1" applyAlignment="1">
      <alignment vertical="top"/>
    </xf>
    <xf numFmtId="172" fontId="15" fillId="0" borderId="55" xfId="0" applyNumberFormat="1" applyFont="1" applyBorder="1" applyAlignment="1">
      <alignment vertical="top"/>
    </xf>
    <xf numFmtId="4" fontId="15" fillId="0" borderId="54" xfId="0" applyNumberFormat="1" applyFont="1" applyBorder="1" applyAlignment="1">
      <alignment vertical="top"/>
    </xf>
    <xf numFmtId="0" fontId="1" fillId="0" borderId="56" xfId="0" applyFont="1" applyBorder="1" applyAlignment="1">
      <alignment vertical="top"/>
    </xf>
    <xf numFmtId="0" fontId="1" fillId="0" borderId="48" xfId="0" applyFont="1" applyBorder="1" applyAlignment="1">
      <alignment vertical="top"/>
    </xf>
    <xf numFmtId="0" fontId="1" fillId="0" borderId="0" xfId="0" applyFont="1" applyBorder="1" applyAlignment="1">
      <alignment horizontal="center"/>
    </xf>
    <xf numFmtId="0" fontId="1" fillId="0" borderId="25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</cellXfs>
  <cellStyles count="31">
    <cellStyle name="1 000 Sk" xfId="11"/>
    <cellStyle name="1 000,-  Sk" xfId="2"/>
    <cellStyle name="1 000,- Kč" xfId="7"/>
    <cellStyle name="1 000,- Sk" xfId="10"/>
    <cellStyle name="1000 Sk_fakturuj99" xfId="4"/>
    <cellStyle name="20 % – Zvýraznění1" xfId="8"/>
    <cellStyle name="20 % – Zvýraznění2" xfId="9"/>
    <cellStyle name="20 % – Zvýraznění3" xfId="3"/>
    <cellStyle name="20 % – Zvýraznění4" xfId="12"/>
    <cellStyle name="20 % – Zvýraznění5" xfId="13"/>
    <cellStyle name="20 % – Zvýraznění6" xfId="14"/>
    <cellStyle name="40 % – Zvýraznění1" xfId="5"/>
    <cellStyle name="40 % – Zvýraznění2" xfId="15"/>
    <cellStyle name="40 % – Zvýraznění3" xfId="16"/>
    <cellStyle name="40 % – Zvýraznění4" xfId="17"/>
    <cellStyle name="40 % – Zvýraznění5" xfId="6"/>
    <cellStyle name="40 % – Zvýraznění6" xfId="18"/>
    <cellStyle name="60 % – Zvýraznění1" xfId="19"/>
    <cellStyle name="60 % – Zvýraznění2" xfId="20"/>
    <cellStyle name="60 % – Zvýraznění3" xfId="21"/>
    <cellStyle name="60 % – Zvýraznění4" xfId="22"/>
    <cellStyle name="60 % – Zvýraznění5" xfId="23"/>
    <cellStyle name="60 % – Zvýraznění6" xfId="24"/>
    <cellStyle name="Celkem" xfId="25"/>
    <cellStyle name="data" xfId="26"/>
    <cellStyle name="Název" xfId="27"/>
    <cellStyle name="Normálne" xfId="0" builtinId="0"/>
    <cellStyle name="normálne_KLs" xfId="1"/>
    <cellStyle name="TEXT 1" xfId="28"/>
    <cellStyle name="Text upozornění" xfId="29"/>
    <cellStyle name="TEXT1" xfId="3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996666"/>
      <rgbColor rgb="009999FF"/>
      <rgbColor rgb="00993366"/>
      <rgbColor rgb="00FFFFC0"/>
      <rgbColor rgb="00CCFFFF"/>
      <rgbColor rgb="00660066"/>
      <rgbColor rgb="00FF8080"/>
      <rgbColor rgb="000066CC"/>
      <rgbColor rgb="00A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CCC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0"/>
  <sheetViews>
    <sheetView showGridLines="0" tabSelected="1" workbookViewId="0">
      <pane xSplit="4" ySplit="10" topLeftCell="E11" activePane="bottomRight" state="frozen"/>
      <selection pane="topRight"/>
      <selection pane="bottomLeft"/>
      <selection pane="bottomRight" activeCell="I3" sqref="I3"/>
    </sheetView>
  </sheetViews>
  <sheetFormatPr defaultColWidth="9" defaultRowHeight="13.5"/>
  <cols>
    <col min="1" max="1" width="6.7109375" style="79" customWidth="1"/>
    <col min="2" max="2" width="3.7109375" style="80" customWidth="1"/>
    <col min="3" max="3" width="13" style="81" customWidth="1"/>
    <col min="4" max="4" width="45.7109375" style="82" customWidth="1"/>
    <col min="5" max="5" width="11.28515625" style="83" customWidth="1"/>
    <col min="6" max="6" width="5.85546875" style="84" customWidth="1"/>
    <col min="7" max="7" width="8.7109375" style="85" customWidth="1"/>
    <col min="8" max="10" width="9.7109375" style="85" customWidth="1"/>
    <col min="11" max="11" width="7.42578125" style="86" customWidth="1"/>
    <col min="12" max="12" width="8.28515625" style="86" customWidth="1"/>
    <col min="13" max="13" width="7.140625" style="83" customWidth="1"/>
    <col min="14" max="14" width="7" style="83" customWidth="1"/>
    <col min="15" max="15" width="3.5703125" style="84" customWidth="1"/>
    <col min="16" max="16" width="12.7109375" style="84" customWidth="1"/>
    <col min="17" max="19" width="11.28515625" style="83" customWidth="1"/>
    <col min="20" max="20" width="10.5703125" style="87" customWidth="1"/>
    <col min="21" max="21" width="10.28515625" style="87" customWidth="1"/>
    <col min="22" max="22" width="5.7109375" style="87" customWidth="1"/>
    <col min="23" max="23" width="9.140625" style="83" customWidth="1"/>
    <col min="24" max="25" width="11.85546875" style="88" customWidth="1"/>
    <col min="26" max="26" width="7.5703125" style="81" customWidth="1"/>
    <col min="27" max="27" width="12.7109375" style="81" customWidth="1"/>
    <col min="28" max="28" width="4.28515625" style="84" customWidth="1"/>
    <col min="29" max="30" width="2.7109375" style="84" customWidth="1"/>
    <col min="31" max="34" width="9.140625" style="89" customWidth="1"/>
    <col min="35" max="35" width="9.140625" style="70" customWidth="1"/>
    <col min="36" max="37" width="9.140625" style="70" hidden="1" customWidth="1"/>
    <col min="38" max="1024" width="9" style="70"/>
  </cols>
  <sheetData>
    <row r="1" spans="1:37" s="70" customFormat="1" ht="12.75" customHeight="1">
      <c r="A1" s="74" t="s">
        <v>1</v>
      </c>
      <c r="G1" s="71"/>
      <c r="I1" s="74" t="s">
        <v>105</v>
      </c>
      <c r="J1" s="71"/>
      <c r="K1" s="72"/>
      <c r="Q1" s="73"/>
      <c r="R1" s="73"/>
      <c r="S1" s="73"/>
      <c r="X1" s="88"/>
      <c r="Y1" s="88"/>
      <c r="Z1" s="104" t="s">
        <v>2</v>
      </c>
      <c r="AA1" s="104" t="s">
        <v>3</v>
      </c>
      <c r="AB1" s="67" t="s">
        <v>4</v>
      </c>
      <c r="AC1" s="67" t="s">
        <v>5</v>
      </c>
      <c r="AD1" s="67" t="s">
        <v>6</v>
      </c>
      <c r="AE1" s="105" t="s">
        <v>7</v>
      </c>
      <c r="AF1" s="106" t="s">
        <v>8</v>
      </c>
    </row>
    <row r="2" spans="1:37" s="70" customFormat="1" ht="12.75">
      <c r="A2" s="74" t="s">
        <v>106</v>
      </c>
      <c r="G2" s="71"/>
      <c r="H2" s="90"/>
      <c r="I2" s="74" t="s">
        <v>107</v>
      </c>
      <c r="J2" s="71"/>
      <c r="K2" s="72"/>
      <c r="Q2" s="73"/>
      <c r="R2" s="73"/>
      <c r="S2" s="73"/>
      <c r="X2" s="88"/>
      <c r="Y2" s="88"/>
      <c r="Z2" s="104" t="s">
        <v>9</v>
      </c>
      <c r="AA2" s="69" t="s">
        <v>10</v>
      </c>
      <c r="AB2" s="68" t="s">
        <v>11</v>
      </c>
      <c r="AC2" s="68"/>
      <c r="AD2" s="69"/>
      <c r="AE2" s="105">
        <v>1</v>
      </c>
      <c r="AF2" s="107">
        <v>123.5</v>
      </c>
    </row>
    <row r="3" spans="1:37" s="70" customFormat="1" ht="12.75">
      <c r="A3" s="74" t="s">
        <v>12</v>
      </c>
      <c r="G3" s="71"/>
      <c r="I3" s="74" t="s">
        <v>389</v>
      </c>
      <c r="J3" s="71"/>
      <c r="K3" s="72"/>
      <c r="Q3" s="73"/>
      <c r="R3" s="73"/>
      <c r="S3" s="73"/>
      <c r="X3" s="88"/>
      <c r="Y3" s="88"/>
      <c r="Z3" s="104" t="s">
        <v>13</v>
      </c>
      <c r="AA3" s="69" t="s">
        <v>14</v>
      </c>
      <c r="AB3" s="68" t="s">
        <v>11</v>
      </c>
      <c r="AC3" s="68" t="s">
        <v>15</v>
      </c>
      <c r="AD3" s="69" t="s">
        <v>16</v>
      </c>
      <c r="AE3" s="105">
        <v>2</v>
      </c>
      <c r="AF3" s="108">
        <v>123.46</v>
      </c>
    </row>
    <row r="4" spans="1:37" s="70" customFormat="1" ht="12.75">
      <c r="Q4" s="73"/>
      <c r="R4" s="73"/>
      <c r="S4" s="73"/>
      <c r="X4" s="88"/>
      <c r="Y4" s="88"/>
      <c r="Z4" s="104" t="s">
        <v>17</v>
      </c>
      <c r="AA4" s="69" t="s">
        <v>18</v>
      </c>
      <c r="AB4" s="68" t="s">
        <v>11</v>
      </c>
      <c r="AC4" s="68"/>
      <c r="AD4" s="69"/>
      <c r="AE4" s="105">
        <v>3</v>
      </c>
      <c r="AF4" s="109">
        <v>123.45699999999999</v>
      </c>
    </row>
    <row r="5" spans="1:37" s="70" customFormat="1" ht="12.75">
      <c r="A5" s="74" t="s">
        <v>109</v>
      </c>
      <c r="Q5" s="73"/>
      <c r="R5" s="73"/>
      <c r="S5" s="73"/>
      <c r="X5" s="88"/>
      <c r="Y5" s="88"/>
      <c r="Z5" s="104" t="s">
        <v>19</v>
      </c>
      <c r="AA5" s="69" t="s">
        <v>14</v>
      </c>
      <c r="AB5" s="68" t="s">
        <v>11</v>
      </c>
      <c r="AC5" s="68" t="s">
        <v>15</v>
      </c>
      <c r="AD5" s="69" t="s">
        <v>16</v>
      </c>
      <c r="AE5" s="105">
        <v>4</v>
      </c>
      <c r="AF5" s="110">
        <v>123.4567</v>
      </c>
    </row>
    <row r="6" spans="1:37" s="70" customFormat="1" ht="12.75">
      <c r="A6" s="74" t="s">
        <v>110</v>
      </c>
      <c r="Q6" s="73"/>
      <c r="R6" s="73"/>
      <c r="S6" s="73"/>
      <c r="X6" s="88"/>
      <c r="Y6" s="88"/>
      <c r="Z6" s="90"/>
      <c r="AA6" s="90"/>
      <c r="AE6" s="105" t="s">
        <v>20</v>
      </c>
      <c r="AF6" s="108">
        <v>123.46</v>
      </c>
    </row>
    <row r="7" spans="1:37" s="70" customFormat="1" ht="12.75">
      <c r="A7" s="74"/>
      <c r="Q7" s="73"/>
      <c r="R7" s="73"/>
      <c r="S7" s="73"/>
      <c r="X7" s="88"/>
      <c r="Y7" s="88"/>
      <c r="Z7" s="90"/>
      <c r="AA7" s="90"/>
    </row>
    <row r="8" spans="1:37" s="70" customFormat="1">
      <c r="A8" s="70" t="s">
        <v>111</v>
      </c>
      <c r="B8" s="91"/>
      <c r="C8" s="90"/>
      <c r="D8" s="75" t="str">
        <f>CONCATENATE(AA2," ",AB2," ",AC2," ",AD2)</f>
        <v xml:space="preserve">Prehľad rozpočtových nákladov v EUR  </v>
      </c>
      <c r="E8" s="73"/>
      <c r="G8" s="71"/>
      <c r="H8" s="71"/>
      <c r="I8" s="71"/>
      <c r="J8" s="71"/>
      <c r="K8" s="72"/>
      <c r="L8" s="72"/>
      <c r="M8" s="73"/>
      <c r="N8" s="73"/>
      <c r="Q8" s="73"/>
      <c r="R8" s="73"/>
      <c r="S8" s="73"/>
      <c r="X8" s="88"/>
      <c r="Y8" s="88"/>
      <c r="Z8" s="90"/>
      <c r="AA8" s="90"/>
      <c r="AE8" s="84"/>
      <c r="AF8" s="84"/>
      <c r="AG8" s="84"/>
      <c r="AH8" s="84"/>
    </row>
    <row r="9" spans="1:37">
      <c r="A9" s="76" t="s">
        <v>21</v>
      </c>
      <c r="B9" s="76" t="s">
        <v>22</v>
      </c>
      <c r="C9" s="76" t="s">
        <v>23</v>
      </c>
      <c r="D9" s="129" t="s">
        <v>24</v>
      </c>
      <c r="E9" s="129" t="s">
        <v>25</v>
      </c>
      <c r="F9" s="76" t="s">
        <v>26</v>
      </c>
      <c r="G9" s="131"/>
      <c r="H9" s="131"/>
      <c r="I9" s="131"/>
      <c r="J9" s="131"/>
      <c r="K9" s="145"/>
      <c r="L9" s="145"/>
      <c r="M9" s="145"/>
      <c r="N9" s="145"/>
      <c r="O9" s="131"/>
      <c r="P9" s="131"/>
      <c r="Q9" s="131"/>
      <c r="R9" s="93" t="s">
        <v>25</v>
      </c>
      <c r="S9" s="93" t="s">
        <v>25</v>
      </c>
      <c r="T9" s="95" t="s">
        <v>32</v>
      </c>
      <c r="U9" s="96" t="s">
        <v>33</v>
      </c>
      <c r="V9" s="97" t="s">
        <v>34</v>
      </c>
      <c r="W9" s="76" t="s">
        <v>35</v>
      </c>
      <c r="X9" s="98" t="s">
        <v>23</v>
      </c>
      <c r="Y9" s="98" t="s">
        <v>23</v>
      </c>
      <c r="Z9" s="111" t="s">
        <v>36</v>
      </c>
      <c r="AA9" s="111" t="s">
        <v>37</v>
      </c>
      <c r="AB9" s="76" t="s">
        <v>34</v>
      </c>
      <c r="AC9" s="76" t="s">
        <v>38</v>
      </c>
      <c r="AD9" s="76" t="s">
        <v>39</v>
      </c>
      <c r="AE9" s="112" t="s">
        <v>40</v>
      </c>
      <c r="AF9" s="112" t="s">
        <v>41</v>
      </c>
      <c r="AG9" s="112" t="s">
        <v>25</v>
      </c>
      <c r="AH9" s="112" t="s">
        <v>42</v>
      </c>
      <c r="AJ9" s="70" t="s">
        <v>136</v>
      </c>
      <c r="AK9" s="70" t="s">
        <v>138</v>
      </c>
    </row>
    <row r="10" spans="1:37">
      <c r="A10" s="78" t="s">
        <v>43</v>
      </c>
      <c r="B10" s="78" t="s">
        <v>44</v>
      </c>
      <c r="C10" s="92"/>
      <c r="D10" s="130" t="s">
        <v>45</v>
      </c>
      <c r="E10" s="130" t="s">
        <v>46</v>
      </c>
      <c r="F10" s="78" t="s">
        <v>47</v>
      </c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94" t="s">
        <v>50</v>
      </c>
      <c r="S10" s="94" t="s">
        <v>51</v>
      </c>
      <c r="T10" s="99" t="s">
        <v>52</v>
      </c>
      <c r="U10" s="100" t="s">
        <v>53</v>
      </c>
      <c r="V10" s="101" t="s">
        <v>54</v>
      </c>
      <c r="W10" s="102"/>
      <c r="X10" s="103" t="s">
        <v>55</v>
      </c>
      <c r="Y10" s="103"/>
      <c r="Z10" s="113" t="s">
        <v>56</v>
      </c>
      <c r="AA10" s="113" t="s">
        <v>43</v>
      </c>
      <c r="AB10" s="78" t="s">
        <v>57</v>
      </c>
      <c r="AC10" s="114"/>
      <c r="AD10" s="114"/>
      <c r="AE10" s="115"/>
      <c r="AF10" s="115"/>
      <c r="AG10" s="115"/>
      <c r="AH10" s="115"/>
      <c r="AJ10" s="70" t="s">
        <v>137</v>
      </c>
      <c r="AK10" s="70" t="s">
        <v>139</v>
      </c>
    </row>
    <row r="11" spans="1:37">
      <c r="E11" s="139"/>
      <c r="F11" s="143"/>
      <c r="G11" s="132"/>
      <c r="H11" s="132"/>
      <c r="I11" s="132"/>
      <c r="J11" s="132"/>
      <c r="K11" s="133"/>
      <c r="L11" s="133"/>
      <c r="M11" s="134"/>
      <c r="N11" s="134"/>
      <c r="O11" s="135"/>
      <c r="P11" s="135"/>
      <c r="Q11" s="134"/>
    </row>
    <row r="12" spans="1:37">
      <c r="B12" s="125" t="s">
        <v>140</v>
      </c>
      <c r="E12" s="139"/>
      <c r="F12" s="143"/>
      <c r="G12" s="132"/>
      <c r="H12" s="132"/>
      <c r="I12" s="132"/>
      <c r="J12" s="132"/>
      <c r="K12" s="133"/>
      <c r="L12" s="133"/>
      <c r="M12" s="134"/>
      <c r="N12" s="134"/>
      <c r="O12" s="135"/>
      <c r="P12" s="135"/>
      <c r="Q12" s="134"/>
    </row>
    <row r="13" spans="1:37">
      <c r="B13" s="81" t="s">
        <v>141</v>
      </c>
      <c r="E13" s="139"/>
      <c r="F13" s="143"/>
      <c r="G13" s="132"/>
      <c r="H13" s="132"/>
      <c r="I13" s="132"/>
      <c r="J13" s="132"/>
      <c r="K13" s="133"/>
      <c r="L13" s="133"/>
      <c r="M13" s="134"/>
      <c r="N13" s="134"/>
      <c r="O13" s="135"/>
      <c r="P13" s="135"/>
      <c r="Q13" s="134"/>
    </row>
    <row r="14" spans="1:37">
      <c r="A14" s="79">
        <v>1</v>
      </c>
      <c r="B14" s="80" t="s">
        <v>142</v>
      </c>
      <c r="C14" s="81" t="s">
        <v>143</v>
      </c>
      <c r="D14" s="82" t="s">
        <v>144</v>
      </c>
      <c r="E14" s="139">
        <v>2</v>
      </c>
      <c r="F14" s="143" t="s">
        <v>145</v>
      </c>
      <c r="G14" s="132"/>
      <c r="H14" s="132"/>
      <c r="I14" s="132"/>
      <c r="J14" s="132"/>
      <c r="K14" s="133"/>
      <c r="L14" s="133"/>
      <c r="M14" s="134"/>
      <c r="N14" s="134"/>
      <c r="O14" s="135"/>
      <c r="P14" s="135"/>
      <c r="Q14" s="134"/>
      <c r="V14" s="87" t="s">
        <v>124</v>
      </c>
      <c r="W14" s="83">
        <v>0.17799999999999999</v>
      </c>
      <c r="X14" s="126" t="s">
        <v>147</v>
      </c>
      <c r="Y14" s="126" t="s">
        <v>143</v>
      </c>
      <c r="Z14" s="81" t="s">
        <v>148</v>
      </c>
      <c r="AB14" s="84">
        <v>6</v>
      </c>
      <c r="AC14" s="84" t="s">
        <v>149</v>
      </c>
      <c r="AJ14" s="70" t="s">
        <v>150</v>
      </c>
      <c r="AK14" s="70" t="s">
        <v>151</v>
      </c>
    </row>
    <row r="15" spans="1:37">
      <c r="A15" s="79">
        <v>2</v>
      </c>
      <c r="B15" s="80" t="s">
        <v>152</v>
      </c>
      <c r="C15" s="81" t="s">
        <v>153</v>
      </c>
      <c r="D15" s="82" t="s">
        <v>154</v>
      </c>
      <c r="E15" s="139">
        <v>2</v>
      </c>
      <c r="F15" s="143" t="s">
        <v>145</v>
      </c>
      <c r="G15" s="132"/>
      <c r="H15" s="132"/>
      <c r="I15" s="132"/>
      <c r="J15" s="132"/>
      <c r="K15" s="133"/>
      <c r="L15" s="133"/>
      <c r="M15" s="134"/>
      <c r="N15" s="134"/>
      <c r="O15" s="135"/>
      <c r="P15" s="135"/>
      <c r="Q15" s="134"/>
      <c r="V15" s="87" t="s">
        <v>92</v>
      </c>
      <c r="X15" s="126" t="s">
        <v>153</v>
      </c>
      <c r="Y15" s="126" t="s">
        <v>153</v>
      </c>
      <c r="Z15" s="81" t="s">
        <v>155</v>
      </c>
      <c r="AA15" s="81" t="s">
        <v>156</v>
      </c>
      <c r="AB15" s="84">
        <v>2</v>
      </c>
      <c r="AC15" s="84" t="s">
        <v>149</v>
      </c>
      <c r="AJ15" s="70" t="s">
        <v>157</v>
      </c>
      <c r="AK15" s="70" t="s">
        <v>151</v>
      </c>
    </row>
    <row r="16" spans="1:37">
      <c r="A16" s="79">
        <v>3</v>
      </c>
      <c r="B16" s="80" t="s">
        <v>142</v>
      </c>
      <c r="C16" s="81" t="s">
        <v>158</v>
      </c>
      <c r="D16" s="82" t="s">
        <v>159</v>
      </c>
      <c r="E16" s="139">
        <v>8</v>
      </c>
      <c r="F16" s="143" t="s">
        <v>160</v>
      </c>
      <c r="G16" s="132"/>
      <c r="H16" s="132"/>
      <c r="I16" s="132"/>
      <c r="J16" s="132"/>
      <c r="K16" s="133"/>
      <c r="L16" s="133"/>
      <c r="M16" s="134"/>
      <c r="N16" s="134"/>
      <c r="O16" s="135"/>
      <c r="P16" s="135"/>
      <c r="Q16" s="134"/>
      <c r="V16" s="87" t="s">
        <v>124</v>
      </c>
      <c r="W16" s="83">
        <v>1.3839999999999999</v>
      </c>
      <c r="X16" s="126" t="s">
        <v>161</v>
      </c>
      <c r="Y16" s="126" t="s">
        <v>158</v>
      </c>
      <c r="Z16" s="81" t="s">
        <v>148</v>
      </c>
      <c r="AB16" s="84">
        <v>6</v>
      </c>
      <c r="AC16" s="84" t="s">
        <v>149</v>
      </c>
      <c r="AJ16" s="70" t="s">
        <v>150</v>
      </c>
      <c r="AK16" s="70" t="s">
        <v>151</v>
      </c>
    </row>
    <row r="17" spans="1:37">
      <c r="A17" s="79">
        <v>4</v>
      </c>
      <c r="B17" s="80" t="s">
        <v>142</v>
      </c>
      <c r="C17" s="81" t="s">
        <v>162</v>
      </c>
      <c r="D17" s="82" t="s">
        <v>163</v>
      </c>
      <c r="E17" s="139">
        <v>4</v>
      </c>
      <c r="F17" s="143" t="s">
        <v>160</v>
      </c>
      <c r="G17" s="132"/>
      <c r="H17" s="132"/>
      <c r="I17" s="132"/>
      <c r="J17" s="132"/>
      <c r="K17" s="133"/>
      <c r="L17" s="133"/>
      <c r="M17" s="134"/>
      <c r="N17" s="134"/>
      <c r="O17" s="135"/>
      <c r="P17" s="135"/>
      <c r="Q17" s="134"/>
      <c r="V17" s="87" t="s">
        <v>124</v>
      </c>
      <c r="W17" s="83">
        <v>0.628</v>
      </c>
      <c r="X17" s="126" t="s">
        <v>164</v>
      </c>
      <c r="Y17" s="126" t="s">
        <v>162</v>
      </c>
      <c r="Z17" s="81" t="s">
        <v>148</v>
      </c>
      <c r="AB17" s="84">
        <v>6</v>
      </c>
      <c r="AC17" s="84" t="s">
        <v>149</v>
      </c>
      <c r="AJ17" s="70" t="s">
        <v>150</v>
      </c>
      <c r="AK17" s="70" t="s">
        <v>151</v>
      </c>
    </row>
    <row r="18" spans="1:37">
      <c r="A18" s="79">
        <v>5</v>
      </c>
      <c r="B18" s="80" t="s">
        <v>142</v>
      </c>
      <c r="C18" s="81" t="s">
        <v>165</v>
      </c>
      <c r="D18" s="82" t="s">
        <v>166</v>
      </c>
      <c r="E18" s="139">
        <v>2</v>
      </c>
      <c r="F18" s="143" t="s">
        <v>160</v>
      </c>
      <c r="G18" s="132"/>
      <c r="H18" s="132"/>
      <c r="I18" s="132"/>
      <c r="J18" s="132"/>
      <c r="K18" s="133"/>
      <c r="L18" s="133"/>
      <c r="M18" s="134"/>
      <c r="N18" s="134"/>
      <c r="O18" s="135"/>
      <c r="P18" s="135"/>
      <c r="Q18" s="134"/>
      <c r="V18" s="87" t="s">
        <v>124</v>
      </c>
      <c r="W18" s="83">
        <v>1.1539999999999999</v>
      </c>
      <c r="X18" s="126" t="s">
        <v>167</v>
      </c>
      <c r="Y18" s="126" t="s">
        <v>165</v>
      </c>
      <c r="Z18" s="81" t="s">
        <v>168</v>
      </c>
      <c r="AB18" s="84">
        <v>6</v>
      </c>
      <c r="AC18" s="84" t="s">
        <v>149</v>
      </c>
      <c r="AJ18" s="70" t="s">
        <v>150</v>
      </c>
      <c r="AK18" s="70" t="s">
        <v>151</v>
      </c>
    </row>
    <row r="19" spans="1:37">
      <c r="A19" s="79">
        <v>6</v>
      </c>
      <c r="B19" s="80" t="s">
        <v>152</v>
      </c>
      <c r="C19" s="81" t="s">
        <v>169</v>
      </c>
      <c r="D19" s="82" t="s">
        <v>170</v>
      </c>
      <c r="E19" s="139">
        <v>1</v>
      </c>
      <c r="F19" s="143" t="s">
        <v>160</v>
      </c>
      <c r="G19" s="132"/>
      <c r="H19" s="132"/>
      <c r="I19" s="132"/>
      <c r="J19" s="132"/>
      <c r="K19" s="133"/>
      <c r="L19" s="133"/>
      <c r="M19" s="134"/>
      <c r="N19" s="134"/>
      <c r="O19" s="135"/>
      <c r="P19" s="135"/>
      <c r="Q19" s="134"/>
      <c r="V19" s="87" t="s">
        <v>92</v>
      </c>
      <c r="X19" s="126" t="s">
        <v>169</v>
      </c>
      <c r="Y19" s="126" t="s">
        <v>169</v>
      </c>
      <c r="Z19" s="81" t="s">
        <v>171</v>
      </c>
      <c r="AA19" s="81" t="s">
        <v>146</v>
      </c>
      <c r="AB19" s="84">
        <v>7</v>
      </c>
      <c r="AC19" s="84" t="s">
        <v>149</v>
      </c>
      <c r="AJ19" s="70" t="s">
        <v>157</v>
      </c>
      <c r="AK19" s="70" t="s">
        <v>151</v>
      </c>
    </row>
    <row r="20" spans="1:37">
      <c r="A20" s="79">
        <v>7</v>
      </c>
      <c r="B20" s="80" t="s">
        <v>152</v>
      </c>
      <c r="C20" s="81" t="s">
        <v>172</v>
      </c>
      <c r="D20" s="82" t="s">
        <v>173</v>
      </c>
      <c r="E20" s="139">
        <v>1</v>
      </c>
      <c r="F20" s="143" t="s">
        <v>160</v>
      </c>
      <c r="G20" s="132"/>
      <c r="H20" s="132"/>
      <c r="I20" s="132"/>
      <c r="J20" s="132"/>
      <c r="K20" s="133"/>
      <c r="L20" s="133"/>
      <c r="M20" s="134"/>
      <c r="N20" s="134"/>
      <c r="O20" s="135"/>
      <c r="P20" s="135"/>
      <c r="Q20" s="134"/>
      <c r="V20" s="87" t="s">
        <v>92</v>
      </c>
      <c r="X20" s="126" t="s">
        <v>172</v>
      </c>
      <c r="Y20" s="126" t="s">
        <v>172</v>
      </c>
      <c r="Z20" s="81" t="s">
        <v>171</v>
      </c>
      <c r="AA20" s="81" t="s">
        <v>146</v>
      </c>
      <c r="AB20" s="84">
        <v>7</v>
      </c>
      <c r="AC20" s="84" t="s">
        <v>149</v>
      </c>
      <c r="AJ20" s="70" t="s">
        <v>157</v>
      </c>
      <c r="AK20" s="70" t="s">
        <v>151</v>
      </c>
    </row>
    <row r="21" spans="1:37">
      <c r="A21" s="79">
        <v>8</v>
      </c>
      <c r="B21" s="80" t="s">
        <v>142</v>
      </c>
      <c r="C21" s="81" t="s">
        <v>174</v>
      </c>
      <c r="D21" s="82" t="s">
        <v>175</v>
      </c>
      <c r="E21" s="139">
        <v>2</v>
      </c>
      <c r="F21" s="143" t="s">
        <v>160</v>
      </c>
      <c r="G21" s="132"/>
      <c r="H21" s="132"/>
      <c r="I21" s="132"/>
      <c r="J21" s="132"/>
      <c r="K21" s="133"/>
      <c r="L21" s="133"/>
      <c r="M21" s="134"/>
      <c r="N21" s="134"/>
      <c r="O21" s="135"/>
      <c r="P21" s="135"/>
      <c r="Q21" s="134"/>
      <c r="V21" s="87" t="s">
        <v>124</v>
      </c>
      <c r="W21" s="83">
        <v>0.11600000000000001</v>
      </c>
      <c r="X21" s="126" t="s">
        <v>176</v>
      </c>
      <c r="Y21" s="126" t="s">
        <v>174</v>
      </c>
      <c r="Z21" s="81" t="s">
        <v>148</v>
      </c>
      <c r="AB21" s="84">
        <v>6</v>
      </c>
      <c r="AC21" s="84" t="s">
        <v>149</v>
      </c>
      <c r="AJ21" s="70" t="s">
        <v>150</v>
      </c>
      <c r="AK21" s="70" t="s">
        <v>151</v>
      </c>
    </row>
    <row r="22" spans="1:37">
      <c r="A22" s="79">
        <v>9</v>
      </c>
      <c r="B22" s="80" t="s">
        <v>142</v>
      </c>
      <c r="C22" s="81" t="s">
        <v>177</v>
      </c>
      <c r="D22" s="82" t="s">
        <v>178</v>
      </c>
      <c r="E22" s="139">
        <v>8</v>
      </c>
      <c r="F22" s="143" t="s">
        <v>160</v>
      </c>
      <c r="G22" s="132"/>
      <c r="H22" s="132"/>
      <c r="I22" s="132"/>
      <c r="J22" s="132"/>
      <c r="K22" s="133"/>
      <c r="L22" s="133"/>
      <c r="M22" s="134"/>
      <c r="N22" s="134"/>
      <c r="O22" s="135"/>
      <c r="P22" s="135"/>
      <c r="Q22" s="134"/>
      <c r="V22" s="87" t="s">
        <v>124</v>
      </c>
      <c r="W22" s="83">
        <v>0.89600000000000002</v>
      </c>
      <c r="X22" s="126" t="s">
        <v>179</v>
      </c>
      <c r="Y22" s="126" t="s">
        <v>177</v>
      </c>
      <c r="Z22" s="81" t="s">
        <v>148</v>
      </c>
      <c r="AB22" s="84">
        <v>6</v>
      </c>
      <c r="AC22" s="84" t="s">
        <v>149</v>
      </c>
      <c r="AJ22" s="70" t="s">
        <v>150</v>
      </c>
      <c r="AK22" s="70" t="s">
        <v>151</v>
      </c>
    </row>
    <row r="23" spans="1:37" ht="25.5">
      <c r="A23" s="79">
        <v>10</v>
      </c>
      <c r="B23" s="80" t="s">
        <v>142</v>
      </c>
      <c r="C23" s="81" t="s">
        <v>180</v>
      </c>
      <c r="D23" s="82" t="s">
        <v>181</v>
      </c>
      <c r="E23" s="139">
        <v>8</v>
      </c>
      <c r="F23" s="143" t="s">
        <v>160</v>
      </c>
      <c r="G23" s="132"/>
      <c r="H23" s="132"/>
      <c r="I23" s="132"/>
      <c r="J23" s="132"/>
      <c r="K23" s="133"/>
      <c r="L23" s="133"/>
      <c r="M23" s="134"/>
      <c r="N23" s="134"/>
      <c r="O23" s="135"/>
      <c r="P23" s="135"/>
      <c r="Q23" s="134"/>
      <c r="V23" s="87" t="s">
        <v>124</v>
      </c>
      <c r="W23" s="83">
        <v>1.36</v>
      </c>
      <c r="X23" s="126" t="s">
        <v>182</v>
      </c>
      <c r="Y23" s="126" t="s">
        <v>180</v>
      </c>
      <c r="Z23" s="81" t="s">
        <v>148</v>
      </c>
      <c r="AB23" s="84">
        <v>6</v>
      </c>
      <c r="AC23" s="84" t="s">
        <v>149</v>
      </c>
      <c r="AJ23" s="70" t="s">
        <v>150</v>
      </c>
      <c r="AK23" s="70" t="s">
        <v>151</v>
      </c>
    </row>
    <row r="24" spans="1:37" ht="25.5">
      <c r="A24" s="79">
        <v>11</v>
      </c>
      <c r="B24" s="80" t="s">
        <v>142</v>
      </c>
      <c r="C24" s="81" t="s">
        <v>183</v>
      </c>
      <c r="D24" s="82" t="s">
        <v>184</v>
      </c>
      <c r="E24" s="139">
        <v>2</v>
      </c>
      <c r="F24" s="143" t="s">
        <v>160</v>
      </c>
      <c r="G24" s="132"/>
      <c r="H24" s="132"/>
      <c r="I24" s="132"/>
      <c r="J24" s="132"/>
      <c r="K24" s="133"/>
      <c r="L24" s="133"/>
      <c r="M24" s="134"/>
      <c r="N24" s="134"/>
      <c r="O24" s="135"/>
      <c r="P24" s="135"/>
      <c r="Q24" s="134"/>
      <c r="V24" s="87" t="s">
        <v>124</v>
      </c>
      <c r="W24" s="83">
        <v>0.85599999999999998</v>
      </c>
      <c r="X24" s="126" t="s">
        <v>185</v>
      </c>
      <c r="Y24" s="126" t="s">
        <v>183</v>
      </c>
      <c r="Z24" s="81" t="s">
        <v>148</v>
      </c>
      <c r="AB24" s="84">
        <v>6</v>
      </c>
      <c r="AC24" s="84" t="s">
        <v>149</v>
      </c>
      <c r="AJ24" s="70" t="s">
        <v>150</v>
      </c>
      <c r="AK24" s="70" t="s">
        <v>151</v>
      </c>
    </row>
    <row r="25" spans="1:37">
      <c r="A25" s="79">
        <v>12</v>
      </c>
      <c r="B25" s="80" t="s">
        <v>152</v>
      </c>
      <c r="C25" s="81" t="s">
        <v>186</v>
      </c>
      <c r="D25" s="82" t="s">
        <v>187</v>
      </c>
      <c r="E25" s="139">
        <v>1</v>
      </c>
      <c r="F25" s="143" t="s">
        <v>160</v>
      </c>
      <c r="G25" s="132"/>
      <c r="H25" s="132"/>
      <c r="I25" s="132"/>
      <c r="J25" s="132"/>
      <c r="K25" s="133"/>
      <c r="L25" s="133"/>
      <c r="M25" s="134"/>
      <c r="N25" s="134"/>
      <c r="O25" s="135"/>
      <c r="P25" s="135"/>
      <c r="Q25" s="134"/>
      <c r="V25" s="87" t="s">
        <v>92</v>
      </c>
      <c r="X25" s="126" t="s">
        <v>186</v>
      </c>
      <c r="Y25" s="126" t="s">
        <v>186</v>
      </c>
      <c r="Z25" s="81" t="s">
        <v>171</v>
      </c>
      <c r="AA25" s="81" t="s">
        <v>188</v>
      </c>
      <c r="AB25" s="84">
        <v>7</v>
      </c>
      <c r="AC25" s="84" t="s">
        <v>149</v>
      </c>
      <c r="AJ25" s="70" t="s">
        <v>157</v>
      </c>
      <c r="AK25" s="70" t="s">
        <v>151</v>
      </c>
    </row>
    <row r="26" spans="1:37">
      <c r="A26" s="79">
        <v>13</v>
      </c>
      <c r="B26" s="80" t="s">
        <v>142</v>
      </c>
      <c r="C26" s="81" t="s">
        <v>189</v>
      </c>
      <c r="D26" s="82" t="s">
        <v>190</v>
      </c>
      <c r="E26" s="139">
        <v>5</v>
      </c>
      <c r="F26" s="143" t="s">
        <v>160</v>
      </c>
      <c r="G26" s="132"/>
      <c r="H26" s="132"/>
      <c r="I26" s="132"/>
      <c r="J26" s="132"/>
      <c r="K26" s="133"/>
      <c r="L26" s="133"/>
      <c r="M26" s="134"/>
      <c r="N26" s="134"/>
      <c r="O26" s="135"/>
      <c r="P26" s="135"/>
      <c r="Q26" s="134"/>
      <c r="V26" s="87" t="s">
        <v>124</v>
      </c>
      <c r="W26" s="83">
        <v>3.4550000000000001</v>
      </c>
      <c r="X26" s="126" t="s">
        <v>191</v>
      </c>
      <c r="Y26" s="126" t="s">
        <v>189</v>
      </c>
      <c r="Z26" s="81" t="s">
        <v>148</v>
      </c>
      <c r="AB26" s="84">
        <v>6</v>
      </c>
      <c r="AC26" s="84" t="s">
        <v>149</v>
      </c>
      <c r="AJ26" s="70" t="s">
        <v>150</v>
      </c>
      <c r="AK26" s="70" t="s">
        <v>151</v>
      </c>
    </row>
    <row r="27" spans="1:37">
      <c r="A27" s="79">
        <v>14</v>
      </c>
      <c r="B27" s="80" t="s">
        <v>152</v>
      </c>
      <c r="C27" s="81" t="s">
        <v>192</v>
      </c>
      <c r="D27" s="82" t="s">
        <v>193</v>
      </c>
      <c r="E27" s="139">
        <v>4</v>
      </c>
      <c r="F27" s="143" t="s">
        <v>160</v>
      </c>
      <c r="G27" s="132"/>
      <c r="H27" s="132"/>
      <c r="I27" s="132"/>
      <c r="J27" s="132"/>
      <c r="K27" s="133"/>
      <c r="L27" s="133"/>
      <c r="M27" s="134"/>
      <c r="N27" s="134"/>
      <c r="O27" s="135"/>
      <c r="P27" s="135"/>
      <c r="Q27" s="134"/>
      <c r="V27" s="87" t="s">
        <v>92</v>
      </c>
      <c r="X27" s="126" t="s">
        <v>192</v>
      </c>
      <c r="Y27" s="126" t="s">
        <v>192</v>
      </c>
      <c r="Z27" s="81" t="s">
        <v>194</v>
      </c>
      <c r="AA27" s="81" t="s">
        <v>195</v>
      </c>
      <c r="AB27" s="84">
        <v>7</v>
      </c>
      <c r="AC27" s="84" t="s">
        <v>149</v>
      </c>
      <c r="AJ27" s="70" t="s">
        <v>157</v>
      </c>
      <c r="AK27" s="70" t="s">
        <v>151</v>
      </c>
    </row>
    <row r="28" spans="1:37">
      <c r="A28" s="79">
        <v>15</v>
      </c>
      <c r="B28" s="80" t="s">
        <v>152</v>
      </c>
      <c r="C28" s="81" t="s">
        <v>196</v>
      </c>
      <c r="D28" s="82" t="s">
        <v>197</v>
      </c>
      <c r="E28" s="139">
        <v>2</v>
      </c>
      <c r="F28" s="143" t="s">
        <v>160</v>
      </c>
      <c r="G28" s="132"/>
      <c r="H28" s="132"/>
      <c r="I28" s="132"/>
      <c r="J28" s="132"/>
      <c r="K28" s="133"/>
      <c r="L28" s="133"/>
      <c r="M28" s="134"/>
      <c r="N28" s="134"/>
      <c r="O28" s="135"/>
      <c r="P28" s="135"/>
      <c r="Q28" s="134"/>
      <c r="V28" s="87" t="s">
        <v>92</v>
      </c>
      <c r="X28" s="126" t="s">
        <v>196</v>
      </c>
      <c r="Y28" s="126" t="s">
        <v>196</v>
      </c>
      <c r="Z28" s="81" t="s">
        <v>198</v>
      </c>
      <c r="AA28" s="81" t="s">
        <v>199</v>
      </c>
      <c r="AB28" s="84">
        <v>7</v>
      </c>
      <c r="AC28" s="84" t="s">
        <v>149</v>
      </c>
      <c r="AJ28" s="70" t="s">
        <v>157</v>
      </c>
      <c r="AK28" s="70" t="s">
        <v>151</v>
      </c>
    </row>
    <row r="29" spans="1:37">
      <c r="A29" s="79">
        <v>16</v>
      </c>
      <c r="B29" s="80" t="s">
        <v>142</v>
      </c>
      <c r="C29" s="81" t="s">
        <v>200</v>
      </c>
      <c r="D29" s="82" t="s">
        <v>201</v>
      </c>
      <c r="E29" s="139">
        <v>1</v>
      </c>
      <c r="F29" s="143" t="s">
        <v>160</v>
      </c>
      <c r="G29" s="132"/>
      <c r="H29" s="132"/>
      <c r="I29" s="132"/>
      <c r="J29" s="132"/>
      <c r="K29" s="133"/>
      <c r="L29" s="133"/>
      <c r="M29" s="134"/>
      <c r="N29" s="134"/>
      <c r="O29" s="135"/>
      <c r="P29" s="135"/>
      <c r="Q29" s="134"/>
      <c r="V29" s="87" t="s">
        <v>124</v>
      </c>
      <c r="W29" s="83">
        <v>0.437</v>
      </c>
      <c r="X29" s="126" t="s">
        <v>202</v>
      </c>
      <c r="Y29" s="126" t="s">
        <v>200</v>
      </c>
      <c r="Z29" s="81" t="s">
        <v>148</v>
      </c>
      <c r="AB29" s="84">
        <v>6</v>
      </c>
      <c r="AC29" s="84" t="s">
        <v>149</v>
      </c>
      <c r="AJ29" s="70" t="s">
        <v>150</v>
      </c>
      <c r="AK29" s="70" t="s">
        <v>151</v>
      </c>
    </row>
    <row r="30" spans="1:37">
      <c r="A30" s="79">
        <v>17</v>
      </c>
      <c r="B30" s="80" t="s">
        <v>152</v>
      </c>
      <c r="C30" s="81" t="s">
        <v>203</v>
      </c>
      <c r="D30" s="82" t="s">
        <v>204</v>
      </c>
      <c r="E30" s="139">
        <v>1</v>
      </c>
      <c r="F30" s="143" t="s">
        <v>160</v>
      </c>
      <c r="G30" s="132"/>
      <c r="H30" s="132"/>
      <c r="I30" s="132"/>
      <c r="J30" s="132"/>
      <c r="K30" s="133"/>
      <c r="L30" s="133"/>
      <c r="M30" s="134"/>
      <c r="N30" s="134"/>
      <c r="O30" s="135"/>
      <c r="P30" s="135"/>
      <c r="Q30" s="134"/>
      <c r="V30" s="87" t="s">
        <v>92</v>
      </c>
      <c r="X30" s="126" t="s">
        <v>203</v>
      </c>
      <c r="Y30" s="126" t="s">
        <v>203</v>
      </c>
      <c r="Z30" s="81" t="s">
        <v>205</v>
      </c>
      <c r="AA30" s="81" t="s">
        <v>206</v>
      </c>
      <c r="AB30" s="84">
        <v>2</v>
      </c>
      <c r="AC30" s="84" t="s">
        <v>149</v>
      </c>
      <c r="AJ30" s="70" t="s">
        <v>157</v>
      </c>
      <c r="AK30" s="70" t="s">
        <v>151</v>
      </c>
    </row>
    <row r="31" spans="1:37">
      <c r="A31" s="79">
        <v>18</v>
      </c>
      <c r="B31" s="80" t="s">
        <v>152</v>
      </c>
      <c r="C31" s="81" t="s">
        <v>207</v>
      </c>
      <c r="D31" s="82" t="s">
        <v>208</v>
      </c>
      <c r="E31" s="139">
        <v>8</v>
      </c>
      <c r="F31" s="143" t="s">
        <v>160</v>
      </c>
      <c r="G31" s="132"/>
      <c r="H31" s="132"/>
      <c r="I31" s="132"/>
      <c r="J31" s="132"/>
      <c r="K31" s="133"/>
      <c r="L31" s="133"/>
      <c r="M31" s="134"/>
      <c r="N31" s="134"/>
      <c r="O31" s="135"/>
      <c r="P31" s="135"/>
      <c r="Q31" s="134"/>
      <c r="V31" s="87" t="s">
        <v>92</v>
      </c>
      <c r="X31" s="126" t="s">
        <v>207</v>
      </c>
      <c r="Y31" s="126" t="s">
        <v>207</v>
      </c>
      <c r="Z31" s="81" t="s">
        <v>205</v>
      </c>
      <c r="AA31" s="81" t="s">
        <v>209</v>
      </c>
      <c r="AB31" s="84">
        <v>2</v>
      </c>
      <c r="AC31" s="84" t="s">
        <v>149</v>
      </c>
      <c r="AJ31" s="70" t="s">
        <v>157</v>
      </c>
      <c r="AK31" s="70" t="s">
        <v>151</v>
      </c>
    </row>
    <row r="32" spans="1:37">
      <c r="A32" s="79">
        <v>19</v>
      </c>
      <c r="B32" s="80" t="s">
        <v>152</v>
      </c>
      <c r="C32" s="81" t="s">
        <v>210</v>
      </c>
      <c r="D32" s="82" t="s">
        <v>211</v>
      </c>
      <c r="E32" s="139">
        <v>1</v>
      </c>
      <c r="F32" s="143" t="s">
        <v>160</v>
      </c>
      <c r="G32" s="132"/>
      <c r="H32" s="132"/>
      <c r="I32" s="132"/>
      <c r="J32" s="132"/>
      <c r="K32" s="133"/>
      <c r="L32" s="133"/>
      <c r="M32" s="134"/>
      <c r="N32" s="134"/>
      <c r="O32" s="135"/>
      <c r="P32" s="135"/>
      <c r="Q32" s="134"/>
      <c r="V32" s="87" t="s">
        <v>92</v>
      </c>
      <c r="X32" s="126" t="s">
        <v>210</v>
      </c>
      <c r="Y32" s="126" t="s">
        <v>210</v>
      </c>
      <c r="Z32" s="81" t="s">
        <v>205</v>
      </c>
      <c r="AA32" s="81" t="s">
        <v>212</v>
      </c>
      <c r="AB32" s="84">
        <v>2</v>
      </c>
      <c r="AC32" s="84" t="s">
        <v>149</v>
      </c>
      <c r="AJ32" s="70" t="s">
        <v>157</v>
      </c>
      <c r="AK32" s="70" t="s">
        <v>151</v>
      </c>
    </row>
    <row r="33" spans="1:37">
      <c r="A33" s="79">
        <v>20</v>
      </c>
      <c r="B33" s="80" t="s">
        <v>142</v>
      </c>
      <c r="C33" s="81" t="s">
        <v>213</v>
      </c>
      <c r="D33" s="82" t="s">
        <v>214</v>
      </c>
      <c r="E33" s="139">
        <v>4</v>
      </c>
      <c r="F33" s="143" t="s">
        <v>160</v>
      </c>
      <c r="G33" s="132"/>
      <c r="H33" s="132"/>
      <c r="I33" s="132"/>
      <c r="J33" s="132"/>
      <c r="K33" s="133"/>
      <c r="L33" s="133"/>
      <c r="M33" s="134"/>
      <c r="N33" s="134"/>
      <c r="O33" s="135"/>
      <c r="P33" s="135"/>
      <c r="Q33" s="134"/>
      <c r="V33" s="87" t="s">
        <v>124</v>
      </c>
      <c r="W33" s="83">
        <v>3.1640000000000001</v>
      </c>
      <c r="X33" s="126" t="s">
        <v>215</v>
      </c>
      <c r="Y33" s="126" t="s">
        <v>213</v>
      </c>
      <c r="Z33" s="81" t="s">
        <v>148</v>
      </c>
      <c r="AB33" s="84">
        <v>6</v>
      </c>
      <c r="AC33" s="84" t="s">
        <v>149</v>
      </c>
      <c r="AJ33" s="70" t="s">
        <v>150</v>
      </c>
      <c r="AK33" s="70" t="s">
        <v>151</v>
      </c>
    </row>
    <row r="34" spans="1:37">
      <c r="A34" s="79">
        <v>21</v>
      </c>
      <c r="B34" s="80" t="s">
        <v>152</v>
      </c>
      <c r="C34" s="81" t="s">
        <v>216</v>
      </c>
      <c r="D34" s="82" t="s">
        <v>217</v>
      </c>
      <c r="E34" s="139">
        <v>1</v>
      </c>
      <c r="F34" s="143" t="s">
        <v>160</v>
      </c>
      <c r="G34" s="132"/>
      <c r="H34" s="132"/>
      <c r="I34" s="132"/>
      <c r="J34" s="132"/>
      <c r="K34" s="133"/>
      <c r="L34" s="133"/>
      <c r="M34" s="134"/>
      <c r="N34" s="134"/>
      <c r="O34" s="135"/>
      <c r="P34" s="135"/>
      <c r="Q34" s="134"/>
      <c r="V34" s="87" t="s">
        <v>92</v>
      </c>
      <c r="X34" s="126" t="s">
        <v>216</v>
      </c>
      <c r="Y34" s="126" t="s">
        <v>216</v>
      </c>
      <c r="Z34" s="81" t="s">
        <v>218</v>
      </c>
      <c r="AA34" s="81" t="s">
        <v>146</v>
      </c>
      <c r="AB34" s="84">
        <v>7</v>
      </c>
      <c r="AC34" s="84" t="s">
        <v>149</v>
      </c>
      <c r="AJ34" s="70" t="s">
        <v>157</v>
      </c>
      <c r="AK34" s="70" t="s">
        <v>151</v>
      </c>
    </row>
    <row r="35" spans="1:37">
      <c r="A35" s="79">
        <v>22</v>
      </c>
      <c r="B35" s="80" t="s">
        <v>152</v>
      </c>
      <c r="C35" s="81" t="s">
        <v>219</v>
      </c>
      <c r="D35" s="82" t="s">
        <v>220</v>
      </c>
      <c r="E35" s="139">
        <v>3</v>
      </c>
      <c r="F35" s="143" t="s">
        <v>160</v>
      </c>
      <c r="G35" s="132"/>
      <c r="H35" s="132"/>
      <c r="I35" s="132"/>
      <c r="J35" s="132"/>
      <c r="K35" s="133"/>
      <c r="L35" s="133"/>
      <c r="M35" s="134"/>
      <c r="N35" s="134"/>
      <c r="O35" s="135"/>
      <c r="P35" s="135"/>
      <c r="Q35" s="134"/>
      <c r="V35" s="87" t="s">
        <v>92</v>
      </c>
      <c r="X35" s="126" t="s">
        <v>219</v>
      </c>
      <c r="Y35" s="126" t="s">
        <v>219</v>
      </c>
      <c r="Z35" s="81" t="s">
        <v>218</v>
      </c>
      <c r="AA35" s="81" t="s">
        <v>146</v>
      </c>
      <c r="AB35" s="84">
        <v>7</v>
      </c>
      <c r="AC35" s="84" t="s">
        <v>149</v>
      </c>
      <c r="AJ35" s="70" t="s">
        <v>157</v>
      </c>
      <c r="AK35" s="70" t="s">
        <v>151</v>
      </c>
    </row>
    <row r="36" spans="1:37">
      <c r="A36" s="79">
        <v>23</v>
      </c>
      <c r="B36" s="80" t="s">
        <v>142</v>
      </c>
      <c r="C36" s="81" t="s">
        <v>221</v>
      </c>
      <c r="D36" s="82" t="s">
        <v>222</v>
      </c>
      <c r="E36" s="139">
        <v>4</v>
      </c>
      <c r="F36" s="143" t="s">
        <v>160</v>
      </c>
      <c r="G36" s="132"/>
      <c r="H36" s="132"/>
      <c r="I36" s="132"/>
      <c r="J36" s="132"/>
      <c r="K36" s="133"/>
      <c r="L36" s="133"/>
      <c r="M36" s="134"/>
      <c r="N36" s="134"/>
      <c r="O36" s="135"/>
      <c r="P36" s="135"/>
      <c r="Q36" s="134"/>
      <c r="V36" s="87" t="s">
        <v>124</v>
      </c>
      <c r="W36" s="83">
        <v>5.2720000000000002</v>
      </c>
      <c r="X36" s="126" t="s">
        <v>223</v>
      </c>
      <c r="Y36" s="126" t="s">
        <v>221</v>
      </c>
      <c r="Z36" s="81" t="s">
        <v>148</v>
      </c>
      <c r="AB36" s="84">
        <v>6</v>
      </c>
      <c r="AC36" s="84" t="s">
        <v>149</v>
      </c>
      <c r="AJ36" s="70" t="s">
        <v>150</v>
      </c>
      <c r="AK36" s="70" t="s">
        <v>151</v>
      </c>
    </row>
    <row r="37" spans="1:37" ht="25.5">
      <c r="A37" s="79">
        <v>24</v>
      </c>
      <c r="B37" s="80" t="s">
        <v>152</v>
      </c>
      <c r="C37" s="81" t="s">
        <v>224</v>
      </c>
      <c r="D37" s="82" t="s">
        <v>225</v>
      </c>
      <c r="E37" s="139">
        <v>4</v>
      </c>
      <c r="F37" s="143" t="s">
        <v>160</v>
      </c>
      <c r="G37" s="132"/>
      <c r="H37" s="132"/>
      <c r="I37" s="132"/>
      <c r="J37" s="132"/>
      <c r="K37" s="133"/>
      <c r="L37" s="133"/>
      <c r="M37" s="134"/>
      <c r="N37" s="134"/>
      <c r="O37" s="135"/>
      <c r="P37" s="135"/>
      <c r="Q37" s="134"/>
      <c r="V37" s="87" t="s">
        <v>92</v>
      </c>
      <c r="X37" s="126" t="s">
        <v>224</v>
      </c>
      <c r="Y37" s="126" t="s">
        <v>224</v>
      </c>
      <c r="Z37" s="81" t="s">
        <v>226</v>
      </c>
      <c r="AA37" s="81" t="s">
        <v>227</v>
      </c>
      <c r="AB37" s="84">
        <v>7</v>
      </c>
      <c r="AC37" s="84" t="s">
        <v>149</v>
      </c>
      <c r="AJ37" s="70" t="s">
        <v>157</v>
      </c>
      <c r="AK37" s="70" t="s">
        <v>151</v>
      </c>
    </row>
    <row r="38" spans="1:37">
      <c r="A38" s="79">
        <v>25</v>
      </c>
      <c r="B38" s="80" t="s">
        <v>142</v>
      </c>
      <c r="C38" s="81" t="s">
        <v>228</v>
      </c>
      <c r="D38" s="82" t="s">
        <v>229</v>
      </c>
      <c r="E38" s="139">
        <v>4</v>
      </c>
      <c r="F38" s="143" t="s">
        <v>160</v>
      </c>
      <c r="G38" s="132"/>
      <c r="H38" s="132"/>
      <c r="I38" s="132"/>
      <c r="J38" s="132"/>
      <c r="K38" s="133"/>
      <c r="L38" s="133"/>
      <c r="M38" s="134"/>
      <c r="N38" s="134"/>
      <c r="O38" s="135"/>
      <c r="P38" s="135"/>
      <c r="Q38" s="134"/>
      <c r="V38" s="87" t="s">
        <v>124</v>
      </c>
      <c r="W38" s="83">
        <v>4.72</v>
      </c>
      <c r="X38" s="126" t="s">
        <v>230</v>
      </c>
      <c r="Y38" s="126" t="s">
        <v>228</v>
      </c>
      <c r="Z38" s="81" t="s">
        <v>148</v>
      </c>
      <c r="AB38" s="84">
        <v>6</v>
      </c>
      <c r="AC38" s="84" t="s">
        <v>149</v>
      </c>
      <c r="AJ38" s="70" t="s">
        <v>150</v>
      </c>
      <c r="AK38" s="70" t="s">
        <v>151</v>
      </c>
    </row>
    <row r="39" spans="1:37" ht="25.5">
      <c r="A39" s="79">
        <v>26</v>
      </c>
      <c r="B39" s="80" t="s">
        <v>152</v>
      </c>
      <c r="C39" s="81" t="s">
        <v>231</v>
      </c>
      <c r="D39" s="82" t="s">
        <v>232</v>
      </c>
      <c r="E39" s="139">
        <v>4</v>
      </c>
      <c r="F39" s="143" t="s">
        <v>160</v>
      </c>
      <c r="G39" s="132"/>
      <c r="H39" s="132"/>
      <c r="I39" s="132"/>
      <c r="J39" s="132"/>
      <c r="K39" s="133"/>
      <c r="L39" s="133"/>
      <c r="M39" s="134"/>
      <c r="N39" s="134"/>
      <c r="O39" s="135"/>
      <c r="P39" s="135"/>
      <c r="Q39" s="134"/>
      <c r="V39" s="87" t="s">
        <v>92</v>
      </c>
      <c r="X39" s="126" t="s">
        <v>231</v>
      </c>
      <c r="Y39" s="126" t="s">
        <v>231</v>
      </c>
      <c r="Z39" s="81" t="s">
        <v>205</v>
      </c>
      <c r="AA39" s="81" t="s">
        <v>233</v>
      </c>
      <c r="AB39" s="84">
        <v>2</v>
      </c>
      <c r="AC39" s="84" t="s">
        <v>149</v>
      </c>
      <c r="AJ39" s="70" t="s">
        <v>157</v>
      </c>
      <c r="AK39" s="70" t="s">
        <v>151</v>
      </c>
    </row>
    <row r="40" spans="1:37" ht="25.5">
      <c r="A40" s="79">
        <v>27</v>
      </c>
      <c r="B40" s="80" t="s">
        <v>142</v>
      </c>
      <c r="C40" s="81" t="s">
        <v>234</v>
      </c>
      <c r="D40" s="82" t="s">
        <v>235</v>
      </c>
      <c r="E40" s="139">
        <v>10</v>
      </c>
      <c r="F40" s="143" t="s">
        <v>145</v>
      </c>
      <c r="G40" s="132"/>
      <c r="H40" s="132"/>
      <c r="I40" s="132"/>
      <c r="J40" s="132"/>
      <c r="K40" s="133"/>
      <c r="L40" s="133"/>
      <c r="M40" s="134"/>
      <c r="N40" s="134"/>
      <c r="O40" s="135"/>
      <c r="P40" s="135"/>
      <c r="Q40" s="134"/>
      <c r="V40" s="87" t="s">
        <v>124</v>
      </c>
      <c r="W40" s="83">
        <v>1.73</v>
      </c>
      <c r="X40" s="126" t="s">
        <v>236</v>
      </c>
      <c r="Y40" s="126" t="s">
        <v>234</v>
      </c>
      <c r="Z40" s="81" t="s">
        <v>148</v>
      </c>
      <c r="AB40" s="84">
        <v>6</v>
      </c>
      <c r="AC40" s="84" t="s">
        <v>149</v>
      </c>
      <c r="AJ40" s="70" t="s">
        <v>150</v>
      </c>
      <c r="AK40" s="70" t="s">
        <v>151</v>
      </c>
    </row>
    <row r="41" spans="1:37">
      <c r="A41" s="79">
        <v>28</v>
      </c>
      <c r="B41" s="80" t="s">
        <v>152</v>
      </c>
      <c r="C41" s="81" t="s">
        <v>237</v>
      </c>
      <c r="D41" s="82" t="s">
        <v>238</v>
      </c>
      <c r="E41" s="139">
        <v>10</v>
      </c>
      <c r="F41" s="143" t="s">
        <v>145</v>
      </c>
      <c r="G41" s="132"/>
      <c r="H41" s="132"/>
      <c r="I41" s="132"/>
      <c r="J41" s="132"/>
      <c r="K41" s="133"/>
      <c r="L41" s="133"/>
      <c r="M41" s="134"/>
      <c r="N41" s="134"/>
      <c r="O41" s="135"/>
      <c r="P41" s="135"/>
      <c r="Q41" s="134"/>
      <c r="V41" s="87" t="s">
        <v>92</v>
      </c>
      <c r="X41" s="126" t="s">
        <v>237</v>
      </c>
      <c r="Y41" s="126" t="s">
        <v>237</v>
      </c>
      <c r="Z41" s="81" t="s">
        <v>239</v>
      </c>
      <c r="AA41" s="81" t="s">
        <v>240</v>
      </c>
      <c r="AB41" s="84">
        <v>7</v>
      </c>
      <c r="AC41" s="84" t="s">
        <v>149</v>
      </c>
      <c r="AJ41" s="70" t="s">
        <v>157</v>
      </c>
      <c r="AK41" s="70" t="s">
        <v>151</v>
      </c>
    </row>
    <row r="42" spans="1:37" ht="25.5">
      <c r="A42" s="79">
        <v>29</v>
      </c>
      <c r="B42" s="80" t="s">
        <v>142</v>
      </c>
      <c r="C42" s="81" t="s">
        <v>241</v>
      </c>
      <c r="D42" s="82" t="s">
        <v>242</v>
      </c>
      <c r="E42" s="139">
        <v>90</v>
      </c>
      <c r="F42" s="143" t="s">
        <v>145</v>
      </c>
      <c r="G42" s="132"/>
      <c r="H42" s="132"/>
      <c r="I42" s="132"/>
      <c r="J42" s="132"/>
      <c r="K42" s="133"/>
      <c r="L42" s="133"/>
      <c r="M42" s="134"/>
      <c r="N42" s="134"/>
      <c r="O42" s="135"/>
      <c r="P42" s="135"/>
      <c r="Q42" s="134"/>
      <c r="V42" s="87" t="s">
        <v>124</v>
      </c>
      <c r="W42" s="83">
        <v>9.5399999999999991</v>
      </c>
      <c r="X42" s="126" t="s">
        <v>243</v>
      </c>
      <c r="Y42" s="126" t="s">
        <v>241</v>
      </c>
      <c r="Z42" s="81" t="s">
        <v>148</v>
      </c>
      <c r="AB42" s="84">
        <v>6</v>
      </c>
      <c r="AC42" s="84" t="s">
        <v>149</v>
      </c>
      <c r="AJ42" s="70" t="s">
        <v>150</v>
      </c>
      <c r="AK42" s="70" t="s">
        <v>151</v>
      </c>
    </row>
    <row r="43" spans="1:37">
      <c r="A43" s="79">
        <v>30</v>
      </c>
      <c r="B43" s="80" t="s">
        <v>152</v>
      </c>
      <c r="C43" s="81" t="s">
        <v>244</v>
      </c>
      <c r="D43" s="82" t="s">
        <v>245</v>
      </c>
      <c r="E43" s="139">
        <v>54</v>
      </c>
      <c r="F43" s="143" t="s">
        <v>246</v>
      </c>
      <c r="G43" s="132"/>
      <c r="H43" s="132"/>
      <c r="I43" s="132"/>
      <c r="J43" s="132"/>
      <c r="K43" s="133"/>
      <c r="L43" s="133"/>
      <c r="M43" s="134"/>
      <c r="N43" s="134"/>
      <c r="O43" s="135"/>
      <c r="P43" s="135"/>
      <c r="Q43" s="134"/>
      <c r="V43" s="87" t="s">
        <v>92</v>
      </c>
      <c r="X43" s="126" t="s">
        <v>244</v>
      </c>
      <c r="Y43" s="126" t="s">
        <v>244</v>
      </c>
      <c r="Z43" s="81" t="s">
        <v>171</v>
      </c>
      <c r="AA43" s="81" t="s">
        <v>247</v>
      </c>
      <c r="AB43" s="84">
        <v>7</v>
      </c>
      <c r="AC43" s="84" t="s">
        <v>149</v>
      </c>
      <c r="AJ43" s="70" t="s">
        <v>157</v>
      </c>
      <c r="AK43" s="70" t="s">
        <v>151</v>
      </c>
    </row>
    <row r="44" spans="1:37">
      <c r="A44" s="79">
        <v>31</v>
      </c>
      <c r="B44" s="80" t="s">
        <v>142</v>
      </c>
      <c r="C44" s="81" t="s">
        <v>248</v>
      </c>
      <c r="D44" s="82" t="s">
        <v>249</v>
      </c>
      <c r="E44" s="139">
        <v>15</v>
      </c>
      <c r="F44" s="143" t="s">
        <v>160</v>
      </c>
      <c r="G44" s="132"/>
      <c r="H44" s="132"/>
      <c r="I44" s="132"/>
      <c r="J44" s="132"/>
      <c r="K44" s="133"/>
      <c r="L44" s="133"/>
      <c r="M44" s="134"/>
      <c r="N44" s="134"/>
      <c r="O44" s="135"/>
      <c r="P44" s="135"/>
      <c r="Q44" s="134"/>
      <c r="V44" s="87" t="s">
        <v>124</v>
      </c>
      <c r="W44" s="83">
        <v>3.27</v>
      </c>
      <c r="X44" s="126" t="s">
        <v>250</v>
      </c>
      <c r="Y44" s="126" t="s">
        <v>248</v>
      </c>
      <c r="Z44" s="81" t="s">
        <v>148</v>
      </c>
      <c r="AB44" s="84">
        <v>6</v>
      </c>
      <c r="AC44" s="84" t="s">
        <v>149</v>
      </c>
      <c r="AJ44" s="70" t="s">
        <v>150</v>
      </c>
      <c r="AK44" s="70" t="s">
        <v>151</v>
      </c>
    </row>
    <row r="45" spans="1:37">
      <c r="A45" s="79">
        <v>32</v>
      </c>
      <c r="B45" s="80" t="s">
        <v>152</v>
      </c>
      <c r="C45" s="81" t="s">
        <v>251</v>
      </c>
      <c r="D45" s="82" t="s">
        <v>252</v>
      </c>
      <c r="E45" s="139">
        <v>10</v>
      </c>
      <c r="F45" s="143" t="s">
        <v>160</v>
      </c>
      <c r="G45" s="132"/>
      <c r="H45" s="132"/>
      <c r="I45" s="132"/>
      <c r="J45" s="132"/>
      <c r="K45" s="133"/>
      <c r="L45" s="133"/>
      <c r="M45" s="134"/>
      <c r="N45" s="134"/>
      <c r="O45" s="135"/>
      <c r="P45" s="135"/>
      <c r="Q45" s="134"/>
      <c r="V45" s="87" t="s">
        <v>92</v>
      </c>
      <c r="X45" s="126" t="s">
        <v>251</v>
      </c>
      <c r="Y45" s="126" t="s">
        <v>251</v>
      </c>
      <c r="Z45" s="81" t="s">
        <v>171</v>
      </c>
      <c r="AA45" s="81" t="s">
        <v>253</v>
      </c>
      <c r="AB45" s="84">
        <v>7</v>
      </c>
      <c r="AC45" s="84" t="s">
        <v>149</v>
      </c>
      <c r="AJ45" s="70" t="s">
        <v>157</v>
      </c>
      <c r="AK45" s="70" t="s">
        <v>151</v>
      </c>
    </row>
    <row r="46" spans="1:37" ht="25.5">
      <c r="A46" s="79">
        <v>33</v>
      </c>
      <c r="B46" s="80" t="s">
        <v>152</v>
      </c>
      <c r="C46" s="81" t="s">
        <v>254</v>
      </c>
      <c r="D46" s="82" t="s">
        <v>255</v>
      </c>
      <c r="E46" s="139">
        <v>5</v>
      </c>
      <c r="F46" s="143" t="s">
        <v>160</v>
      </c>
      <c r="G46" s="132"/>
      <c r="H46" s="132"/>
      <c r="I46" s="132"/>
      <c r="J46" s="132"/>
      <c r="K46" s="133"/>
      <c r="L46" s="133"/>
      <c r="M46" s="134"/>
      <c r="N46" s="134"/>
      <c r="O46" s="135"/>
      <c r="P46" s="135"/>
      <c r="Q46" s="134"/>
      <c r="V46" s="87" t="s">
        <v>92</v>
      </c>
      <c r="X46" s="126" t="s">
        <v>254</v>
      </c>
      <c r="Y46" s="126" t="s">
        <v>254</v>
      </c>
      <c r="Z46" s="81" t="s">
        <v>171</v>
      </c>
      <c r="AA46" s="81" t="s">
        <v>256</v>
      </c>
      <c r="AB46" s="84">
        <v>7</v>
      </c>
      <c r="AC46" s="84" t="s">
        <v>149</v>
      </c>
      <c r="AJ46" s="70" t="s">
        <v>157</v>
      </c>
      <c r="AK46" s="70" t="s">
        <v>151</v>
      </c>
    </row>
    <row r="47" spans="1:37">
      <c r="A47" s="79">
        <v>34</v>
      </c>
      <c r="B47" s="80" t="s">
        <v>142</v>
      </c>
      <c r="C47" s="81" t="s">
        <v>257</v>
      </c>
      <c r="D47" s="82" t="s">
        <v>258</v>
      </c>
      <c r="E47" s="139">
        <v>1</v>
      </c>
      <c r="F47" s="143" t="s">
        <v>160</v>
      </c>
      <c r="G47" s="132"/>
      <c r="H47" s="132"/>
      <c r="I47" s="132"/>
      <c r="J47" s="132"/>
      <c r="K47" s="133"/>
      <c r="L47" s="133"/>
      <c r="M47" s="134"/>
      <c r="N47" s="134"/>
      <c r="O47" s="135"/>
      <c r="P47" s="135"/>
      <c r="Q47" s="134"/>
      <c r="V47" s="87" t="s">
        <v>124</v>
      </c>
      <c r="W47" s="83">
        <v>0.222</v>
      </c>
      <c r="X47" s="126" t="s">
        <v>259</v>
      </c>
      <c r="Y47" s="126" t="s">
        <v>257</v>
      </c>
      <c r="Z47" s="81" t="s">
        <v>148</v>
      </c>
      <c r="AB47" s="84">
        <v>6</v>
      </c>
      <c r="AC47" s="84" t="s">
        <v>149</v>
      </c>
      <c r="AJ47" s="70" t="s">
        <v>150</v>
      </c>
      <c r="AK47" s="70" t="s">
        <v>151</v>
      </c>
    </row>
    <row r="48" spans="1:37">
      <c r="A48" s="79">
        <v>35</v>
      </c>
      <c r="B48" s="80" t="s">
        <v>142</v>
      </c>
      <c r="C48" s="81" t="s">
        <v>260</v>
      </c>
      <c r="D48" s="82" t="s">
        <v>261</v>
      </c>
      <c r="E48" s="139">
        <v>5</v>
      </c>
      <c r="F48" s="143" t="s">
        <v>145</v>
      </c>
      <c r="G48" s="132"/>
      <c r="H48" s="132"/>
      <c r="I48" s="132"/>
      <c r="J48" s="132"/>
      <c r="K48" s="133"/>
      <c r="L48" s="133"/>
      <c r="M48" s="134"/>
      <c r="N48" s="134"/>
      <c r="O48" s="135"/>
      <c r="P48" s="135"/>
      <c r="Q48" s="134"/>
      <c r="V48" s="87" t="s">
        <v>124</v>
      </c>
      <c r="W48" s="83">
        <v>0.39</v>
      </c>
      <c r="X48" s="126" t="s">
        <v>262</v>
      </c>
      <c r="Y48" s="126" t="s">
        <v>260</v>
      </c>
      <c r="Z48" s="81" t="s">
        <v>148</v>
      </c>
      <c r="AB48" s="84">
        <v>6</v>
      </c>
      <c r="AC48" s="84" t="s">
        <v>149</v>
      </c>
      <c r="AJ48" s="70" t="s">
        <v>150</v>
      </c>
      <c r="AK48" s="70" t="s">
        <v>151</v>
      </c>
    </row>
    <row r="49" spans="1:37">
      <c r="A49" s="79">
        <v>36</v>
      </c>
      <c r="B49" s="80" t="s">
        <v>142</v>
      </c>
      <c r="C49" s="81" t="s">
        <v>263</v>
      </c>
      <c r="D49" s="82" t="s">
        <v>264</v>
      </c>
      <c r="E49" s="139">
        <v>4</v>
      </c>
      <c r="F49" s="143" t="s">
        <v>160</v>
      </c>
      <c r="G49" s="132"/>
      <c r="H49" s="132"/>
      <c r="I49" s="132"/>
      <c r="J49" s="132"/>
      <c r="K49" s="133"/>
      <c r="L49" s="133"/>
      <c r="M49" s="134"/>
      <c r="N49" s="134"/>
      <c r="O49" s="135"/>
      <c r="P49" s="135"/>
      <c r="Q49" s="134"/>
      <c r="V49" s="87" t="s">
        <v>124</v>
      </c>
      <c r="W49" s="83">
        <v>0.58799999999999997</v>
      </c>
      <c r="X49" s="126" t="s">
        <v>265</v>
      </c>
      <c r="Y49" s="126" t="s">
        <v>263</v>
      </c>
      <c r="Z49" s="81" t="s">
        <v>148</v>
      </c>
      <c r="AB49" s="84">
        <v>6</v>
      </c>
      <c r="AC49" s="84" t="s">
        <v>149</v>
      </c>
      <c r="AJ49" s="70" t="s">
        <v>150</v>
      </c>
      <c r="AK49" s="70" t="s">
        <v>151</v>
      </c>
    </row>
    <row r="50" spans="1:37">
      <c r="A50" s="79">
        <v>37</v>
      </c>
      <c r="B50" s="80" t="s">
        <v>142</v>
      </c>
      <c r="C50" s="81" t="s">
        <v>266</v>
      </c>
      <c r="D50" s="82" t="s">
        <v>267</v>
      </c>
      <c r="E50" s="139">
        <v>24</v>
      </c>
      <c r="F50" s="143" t="s">
        <v>145</v>
      </c>
      <c r="G50" s="132"/>
      <c r="H50" s="132"/>
      <c r="I50" s="132"/>
      <c r="J50" s="132"/>
      <c r="K50" s="133"/>
      <c r="L50" s="133"/>
      <c r="M50" s="134"/>
      <c r="N50" s="134"/>
      <c r="O50" s="135"/>
      <c r="P50" s="135"/>
      <c r="Q50" s="134"/>
      <c r="V50" s="87" t="s">
        <v>124</v>
      </c>
      <c r="W50" s="83">
        <v>0.96</v>
      </c>
      <c r="X50" s="126" t="s">
        <v>268</v>
      </c>
      <c r="Y50" s="126" t="s">
        <v>266</v>
      </c>
      <c r="Z50" s="81" t="s">
        <v>148</v>
      </c>
      <c r="AB50" s="84">
        <v>6</v>
      </c>
      <c r="AC50" s="84" t="s">
        <v>149</v>
      </c>
      <c r="AJ50" s="70" t="s">
        <v>150</v>
      </c>
      <c r="AK50" s="70" t="s">
        <v>151</v>
      </c>
    </row>
    <row r="51" spans="1:37">
      <c r="A51" s="79">
        <v>38</v>
      </c>
      <c r="B51" s="80" t="s">
        <v>152</v>
      </c>
      <c r="C51" s="81" t="s">
        <v>269</v>
      </c>
      <c r="D51" s="82" t="s">
        <v>270</v>
      </c>
      <c r="E51" s="139">
        <v>24</v>
      </c>
      <c r="F51" s="143" t="s">
        <v>145</v>
      </c>
      <c r="G51" s="132"/>
      <c r="H51" s="132"/>
      <c r="I51" s="132"/>
      <c r="J51" s="132"/>
      <c r="K51" s="133"/>
      <c r="L51" s="133"/>
      <c r="M51" s="134"/>
      <c r="N51" s="134"/>
      <c r="O51" s="135"/>
      <c r="P51" s="135"/>
      <c r="Q51" s="134"/>
      <c r="V51" s="87" t="s">
        <v>92</v>
      </c>
      <c r="X51" s="126" t="s">
        <v>269</v>
      </c>
      <c r="Y51" s="126" t="s">
        <v>269</v>
      </c>
      <c r="Z51" s="81" t="s">
        <v>239</v>
      </c>
      <c r="AA51" s="81" t="s">
        <v>271</v>
      </c>
      <c r="AB51" s="84">
        <v>7</v>
      </c>
      <c r="AC51" s="84" t="s">
        <v>149</v>
      </c>
      <c r="AJ51" s="70" t="s">
        <v>157</v>
      </c>
      <c r="AK51" s="70" t="s">
        <v>151</v>
      </c>
    </row>
    <row r="52" spans="1:37">
      <c r="A52" s="79">
        <v>39</v>
      </c>
      <c r="B52" s="80" t="s">
        <v>142</v>
      </c>
      <c r="C52" s="81" t="s">
        <v>272</v>
      </c>
      <c r="D52" s="82" t="s">
        <v>273</v>
      </c>
      <c r="E52" s="139">
        <v>95</v>
      </c>
      <c r="F52" s="143" t="s">
        <v>145</v>
      </c>
      <c r="G52" s="132"/>
      <c r="H52" s="132"/>
      <c r="I52" s="132"/>
      <c r="J52" s="132"/>
      <c r="K52" s="133"/>
      <c r="L52" s="133"/>
      <c r="M52" s="134"/>
      <c r="N52" s="134"/>
      <c r="O52" s="135"/>
      <c r="P52" s="135"/>
      <c r="Q52" s="134"/>
      <c r="V52" s="87" t="s">
        <v>124</v>
      </c>
      <c r="W52" s="83">
        <v>4.37</v>
      </c>
      <c r="X52" s="126" t="s">
        <v>274</v>
      </c>
      <c r="Y52" s="126" t="s">
        <v>272</v>
      </c>
      <c r="Z52" s="81" t="s">
        <v>148</v>
      </c>
      <c r="AB52" s="84">
        <v>6</v>
      </c>
      <c r="AC52" s="84" t="s">
        <v>149</v>
      </c>
      <c r="AJ52" s="70" t="s">
        <v>150</v>
      </c>
      <c r="AK52" s="70" t="s">
        <v>151</v>
      </c>
    </row>
    <row r="53" spans="1:37">
      <c r="A53" s="79">
        <v>40</v>
      </c>
      <c r="B53" s="80" t="s">
        <v>152</v>
      </c>
      <c r="C53" s="81" t="s">
        <v>275</v>
      </c>
      <c r="D53" s="82" t="s">
        <v>276</v>
      </c>
      <c r="E53" s="139">
        <v>95</v>
      </c>
      <c r="F53" s="143" t="s">
        <v>145</v>
      </c>
      <c r="G53" s="132"/>
      <c r="H53" s="132"/>
      <c r="I53" s="132"/>
      <c r="J53" s="132"/>
      <c r="K53" s="133"/>
      <c r="L53" s="133"/>
      <c r="M53" s="134"/>
      <c r="N53" s="134"/>
      <c r="O53" s="135"/>
      <c r="P53" s="135"/>
      <c r="Q53" s="134"/>
      <c r="V53" s="87" t="s">
        <v>92</v>
      </c>
      <c r="X53" s="126" t="s">
        <v>275</v>
      </c>
      <c r="Y53" s="126" t="s">
        <v>275</v>
      </c>
      <c r="Z53" s="81" t="s">
        <v>239</v>
      </c>
      <c r="AA53" s="81" t="s">
        <v>277</v>
      </c>
      <c r="AB53" s="84">
        <v>7</v>
      </c>
      <c r="AC53" s="84" t="s">
        <v>149</v>
      </c>
      <c r="AJ53" s="70" t="s">
        <v>157</v>
      </c>
      <c r="AK53" s="70" t="s">
        <v>151</v>
      </c>
    </row>
    <row r="54" spans="1:37">
      <c r="A54" s="79">
        <v>41</v>
      </c>
      <c r="B54" s="80" t="s">
        <v>142</v>
      </c>
      <c r="C54" s="81" t="s">
        <v>278</v>
      </c>
      <c r="D54" s="82" t="s">
        <v>279</v>
      </c>
      <c r="E54" s="139">
        <v>10</v>
      </c>
      <c r="F54" s="143" t="s">
        <v>145</v>
      </c>
      <c r="G54" s="132"/>
      <c r="H54" s="132"/>
      <c r="I54" s="132"/>
      <c r="J54" s="132"/>
      <c r="K54" s="133"/>
      <c r="L54" s="133"/>
      <c r="M54" s="134"/>
      <c r="N54" s="134"/>
      <c r="O54" s="135"/>
      <c r="P54" s="135"/>
      <c r="Q54" s="134"/>
      <c r="V54" s="87" t="s">
        <v>124</v>
      </c>
      <c r="W54" s="83">
        <v>0.46</v>
      </c>
      <c r="X54" s="126" t="s">
        <v>280</v>
      </c>
      <c r="Y54" s="126" t="s">
        <v>278</v>
      </c>
      <c r="Z54" s="81" t="s">
        <v>148</v>
      </c>
      <c r="AB54" s="84">
        <v>6</v>
      </c>
      <c r="AC54" s="84" t="s">
        <v>149</v>
      </c>
      <c r="AJ54" s="70" t="s">
        <v>150</v>
      </c>
      <c r="AK54" s="70" t="s">
        <v>151</v>
      </c>
    </row>
    <row r="55" spans="1:37">
      <c r="A55" s="79">
        <v>42</v>
      </c>
      <c r="B55" s="80" t="s">
        <v>152</v>
      </c>
      <c r="C55" s="81" t="s">
        <v>281</v>
      </c>
      <c r="D55" s="82" t="s">
        <v>282</v>
      </c>
      <c r="E55" s="139">
        <v>10</v>
      </c>
      <c r="F55" s="143" t="s">
        <v>145</v>
      </c>
      <c r="G55" s="132"/>
      <c r="H55" s="132"/>
      <c r="I55" s="132"/>
      <c r="J55" s="132"/>
      <c r="K55" s="133"/>
      <c r="L55" s="133"/>
      <c r="M55" s="134"/>
      <c r="N55" s="134"/>
      <c r="O55" s="135"/>
      <c r="P55" s="135"/>
      <c r="Q55" s="134"/>
      <c r="V55" s="87" t="s">
        <v>92</v>
      </c>
      <c r="X55" s="126" t="s">
        <v>281</v>
      </c>
      <c r="Y55" s="126" t="s">
        <v>281</v>
      </c>
      <c r="Z55" s="81" t="s">
        <v>239</v>
      </c>
      <c r="AA55" s="81" t="s">
        <v>283</v>
      </c>
      <c r="AB55" s="84">
        <v>7</v>
      </c>
      <c r="AC55" s="84" t="s">
        <v>149</v>
      </c>
      <c r="AJ55" s="70" t="s">
        <v>157</v>
      </c>
      <c r="AK55" s="70" t="s">
        <v>151</v>
      </c>
    </row>
    <row r="56" spans="1:37">
      <c r="A56" s="79">
        <v>43</v>
      </c>
      <c r="B56" s="80" t="s">
        <v>142</v>
      </c>
      <c r="C56" s="81" t="s">
        <v>284</v>
      </c>
      <c r="D56" s="82" t="s">
        <v>285</v>
      </c>
      <c r="E56" s="139">
        <v>8</v>
      </c>
      <c r="F56" s="143" t="s">
        <v>160</v>
      </c>
      <c r="G56" s="132"/>
      <c r="H56" s="132"/>
      <c r="I56" s="132"/>
      <c r="J56" s="132"/>
      <c r="K56" s="133"/>
      <c r="L56" s="133"/>
      <c r="M56" s="134"/>
      <c r="N56" s="134"/>
      <c r="O56" s="135"/>
      <c r="P56" s="135"/>
      <c r="Q56" s="134"/>
      <c r="V56" s="87" t="s">
        <v>124</v>
      </c>
      <c r="W56" s="83">
        <v>0.16</v>
      </c>
      <c r="X56" s="126" t="s">
        <v>286</v>
      </c>
      <c r="Y56" s="126" t="s">
        <v>284</v>
      </c>
      <c r="Z56" s="81" t="s">
        <v>287</v>
      </c>
      <c r="AB56" s="84">
        <v>6</v>
      </c>
      <c r="AC56" s="84" t="s">
        <v>149</v>
      </c>
      <c r="AJ56" s="70" t="s">
        <v>150</v>
      </c>
      <c r="AK56" s="70" t="s">
        <v>151</v>
      </c>
    </row>
    <row r="57" spans="1:37">
      <c r="A57" s="79">
        <v>44</v>
      </c>
      <c r="B57" s="80" t="s">
        <v>152</v>
      </c>
      <c r="C57" s="81" t="s">
        <v>288</v>
      </c>
      <c r="D57" s="82" t="s">
        <v>289</v>
      </c>
      <c r="E57" s="139">
        <v>4</v>
      </c>
      <c r="F57" s="143" t="s">
        <v>160</v>
      </c>
      <c r="G57" s="132"/>
      <c r="H57" s="132"/>
      <c r="I57" s="132"/>
      <c r="J57" s="132"/>
      <c r="K57" s="133"/>
      <c r="L57" s="133"/>
      <c r="M57" s="134"/>
      <c r="N57" s="134"/>
      <c r="O57" s="135"/>
      <c r="P57" s="135"/>
      <c r="Q57" s="134"/>
      <c r="V57" s="87" t="s">
        <v>92</v>
      </c>
      <c r="X57" s="126" t="s">
        <v>288</v>
      </c>
      <c r="Y57" s="126" t="s">
        <v>288</v>
      </c>
      <c r="Z57" s="81" t="s">
        <v>198</v>
      </c>
      <c r="AA57" s="81" t="s">
        <v>290</v>
      </c>
      <c r="AB57" s="84">
        <v>7</v>
      </c>
      <c r="AC57" s="84" t="s">
        <v>149</v>
      </c>
      <c r="AJ57" s="70" t="s">
        <v>157</v>
      </c>
      <c r="AK57" s="70" t="s">
        <v>151</v>
      </c>
    </row>
    <row r="58" spans="1:37">
      <c r="A58" s="79">
        <v>45</v>
      </c>
      <c r="B58" s="80" t="s">
        <v>142</v>
      </c>
      <c r="C58" s="81" t="s">
        <v>291</v>
      </c>
      <c r="D58" s="82" t="s">
        <v>292</v>
      </c>
      <c r="E58" s="139">
        <v>1</v>
      </c>
      <c r="F58" s="143" t="s">
        <v>49</v>
      </c>
      <c r="G58" s="132"/>
      <c r="H58" s="132"/>
      <c r="I58" s="132"/>
      <c r="J58" s="132"/>
      <c r="K58" s="133"/>
      <c r="L58" s="133"/>
      <c r="M58" s="134"/>
      <c r="N58" s="134"/>
      <c r="O58" s="135"/>
      <c r="P58" s="135"/>
      <c r="Q58" s="134"/>
      <c r="V58" s="87" t="s">
        <v>124</v>
      </c>
      <c r="X58" s="126" t="s">
        <v>293</v>
      </c>
      <c r="Y58" s="126" t="s">
        <v>291</v>
      </c>
      <c r="Z58" s="81" t="s">
        <v>148</v>
      </c>
      <c r="AB58" s="84">
        <v>6</v>
      </c>
      <c r="AC58" s="84" t="s">
        <v>149</v>
      </c>
      <c r="AJ58" s="70" t="s">
        <v>150</v>
      </c>
      <c r="AK58" s="70" t="s">
        <v>151</v>
      </c>
    </row>
    <row r="59" spans="1:37">
      <c r="A59" s="79">
        <v>46</v>
      </c>
      <c r="B59" s="80" t="s">
        <v>142</v>
      </c>
      <c r="C59" s="81" t="s">
        <v>294</v>
      </c>
      <c r="D59" s="82" t="s">
        <v>295</v>
      </c>
      <c r="E59" s="139">
        <v>1</v>
      </c>
      <c r="F59" s="143" t="s">
        <v>296</v>
      </c>
      <c r="G59" s="132"/>
      <c r="H59" s="132"/>
      <c r="I59" s="132"/>
      <c r="J59" s="132"/>
      <c r="K59" s="133"/>
      <c r="L59" s="133"/>
      <c r="M59" s="134"/>
      <c r="N59" s="134"/>
      <c r="O59" s="135"/>
      <c r="P59" s="135"/>
      <c r="Q59" s="134"/>
      <c r="V59" s="87" t="s">
        <v>124</v>
      </c>
      <c r="W59" s="83">
        <v>1</v>
      </c>
      <c r="X59" s="126" t="s">
        <v>297</v>
      </c>
      <c r="Y59" s="126" t="s">
        <v>294</v>
      </c>
      <c r="Z59" s="81" t="s">
        <v>148</v>
      </c>
      <c r="AB59" s="84">
        <v>6</v>
      </c>
      <c r="AC59" s="84" t="s">
        <v>149</v>
      </c>
      <c r="AJ59" s="70" t="s">
        <v>150</v>
      </c>
      <c r="AK59" s="70" t="s">
        <v>151</v>
      </c>
    </row>
    <row r="60" spans="1:37">
      <c r="A60" s="79">
        <v>47</v>
      </c>
      <c r="B60" s="80" t="s">
        <v>142</v>
      </c>
      <c r="C60" s="81" t="s">
        <v>298</v>
      </c>
      <c r="D60" s="82" t="s">
        <v>299</v>
      </c>
      <c r="E60" s="139">
        <v>4</v>
      </c>
      <c r="F60" s="143" t="s">
        <v>300</v>
      </c>
      <c r="G60" s="132"/>
      <c r="H60" s="132"/>
      <c r="I60" s="132"/>
      <c r="J60" s="132"/>
      <c r="K60" s="133"/>
      <c r="L60" s="133"/>
      <c r="M60" s="134"/>
      <c r="N60" s="134"/>
      <c r="O60" s="135"/>
      <c r="P60" s="135"/>
      <c r="Q60" s="134"/>
      <c r="V60" s="87" t="s">
        <v>124</v>
      </c>
      <c r="W60" s="83">
        <v>4</v>
      </c>
      <c r="X60" s="126" t="s">
        <v>301</v>
      </c>
      <c r="Y60" s="126" t="s">
        <v>298</v>
      </c>
      <c r="Z60" s="81" t="s">
        <v>148</v>
      </c>
      <c r="AB60" s="84">
        <v>6</v>
      </c>
      <c r="AC60" s="84" t="s">
        <v>149</v>
      </c>
      <c r="AJ60" s="70" t="s">
        <v>150</v>
      </c>
      <c r="AK60" s="70" t="s">
        <v>151</v>
      </c>
    </row>
    <row r="61" spans="1:37">
      <c r="A61" s="79">
        <v>48</v>
      </c>
      <c r="B61" s="80" t="s">
        <v>152</v>
      </c>
      <c r="C61" s="81" t="s">
        <v>302</v>
      </c>
      <c r="D61" s="82" t="s">
        <v>303</v>
      </c>
      <c r="E61" s="139">
        <v>1</v>
      </c>
      <c r="F61" s="143" t="s">
        <v>11</v>
      </c>
      <c r="G61" s="132"/>
      <c r="H61" s="132"/>
      <c r="I61" s="132"/>
      <c r="J61" s="132"/>
      <c r="K61" s="133"/>
      <c r="L61" s="133"/>
      <c r="M61" s="134"/>
      <c r="N61" s="134"/>
      <c r="O61" s="135"/>
      <c r="P61" s="135"/>
      <c r="Q61" s="134"/>
      <c r="V61" s="87" t="s">
        <v>92</v>
      </c>
      <c r="X61" s="126" t="s">
        <v>302</v>
      </c>
      <c r="Y61" s="126" t="s">
        <v>302</v>
      </c>
      <c r="Z61" s="81" t="s">
        <v>198</v>
      </c>
      <c r="AA61" s="81" t="s">
        <v>146</v>
      </c>
      <c r="AB61" s="84">
        <v>7</v>
      </c>
      <c r="AC61" s="84" t="s">
        <v>149</v>
      </c>
      <c r="AJ61" s="70" t="s">
        <v>157</v>
      </c>
      <c r="AK61" s="70" t="s">
        <v>151</v>
      </c>
    </row>
    <row r="62" spans="1:37">
      <c r="A62" s="79">
        <v>49</v>
      </c>
      <c r="B62" s="80" t="s">
        <v>152</v>
      </c>
      <c r="C62" s="81" t="s">
        <v>304</v>
      </c>
      <c r="D62" s="82" t="s">
        <v>305</v>
      </c>
      <c r="E62" s="139">
        <v>1</v>
      </c>
      <c r="F62" s="143" t="s">
        <v>49</v>
      </c>
      <c r="G62" s="132"/>
      <c r="H62" s="132"/>
      <c r="I62" s="132"/>
      <c r="J62" s="132"/>
      <c r="K62" s="133"/>
      <c r="L62" s="133"/>
      <c r="M62" s="134"/>
      <c r="N62" s="134"/>
      <c r="O62" s="135"/>
      <c r="P62" s="135"/>
      <c r="Q62" s="134"/>
      <c r="V62" s="87" t="s">
        <v>92</v>
      </c>
      <c r="X62" s="126" t="s">
        <v>304</v>
      </c>
      <c r="Y62" s="126" t="s">
        <v>304</v>
      </c>
      <c r="Z62" s="81" t="s">
        <v>198</v>
      </c>
      <c r="AA62" s="81" t="s">
        <v>146</v>
      </c>
      <c r="AB62" s="84">
        <v>7</v>
      </c>
      <c r="AC62" s="84" t="s">
        <v>149</v>
      </c>
      <c r="AJ62" s="70" t="s">
        <v>157</v>
      </c>
      <c r="AK62" s="70" t="s">
        <v>151</v>
      </c>
    </row>
    <row r="63" spans="1:37">
      <c r="A63" s="79">
        <v>50</v>
      </c>
      <c r="B63" s="80" t="s">
        <v>152</v>
      </c>
      <c r="C63" s="81" t="s">
        <v>306</v>
      </c>
      <c r="D63" s="82" t="s">
        <v>307</v>
      </c>
      <c r="E63" s="139">
        <v>1</v>
      </c>
      <c r="F63" s="143" t="s">
        <v>11</v>
      </c>
      <c r="G63" s="132"/>
      <c r="H63" s="132"/>
      <c r="I63" s="132"/>
      <c r="J63" s="132"/>
      <c r="K63" s="133"/>
      <c r="L63" s="133"/>
      <c r="M63" s="134"/>
      <c r="N63" s="134"/>
      <c r="O63" s="135"/>
      <c r="P63" s="135"/>
      <c r="Q63" s="134"/>
      <c r="V63" s="87" t="s">
        <v>92</v>
      </c>
      <c r="X63" s="126" t="s">
        <v>306</v>
      </c>
      <c r="Y63" s="126" t="s">
        <v>306</v>
      </c>
      <c r="Z63" s="81" t="s">
        <v>198</v>
      </c>
      <c r="AA63" s="81" t="s">
        <v>146</v>
      </c>
      <c r="AB63" s="84">
        <v>7</v>
      </c>
      <c r="AC63" s="84" t="s">
        <v>149</v>
      </c>
      <c r="AJ63" s="70" t="s">
        <v>157</v>
      </c>
      <c r="AK63" s="70" t="s">
        <v>151</v>
      </c>
    </row>
    <row r="64" spans="1:37">
      <c r="A64" s="79">
        <v>51</v>
      </c>
      <c r="B64" s="80" t="s">
        <v>142</v>
      </c>
      <c r="C64" s="81" t="s">
        <v>308</v>
      </c>
      <c r="D64" s="82" t="s">
        <v>309</v>
      </c>
      <c r="E64" s="139">
        <v>2</v>
      </c>
      <c r="F64" s="143" t="s">
        <v>300</v>
      </c>
      <c r="G64" s="132"/>
      <c r="H64" s="132"/>
      <c r="I64" s="132"/>
      <c r="J64" s="132"/>
      <c r="K64" s="133"/>
      <c r="L64" s="133"/>
      <c r="M64" s="134"/>
      <c r="N64" s="134"/>
      <c r="O64" s="135"/>
      <c r="P64" s="135"/>
      <c r="Q64" s="134"/>
      <c r="V64" s="87" t="s">
        <v>124</v>
      </c>
      <c r="W64" s="83">
        <v>2</v>
      </c>
      <c r="X64" s="126" t="s">
        <v>310</v>
      </c>
      <c r="Y64" s="126" t="s">
        <v>308</v>
      </c>
      <c r="Z64" s="81" t="s">
        <v>148</v>
      </c>
      <c r="AB64" s="84">
        <v>6</v>
      </c>
      <c r="AC64" s="84" t="s">
        <v>149</v>
      </c>
      <c r="AJ64" s="70" t="s">
        <v>150</v>
      </c>
      <c r="AK64" s="70" t="s">
        <v>151</v>
      </c>
    </row>
    <row r="65" spans="1:37">
      <c r="A65" s="79">
        <v>52</v>
      </c>
      <c r="B65" s="80" t="s">
        <v>142</v>
      </c>
      <c r="C65" s="81" t="s">
        <v>311</v>
      </c>
      <c r="D65" s="82" t="s">
        <v>312</v>
      </c>
      <c r="E65" s="139">
        <v>1</v>
      </c>
      <c r="F65" s="143" t="s">
        <v>296</v>
      </c>
      <c r="G65" s="132"/>
      <c r="H65" s="132"/>
      <c r="I65" s="132"/>
      <c r="J65" s="132"/>
      <c r="K65" s="133"/>
      <c r="L65" s="133"/>
      <c r="M65" s="134"/>
      <c r="N65" s="134"/>
      <c r="O65" s="135"/>
      <c r="P65" s="135"/>
      <c r="Q65" s="134"/>
      <c r="V65" s="87" t="s">
        <v>124</v>
      </c>
      <c r="W65" s="83">
        <v>1</v>
      </c>
      <c r="X65" s="126" t="s">
        <v>313</v>
      </c>
      <c r="Y65" s="126" t="s">
        <v>311</v>
      </c>
      <c r="Z65" s="81" t="s">
        <v>148</v>
      </c>
      <c r="AB65" s="84">
        <v>6</v>
      </c>
      <c r="AC65" s="84" t="s">
        <v>149</v>
      </c>
      <c r="AJ65" s="70" t="s">
        <v>150</v>
      </c>
      <c r="AK65" s="70" t="s">
        <v>151</v>
      </c>
    </row>
    <row r="66" spans="1:37">
      <c r="A66" s="79">
        <v>53</v>
      </c>
      <c r="B66" s="80" t="s">
        <v>142</v>
      </c>
      <c r="C66" s="81" t="s">
        <v>314</v>
      </c>
      <c r="D66" s="82" t="s">
        <v>315</v>
      </c>
      <c r="E66" s="139">
        <v>32</v>
      </c>
      <c r="F66" s="143" t="s">
        <v>300</v>
      </c>
      <c r="G66" s="132"/>
      <c r="H66" s="132"/>
      <c r="I66" s="132"/>
      <c r="J66" s="132"/>
      <c r="K66" s="133"/>
      <c r="L66" s="133"/>
      <c r="M66" s="134"/>
      <c r="N66" s="134"/>
      <c r="O66" s="135"/>
      <c r="P66" s="135"/>
      <c r="Q66" s="134"/>
      <c r="V66" s="87" t="s">
        <v>124</v>
      </c>
      <c r="W66" s="83">
        <v>32</v>
      </c>
      <c r="X66" s="126" t="s">
        <v>316</v>
      </c>
      <c r="Y66" s="126" t="s">
        <v>314</v>
      </c>
      <c r="Z66" s="81" t="s">
        <v>148</v>
      </c>
      <c r="AB66" s="84">
        <v>6</v>
      </c>
      <c r="AC66" s="84" t="s">
        <v>149</v>
      </c>
      <c r="AJ66" s="70" t="s">
        <v>150</v>
      </c>
      <c r="AK66" s="70" t="s">
        <v>151</v>
      </c>
    </row>
    <row r="67" spans="1:37">
      <c r="A67" s="79">
        <v>54</v>
      </c>
      <c r="B67" s="80" t="s">
        <v>142</v>
      </c>
      <c r="C67" s="81" t="s">
        <v>317</v>
      </c>
      <c r="D67" s="82" t="s">
        <v>318</v>
      </c>
      <c r="E67" s="139">
        <v>32</v>
      </c>
      <c r="F67" s="143" t="s">
        <v>300</v>
      </c>
      <c r="G67" s="132"/>
      <c r="H67" s="132"/>
      <c r="I67" s="132"/>
      <c r="J67" s="132"/>
      <c r="K67" s="133"/>
      <c r="L67" s="133"/>
      <c r="M67" s="134"/>
      <c r="N67" s="134"/>
      <c r="O67" s="135"/>
      <c r="P67" s="135"/>
      <c r="Q67" s="134"/>
      <c r="V67" s="87" t="s">
        <v>124</v>
      </c>
      <c r="W67" s="83">
        <v>32</v>
      </c>
      <c r="X67" s="126" t="s">
        <v>319</v>
      </c>
      <c r="Y67" s="126" t="s">
        <v>317</v>
      </c>
      <c r="Z67" s="81" t="s">
        <v>148</v>
      </c>
      <c r="AB67" s="84">
        <v>1</v>
      </c>
      <c r="AC67" s="84" t="s">
        <v>149</v>
      </c>
      <c r="AJ67" s="70" t="s">
        <v>150</v>
      </c>
      <c r="AK67" s="70" t="s">
        <v>151</v>
      </c>
    </row>
    <row r="68" spans="1:37">
      <c r="A68" s="79">
        <v>55</v>
      </c>
      <c r="B68" s="80" t="s">
        <v>142</v>
      </c>
      <c r="C68" s="81" t="s">
        <v>320</v>
      </c>
      <c r="D68" s="82" t="s">
        <v>321</v>
      </c>
      <c r="E68" s="139">
        <v>1</v>
      </c>
      <c r="F68" s="143" t="s">
        <v>322</v>
      </c>
      <c r="G68" s="132"/>
      <c r="H68" s="132"/>
      <c r="I68" s="132"/>
      <c r="J68" s="132"/>
      <c r="K68" s="133"/>
      <c r="L68" s="133"/>
      <c r="M68" s="134"/>
      <c r="N68" s="134"/>
      <c r="O68" s="135"/>
      <c r="P68" s="135"/>
      <c r="Q68" s="134"/>
      <c r="V68" s="87" t="s">
        <v>124</v>
      </c>
      <c r="W68" s="83">
        <v>1</v>
      </c>
      <c r="X68" s="126" t="s">
        <v>323</v>
      </c>
      <c r="Y68" s="126" t="s">
        <v>320</v>
      </c>
      <c r="Z68" s="81" t="s">
        <v>148</v>
      </c>
      <c r="AB68" s="84">
        <v>6</v>
      </c>
      <c r="AC68" s="84" t="s">
        <v>149</v>
      </c>
      <c r="AJ68" s="70" t="s">
        <v>150</v>
      </c>
      <c r="AK68" s="70" t="s">
        <v>151</v>
      </c>
    </row>
    <row r="69" spans="1:37">
      <c r="A69" s="79">
        <v>56</v>
      </c>
      <c r="B69" s="80" t="s">
        <v>142</v>
      </c>
      <c r="C69" s="81" t="s">
        <v>324</v>
      </c>
      <c r="D69" s="82" t="s">
        <v>325</v>
      </c>
      <c r="E69" s="139">
        <v>2</v>
      </c>
      <c r="F69" s="143" t="s">
        <v>49</v>
      </c>
      <c r="G69" s="132"/>
      <c r="H69" s="132"/>
      <c r="I69" s="132"/>
      <c r="J69" s="132"/>
      <c r="K69" s="133"/>
      <c r="L69" s="133"/>
      <c r="M69" s="134"/>
      <c r="N69" s="134"/>
      <c r="O69" s="135"/>
      <c r="P69" s="135"/>
      <c r="Q69" s="134"/>
      <c r="V69" s="87" t="s">
        <v>124</v>
      </c>
      <c r="X69" s="126" t="s">
        <v>326</v>
      </c>
      <c r="Y69" s="126" t="s">
        <v>324</v>
      </c>
      <c r="Z69" s="81" t="s">
        <v>148</v>
      </c>
      <c r="AB69" s="84">
        <v>6</v>
      </c>
      <c r="AC69" s="84" t="s">
        <v>149</v>
      </c>
      <c r="AJ69" s="70" t="s">
        <v>150</v>
      </c>
      <c r="AK69" s="70" t="s">
        <v>151</v>
      </c>
    </row>
    <row r="70" spans="1:37">
      <c r="D70" s="127" t="s">
        <v>327</v>
      </c>
      <c r="E70" s="140">
        <f>J70</f>
        <v>0</v>
      </c>
      <c r="F70" s="143"/>
      <c r="G70" s="132"/>
      <c r="H70" s="136"/>
      <c r="I70" s="136"/>
      <c r="J70" s="136"/>
      <c r="K70" s="133"/>
      <c r="L70" s="137"/>
      <c r="M70" s="134"/>
      <c r="N70" s="138"/>
      <c r="O70" s="135"/>
      <c r="P70" s="135"/>
      <c r="Q70" s="134"/>
      <c r="W70" s="83">
        <f>SUM(W12:W69)</f>
        <v>118.31</v>
      </c>
    </row>
    <row r="71" spans="1:37">
      <c r="E71" s="139"/>
      <c r="F71" s="143"/>
      <c r="G71" s="132"/>
      <c r="H71" s="132"/>
      <c r="I71" s="132"/>
      <c r="J71" s="132"/>
      <c r="K71" s="133"/>
      <c r="L71" s="133"/>
      <c r="M71" s="134"/>
      <c r="N71" s="134"/>
      <c r="O71" s="135"/>
      <c r="P71" s="135"/>
      <c r="Q71" s="134"/>
    </row>
    <row r="72" spans="1:37">
      <c r="B72" s="81" t="s">
        <v>328</v>
      </c>
      <c r="E72" s="139"/>
      <c r="F72" s="143"/>
      <c r="G72" s="132"/>
      <c r="H72" s="132"/>
      <c r="I72" s="132"/>
      <c r="J72" s="132"/>
      <c r="K72" s="133"/>
      <c r="L72" s="133"/>
      <c r="M72" s="134"/>
      <c r="N72" s="134"/>
      <c r="O72" s="135"/>
      <c r="P72" s="135"/>
      <c r="Q72" s="134"/>
    </row>
    <row r="73" spans="1:37">
      <c r="A73" s="79">
        <v>57</v>
      </c>
      <c r="B73" s="80" t="s">
        <v>329</v>
      </c>
      <c r="C73" s="81" t="s">
        <v>330</v>
      </c>
      <c r="D73" s="82" t="s">
        <v>331</v>
      </c>
      <c r="E73" s="139">
        <v>4</v>
      </c>
      <c r="F73" s="143" t="s">
        <v>332</v>
      </c>
      <c r="G73" s="132"/>
      <c r="H73" s="132"/>
      <c r="I73" s="132"/>
      <c r="J73" s="132"/>
      <c r="K73" s="133"/>
      <c r="L73" s="133"/>
      <c r="M73" s="134"/>
      <c r="N73" s="134"/>
      <c r="O73" s="135"/>
      <c r="P73" s="135"/>
      <c r="Q73" s="134"/>
      <c r="V73" s="87" t="s">
        <v>124</v>
      </c>
      <c r="W73" s="83">
        <v>17.303999999999998</v>
      </c>
      <c r="X73" s="126" t="s">
        <v>333</v>
      </c>
      <c r="Y73" s="126" t="s">
        <v>330</v>
      </c>
      <c r="Z73" s="81" t="s">
        <v>334</v>
      </c>
      <c r="AB73" s="84">
        <v>6</v>
      </c>
      <c r="AC73" s="84" t="s">
        <v>149</v>
      </c>
      <c r="AJ73" s="70" t="s">
        <v>150</v>
      </c>
      <c r="AK73" s="70" t="s">
        <v>151</v>
      </c>
    </row>
    <row r="74" spans="1:37">
      <c r="A74" s="79">
        <v>58</v>
      </c>
      <c r="B74" s="80" t="s">
        <v>329</v>
      </c>
      <c r="C74" s="81" t="s">
        <v>335</v>
      </c>
      <c r="D74" s="82" t="s">
        <v>336</v>
      </c>
      <c r="E74" s="139">
        <v>4</v>
      </c>
      <c r="F74" s="143" t="s">
        <v>332</v>
      </c>
      <c r="G74" s="132"/>
      <c r="H74" s="132"/>
      <c r="I74" s="132"/>
      <c r="J74" s="132"/>
      <c r="K74" s="133"/>
      <c r="L74" s="133"/>
      <c r="M74" s="134"/>
      <c r="N74" s="134"/>
      <c r="O74" s="135"/>
      <c r="P74" s="135"/>
      <c r="Q74" s="134"/>
      <c r="V74" s="87" t="s">
        <v>124</v>
      </c>
      <c r="W74" s="83">
        <v>7.2880000000000003</v>
      </c>
      <c r="X74" s="126" t="s">
        <v>337</v>
      </c>
      <c r="Y74" s="126" t="s">
        <v>335</v>
      </c>
      <c r="Z74" s="81" t="s">
        <v>338</v>
      </c>
      <c r="AB74" s="84">
        <v>6</v>
      </c>
      <c r="AC74" s="84" t="s">
        <v>149</v>
      </c>
      <c r="AJ74" s="70" t="s">
        <v>150</v>
      </c>
      <c r="AK74" s="70" t="s">
        <v>151</v>
      </c>
    </row>
    <row r="75" spans="1:37">
      <c r="A75" s="79">
        <v>59</v>
      </c>
      <c r="B75" s="80" t="s">
        <v>152</v>
      </c>
      <c r="C75" s="81" t="s">
        <v>339</v>
      </c>
      <c r="D75" s="82" t="s">
        <v>340</v>
      </c>
      <c r="E75" s="139">
        <v>8</v>
      </c>
      <c r="F75" s="143" t="s">
        <v>160</v>
      </c>
      <c r="G75" s="132"/>
      <c r="H75" s="132"/>
      <c r="I75" s="132"/>
      <c r="J75" s="132"/>
      <c r="K75" s="133"/>
      <c r="L75" s="133"/>
      <c r="M75" s="134"/>
      <c r="N75" s="134"/>
      <c r="O75" s="135"/>
      <c r="P75" s="135"/>
      <c r="Q75" s="134"/>
      <c r="V75" s="87" t="s">
        <v>92</v>
      </c>
      <c r="X75" s="126" t="s">
        <v>339</v>
      </c>
      <c r="Y75" s="126" t="s">
        <v>339</v>
      </c>
      <c r="Z75" s="81" t="s">
        <v>341</v>
      </c>
      <c r="AA75" s="81" t="s">
        <v>146</v>
      </c>
      <c r="AB75" s="84">
        <v>7</v>
      </c>
      <c r="AC75" s="84" t="s">
        <v>149</v>
      </c>
      <c r="AJ75" s="70" t="s">
        <v>157</v>
      </c>
      <c r="AK75" s="70" t="s">
        <v>151</v>
      </c>
    </row>
    <row r="76" spans="1:37">
      <c r="A76" s="79">
        <v>60</v>
      </c>
      <c r="B76" s="80" t="s">
        <v>152</v>
      </c>
      <c r="C76" s="81" t="s">
        <v>342</v>
      </c>
      <c r="D76" s="82" t="s">
        <v>343</v>
      </c>
      <c r="E76" s="139">
        <v>5</v>
      </c>
      <c r="F76" s="143" t="s">
        <v>332</v>
      </c>
      <c r="G76" s="132"/>
      <c r="H76" s="132"/>
      <c r="I76" s="132"/>
      <c r="J76" s="132"/>
      <c r="K76" s="133"/>
      <c r="L76" s="133"/>
      <c r="M76" s="134"/>
      <c r="N76" s="134"/>
      <c r="O76" s="135"/>
      <c r="P76" s="135"/>
      <c r="Q76" s="134"/>
      <c r="V76" s="87" t="s">
        <v>92</v>
      </c>
      <c r="X76" s="126" t="s">
        <v>342</v>
      </c>
      <c r="Y76" s="126" t="s">
        <v>342</v>
      </c>
      <c r="Z76" s="81" t="s">
        <v>344</v>
      </c>
      <c r="AA76" s="81" t="s">
        <v>146</v>
      </c>
      <c r="AB76" s="84">
        <v>7</v>
      </c>
      <c r="AC76" s="84" t="s">
        <v>149</v>
      </c>
      <c r="AJ76" s="70" t="s">
        <v>157</v>
      </c>
      <c r="AK76" s="70" t="s">
        <v>151</v>
      </c>
    </row>
    <row r="77" spans="1:37">
      <c r="A77" s="79">
        <v>61</v>
      </c>
      <c r="B77" s="80" t="s">
        <v>152</v>
      </c>
      <c r="C77" s="81" t="s">
        <v>345</v>
      </c>
      <c r="D77" s="82" t="s">
        <v>346</v>
      </c>
      <c r="E77" s="139">
        <v>1.5</v>
      </c>
      <c r="F77" s="143" t="s">
        <v>332</v>
      </c>
      <c r="G77" s="132"/>
      <c r="H77" s="132"/>
      <c r="I77" s="132"/>
      <c r="J77" s="132"/>
      <c r="K77" s="133"/>
      <c r="L77" s="133"/>
      <c r="M77" s="134"/>
      <c r="N77" s="134"/>
      <c r="O77" s="135"/>
      <c r="P77" s="135"/>
      <c r="Q77" s="134"/>
      <c r="V77" s="87" t="s">
        <v>92</v>
      </c>
      <c r="X77" s="126" t="s">
        <v>345</v>
      </c>
      <c r="Y77" s="126" t="s">
        <v>345</v>
      </c>
      <c r="Z77" s="81" t="s">
        <v>198</v>
      </c>
      <c r="AA77" s="81" t="s">
        <v>146</v>
      </c>
      <c r="AB77" s="84">
        <v>7</v>
      </c>
      <c r="AC77" s="84" t="s">
        <v>149</v>
      </c>
      <c r="AJ77" s="70" t="s">
        <v>157</v>
      </c>
      <c r="AK77" s="70" t="s">
        <v>151</v>
      </c>
    </row>
    <row r="78" spans="1:37">
      <c r="A78" s="79">
        <v>62</v>
      </c>
      <c r="B78" s="80" t="s">
        <v>329</v>
      </c>
      <c r="C78" s="81" t="s">
        <v>347</v>
      </c>
      <c r="D78" s="82" t="s">
        <v>348</v>
      </c>
      <c r="E78" s="139">
        <v>4</v>
      </c>
      <c r="F78" s="143" t="s">
        <v>160</v>
      </c>
      <c r="G78" s="132"/>
      <c r="H78" s="132"/>
      <c r="I78" s="132"/>
      <c r="J78" s="132"/>
      <c r="K78" s="133"/>
      <c r="L78" s="133"/>
      <c r="M78" s="134"/>
      <c r="N78" s="134"/>
      <c r="O78" s="135"/>
      <c r="P78" s="135"/>
      <c r="Q78" s="134"/>
      <c r="V78" s="87" t="s">
        <v>124</v>
      </c>
      <c r="W78" s="83">
        <v>6.6879999999999997</v>
      </c>
      <c r="X78" s="126" t="s">
        <v>349</v>
      </c>
      <c r="Y78" s="126" t="s">
        <v>347</v>
      </c>
      <c r="Z78" s="81" t="s">
        <v>168</v>
      </c>
      <c r="AB78" s="84">
        <v>6</v>
      </c>
      <c r="AC78" s="84" t="s">
        <v>149</v>
      </c>
      <c r="AJ78" s="70" t="s">
        <v>150</v>
      </c>
      <c r="AK78" s="70" t="s">
        <v>151</v>
      </c>
    </row>
    <row r="79" spans="1:37">
      <c r="A79" s="79">
        <v>63</v>
      </c>
      <c r="B79" s="80" t="s">
        <v>329</v>
      </c>
      <c r="C79" s="81" t="s">
        <v>350</v>
      </c>
      <c r="D79" s="82" t="s">
        <v>351</v>
      </c>
      <c r="E79" s="139">
        <v>4</v>
      </c>
      <c r="F79" s="143" t="s">
        <v>160</v>
      </c>
      <c r="G79" s="132"/>
      <c r="H79" s="132"/>
      <c r="I79" s="132"/>
      <c r="J79" s="132"/>
      <c r="K79" s="133"/>
      <c r="L79" s="133"/>
      <c r="M79" s="134"/>
      <c r="N79" s="134"/>
      <c r="O79" s="135"/>
      <c r="P79" s="135"/>
      <c r="Q79" s="134"/>
      <c r="V79" s="87" t="s">
        <v>124</v>
      </c>
      <c r="W79" s="83">
        <v>2.5720000000000001</v>
      </c>
      <c r="X79" s="126" t="s">
        <v>352</v>
      </c>
      <c r="Y79" s="126" t="s">
        <v>350</v>
      </c>
      <c r="Z79" s="81" t="s">
        <v>334</v>
      </c>
      <c r="AB79" s="84">
        <v>6</v>
      </c>
      <c r="AC79" s="84" t="s">
        <v>149</v>
      </c>
      <c r="AJ79" s="70" t="s">
        <v>150</v>
      </c>
      <c r="AK79" s="70" t="s">
        <v>151</v>
      </c>
    </row>
    <row r="80" spans="1:37">
      <c r="A80" s="79">
        <v>64</v>
      </c>
      <c r="B80" s="80" t="s">
        <v>329</v>
      </c>
      <c r="C80" s="81" t="s">
        <v>353</v>
      </c>
      <c r="D80" s="82" t="s">
        <v>354</v>
      </c>
      <c r="E80" s="139">
        <v>72</v>
      </c>
      <c r="F80" s="143" t="s">
        <v>145</v>
      </c>
      <c r="G80" s="132"/>
      <c r="H80" s="132"/>
      <c r="I80" s="132"/>
      <c r="J80" s="132"/>
      <c r="K80" s="133"/>
      <c r="L80" s="133"/>
      <c r="M80" s="134"/>
      <c r="N80" s="134"/>
      <c r="O80" s="135"/>
      <c r="P80" s="135"/>
      <c r="Q80" s="134"/>
      <c r="V80" s="87" t="s">
        <v>124</v>
      </c>
      <c r="W80" s="83">
        <v>55.08</v>
      </c>
      <c r="X80" s="126" t="s">
        <v>355</v>
      </c>
      <c r="Y80" s="126" t="s">
        <v>353</v>
      </c>
      <c r="Z80" s="81" t="s">
        <v>334</v>
      </c>
      <c r="AB80" s="84">
        <v>6</v>
      </c>
      <c r="AC80" s="84" t="s">
        <v>149</v>
      </c>
      <c r="AJ80" s="70" t="s">
        <v>150</v>
      </c>
      <c r="AK80" s="70" t="s">
        <v>151</v>
      </c>
    </row>
    <row r="81" spans="1:37">
      <c r="A81" s="79">
        <v>65</v>
      </c>
      <c r="B81" s="80" t="s">
        <v>329</v>
      </c>
      <c r="C81" s="81" t="s">
        <v>356</v>
      </c>
      <c r="D81" s="82" t="s">
        <v>357</v>
      </c>
      <c r="E81" s="139">
        <v>72</v>
      </c>
      <c r="F81" s="143" t="s">
        <v>145</v>
      </c>
      <c r="G81" s="132"/>
      <c r="H81" s="132"/>
      <c r="I81" s="132"/>
      <c r="J81" s="132"/>
      <c r="K81" s="133"/>
      <c r="L81" s="133"/>
      <c r="M81" s="134"/>
      <c r="N81" s="134"/>
      <c r="O81" s="135"/>
      <c r="P81" s="135"/>
      <c r="Q81" s="134"/>
      <c r="V81" s="87" t="s">
        <v>124</v>
      </c>
      <c r="W81" s="83">
        <v>7.4160000000000004</v>
      </c>
      <c r="X81" s="126" t="s">
        <v>358</v>
      </c>
      <c r="Y81" s="126" t="s">
        <v>356</v>
      </c>
      <c r="Z81" s="81" t="s">
        <v>359</v>
      </c>
      <c r="AB81" s="84">
        <v>6</v>
      </c>
      <c r="AC81" s="84" t="s">
        <v>149</v>
      </c>
      <c r="AJ81" s="70" t="s">
        <v>150</v>
      </c>
      <c r="AK81" s="70" t="s">
        <v>151</v>
      </c>
    </row>
    <row r="82" spans="1:37">
      <c r="A82" s="79">
        <v>66</v>
      </c>
      <c r="B82" s="80" t="s">
        <v>329</v>
      </c>
      <c r="C82" s="81" t="s">
        <v>360</v>
      </c>
      <c r="D82" s="82" t="s">
        <v>361</v>
      </c>
      <c r="E82" s="139">
        <v>72</v>
      </c>
      <c r="F82" s="143" t="s">
        <v>145</v>
      </c>
      <c r="G82" s="132"/>
      <c r="H82" s="132"/>
      <c r="I82" s="132"/>
      <c r="J82" s="132"/>
      <c r="K82" s="133"/>
      <c r="L82" s="133"/>
      <c r="M82" s="134"/>
      <c r="N82" s="134"/>
      <c r="O82" s="135"/>
      <c r="P82" s="135"/>
      <c r="Q82" s="134"/>
      <c r="V82" s="87" t="s">
        <v>124</v>
      </c>
      <c r="W82" s="83">
        <v>1.8720000000000001</v>
      </c>
      <c r="X82" s="126" t="s">
        <v>362</v>
      </c>
      <c r="Y82" s="126" t="s">
        <v>360</v>
      </c>
      <c r="Z82" s="81" t="s">
        <v>359</v>
      </c>
      <c r="AB82" s="84">
        <v>6</v>
      </c>
      <c r="AC82" s="84" t="s">
        <v>149</v>
      </c>
      <c r="AJ82" s="70" t="s">
        <v>150</v>
      </c>
      <c r="AK82" s="70" t="s">
        <v>151</v>
      </c>
    </row>
    <row r="83" spans="1:37">
      <c r="A83" s="79">
        <v>67</v>
      </c>
      <c r="B83" s="80" t="s">
        <v>329</v>
      </c>
      <c r="C83" s="81" t="s">
        <v>363</v>
      </c>
      <c r="D83" s="82" t="s">
        <v>364</v>
      </c>
      <c r="E83" s="139">
        <v>90</v>
      </c>
      <c r="F83" s="143" t="s">
        <v>145</v>
      </c>
      <c r="G83" s="132"/>
      <c r="H83" s="132"/>
      <c r="I83" s="132"/>
      <c r="J83" s="132"/>
      <c r="K83" s="133"/>
      <c r="L83" s="133"/>
      <c r="M83" s="134"/>
      <c r="N83" s="134"/>
      <c r="O83" s="135"/>
      <c r="P83" s="135"/>
      <c r="Q83" s="134"/>
      <c r="V83" s="87" t="s">
        <v>124</v>
      </c>
      <c r="W83" s="83">
        <v>5.49</v>
      </c>
      <c r="X83" s="126" t="s">
        <v>365</v>
      </c>
      <c r="Y83" s="126" t="s">
        <v>363</v>
      </c>
      <c r="Z83" s="81" t="s">
        <v>359</v>
      </c>
      <c r="AB83" s="84">
        <v>6</v>
      </c>
      <c r="AC83" s="84" t="s">
        <v>149</v>
      </c>
      <c r="AJ83" s="70" t="s">
        <v>150</v>
      </c>
      <c r="AK83" s="70" t="s">
        <v>151</v>
      </c>
    </row>
    <row r="84" spans="1:37">
      <c r="A84" s="79">
        <v>68</v>
      </c>
      <c r="B84" s="80" t="s">
        <v>329</v>
      </c>
      <c r="C84" s="81" t="s">
        <v>366</v>
      </c>
      <c r="D84" s="82" t="s">
        <v>367</v>
      </c>
      <c r="E84" s="139">
        <v>72</v>
      </c>
      <c r="F84" s="143" t="s">
        <v>145</v>
      </c>
      <c r="G84" s="132"/>
      <c r="H84" s="132"/>
      <c r="I84" s="132"/>
      <c r="J84" s="132"/>
      <c r="K84" s="133"/>
      <c r="L84" s="133"/>
      <c r="M84" s="134"/>
      <c r="N84" s="134"/>
      <c r="O84" s="135"/>
      <c r="P84" s="135"/>
      <c r="Q84" s="134"/>
      <c r="V84" s="87" t="s">
        <v>124</v>
      </c>
      <c r="W84" s="83">
        <v>11.808</v>
      </c>
      <c r="X84" s="126" t="s">
        <v>368</v>
      </c>
      <c r="Y84" s="126" t="s">
        <v>366</v>
      </c>
      <c r="Z84" s="81" t="s">
        <v>334</v>
      </c>
      <c r="AB84" s="84">
        <v>6</v>
      </c>
      <c r="AC84" s="84" t="s">
        <v>149</v>
      </c>
      <c r="AJ84" s="70" t="s">
        <v>150</v>
      </c>
      <c r="AK84" s="70" t="s">
        <v>151</v>
      </c>
    </row>
    <row r="85" spans="1:37">
      <c r="A85" s="79">
        <v>69</v>
      </c>
      <c r="B85" s="80" t="s">
        <v>152</v>
      </c>
      <c r="C85" s="81" t="s">
        <v>369</v>
      </c>
      <c r="D85" s="82" t="s">
        <v>370</v>
      </c>
      <c r="E85" s="139">
        <v>4</v>
      </c>
      <c r="F85" s="143" t="s">
        <v>145</v>
      </c>
      <c r="G85" s="132"/>
      <c r="H85" s="132"/>
      <c r="I85" s="132"/>
      <c r="J85" s="132"/>
      <c r="K85" s="133"/>
      <c r="L85" s="133"/>
      <c r="M85" s="134"/>
      <c r="N85" s="134"/>
      <c r="O85" s="135"/>
      <c r="P85" s="135"/>
      <c r="Q85" s="134"/>
      <c r="V85" s="87" t="s">
        <v>92</v>
      </c>
      <c r="X85" s="126" t="s">
        <v>369</v>
      </c>
      <c r="Y85" s="126" t="s">
        <v>369</v>
      </c>
      <c r="Z85" s="81" t="s">
        <v>155</v>
      </c>
      <c r="AA85" s="81" t="s">
        <v>371</v>
      </c>
      <c r="AB85" s="84">
        <v>7</v>
      </c>
      <c r="AC85" s="84" t="s">
        <v>149</v>
      </c>
      <c r="AJ85" s="70" t="s">
        <v>157</v>
      </c>
      <c r="AK85" s="70" t="s">
        <v>151</v>
      </c>
    </row>
    <row r="86" spans="1:37">
      <c r="A86" s="79">
        <v>70</v>
      </c>
      <c r="B86" s="80" t="s">
        <v>329</v>
      </c>
      <c r="C86" s="81" t="s">
        <v>372</v>
      </c>
      <c r="D86" s="82" t="s">
        <v>373</v>
      </c>
      <c r="E86" s="139">
        <v>72</v>
      </c>
      <c r="F86" s="143" t="s">
        <v>374</v>
      </c>
      <c r="G86" s="132"/>
      <c r="H86" s="132"/>
      <c r="I86" s="132"/>
      <c r="J86" s="132"/>
      <c r="K86" s="133"/>
      <c r="L86" s="133"/>
      <c r="M86" s="134"/>
      <c r="N86" s="134"/>
      <c r="O86" s="135"/>
      <c r="P86" s="135"/>
      <c r="Q86" s="134"/>
      <c r="V86" s="87" t="s">
        <v>124</v>
      </c>
      <c r="W86" s="83">
        <v>11.375999999999999</v>
      </c>
      <c r="X86" s="126" t="s">
        <v>375</v>
      </c>
      <c r="Y86" s="126" t="s">
        <v>372</v>
      </c>
      <c r="Z86" s="81" t="s">
        <v>334</v>
      </c>
      <c r="AB86" s="84">
        <v>6</v>
      </c>
      <c r="AC86" s="84" t="s">
        <v>149</v>
      </c>
      <c r="AJ86" s="70" t="s">
        <v>150</v>
      </c>
      <c r="AK86" s="70" t="s">
        <v>151</v>
      </c>
    </row>
    <row r="87" spans="1:37">
      <c r="D87" s="127" t="s">
        <v>376</v>
      </c>
      <c r="E87" s="140">
        <f>J87</f>
        <v>0</v>
      </c>
      <c r="F87" s="143"/>
      <c r="G87" s="132"/>
      <c r="H87" s="136"/>
      <c r="I87" s="136"/>
      <c r="J87" s="136"/>
      <c r="K87" s="133"/>
      <c r="L87" s="137"/>
      <c r="M87" s="134"/>
      <c r="N87" s="138"/>
      <c r="O87" s="135"/>
      <c r="P87" s="135"/>
      <c r="Q87" s="134"/>
      <c r="W87" s="83">
        <f>SUM(W72:W86)</f>
        <v>126.89399999999998</v>
      </c>
    </row>
    <row r="88" spans="1:37">
      <c r="E88" s="139"/>
      <c r="F88" s="143"/>
      <c r="G88" s="132"/>
      <c r="H88" s="132"/>
      <c r="I88" s="132"/>
      <c r="J88" s="132"/>
      <c r="K88" s="133"/>
      <c r="L88" s="133"/>
      <c r="M88" s="134"/>
      <c r="N88" s="134"/>
      <c r="O88" s="135"/>
      <c r="P88" s="135"/>
      <c r="Q88" s="134"/>
    </row>
    <row r="89" spans="1:37">
      <c r="D89" s="127" t="s">
        <v>377</v>
      </c>
      <c r="E89" s="141">
        <f>J89</f>
        <v>0</v>
      </c>
      <c r="F89" s="143"/>
      <c r="G89" s="132"/>
      <c r="H89" s="136"/>
      <c r="I89" s="136"/>
      <c r="J89" s="136"/>
      <c r="K89" s="133"/>
      <c r="L89" s="137"/>
      <c r="M89" s="134"/>
      <c r="N89" s="138"/>
      <c r="O89" s="135"/>
      <c r="P89" s="135"/>
      <c r="Q89" s="134"/>
      <c r="W89" s="83">
        <f>+W70+W87</f>
        <v>245.20399999999998</v>
      </c>
    </row>
    <row r="90" spans="1:37">
      <c r="E90" s="139"/>
      <c r="F90" s="143"/>
      <c r="G90" s="132"/>
      <c r="H90" s="132"/>
      <c r="I90" s="132"/>
      <c r="J90" s="132"/>
      <c r="K90" s="133"/>
      <c r="L90" s="133"/>
      <c r="M90" s="134"/>
      <c r="N90" s="134"/>
      <c r="O90" s="135"/>
      <c r="P90" s="135"/>
      <c r="Q90" s="134"/>
    </row>
    <row r="91" spans="1:37">
      <c r="B91" s="125" t="s">
        <v>378</v>
      </c>
      <c r="E91" s="139"/>
      <c r="F91" s="143"/>
      <c r="G91" s="132"/>
      <c r="H91" s="132"/>
      <c r="I91" s="132"/>
      <c r="J91" s="132"/>
      <c r="K91" s="133"/>
      <c r="L91" s="133"/>
      <c r="M91" s="134"/>
      <c r="N91" s="134"/>
      <c r="O91" s="135"/>
      <c r="P91" s="135"/>
      <c r="Q91" s="134"/>
    </row>
    <row r="92" spans="1:37">
      <c r="B92" s="81" t="s">
        <v>378</v>
      </c>
      <c r="E92" s="139"/>
      <c r="F92" s="143"/>
      <c r="G92" s="132"/>
      <c r="H92" s="132"/>
      <c r="I92" s="132"/>
      <c r="J92" s="132"/>
      <c r="K92" s="133"/>
      <c r="L92" s="133"/>
      <c r="M92" s="134"/>
      <c r="N92" s="134"/>
      <c r="O92" s="135"/>
      <c r="P92" s="135"/>
      <c r="Q92" s="134"/>
    </row>
    <row r="93" spans="1:37">
      <c r="A93" s="79">
        <v>71</v>
      </c>
      <c r="B93" s="80" t="s">
        <v>379</v>
      </c>
      <c r="C93" s="81" t="s">
        <v>380</v>
      </c>
      <c r="D93" s="82" t="s">
        <v>381</v>
      </c>
      <c r="E93" s="139">
        <v>20</v>
      </c>
      <c r="F93" s="143" t="s">
        <v>382</v>
      </c>
      <c r="G93" s="132"/>
      <c r="H93" s="132"/>
      <c r="I93" s="132"/>
      <c r="J93" s="132"/>
      <c r="K93" s="133"/>
      <c r="L93" s="133"/>
      <c r="M93" s="134"/>
      <c r="N93" s="134"/>
      <c r="O93" s="135"/>
      <c r="P93" s="135"/>
      <c r="Q93" s="134"/>
      <c r="V93" s="87" t="s">
        <v>383</v>
      </c>
      <c r="X93" s="126" t="s">
        <v>380</v>
      </c>
      <c r="Y93" s="126" t="s">
        <v>380</v>
      </c>
      <c r="Z93" s="81" t="s">
        <v>198</v>
      </c>
      <c r="AB93" s="84">
        <v>1</v>
      </c>
      <c r="AC93" s="84" t="s">
        <v>149</v>
      </c>
      <c r="AJ93" s="70" t="s">
        <v>383</v>
      </c>
      <c r="AK93" s="70" t="s">
        <v>151</v>
      </c>
    </row>
    <row r="94" spans="1:37">
      <c r="A94" s="79">
        <v>72</v>
      </c>
      <c r="B94" s="80" t="s">
        <v>379</v>
      </c>
      <c r="C94" s="81" t="s">
        <v>384</v>
      </c>
      <c r="D94" s="82" t="s">
        <v>385</v>
      </c>
      <c r="E94" s="139">
        <v>4</v>
      </c>
      <c r="F94" s="143" t="s">
        <v>386</v>
      </c>
      <c r="G94" s="132"/>
      <c r="H94" s="132"/>
      <c r="I94" s="132"/>
      <c r="J94" s="132"/>
      <c r="K94" s="133"/>
      <c r="L94" s="133"/>
      <c r="M94" s="134"/>
      <c r="N94" s="134"/>
      <c r="O94" s="135"/>
      <c r="P94" s="135"/>
      <c r="Q94" s="134"/>
      <c r="V94" s="87" t="s">
        <v>383</v>
      </c>
      <c r="X94" s="126" t="s">
        <v>384</v>
      </c>
      <c r="Y94" s="126" t="s">
        <v>384</v>
      </c>
      <c r="Z94" s="81" t="s">
        <v>198</v>
      </c>
      <c r="AB94" s="84">
        <v>1</v>
      </c>
      <c r="AC94" s="84" t="s">
        <v>149</v>
      </c>
      <c r="AJ94" s="70" t="s">
        <v>383</v>
      </c>
      <c r="AK94" s="70" t="s">
        <v>151</v>
      </c>
    </row>
    <row r="95" spans="1:37">
      <c r="D95" s="127" t="s">
        <v>387</v>
      </c>
      <c r="E95" s="140">
        <f>J95</f>
        <v>0</v>
      </c>
      <c r="F95" s="143"/>
      <c r="G95" s="132"/>
      <c r="H95" s="136"/>
      <c r="I95" s="136"/>
      <c r="J95" s="136"/>
      <c r="K95" s="133"/>
      <c r="L95" s="137"/>
      <c r="M95" s="134"/>
      <c r="N95" s="138"/>
      <c r="O95" s="135"/>
      <c r="P95" s="135"/>
      <c r="Q95" s="134"/>
      <c r="W95" s="83">
        <f>SUM(W91:W94)</f>
        <v>0</v>
      </c>
    </row>
    <row r="96" spans="1:37">
      <c r="E96" s="139"/>
      <c r="F96" s="143"/>
      <c r="G96" s="132"/>
      <c r="H96" s="132"/>
      <c r="I96" s="132"/>
      <c r="J96" s="132"/>
      <c r="K96" s="133"/>
      <c r="L96" s="133"/>
      <c r="M96" s="134"/>
      <c r="N96" s="134"/>
      <c r="O96" s="135"/>
      <c r="P96" s="135"/>
      <c r="Q96" s="134"/>
    </row>
    <row r="97" spans="4:23">
      <c r="D97" s="127" t="s">
        <v>387</v>
      </c>
      <c r="E97" s="140">
        <f>J97</f>
        <v>0</v>
      </c>
      <c r="F97" s="143"/>
      <c r="G97" s="132"/>
      <c r="H97" s="136"/>
      <c r="I97" s="136"/>
      <c r="J97" s="136"/>
      <c r="K97" s="133"/>
      <c r="L97" s="137"/>
      <c r="M97" s="134"/>
      <c r="N97" s="138"/>
      <c r="O97" s="135"/>
      <c r="P97" s="135"/>
      <c r="Q97" s="134"/>
      <c r="W97" s="83">
        <f>+W95</f>
        <v>0</v>
      </c>
    </row>
    <row r="98" spans="4:23">
      <c r="E98" s="139"/>
      <c r="F98" s="143"/>
      <c r="G98" s="132"/>
      <c r="H98" s="132"/>
      <c r="I98" s="132"/>
      <c r="J98" s="132"/>
      <c r="K98" s="133"/>
      <c r="L98" s="133"/>
      <c r="M98" s="134"/>
      <c r="N98" s="134"/>
      <c r="O98" s="135"/>
      <c r="P98" s="135"/>
      <c r="Q98" s="134"/>
    </row>
    <row r="99" spans="4:23">
      <c r="D99" s="128" t="s">
        <v>388</v>
      </c>
      <c r="E99" s="142">
        <f>J99</f>
        <v>0</v>
      </c>
      <c r="F99" s="144"/>
      <c r="G99" s="132"/>
      <c r="H99" s="136"/>
      <c r="I99" s="136"/>
      <c r="J99" s="136"/>
      <c r="K99" s="133"/>
      <c r="L99" s="137"/>
      <c r="M99" s="134"/>
      <c r="N99" s="138"/>
      <c r="O99" s="135"/>
      <c r="P99" s="135"/>
      <c r="Q99" s="134"/>
      <c r="W99" s="83">
        <f>+W89+W97</f>
        <v>245.20399999999998</v>
      </c>
    </row>
    <row r="100" spans="4:23">
      <c r="G100" s="132"/>
      <c r="H100" s="132"/>
      <c r="I100" s="132"/>
      <c r="J100" s="132"/>
      <c r="K100" s="133"/>
      <c r="L100" s="133"/>
      <c r="M100" s="134"/>
      <c r="N100" s="134"/>
      <c r="O100" s="135"/>
      <c r="P100" s="135"/>
      <c r="Q100" s="134"/>
    </row>
  </sheetData>
  <mergeCells count="2">
    <mergeCell ref="K9:L9"/>
    <mergeCell ref="M9:N9"/>
  </mergeCells>
  <pageMargins left="0.2" right="9.0277777777777804E-2" top="0.62916666666666698" bottom="0.59027777777777801" header="0.51180555555555496" footer="0.35416666666666702"/>
  <pageSetup paperSize="9" scale="92" firstPageNumber="0" orientation="landscape" useFirstPageNumber="1" horizontalDpi="300" verticalDpi="300" r:id="rId1"/>
  <headerFooter>
    <oddFooter>&amp;R&amp;"Arial Narrow,Bežné"&amp;8Strana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showGridLines="0" workbookViewId="0">
      <pane xSplit="1" ySplit="10" topLeftCell="B11" activePane="bottomRight" state="frozen"/>
      <selection pane="topRight"/>
      <selection pane="bottomLeft"/>
      <selection pane="bottomRight" activeCell="B11" sqref="B11"/>
    </sheetView>
  </sheetViews>
  <sheetFormatPr defaultColWidth="9" defaultRowHeight="13.5"/>
  <cols>
    <col min="1" max="1" width="45.85546875" style="70" customWidth="1"/>
    <col min="2" max="2" width="14.28515625" style="71" customWidth="1"/>
    <col min="3" max="3" width="13.5703125" style="71" customWidth="1"/>
    <col min="4" max="4" width="11.5703125" style="71" customWidth="1"/>
    <col min="5" max="5" width="12.140625" style="72" customWidth="1"/>
    <col min="6" max="6" width="10.140625" style="73" customWidth="1"/>
    <col min="7" max="7" width="9.140625" style="73" customWidth="1"/>
    <col min="8" max="23" width="9.140625" style="70" customWidth="1"/>
    <col min="24" max="25" width="5.7109375" style="70" customWidth="1"/>
    <col min="26" max="26" width="6.5703125" style="70" customWidth="1"/>
    <col min="27" max="27" width="24.28515625" style="70" customWidth="1"/>
    <col min="28" max="28" width="4.28515625" style="70" customWidth="1"/>
    <col min="29" max="29" width="8.28515625" style="70" customWidth="1"/>
    <col min="30" max="30" width="8.7109375" style="70" customWidth="1"/>
    <col min="31" max="37" width="9.140625" style="70" customWidth="1"/>
  </cols>
  <sheetData>
    <row r="1" spans="1:30" s="70" customFormat="1" ht="12.75">
      <c r="A1" s="74" t="s">
        <v>1</v>
      </c>
      <c r="B1" s="71"/>
      <c r="D1" s="71"/>
      <c r="E1" s="74" t="s">
        <v>105</v>
      </c>
      <c r="Z1" s="67" t="s">
        <v>2</v>
      </c>
      <c r="AA1" s="67" t="s">
        <v>3</v>
      </c>
      <c r="AB1" s="67" t="s">
        <v>4</v>
      </c>
      <c r="AC1" s="67" t="s">
        <v>5</v>
      </c>
      <c r="AD1" s="67" t="s">
        <v>6</v>
      </c>
    </row>
    <row r="2" spans="1:30" s="70" customFormat="1" ht="12.75">
      <c r="A2" s="74" t="s">
        <v>106</v>
      </c>
      <c r="B2" s="71"/>
      <c r="D2" s="71"/>
      <c r="E2" s="74" t="s">
        <v>107</v>
      </c>
      <c r="Z2" s="67" t="s">
        <v>9</v>
      </c>
      <c r="AA2" s="68" t="s">
        <v>58</v>
      </c>
      <c r="AB2" s="68" t="s">
        <v>11</v>
      </c>
      <c r="AC2" s="68"/>
      <c r="AD2" s="69"/>
    </row>
    <row r="3" spans="1:30" s="70" customFormat="1" ht="12.75">
      <c r="A3" s="74" t="s">
        <v>12</v>
      </c>
      <c r="B3" s="71"/>
      <c r="D3" s="71"/>
      <c r="E3" s="74" t="s">
        <v>108</v>
      </c>
      <c r="Z3" s="67" t="s">
        <v>13</v>
      </c>
      <c r="AA3" s="68" t="s">
        <v>59</v>
      </c>
      <c r="AB3" s="68" t="s">
        <v>11</v>
      </c>
      <c r="AC3" s="68" t="s">
        <v>15</v>
      </c>
      <c r="AD3" s="69" t="s">
        <v>16</v>
      </c>
    </row>
    <row r="4" spans="1:30" s="70" customFormat="1" ht="12.75">
      <c r="Z4" s="67" t="s">
        <v>17</v>
      </c>
      <c r="AA4" s="68" t="s">
        <v>60</v>
      </c>
      <c r="AB4" s="68" t="s">
        <v>11</v>
      </c>
      <c r="AC4" s="68"/>
      <c r="AD4" s="69"/>
    </row>
    <row r="5" spans="1:30" s="70" customFormat="1" ht="12.75">
      <c r="A5" s="74" t="s">
        <v>109</v>
      </c>
      <c r="Z5" s="67" t="s">
        <v>19</v>
      </c>
      <c r="AA5" s="68" t="s">
        <v>59</v>
      </c>
      <c r="AB5" s="68" t="s">
        <v>11</v>
      </c>
      <c r="AC5" s="68" t="s">
        <v>15</v>
      </c>
      <c r="AD5" s="69" t="s">
        <v>16</v>
      </c>
    </row>
    <row r="6" spans="1:30" s="70" customFormat="1" ht="12.75">
      <c r="A6" s="74" t="s">
        <v>110</v>
      </c>
    </row>
    <row r="7" spans="1:30" s="70" customFormat="1" ht="12.75">
      <c r="A7" s="74"/>
    </row>
    <row r="8" spans="1:30">
      <c r="A8" s="70" t="s">
        <v>111</v>
      </c>
      <c r="B8" s="75" t="str">
        <f>CONCATENATE(AA2," ",AB2," ",AC2," ",AD2)</f>
        <v xml:space="preserve">Rekapitulácia rozpočtu v EUR  </v>
      </c>
      <c r="G8" s="70"/>
    </row>
    <row r="9" spans="1:30">
      <c r="A9" s="76" t="s">
        <v>61</v>
      </c>
      <c r="B9" s="76" t="s">
        <v>27</v>
      </c>
      <c r="C9" s="76" t="s">
        <v>28</v>
      </c>
      <c r="D9" s="76" t="s">
        <v>29</v>
      </c>
      <c r="E9" s="77" t="s">
        <v>30</v>
      </c>
      <c r="F9" s="77" t="s">
        <v>31</v>
      </c>
      <c r="G9" s="77" t="s">
        <v>35</v>
      </c>
    </row>
    <row r="10" spans="1:30">
      <c r="A10" s="78"/>
      <c r="B10" s="78"/>
      <c r="C10" s="78" t="s">
        <v>48</v>
      </c>
      <c r="D10" s="78"/>
      <c r="E10" s="78" t="s">
        <v>29</v>
      </c>
      <c r="F10" s="78" t="s">
        <v>29</v>
      </c>
      <c r="G10" s="78" t="s">
        <v>29</v>
      </c>
    </row>
    <row r="12" spans="1:30">
      <c r="A12" s="70" t="s">
        <v>141</v>
      </c>
      <c r="B12" s="71">
        <f>Prehlad!H70</f>
        <v>0</v>
      </c>
      <c r="C12" s="71">
        <f>Prehlad!I70</f>
        <v>0</v>
      </c>
      <c r="D12" s="71">
        <f>Prehlad!J70</f>
        <v>0</v>
      </c>
      <c r="E12" s="72">
        <f>Prehlad!L70</f>
        <v>0</v>
      </c>
      <c r="F12" s="73">
        <f>Prehlad!N70</f>
        <v>0</v>
      </c>
      <c r="G12" s="73">
        <f>Prehlad!W70</f>
        <v>118.31</v>
      </c>
    </row>
    <row r="13" spans="1:30">
      <c r="A13" s="70" t="s">
        <v>328</v>
      </c>
      <c r="B13" s="71">
        <f>Prehlad!H87</f>
        <v>0</v>
      </c>
      <c r="C13" s="71">
        <f>Prehlad!I87</f>
        <v>0</v>
      </c>
      <c r="D13" s="71">
        <f>Prehlad!J87</f>
        <v>0</v>
      </c>
      <c r="E13" s="72">
        <f>Prehlad!L87</f>
        <v>0</v>
      </c>
      <c r="F13" s="73">
        <f>Prehlad!N87</f>
        <v>0</v>
      </c>
      <c r="G13" s="73">
        <f>Prehlad!W87</f>
        <v>126.89399999999998</v>
      </c>
    </row>
    <row r="14" spans="1:30">
      <c r="A14" s="70" t="s">
        <v>377</v>
      </c>
      <c r="B14" s="71">
        <f>Prehlad!H89</f>
        <v>0</v>
      </c>
      <c r="C14" s="71">
        <f>Prehlad!I89</f>
        <v>0</v>
      </c>
      <c r="D14" s="71">
        <f>Prehlad!J89</f>
        <v>0</v>
      </c>
      <c r="E14" s="72">
        <f>Prehlad!L89</f>
        <v>0</v>
      </c>
      <c r="F14" s="73">
        <f>Prehlad!N89</f>
        <v>0</v>
      </c>
      <c r="G14" s="73">
        <f>Prehlad!W89</f>
        <v>245.20399999999998</v>
      </c>
    </row>
    <row r="16" spans="1:30">
      <c r="A16" s="70" t="s">
        <v>378</v>
      </c>
      <c r="B16" s="71">
        <f>Prehlad!H95</f>
        <v>0</v>
      </c>
      <c r="C16" s="71">
        <f>Prehlad!I95</f>
        <v>0</v>
      </c>
      <c r="D16" s="71">
        <f>Prehlad!J95</f>
        <v>0</v>
      </c>
      <c r="E16" s="72">
        <f>Prehlad!L95</f>
        <v>0</v>
      </c>
      <c r="F16" s="73">
        <f>Prehlad!N95</f>
        <v>0</v>
      </c>
      <c r="G16" s="73">
        <f>Prehlad!W95</f>
        <v>0</v>
      </c>
    </row>
    <row r="17" spans="1:7">
      <c r="A17" s="70" t="s">
        <v>387</v>
      </c>
      <c r="B17" s="71">
        <f>Prehlad!H97</f>
        <v>0</v>
      </c>
      <c r="C17" s="71">
        <f>Prehlad!I97</f>
        <v>0</v>
      </c>
      <c r="D17" s="71">
        <f>Prehlad!J97</f>
        <v>0</v>
      </c>
      <c r="E17" s="72">
        <f>Prehlad!L97</f>
        <v>0</v>
      </c>
      <c r="F17" s="73">
        <f>Prehlad!N97</f>
        <v>0</v>
      </c>
      <c r="G17" s="73">
        <f>Prehlad!W97</f>
        <v>0</v>
      </c>
    </row>
    <row r="20" spans="1:7">
      <c r="A20" s="70" t="s">
        <v>388</v>
      </c>
      <c r="B20" s="71">
        <f>Prehlad!H99</f>
        <v>0</v>
      </c>
      <c r="C20" s="71">
        <f>Prehlad!I99</f>
        <v>0</v>
      </c>
      <c r="D20" s="71">
        <f>Prehlad!J99</f>
        <v>0</v>
      </c>
      <c r="E20" s="72">
        <f>Prehlad!L99</f>
        <v>0</v>
      </c>
      <c r="F20" s="73">
        <f>Prehlad!N99</f>
        <v>0</v>
      </c>
      <c r="G20" s="73">
        <f>Prehlad!W99</f>
        <v>245.20399999999998</v>
      </c>
    </row>
  </sheetData>
  <printOptions horizontalCentered="1"/>
  <pageMargins left="0.39305555555555599" right="0.35416666666666702" top="0.62916666666666698" bottom="0.59027777777777801" header="0.51180555555555496" footer="0.35416666666666702"/>
  <pageSetup paperSize="9" firstPageNumber="0" orientation="landscape" useFirstPageNumber="1" horizontalDpi="300" verticalDpi="300"/>
  <headerFooter>
    <oddFooter>&amp;R&amp;"Arial Narrow,Bežné"&amp;8Strana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9"/>
  <sheetViews>
    <sheetView showGridLines="0" workbookViewId="0"/>
  </sheetViews>
  <sheetFormatPr defaultColWidth="9.140625" defaultRowHeight="13.5"/>
  <cols>
    <col min="1" max="1" width="0.7109375" style="1" customWidth="1"/>
    <col min="2" max="2" width="3.7109375" style="1" customWidth="1"/>
    <col min="3" max="3" width="6.85546875" style="1" customWidth="1"/>
    <col min="4" max="6" width="14" style="1" customWidth="1"/>
    <col min="7" max="7" width="3.85546875" style="1" customWidth="1"/>
    <col min="8" max="8" width="22.7109375" style="1" customWidth="1"/>
    <col min="9" max="9" width="14" style="1" customWidth="1"/>
    <col min="10" max="10" width="4.28515625" style="1" customWidth="1"/>
    <col min="11" max="11" width="19.7109375" style="1" customWidth="1"/>
    <col min="12" max="12" width="9.7109375" style="1" customWidth="1"/>
    <col min="13" max="13" width="14" style="1" customWidth="1"/>
    <col min="14" max="14" width="0.7109375" style="1" customWidth="1"/>
    <col min="15" max="15" width="1.42578125" style="1" customWidth="1"/>
    <col min="16" max="23" width="9.140625" style="1"/>
    <col min="24" max="25" width="5.7109375" style="1" customWidth="1"/>
    <col min="26" max="26" width="6.5703125" style="1" customWidth="1"/>
    <col min="27" max="27" width="21.42578125" style="1" customWidth="1"/>
    <col min="28" max="28" width="4.28515625" style="1" customWidth="1"/>
    <col min="29" max="29" width="8.28515625" style="1" customWidth="1"/>
    <col min="30" max="30" width="8.7109375" style="1" customWidth="1"/>
    <col min="31" max="1024" width="9.140625" style="1"/>
  </cols>
  <sheetData>
    <row r="1" spans="2:30" ht="28.5" customHeight="1">
      <c r="B1" s="2" t="s">
        <v>112</v>
      </c>
      <c r="C1" s="2"/>
      <c r="D1" s="2"/>
      <c r="E1" s="2"/>
      <c r="F1" s="2"/>
      <c r="G1" s="2"/>
      <c r="H1" s="3" t="str">
        <f>CONCATENATE(AA2," ",AB2," ",AC2," ",AD2)</f>
        <v xml:space="preserve">Krycí list rozpočtu v EUR  </v>
      </c>
      <c r="I1" s="2"/>
      <c r="J1" s="2"/>
      <c r="K1" s="2"/>
      <c r="L1" s="2"/>
      <c r="M1" s="2"/>
      <c r="Z1" s="67" t="s">
        <v>2</v>
      </c>
      <c r="AA1" s="67" t="s">
        <v>3</v>
      </c>
      <c r="AB1" s="67" t="s">
        <v>4</v>
      </c>
      <c r="AC1" s="67" t="s">
        <v>5</v>
      </c>
      <c r="AD1" s="67" t="s">
        <v>6</v>
      </c>
    </row>
    <row r="2" spans="2:30" ht="18" customHeight="1">
      <c r="B2" s="4" t="s">
        <v>113</v>
      </c>
      <c r="C2" s="5"/>
      <c r="D2" s="5"/>
      <c r="E2" s="5"/>
      <c r="F2" s="5"/>
      <c r="G2" s="6" t="s">
        <v>62</v>
      </c>
      <c r="H2" s="5" t="s">
        <v>114</v>
      </c>
      <c r="I2" s="5"/>
      <c r="J2" s="6" t="s">
        <v>63</v>
      </c>
      <c r="K2" s="5"/>
      <c r="L2" s="5"/>
      <c r="M2" s="48"/>
      <c r="Z2" s="67" t="s">
        <v>9</v>
      </c>
      <c r="AA2" s="68" t="s">
        <v>64</v>
      </c>
      <c r="AB2" s="68" t="s">
        <v>11</v>
      </c>
      <c r="AC2" s="68"/>
      <c r="AD2" s="69"/>
    </row>
    <row r="3" spans="2:30" ht="18" customHeight="1">
      <c r="B3" s="7" t="s">
        <v>115</v>
      </c>
      <c r="C3" s="8"/>
      <c r="D3" s="8"/>
      <c r="E3" s="8"/>
      <c r="F3" s="8"/>
      <c r="G3" s="9" t="s">
        <v>116</v>
      </c>
      <c r="H3" s="8"/>
      <c r="I3" s="8"/>
      <c r="J3" s="9" t="s">
        <v>65</v>
      </c>
      <c r="K3" s="8" t="s">
        <v>117</v>
      </c>
      <c r="L3" s="8"/>
      <c r="M3" s="49"/>
      <c r="Z3" s="67" t="s">
        <v>13</v>
      </c>
      <c r="AA3" s="68" t="s">
        <v>66</v>
      </c>
      <c r="AB3" s="68" t="s">
        <v>11</v>
      </c>
      <c r="AC3" s="68" t="s">
        <v>15</v>
      </c>
      <c r="AD3" s="69" t="s">
        <v>16</v>
      </c>
    </row>
    <row r="4" spans="2:30" ht="18" customHeight="1">
      <c r="B4" s="10" t="s">
        <v>0</v>
      </c>
      <c r="C4" s="11"/>
      <c r="D4" s="11"/>
      <c r="E4" s="11"/>
      <c r="F4" s="11"/>
      <c r="G4" s="12"/>
      <c r="H4" s="11"/>
      <c r="I4" s="11"/>
      <c r="J4" s="12" t="s">
        <v>67</v>
      </c>
      <c r="K4" s="11" t="s">
        <v>118</v>
      </c>
      <c r="L4" s="11" t="s">
        <v>68</v>
      </c>
      <c r="M4" s="50"/>
      <c r="Z4" s="67" t="s">
        <v>17</v>
      </c>
      <c r="AA4" s="68" t="s">
        <v>69</v>
      </c>
      <c r="AB4" s="68" t="s">
        <v>11</v>
      </c>
      <c r="AC4" s="68"/>
      <c r="AD4" s="69"/>
    </row>
    <row r="5" spans="2:30" ht="18" customHeight="1">
      <c r="B5" s="4" t="s">
        <v>70</v>
      </c>
      <c r="C5" s="5"/>
      <c r="D5" s="5"/>
      <c r="E5" s="5"/>
      <c r="F5" s="5"/>
      <c r="G5" s="13"/>
      <c r="H5" s="5"/>
      <c r="I5" s="5"/>
      <c r="J5" s="5" t="s">
        <v>71</v>
      </c>
      <c r="K5" s="5"/>
      <c r="L5" s="5" t="s">
        <v>72</v>
      </c>
      <c r="M5" s="48"/>
      <c r="Z5" s="67" t="s">
        <v>19</v>
      </c>
      <c r="AA5" s="68" t="s">
        <v>66</v>
      </c>
      <c r="AB5" s="68" t="s">
        <v>11</v>
      </c>
      <c r="AC5" s="68" t="s">
        <v>15</v>
      </c>
      <c r="AD5" s="69" t="s">
        <v>16</v>
      </c>
    </row>
    <row r="6" spans="2:30" ht="18" customHeight="1">
      <c r="B6" s="7" t="s">
        <v>73</v>
      </c>
      <c r="C6" s="8"/>
      <c r="D6" s="8"/>
      <c r="E6" s="8"/>
      <c r="F6" s="8"/>
      <c r="G6" s="14"/>
      <c r="H6" s="8"/>
      <c r="I6" s="8"/>
      <c r="J6" s="8" t="s">
        <v>71</v>
      </c>
      <c r="K6" s="8"/>
      <c r="L6" s="8" t="s">
        <v>72</v>
      </c>
      <c r="M6" s="49"/>
    </row>
    <row r="7" spans="2:30" ht="18" customHeight="1">
      <c r="B7" s="10" t="s">
        <v>74</v>
      </c>
      <c r="C7" s="11"/>
      <c r="D7" s="11" t="s">
        <v>119</v>
      </c>
      <c r="E7" s="11"/>
      <c r="F7" s="11"/>
      <c r="G7" s="15" t="s">
        <v>120</v>
      </c>
      <c r="H7" s="11"/>
      <c r="I7" s="11"/>
      <c r="J7" s="11" t="s">
        <v>71</v>
      </c>
      <c r="K7" s="11">
        <v>47560801</v>
      </c>
      <c r="L7" s="11" t="s">
        <v>72</v>
      </c>
      <c r="M7" s="50">
        <v>2023941953</v>
      </c>
    </row>
    <row r="8" spans="2:30" ht="18" customHeight="1">
      <c r="B8" s="16">
        <v>1</v>
      </c>
      <c r="C8" s="17" t="s">
        <v>121</v>
      </c>
      <c r="D8" s="18"/>
      <c r="E8" s="19"/>
      <c r="F8" s="20">
        <f>IF(B8&lt;&gt;0,ROUND($M$26/B8,0),0)</f>
        <v>0</v>
      </c>
      <c r="G8" s="13">
        <v>1</v>
      </c>
      <c r="H8" s="17" t="s">
        <v>122</v>
      </c>
      <c r="I8" s="20">
        <f>IF(G8&lt;&gt;0,ROUND($M$26/G8,0),0)</f>
        <v>0</v>
      </c>
      <c r="J8" s="6"/>
      <c r="K8" s="17"/>
      <c r="L8" s="19"/>
      <c r="M8" s="51">
        <f>IF(J8&lt;&gt;0,ROUND($M$26/J8,0),0)</f>
        <v>0</v>
      </c>
    </row>
    <row r="9" spans="2:30" ht="18" customHeight="1">
      <c r="B9" s="21">
        <v>1</v>
      </c>
      <c r="C9" s="22" t="s">
        <v>123</v>
      </c>
      <c r="D9" s="23"/>
      <c r="E9" s="24"/>
      <c r="F9" s="25">
        <f>IF(B9&lt;&gt;0,ROUND($M$26/B9,0),0)</f>
        <v>0</v>
      </c>
      <c r="G9" s="26">
        <v>1</v>
      </c>
      <c r="H9" s="22" t="s">
        <v>124</v>
      </c>
      <c r="I9" s="25">
        <f>IF(G9&lt;&gt;0,ROUND($M$26/G9,0),0)</f>
        <v>0</v>
      </c>
      <c r="J9" s="26"/>
      <c r="K9" s="22"/>
      <c r="L9" s="24"/>
      <c r="M9" s="52">
        <f>IF(J9&lt;&gt;0,ROUND($M$26/J9,0),0)</f>
        <v>0</v>
      </c>
    </row>
    <row r="10" spans="2:30" ht="18" customHeight="1">
      <c r="B10" s="27" t="s">
        <v>75</v>
      </c>
      <c r="C10" s="28" t="s">
        <v>76</v>
      </c>
      <c r="D10" s="29" t="s">
        <v>27</v>
      </c>
      <c r="E10" s="29" t="s">
        <v>77</v>
      </c>
      <c r="F10" s="30" t="s">
        <v>78</v>
      </c>
      <c r="G10" s="27" t="s">
        <v>79</v>
      </c>
      <c r="H10" s="147" t="s">
        <v>80</v>
      </c>
      <c r="I10" s="147"/>
      <c r="J10" s="27" t="s">
        <v>81</v>
      </c>
      <c r="K10" s="147" t="s">
        <v>82</v>
      </c>
      <c r="L10" s="147"/>
      <c r="M10" s="147"/>
    </row>
    <row r="11" spans="2:30" ht="18" customHeight="1">
      <c r="B11" s="31">
        <v>1</v>
      </c>
      <c r="C11" s="32" t="s">
        <v>83</v>
      </c>
      <c r="D11" s="116"/>
      <c r="E11" s="116"/>
      <c r="F11" s="117">
        <f>D11+E11</f>
        <v>0</v>
      </c>
      <c r="G11" s="31">
        <v>6</v>
      </c>
      <c r="H11" s="32" t="s">
        <v>125</v>
      </c>
      <c r="I11" s="117">
        <v>0</v>
      </c>
      <c r="J11" s="31">
        <v>11</v>
      </c>
      <c r="K11" s="53" t="s">
        <v>128</v>
      </c>
      <c r="L11" s="54">
        <v>0</v>
      </c>
      <c r="M11" s="117">
        <f>ROUND(((D11+E11+D12+E12+D13)*L11),2)</f>
        <v>0</v>
      </c>
    </row>
    <row r="12" spans="2:30" ht="18" customHeight="1">
      <c r="B12" s="33">
        <v>2</v>
      </c>
      <c r="C12" s="34" t="s">
        <v>84</v>
      </c>
      <c r="D12" s="118"/>
      <c r="E12" s="118"/>
      <c r="F12" s="117">
        <f>D12+E12</f>
        <v>0</v>
      </c>
      <c r="G12" s="33">
        <v>7</v>
      </c>
      <c r="H12" s="34" t="s">
        <v>126</v>
      </c>
      <c r="I12" s="119">
        <v>0</v>
      </c>
      <c r="J12" s="33">
        <v>12</v>
      </c>
      <c r="K12" s="55" t="s">
        <v>129</v>
      </c>
      <c r="L12" s="56">
        <v>0</v>
      </c>
      <c r="M12" s="119">
        <f>ROUND(((D11+E11+D12+E12+D13)*L12),2)</f>
        <v>0</v>
      </c>
    </row>
    <row r="13" spans="2:30" ht="18" customHeight="1">
      <c r="B13" s="33">
        <v>3</v>
      </c>
      <c r="C13" s="34" t="s">
        <v>85</v>
      </c>
      <c r="D13" s="118">
        <f>Prehlad!H89</f>
        <v>0</v>
      </c>
      <c r="E13" s="118">
        <f>Prehlad!I89</f>
        <v>0</v>
      </c>
      <c r="F13" s="117">
        <f>D13+E13</f>
        <v>0</v>
      </c>
      <c r="G13" s="33">
        <v>8</v>
      </c>
      <c r="H13" s="34" t="s">
        <v>127</v>
      </c>
      <c r="I13" s="119">
        <v>0</v>
      </c>
      <c r="J13" s="33">
        <v>13</v>
      </c>
      <c r="K13" s="55" t="s">
        <v>130</v>
      </c>
      <c r="L13" s="56">
        <v>0</v>
      </c>
      <c r="M13" s="119">
        <f>ROUND(((D11+E11+D12+E12+D13)*L13),2)</f>
        <v>0</v>
      </c>
    </row>
    <row r="14" spans="2:30" ht="18" customHeight="1">
      <c r="B14" s="33">
        <v>4</v>
      </c>
      <c r="C14" s="34" t="s">
        <v>86</v>
      </c>
      <c r="D14" s="118"/>
      <c r="E14" s="118"/>
      <c r="F14" s="120">
        <f>D14+E14</f>
        <v>0</v>
      </c>
      <c r="G14" s="33">
        <v>9</v>
      </c>
      <c r="H14" s="34" t="s">
        <v>0</v>
      </c>
      <c r="I14" s="119">
        <v>0</v>
      </c>
      <c r="J14" s="33">
        <v>14</v>
      </c>
      <c r="K14" s="55" t="s">
        <v>0</v>
      </c>
      <c r="L14" s="56">
        <v>0</v>
      </c>
      <c r="M14" s="119">
        <f>ROUND(((D11+E11+D12+E12+D13+E13)*L14),2)</f>
        <v>0</v>
      </c>
    </row>
    <row r="15" spans="2:30" ht="18" customHeight="1">
      <c r="B15" s="35">
        <v>5</v>
      </c>
      <c r="C15" s="36" t="s">
        <v>87</v>
      </c>
      <c r="D15" s="121">
        <f>SUM(D11:D14)</f>
        <v>0</v>
      </c>
      <c r="E15" s="122">
        <f>SUM(E11:E14)</f>
        <v>0</v>
      </c>
      <c r="F15" s="123">
        <f>SUM(F11:F14)</f>
        <v>0</v>
      </c>
      <c r="G15" s="37">
        <v>10</v>
      </c>
      <c r="H15" s="38" t="s">
        <v>88</v>
      </c>
      <c r="I15" s="123">
        <f>SUM(I11:I14)</f>
        <v>0</v>
      </c>
      <c r="J15" s="35">
        <v>15</v>
      </c>
      <c r="K15" s="57"/>
      <c r="L15" s="58" t="s">
        <v>89</v>
      </c>
      <c r="M15" s="123">
        <f>SUM(M11:M14)</f>
        <v>0</v>
      </c>
    </row>
    <row r="16" spans="2:30" ht="18" customHeight="1">
      <c r="B16" s="146" t="s">
        <v>90</v>
      </c>
      <c r="C16" s="146"/>
      <c r="D16" s="146"/>
      <c r="E16" s="146"/>
      <c r="F16" s="39"/>
      <c r="G16" s="148" t="s">
        <v>91</v>
      </c>
      <c r="H16" s="148"/>
      <c r="I16" s="148"/>
      <c r="J16" s="27" t="s">
        <v>92</v>
      </c>
      <c r="K16" s="147" t="s">
        <v>93</v>
      </c>
      <c r="L16" s="147"/>
      <c r="M16" s="147"/>
    </row>
    <row r="17" spans="2:13" ht="18" customHeight="1">
      <c r="B17" s="40"/>
      <c r="C17" s="41" t="s">
        <v>94</v>
      </c>
      <c r="D17" s="41"/>
      <c r="E17" s="41" t="s">
        <v>95</v>
      </c>
      <c r="F17" s="42"/>
      <c r="G17" s="40"/>
      <c r="H17" s="2"/>
      <c r="I17" s="59"/>
      <c r="J17" s="33">
        <v>16</v>
      </c>
      <c r="K17" s="55" t="s">
        <v>96</v>
      </c>
      <c r="L17" s="60"/>
      <c r="M17" s="119">
        <f>Prehlad!J97</f>
        <v>0</v>
      </c>
    </row>
    <row r="18" spans="2:13" ht="18" customHeight="1">
      <c r="B18" s="43"/>
      <c r="C18" s="2" t="s">
        <v>97</v>
      </c>
      <c r="D18" s="2"/>
      <c r="E18" s="2"/>
      <c r="F18" s="44"/>
      <c r="G18" s="43"/>
      <c r="H18" s="2" t="s">
        <v>94</v>
      </c>
      <c r="I18" s="59"/>
      <c r="J18" s="33">
        <v>17</v>
      </c>
      <c r="K18" s="55" t="s">
        <v>131</v>
      </c>
      <c r="L18" s="60"/>
      <c r="M18" s="119">
        <v>0</v>
      </c>
    </row>
    <row r="19" spans="2:13" ht="18" customHeight="1">
      <c r="B19" s="43"/>
      <c r="C19" s="2"/>
      <c r="D19" s="2"/>
      <c r="E19" s="2"/>
      <c r="F19" s="44"/>
      <c r="G19" s="43"/>
      <c r="H19" s="45"/>
      <c r="I19" s="59"/>
      <c r="J19" s="33">
        <v>18</v>
      </c>
      <c r="K19" s="55" t="s">
        <v>132</v>
      </c>
      <c r="L19" s="60"/>
      <c r="M19" s="119">
        <v>0</v>
      </c>
    </row>
    <row r="20" spans="2:13" ht="18" customHeight="1">
      <c r="B20" s="43"/>
      <c r="C20" s="2"/>
      <c r="D20" s="2"/>
      <c r="E20" s="2"/>
      <c r="F20" s="44"/>
      <c r="G20" s="43"/>
      <c r="H20" s="41" t="s">
        <v>95</v>
      </c>
      <c r="I20" s="59"/>
      <c r="J20" s="33">
        <v>19</v>
      </c>
      <c r="K20" s="55" t="s">
        <v>0</v>
      </c>
      <c r="L20" s="60"/>
      <c r="M20" s="119">
        <v>0</v>
      </c>
    </row>
    <row r="21" spans="2:13" ht="18" customHeight="1">
      <c r="B21" s="40"/>
      <c r="C21" s="2"/>
      <c r="D21" s="2"/>
      <c r="E21" s="2"/>
      <c r="F21" s="2"/>
      <c r="G21" s="40"/>
      <c r="H21" s="2" t="s">
        <v>97</v>
      </c>
      <c r="I21" s="59"/>
      <c r="J21" s="35">
        <v>20</v>
      </c>
      <c r="K21" s="57"/>
      <c r="L21" s="58" t="s">
        <v>98</v>
      </c>
      <c r="M21" s="123">
        <f>SUM(M17:M20)</f>
        <v>0</v>
      </c>
    </row>
    <row r="22" spans="2:13" ht="18" customHeight="1">
      <c r="B22" s="146" t="s">
        <v>99</v>
      </c>
      <c r="C22" s="146"/>
      <c r="D22" s="146"/>
      <c r="E22" s="146"/>
      <c r="F22" s="39"/>
      <c r="G22" s="40"/>
      <c r="H22" s="2"/>
      <c r="I22" s="59"/>
      <c r="J22" s="27" t="s">
        <v>100</v>
      </c>
      <c r="K22" s="147" t="s">
        <v>101</v>
      </c>
      <c r="L22" s="147"/>
      <c r="M22" s="147"/>
    </row>
    <row r="23" spans="2:13" ht="18" customHeight="1">
      <c r="B23" s="40"/>
      <c r="C23" s="41" t="s">
        <v>94</v>
      </c>
      <c r="D23" s="41"/>
      <c r="E23" s="41" t="s">
        <v>95</v>
      </c>
      <c r="F23" s="42"/>
      <c r="G23" s="40"/>
      <c r="H23" s="2"/>
      <c r="I23" s="59"/>
      <c r="J23" s="31">
        <v>21</v>
      </c>
      <c r="K23" s="53"/>
      <c r="L23" s="61" t="s">
        <v>102</v>
      </c>
      <c r="M23" s="117">
        <f>ROUND(F15,2)+I15+M15+M21</f>
        <v>0</v>
      </c>
    </row>
    <row r="24" spans="2:13" ht="18" customHeight="1">
      <c r="B24" s="43"/>
      <c r="C24" s="2" t="s">
        <v>97</v>
      </c>
      <c r="D24" s="2"/>
      <c r="E24" s="2"/>
      <c r="F24" s="44"/>
      <c r="G24" s="40"/>
      <c r="H24" s="2"/>
      <c r="I24" s="59"/>
      <c r="J24" s="33">
        <v>22</v>
      </c>
      <c r="K24" s="55" t="s">
        <v>133</v>
      </c>
      <c r="L24" s="124">
        <f>M23-L25</f>
        <v>0</v>
      </c>
      <c r="M24" s="119">
        <f>ROUND((L24*20)/100,2)</f>
        <v>0</v>
      </c>
    </row>
    <row r="25" spans="2:13" ht="18" customHeight="1">
      <c r="B25" s="43"/>
      <c r="C25" s="2"/>
      <c r="D25" s="2"/>
      <c r="E25" s="2"/>
      <c r="F25" s="44"/>
      <c r="G25" s="40"/>
      <c r="H25" s="2"/>
      <c r="I25" s="59"/>
      <c r="J25" s="33">
        <v>23</v>
      </c>
      <c r="K25" s="55" t="s">
        <v>134</v>
      </c>
      <c r="L25" s="124">
        <f>SUMIF(Prehlad!O11:O9999,0,Prehlad!J11:J9999)</f>
        <v>0</v>
      </c>
      <c r="M25" s="119">
        <f>ROUND((L25*0)/100,1)</f>
        <v>0</v>
      </c>
    </row>
    <row r="26" spans="2:13" ht="18" customHeight="1">
      <c r="B26" s="43"/>
      <c r="C26" s="2"/>
      <c r="D26" s="2"/>
      <c r="E26" s="2"/>
      <c r="F26" s="44"/>
      <c r="G26" s="40"/>
      <c r="H26" s="2"/>
      <c r="I26" s="59"/>
      <c r="J26" s="35">
        <v>24</v>
      </c>
      <c r="K26" s="57"/>
      <c r="L26" s="58" t="s">
        <v>103</v>
      </c>
      <c r="M26" s="123">
        <f>M23+M24+M25</f>
        <v>0</v>
      </c>
    </row>
    <row r="27" spans="2:13" ht="17.100000000000001" customHeight="1">
      <c r="B27" s="46"/>
      <c r="C27" s="47"/>
      <c r="D27" s="47"/>
      <c r="E27" s="47"/>
      <c r="F27" s="47"/>
      <c r="G27" s="46"/>
      <c r="H27" s="47"/>
      <c r="I27" s="62"/>
      <c r="J27" s="63" t="s">
        <v>104</v>
      </c>
      <c r="K27" s="64" t="s">
        <v>135</v>
      </c>
      <c r="L27" s="65"/>
      <c r="M27" s="66">
        <v>0</v>
      </c>
    </row>
    <row r="28" spans="2:13" ht="14.25" customHeight="1"/>
    <row r="29" spans="2:13" ht="2.25" customHeight="1"/>
  </sheetData>
  <mergeCells count="7">
    <mergeCell ref="B22:E22"/>
    <mergeCell ref="K22:M22"/>
    <mergeCell ref="H10:I10"/>
    <mergeCell ref="K10:M10"/>
    <mergeCell ref="B16:E16"/>
    <mergeCell ref="G16:I16"/>
    <mergeCell ref="K16:M16"/>
  </mergeCells>
  <printOptions horizontalCentered="1" verticalCentered="1"/>
  <pageMargins left="0.25" right="0.38888888888888901" top="0.35416666666666702" bottom="0.43263888888888902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5</vt:i4>
      </vt:variant>
    </vt:vector>
  </HeadingPairs>
  <TitlesOfParts>
    <vt:vector size="8" baseType="lpstr">
      <vt:lpstr>Prehlad</vt:lpstr>
      <vt:lpstr>Rekapitulacia</vt:lpstr>
      <vt:lpstr>Kryci list</vt:lpstr>
      <vt:lpstr>Prehlad!Názvy_tlače</vt:lpstr>
      <vt:lpstr>Rekapitulacia!Názvy_tlače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Lenka Koncová</cp:lastModifiedBy>
  <cp:revision>2</cp:revision>
  <cp:lastPrinted>2019-05-20T14:23:00Z</cp:lastPrinted>
  <dcterms:created xsi:type="dcterms:W3CDTF">1999-04-06T07:39:00Z</dcterms:created>
  <dcterms:modified xsi:type="dcterms:W3CDTF">2022-09-21T05:27:40Z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1033-11.2.0.9232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