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.papes\Documents\2022 DNS nové\"/>
    </mc:Choice>
  </mc:AlternateContent>
  <bookViews>
    <workbookView xWindow="0" yWindow="0" windowWidth="20490" windowHeight="775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G15" i="1" l="1"/>
  <c r="G16" i="1"/>
  <c r="G17" i="1"/>
  <c r="O12" i="1"/>
  <c r="P12" i="1" l="1"/>
  <c r="P14" i="1"/>
  <c r="P17" i="1" l="1"/>
  <c r="P16" i="1"/>
  <c r="P15" i="1"/>
  <c r="O13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<sst xmlns="http://schemas.openxmlformats.org/spreadsheetml/2006/main" count="82" uniqueCount="77">
  <si>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</si>
  <si>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</si>
  <si>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</si>
  <si>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</si>
  <si>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</si>
  <si>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</si>
  <si>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</si>
  <si>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</si>
  <si>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</si>
  <si>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</si>
  <si>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</si>
  <si>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</si>
  <si>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</si>
  <si>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</si>
  <si>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</si>
  <si>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</si>
  <si>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</si>
  <si>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</si>
  <si>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</si>
  <si>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</si>
  <si>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</si>
  <si>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</si>
  <si>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</si>
  <si>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</si>
  <si>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</si>
  <si>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</si>
  <si>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</si>
  <si>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</si>
  <si>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</si>
  <si>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</si>
  <si>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</si>
  <si>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</si>
  <si>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</si>
  <si>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</si>
  <si>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</si>
  <si>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</si>
  <si>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</si>
  <si>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</si>
  <si>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</si>
  <si>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</si>
  <si>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</si>
  <si>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</si>
  <si>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</si>
  <si>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</si>
  <si>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</si>
  <si>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</si>
  <si>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</si>
  <si>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</si>
  <si>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</si>
  <si>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</si>
  <si>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</si>
  <si>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</si>
  <si>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</si>
  <si>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</si>
  <si>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</si>
  <si>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</si>
  <si>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</si>
  <si>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</si>
  <si>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</si>
  <si>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</si>
  <si>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</si>
  <si>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</si>
  <si>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</si>
  <si>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</si>
  <si>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</si>
  <si>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</si>
  <si>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</si>
  <si>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</si>
  <si>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</si>
  <si>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</si>
  <si>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</si>
  <si>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ES Oravský Podzámok</t>
  </si>
  <si>
    <t>Cena stanovená objednávateľom  bez DPH  v €/m3</t>
  </si>
  <si>
    <t>Cena spolu stanovená objednávateľom  bez DPH  v €</t>
  </si>
  <si>
    <t xml:space="preserve">Lesnícke služby v ťažbovom procese - viacoperačné technológie na OZ Tatry, ES Oravský Podzámok  </t>
  </si>
  <si>
    <t>22.9.2022 Ing.Lorko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</si>
  <si>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p. Ing.R.Majerčiakom mt: 918 334 996. Službu je potrebné vykonať v období cca do 15.11. Nástup na výkon: ihneď po vysúťažení  (podpísaní Zmluvy) a po dohode s Objednávateľom.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</si>
</sst>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right" vertical="center" wrapText="1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topLeftCell="A4" zoomScaleNormal="100" zoomScaleSheetLayoutView="100" workbookViewId="0">
      <selection activeCell="A25" sqref="A25:E3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69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92" t="s">
        <v>74</v>
      </c>
      <c r="D3" s="93"/>
      <c r="E3" s="93"/>
      <c r="F3" s="93"/>
      <c r="G3" s="93"/>
      <c r="H3" s="93"/>
      <c r="I3" s="93"/>
      <c r="J3" s="93"/>
      <c r="K3" s="93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79"/>
      <c r="F5" s="7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0" t="s">
        <v>70</v>
      </c>
      <c r="C6" s="80"/>
      <c r="D6" s="80"/>
      <c r="E6" s="80"/>
      <c r="F6" s="8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1"/>
      <c r="C7" s="81"/>
      <c r="D7" s="81"/>
      <c r="E7" s="81"/>
      <c r="F7" s="8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7" t="s">
        <v>64</v>
      </c>
      <c r="B8" s="7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2" t="s">
        <v>68</v>
      </c>
      <c r="B9" s="82" t="s">
        <v>2</v>
      </c>
      <c r="C9" s="85" t="s">
        <v>52</v>
      </c>
      <c r="D9" s="85"/>
      <c r="E9" s="74" t="s">
        <v>3</v>
      </c>
      <c r="F9" s="74"/>
      <c r="G9" s="74"/>
      <c r="H9" s="74" t="s">
        <v>4</v>
      </c>
      <c r="I9" s="74" t="s">
        <v>5</v>
      </c>
      <c r="J9" s="74" t="s">
        <v>6</v>
      </c>
      <c r="K9" s="74" t="s">
        <v>72</v>
      </c>
      <c r="L9" s="74" t="s">
        <v>73</v>
      </c>
      <c r="M9" s="74" t="s">
        <v>58</v>
      </c>
      <c r="N9" s="86" t="s">
        <v>56</v>
      </c>
      <c r="O9" s="89" t="s">
        <v>57</v>
      </c>
    </row>
    <row r="10" spans="1:16" ht="21.75" customHeight="1" x14ac:dyDescent="0.25">
      <c r="A10" s="53"/>
      <c r="B10" s="83"/>
      <c r="C10" s="75" t="s">
        <v>65</v>
      </c>
      <c r="D10" s="75"/>
      <c r="E10" s="75" t="s">
        <v>8</v>
      </c>
      <c r="F10" s="75" t="s">
        <v>9</v>
      </c>
      <c r="G10" s="75" t="s">
        <v>10</v>
      </c>
      <c r="H10" s="75"/>
      <c r="I10" s="75"/>
      <c r="J10" s="75"/>
      <c r="K10" s="75"/>
      <c r="L10" s="75"/>
      <c r="M10" s="75"/>
      <c r="N10" s="87"/>
      <c r="O10" s="90"/>
    </row>
    <row r="11" spans="1:16" ht="50.25" customHeight="1" thickBot="1" x14ac:dyDescent="0.3">
      <c r="A11" s="68"/>
      <c r="B11" s="84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88"/>
      <c r="O11" s="91"/>
    </row>
    <row r="12" spans="1:16" ht="33.75" customHeight="1" x14ac:dyDescent="0.25">
      <c r="A12" s="61" t="s">
        <v>71</v>
      </c>
      <c r="B12" s="62"/>
      <c r="C12" s="70" t="s">
        <v>69</v>
      </c>
      <c r="D12" s="70"/>
      <c r="E12" s="63">
        <v>1300</v>
      </c>
      <c r="F12" s="63"/>
      <c r="G12" s="63">
        <v>1300</v>
      </c>
      <c r="H12" s="28"/>
      <c r="I12" s="28"/>
      <c r="J12" s="28">
        <v>0.82</v>
      </c>
      <c r="K12" s="64">
        <v>4.58</v>
      </c>
      <c r="L12" s="64">
        <v>5954</v>
      </c>
      <c r="M12" s="65" t="s">
        <v>59</v>
      </c>
      <c r="N12" s="66"/>
      <c r="O12" s="67">
        <f>SUM(N12*G12)</f>
        <v>0</v>
      </c>
      <c r="P12" s="12" t="str">
        <f>IF( O12=0," ", IF(100-((L12/O12)*100)&gt;20,"viac ako 20%",0))</f>
        <v xml:space="preserve"> </v>
      </c>
    </row>
    <row r="13" spans="1:16" ht="24" x14ac:dyDescent="0.25">
      <c r="A13" s="53" t="s">
        <v>71</v>
      </c>
      <c r="B13" s="26"/>
      <c r="C13" s="71" t="s">
        <v>69</v>
      </c>
      <c r="D13" s="71"/>
      <c r="E13" s="27">
        <v>500</v>
      </c>
      <c r="F13" s="27"/>
      <c r="G13" s="47">
        <v>500</v>
      </c>
      <c r="H13" s="46"/>
      <c r="I13" s="26"/>
      <c r="J13" s="26">
        <v>0.55000000000000004</v>
      </c>
      <c r="K13" s="48">
        <v>4.92</v>
      </c>
      <c r="L13" s="48">
        <v>2460</v>
      </c>
      <c r="M13" s="50" t="s">
        <v>59</v>
      </c>
      <c r="N13" s="49"/>
      <c r="O13" s="54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2"/>
      <c r="D14" s="72"/>
      <c r="E14" s="27"/>
      <c r="F14" s="27"/>
      <c r="G14" s="47"/>
      <c r="H14" s="46"/>
      <c r="I14" s="26"/>
      <c r="J14" s="26"/>
      <c r="K14" s="51"/>
      <c r="L14" s="48"/>
      <c r="M14" s="50"/>
      <c r="N14" s="49"/>
      <c r="O14" s="54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2"/>
      <c r="D15" s="73"/>
      <c r="E15" s="27"/>
      <c r="F15" s="27"/>
      <c r="G15" s="47">
        <f t="shared" ref="G15:G17" si="1">E15+F15</f>
        <v>0</v>
      </c>
      <c r="H15" s="46"/>
      <c r="I15" s="26"/>
      <c r="J15" s="26"/>
      <c r="K15" s="51"/>
      <c r="L15" s="48"/>
      <c r="M15" s="50"/>
      <c r="N15" s="49"/>
      <c r="O15" s="54"/>
      <c r="P15" s="12" t="str">
        <f t="shared" ref="P15:P17" si="2">IF( O15=0," ", IF(100-((L15/O15)*100)&gt;20,"viac ako 20%",0))</f>
        <v xml:space="preserve"> </v>
      </c>
    </row>
    <row r="16" spans="1:16" x14ac:dyDescent="0.25">
      <c r="A16" s="25"/>
      <c r="B16" s="26"/>
      <c r="C16" s="72"/>
      <c r="D16" s="73"/>
      <c r="E16" s="27"/>
      <c r="F16" s="27"/>
      <c r="G16" s="47">
        <f t="shared" si="1"/>
        <v>0</v>
      </c>
      <c r="H16" s="46"/>
      <c r="I16" s="26"/>
      <c r="J16" s="26"/>
      <c r="K16" s="51"/>
      <c r="L16" s="48"/>
      <c r="M16" s="50"/>
      <c r="N16" s="49"/>
      <c r="O16" s="54"/>
      <c r="P16" s="12" t="str">
        <f t="shared" si="2"/>
        <v xml:space="preserve"> </v>
      </c>
    </row>
    <row r="17" spans="1:16" x14ac:dyDescent="0.25">
      <c r="A17" s="25"/>
      <c r="B17" s="26"/>
      <c r="C17" s="72"/>
      <c r="D17" s="73"/>
      <c r="E17" s="27"/>
      <c r="F17" s="27"/>
      <c r="G17" s="47">
        <f t="shared" si="1"/>
        <v>0</v>
      </c>
      <c r="H17" s="46"/>
      <c r="I17" s="26"/>
      <c r="J17" s="26"/>
      <c r="K17" s="51"/>
      <c r="L17" s="48"/>
      <c r="M17" s="50"/>
      <c r="N17" s="49"/>
      <c r="O17" s="54"/>
      <c r="P17" s="12" t="str">
        <f t="shared" si="2"/>
        <v xml:space="preserve"> </v>
      </c>
    </row>
    <row r="18" spans="1:16" ht="15.75" thickBot="1" x14ac:dyDescent="0.3">
      <c r="A18" s="29"/>
      <c r="B18" s="30"/>
      <c r="C18" s="55"/>
      <c r="D18" s="56"/>
      <c r="E18" s="31"/>
      <c r="F18" s="31"/>
      <c r="G18" s="31"/>
      <c r="H18" s="57"/>
      <c r="I18" s="30"/>
      <c r="J18" s="30"/>
      <c r="K18" s="55"/>
      <c r="L18" s="58"/>
      <c r="M18" s="58"/>
      <c r="N18" s="59"/>
      <c r="O18" s="60"/>
      <c r="P18" s="12"/>
    </row>
    <row r="19" spans="1:16" ht="15.75" thickBot="1" x14ac:dyDescent="0.3">
      <c r="A19" s="41"/>
      <c r="B19" s="44"/>
      <c r="C19" s="44"/>
      <c r="D19" s="44"/>
      <c r="E19" s="44"/>
      <c r="F19" s="44"/>
      <c r="G19" s="44"/>
      <c r="H19" s="44"/>
      <c r="I19" s="44"/>
      <c r="J19" s="111" t="s">
        <v>12</v>
      </c>
      <c r="K19" s="111"/>
      <c r="L19" s="34">
        <f>SUM(L12:L17)</f>
        <v>8414</v>
      </c>
      <c r="M19" s="33"/>
      <c r="N19" s="45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2" t="s">
        <v>14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32">
        <f>O21-O19</f>
        <v>0</v>
      </c>
    </row>
    <row r="21" spans="1:16" ht="15.75" thickBot="1" x14ac:dyDescent="0.3">
      <c r="A21" s="112" t="s">
        <v>15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32">
        <f>IF("nie"=MID(I29,1,3),O19,(O19*1.2))</f>
        <v>0</v>
      </c>
    </row>
    <row r="22" spans="1:16" x14ac:dyDescent="0.25">
      <c r="A22" s="100" t="s">
        <v>16</v>
      </c>
      <c r="B22" s="100"/>
      <c r="C22" s="10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5" t="s">
        <v>63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2" t="s">
        <v>76</v>
      </c>
      <c r="B25" s="103"/>
      <c r="C25" s="103"/>
      <c r="D25" s="103"/>
      <c r="E25" s="104"/>
      <c r="F25" s="101" t="s">
        <v>54</v>
      </c>
      <c r="G25" s="39" t="s">
        <v>17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25">
      <c r="A26" s="105"/>
      <c r="B26" s="106"/>
      <c r="C26" s="106"/>
      <c r="D26" s="106"/>
      <c r="E26" s="107"/>
      <c r="F26" s="101"/>
      <c r="G26" s="39" t="s">
        <v>18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25">
      <c r="A27" s="105"/>
      <c r="B27" s="106"/>
      <c r="C27" s="106"/>
      <c r="D27" s="106"/>
      <c r="E27" s="107"/>
      <c r="F27" s="101"/>
      <c r="G27" s="39" t="s">
        <v>19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25">
      <c r="A28" s="105"/>
      <c r="B28" s="106"/>
      <c r="C28" s="106"/>
      <c r="D28" s="106"/>
      <c r="E28" s="107"/>
      <c r="F28" s="101"/>
      <c r="G28" s="39" t="s">
        <v>20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25">
      <c r="A29" s="105"/>
      <c r="B29" s="106"/>
      <c r="C29" s="106"/>
      <c r="D29" s="106"/>
      <c r="E29" s="107"/>
      <c r="F29" s="101"/>
      <c r="G29" s="39" t="s">
        <v>21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25">
      <c r="A30" s="105"/>
      <c r="B30" s="106"/>
      <c r="C30" s="106"/>
      <c r="D30" s="106"/>
      <c r="E30" s="10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5"/>
      <c r="B31" s="106"/>
      <c r="C31" s="106"/>
      <c r="D31" s="106"/>
      <c r="E31" s="10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8"/>
      <c r="B32" s="109"/>
      <c r="C32" s="109"/>
      <c r="D32" s="109"/>
      <c r="E32" s="110"/>
      <c r="F32" s="38"/>
      <c r="G32" s="24"/>
      <c r="H32" s="18"/>
      <c r="I32" s="24"/>
      <c r="J32" s="24" t="s">
        <v>22</v>
      </c>
      <c r="K32" s="24"/>
      <c r="L32" s="97"/>
      <c r="M32" s="98"/>
      <c r="N32" s="99"/>
      <c r="O32" s="24"/>
    </row>
    <row r="33" spans="1:15" x14ac:dyDescent="0.25">
      <c r="A33" s="43" t="s">
        <v>75</v>
      </c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18" t="s">
        <v>25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25">
      <c r="A4" s="5" t="s">
        <v>26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25">
      <c r="A5" s="5" t="s">
        <v>7</v>
      </c>
      <c r="B5" s="118" t="s">
        <v>28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25">
      <c r="A6" s="5" t="s">
        <v>2</v>
      </c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11</v>
      </c>
      <c r="B8" s="118" t="s">
        <v>31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s="7" t="s">
        <v>32</v>
      </c>
      <c r="B9" s="118" t="s">
        <v>33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s="7" t="s">
        <v>34</v>
      </c>
      <c r="B10" s="118" t="s">
        <v>35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5">
      <c r="A11" s="8" t="s">
        <v>36</v>
      </c>
      <c r="B11" s="118" t="s">
        <v>37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s="9" t="s">
        <v>38</v>
      </c>
      <c r="B12" s="118" t="s">
        <v>39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24" customHeight="1" x14ac:dyDescent="0.25">
      <c r="A13" s="8" t="s">
        <v>40</v>
      </c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6.5" customHeight="1" x14ac:dyDescent="0.25">
      <c r="A14" s="8" t="s">
        <v>5</v>
      </c>
      <c r="B14" s="118" t="s">
        <v>51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s="8" t="s">
        <v>42</v>
      </c>
      <c r="B15" s="118" t="s">
        <v>43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ht="38.25" x14ac:dyDescent="0.25">
      <c r="A16" s="10" t="s">
        <v>44</v>
      </c>
      <c r="B16" s="118" t="s">
        <v>45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4" ht="28.5" customHeight="1" x14ac:dyDescent="0.25">
      <c r="A17" s="10" t="s">
        <v>46</v>
      </c>
      <c r="B17" s="118" t="s">
        <v>47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spans="1:14" ht="27" customHeight="1" x14ac:dyDescent="0.25">
      <c r="A18" s="11" t="s">
        <v>48</v>
      </c>
      <c r="B18" s="118" t="s">
        <v>49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ht="75" customHeight="1" x14ac:dyDescent="0.25">
      <c r="A19" s="40" t="s">
        <v>60</v>
      </c>
      <c r="B19" s="117" t="s">
        <v>61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milan.papes</cp:lastModifiedBy>
  <cp:lastPrinted>2020-12-16T07:24:06Z</cp:lastPrinted>
  <dcterms:created xsi:type="dcterms:W3CDTF">2012-08-13T12:29:09Z</dcterms:created>
  <dcterms:modified xsi:type="dcterms:W3CDTF">2022-09-22T07:44:14Z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