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1"/>
  </bookViews>
  <sheets>
    <sheet name="Krycí list" sheetId="1" r:id="rId1"/>
    <sheet name="Rozpocet" sheetId="2" r:id="rId2"/>
  </sheets>
  <definedNames>
    <definedName name="_xlnm.Print_Area" localSheetId="0">'Krycí list'!$A$1:$S$54</definedName>
    <definedName name="_xlnm.Print_Area" localSheetId="1">'Rozpocet'!$A$1:$N$122</definedName>
  </definedNames>
  <calcPr fullCalcOnLoad="1"/>
</workbook>
</file>

<file path=xl/sharedStrings.xml><?xml version="1.0" encoding="utf-8"?>
<sst xmlns="http://schemas.openxmlformats.org/spreadsheetml/2006/main" count="748" uniqueCount="414">
  <si>
    <t>Názov stavby</t>
  </si>
  <si>
    <t>JKSO</t>
  </si>
  <si>
    <t xml:space="preserve"> </t>
  </si>
  <si>
    <t>Kód stavby</t>
  </si>
  <si>
    <t>PF428u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</si>
  <si>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</si>
  <si>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</si>
  <si>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</si>
  <si>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</si>
  <si>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</si>
  <si>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</si>
  <si>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</si>
  <si>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</si>
  <si>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</si>
  <si>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</si>
  <si>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</si>
  <si>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</si>
  <si>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</si>
  <si>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</si>
  <si>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</si>
  <si>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</si>
  <si>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</si>
  <si>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</si>
  <si>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</si>
  <si>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</si>
  <si>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</si>
  <si>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</si>
  <si>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</si>
  <si>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</si>
  <si>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</si>
  <si>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</si>
  <si>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</si>
  <si>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</si>
  <si>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</si>
  <si>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</si>
  <si>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</si>
  <si>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</si>
  <si>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</si>
  <si>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</si>
  <si>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</si>
  <si>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</si>
  <si>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</si>
  <si>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</si>
  <si>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</si>
  <si>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</si>
  <si>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</si>
  <si>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</si>
  <si>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</si>
  <si>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</si>
  <si>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</si>
  <si>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</si>
  <si>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</si>
  <si>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</si>
  <si>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</si>
  <si>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</si>
  <si>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</si>
  <si>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</si>
  <si>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</si>
  <si>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</si>
  <si>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</si>
  <si>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</si>
  <si>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</si>
  <si>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</si>
  <si>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</si>
  <si>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</si>
  <si>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</si>
  <si>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</si>
  <si>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</si>
  <si>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</si>
  <si>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</si>
  <si>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Stavba:</t>
  </si>
  <si>
    <t>Objekt:</t>
  </si>
  <si>
    <t>Časť:</t>
  </si>
  <si>
    <t>Objednávateľ:</t>
  </si>
  <si>
    <t>Zhotoviteľ:</t>
  </si>
  <si>
    <t>Dátum:</t>
  </si>
  <si>
    <t>30.5.2019</t>
  </si>
  <si>
    <t>Popis</t>
  </si>
  <si>
    <t>Cena celkom</t>
  </si>
  <si>
    <t>Hmotnosť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</si>
  <si>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</si>
  <si>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</si>
  <si>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</si>
  <si>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</si>
  <si>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</si>
  <si>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</si>
  <si>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</si>
  <si>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</si>
  <si>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</si>
  <si>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</si>
  <si>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</si>
  <si>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</si>
  <si>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</si>
  <si>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</si>
  <si>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</si>
  <si>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PSV</t>
  </si>
  <si>
    <t>713</t>
  </si>
  <si>
    <t>Izolácie tepelné</t>
  </si>
  <si>
    <t>1</t>
  </si>
  <si>
    <t>K</t>
  </si>
  <si>
    <t>713482123</t>
  </si>
  <si>
    <t>Montáž trubíc z PE,hr.15-20 mm,vnút.priemer 76-95</t>
  </si>
  <si>
    <t>m</t>
  </si>
  <si>
    <t>2</t>
  </si>
  <si>
    <t>M</t>
  </si>
  <si>
    <t>MAT</t>
  </si>
  <si>
    <t>631418167</t>
  </si>
  <si>
    <t>Izolácia zo synt. kaučuku Hr.13 mm D 89</t>
  </si>
  <si>
    <t>3</t>
  </si>
  <si>
    <t>713482153</t>
  </si>
  <si>
    <t>Montáž trubíc,hr.60-80,vnút.priemer 76-98</t>
  </si>
  <si>
    <t>4</t>
  </si>
  <si>
    <t>631416124</t>
  </si>
  <si>
    <t>Minerálna vlna - skruž s hliníkovou fóliou, Hr.80 mm DN 80</t>
  </si>
  <si>
    <t>5</t>
  </si>
  <si>
    <t>713482154</t>
  </si>
  <si>
    <t>Montáž trubíc,hr.100,vnút.priemer 102-133</t>
  </si>
  <si>
    <t>6</t>
  </si>
  <si>
    <t>63141613776</t>
  </si>
  <si>
    <t>Minerálna vlna - skruž s hliníkovou fóliou, Hr.100 mm DN 100</t>
  </si>
  <si>
    <t>7</t>
  </si>
  <si>
    <t>713482155</t>
  </si>
  <si>
    <t>Montáž trubíc, hr.100,vnút.priemer 150-219</t>
  </si>
  <si>
    <t>8</t>
  </si>
  <si>
    <t>631416137</t>
  </si>
  <si>
    <t>Minerálna vlna - skruž s hliníkovou fóliou, Hr.100 mm DN 150</t>
  </si>
  <si>
    <t>9</t>
  </si>
  <si>
    <t>6314153290</t>
  </si>
  <si>
    <t>10</t>
  </si>
  <si>
    <t>998713101</t>
  </si>
  <si>
    <t>Presun hmôt pre izolácie tepelné v objektoch výšky do 6 m</t>
  </si>
  <si>
    <t>t</t>
  </si>
  <si>
    <t>11</t>
  </si>
  <si>
    <t>998713194</t>
  </si>
  <si>
    <t>Izolácie tepelné,prípl.za presun nad vymedz. najväčšiu dopravnú vzdial. do 1000 m</t>
  </si>
  <si>
    <t>12</t>
  </si>
  <si>
    <t>998713199</t>
  </si>
  <si>
    <t>Izolácie tepelné,prípl.za presun za každých ďalších aj začatých 1000 m nad 1000 m (do 30 km)</t>
  </si>
  <si>
    <t>13</t>
  </si>
  <si>
    <t>9987131991</t>
  </si>
  <si>
    <t>722</t>
  </si>
  <si>
    <t>Zdravotechnika - vnútorný vodovod</t>
  </si>
  <si>
    <t>14</t>
  </si>
  <si>
    <t>721</t>
  </si>
  <si>
    <t>7221302111</t>
  </si>
  <si>
    <t>15</t>
  </si>
  <si>
    <t>28612202001</t>
  </si>
  <si>
    <t>Rúrka pre lisovací systém, mat. 1.4521 (AISI 444), rozmer DN 80 - D88,9x2,0</t>
  </si>
  <si>
    <t>16</t>
  </si>
  <si>
    <t>28616005001</t>
  </si>
  <si>
    <t>Oblúk 90° pre lisovací systém, mat. 1.4521 (AISI 444), rozmer DN 80</t>
  </si>
  <si>
    <t>ks</t>
  </si>
  <si>
    <t>17</t>
  </si>
  <si>
    <t>28616013001</t>
  </si>
  <si>
    <t>Príruba pre lisovací systém, DN 80</t>
  </si>
  <si>
    <t>18</t>
  </si>
  <si>
    <t>722290229</t>
  </si>
  <si>
    <t>Tlaková skúška vodovodného potrubia závitového nad DN 50 do DN 100</t>
  </si>
  <si>
    <t>19</t>
  </si>
  <si>
    <t>722290234</t>
  </si>
  <si>
    <t>Prepláchnutie a dezinfekcia vodovodného potrubia do DN 80</t>
  </si>
  <si>
    <t>20</t>
  </si>
  <si>
    <t>998722101</t>
  </si>
  <si>
    <t>Presun hmôt pre vnútorný vodovod v objektoch  výšky do 6 m</t>
  </si>
  <si>
    <t>21</t>
  </si>
  <si>
    <t>998722194</t>
  </si>
  <si>
    <t>Vodovod,prípl.za presun nad vymedz. najväčšiu dopravnú vzdialenosť do 1000m</t>
  </si>
  <si>
    <t>732</t>
  </si>
  <si>
    <t>Ústredné kúrenie, strojovne</t>
  </si>
  <si>
    <t>22</t>
  </si>
  <si>
    <t>731</t>
  </si>
  <si>
    <t>732229757</t>
  </si>
  <si>
    <t>23</t>
  </si>
  <si>
    <t>484702507</t>
  </si>
  <si>
    <t>24</t>
  </si>
  <si>
    <t>73233166</t>
  </si>
  <si>
    <t>MTZ expanznej nádoby do 35 l</t>
  </si>
  <si>
    <t>25</t>
  </si>
  <si>
    <t>48467003</t>
  </si>
  <si>
    <t>Expanzná nádoba s membránou V = 25 dm3, pmax = 0,60 MPa, tmax = 70°C</t>
  </si>
  <si>
    <t>26</t>
  </si>
  <si>
    <t>48470032</t>
  </si>
  <si>
    <t>Bezpečnostný ventil  DN 20</t>
  </si>
  <si>
    <t>27</t>
  </si>
  <si>
    <t>998732101</t>
  </si>
  <si>
    <t>Presun hmôt pre strojovne v objektoch výšky do 6 m</t>
  </si>
  <si>
    <t>28</t>
  </si>
  <si>
    <t>998732194</t>
  </si>
  <si>
    <t>Strojovne,prípl.za presun nad vymedz. najväčšiu dopravnú vzdialenosť do 1000 m</t>
  </si>
  <si>
    <t>29</t>
  </si>
  <si>
    <t>998732199</t>
  </si>
  <si>
    <t>Strojovne,prípl.za presun za každých ďaľších i začatých 1000 m  nad 1000 m (do 30 km)</t>
  </si>
  <si>
    <t>733</t>
  </si>
  <si>
    <t>Ústredné kúrenie, rozvodné potrubie</t>
  </si>
  <si>
    <t>30</t>
  </si>
  <si>
    <t>733111115</t>
  </si>
  <si>
    <t>Potrubie z rúrok závitových oceľových bezšvových v kotolniach a strojovniach DN 25</t>
  </si>
  <si>
    <t>31</t>
  </si>
  <si>
    <t>733121225</t>
  </si>
  <si>
    <t>Potrubie z rúrok hladkých v kotolniach a strojovniach priemer 88,9/3,2</t>
  </si>
  <si>
    <t>32</t>
  </si>
  <si>
    <t>733121229</t>
  </si>
  <si>
    <t>Potrubie z rúrok hladkých v kotolniach a strojovniach priemer 114,3/3,6</t>
  </si>
  <si>
    <t>33</t>
  </si>
  <si>
    <t>733121236</t>
  </si>
  <si>
    <t>Potrubie z rúrok hladkých v kotolniach a strojovniach priemer 168,3/4,0</t>
  </si>
  <si>
    <t>34</t>
  </si>
  <si>
    <t>3161046100</t>
  </si>
  <si>
    <t>Ohyby rúrkové hladké 90 stupňov r=1,5 D 25 mm</t>
  </si>
  <si>
    <t>35</t>
  </si>
  <si>
    <t>3161081200</t>
  </si>
  <si>
    <t>Ohyby rúrkové hladké 90 stupňov r=1,5 D 100 mm</t>
  </si>
  <si>
    <t>36</t>
  </si>
  <si>
    <t>3161081600</t>
  </si>
  <si>
    <t>Ohyby rúrkové hladké 90 stupňov r=1,5 D 150 mm</t>
  </si>
  <si>
    <t>37</t>
  </si>
  <si>
    <t>733124124</t>
  </si>
  <si>
    <t>Redukcia 100/80</t>
  </si>
  <si>
    <t>38</t>
  </si>
  <si>
    <t>733124131</t>
  </si>
  <si>
    <t>Redukcia 200/150</t>
  </si>
  <si>
    <t>39</t>
  </si>
  <si>
    <t>733141102</t>
  </si>
  <si>
    <t>40</t>
  </si>
  <si>
    <t>733141112</t>
  </si>
  <si>
    <t>Odvzdušňovacia nádoba DN 50, PN 25 tmax = 150°C (primár - rozvod HV)+odvod DN 15 - 3m + 2x GK DN 15, PN 40</t>
  </si>
  <si>
    <t>41</t>
  </si>
  <si>
    <t>733190108</t>
  </si>
  <si>
    <t>Ostatné tlakové skúšky potrubia z oceľových rúrok závitových do DN 50</t>
  </si>
  <si>
    <t>42</t>
  </si>
  <si>
    <t>733190225</t>
  </si>
  <si>
    <t>Ostatné tlakové skúšky potrubia z oceľových rúrok hladkých nad 60,3/2,9 do priem. 89/5</t>
  </si>
  <si>
    <t>43</t>
  </si>
  <si>
    <t>733190232</t>
  </si>
  <si>
    <t>Tlaková skúška potrubia  z oceľových rúrok nad 89/5 do priem. 133/5,0</t>
  </si>
  <si>
    <t>44</t>
  </si>
  <si>
    <t>733190239</t>
  </si>
  <si>
    <t>Tlaková skúška potrubia  z oceľových rúrok nad 159/6,3 do priem. 219/6,3</t>
  </si>
  <si>
    <t>45</t>
  </si>
  <si>
    <t>998733101</t>
  </si>
  <si>
    <t>Presun hmôt pre rozvody potrubia v objektoch výšky do 6 m</t>
  </si>
  <si>
    <t>46</t>
  </si>
  <si>
    <t>998733194</t>
  </si>
  <si>
    <t>Rozvody potrubia,prípl.za presun nad vymedz. najväčšiu dopravnú vzdial. do 1000 m</t>
  </si>
  <si>
    <t>47</t>
  </si>
  <si>
    <t>998733199</t>
  </si>
  <si>
    <t>Rozvody potrubia,prípl.za presun za každých ďaľších i začatých 1000 m nad 1000 m (do 30 km)</t>
  </si>
  <si>
    <t>734</t>
  </si>
  <si>
    <t>Ústredné kúrenie, armatúry.</t>
  </si>
  <si>
    <t>48</t>
  </si>
  <si>
    <t>734109112</t>
  </si>
  <si>
    <t>Montáž armatúry do DN 25</t>
  </si>
  <si>
    <t>49</t>
  </si>
  <si>
    <t>4221133001</t>
  </si>
  <si>
    <t xml:space="preserve">Guľový ventil navarovací - navarovací, PN 25, tmax = 150°C, DN 15 </t>
  </si>
  <si>
    <t>50</t>
  </si>
  <si>
    <t>4221133601</t>
  </si>
  <si>
    <t xml:space="preserve">Guľový ventil navarovací - navarovací, PN 25, tmax = 150°C, DN 20 </t>
  </si>
  <si>
    <t>51</t>
  </si>
  <si>
    <t>734109316</t>
  </si>
  <si>
    <t>Montáž armatúry prírubovej s dvomi prírubami PN 2,5, PN 4,0 DN 80</t>
  </si>
  <si>
    <t>52</t>
  </si>
  <si>
    <t>388230148</t>
  </si>
  <si>
    <t>53</t>
  </si>
  <si>
    <t>734109317</t>
  </si>
  <si>
    <t>Montáž armatúry prírubovej s dvomi prírubami PN 2,5, PN 4,0 DN 100</t>
  </si>
  <si>
    <t>54</t>
  </si>
  <si>
    <t>422658021</t>
  </si>
  <si>
    <t>Filter prírubový, PN 25, tmax = 150°C, DN 100 mm</t>
  </si>
  <si>
    <t>55</t>
  </si>
  <si>
    <t>422368155</t>
  </si>
  <si>
    <t xml:space="preserve">Guľový ventil prírubový s ručnou pákou, PN 25, tmax = 150°C, DN 100  </t>
  </si>
  <si>
    <t>56</t>
  </si>
  <si>
    <t>3194651000</t>
  </si>
  <si>
    <t>Príruba privar. s krkom PN 4,0 Mpa 11416 100 mm</t>
  </si>
  <si>
    <t>57</t>
  </si>
  <si>
    <t>3194641200</t>
  </si>
  <si>
    <t>Príruba privar. s krkom PN 1,6 Mpa 11416 150 mm</t>
  </si>
  <si>
    <t>58</t>
  </si>
  <si>
    <t>734209103</t>
  </si>
  <si>
    <t>Montáž závitových armatúr s 1 závitom G 1/2</t>
  </si>
  <si>
    <t>59</t>
  </si>
  <si>
    <t>551121006</t>
  </si>
  <si>
    <t>Kohut guľový-vypúšťací DN 15</t>
  </si>
  <si>
    <t>60</t>
  </si>
  <si>
    <t>734419201</t>
  </si>
  <si>
    <t>MTZ Teplomera</t>
  </si>
  <si>
    <t>61</t>
  </si>
  <si>
    <t>388322111</t>
  </si>
  <si>
    <t>Teplomer o 100, L=100 mm, 0-150°C + púzdro</t>
  </si>
  <si>
    <t>62</t>
  </si>
  <si>
    <t>734421161</t>
  </si>
  <si>
    <t>MTZ Tlakomerov</t>
  </si>
  <si>
    <t>63</t>
  </si>
  <si>
    <t>388510111</t>
  </si>
  <si>
    <t>Manometer D = 100mm, M20x1,5, merací rozsah 0 - 600 kPa</t>
  </si>
  <si>
    <t>64</t>
  </si>
  <si>
    <t>388502011</t>
  </si>
  <si>
    <t>Manometer D = 100mm, M20x1,5, merací rozsah 0 - 2,5 MPa</t>
  </si>
  <si>
    <t>65</t>
  </si>
  <si>
    <t>388510011</t>
  </si>
  <si>
    <t>Kondenzačná slučka zahnutá, M20x1,5</t>
  </si>
  <si>
    <t>66</t>
  </si>
  <si>
    <t>388510000</t>
  </si>
  <si>
    <t>Tlakomerový kohút skúšobný PN 16, M20x1,5</t>
  </si>
  <si>
    <t>67</t>
  </si>
  <si>
    <t>388510001</t>
  </si>
  <si>
    <t>Tlakomerový kohút skúšobný PN 25, M20x1,5</t>
  </si>
  <si>
    <t>68</t>
  </si>
  <si>
    <t>734494121</t>
  </si>
  <si>
    <t xml:space="preserve">Návarok </t>
  </si>
  <si>
    <t>69</t>
  </si>
  <si>
    <t>998734101</t>
  </si>
  <si>
    <t>Presun hmôt pre armatúry v objektoch výšky do 6 m</t>
  </si>
  <si>
    <t>70</t>
  </si>
  <si>
    <t>998734194</t>
  </si>
  <si>
    <t>Armatúry,prípl.za presun nad vymedz. najväčšiu dopravnú vzdialenosť do 1000 m</t>
  </si>
  <si>
    <t>71</t>
  </si>
  <si>
    <t>998734199</t>
  </si>
  <si>
    <t>Armatúry,prípl.za presun za každých ďaľších i začatých 1000 m nad 1000 m (do 30 km)</t>
  </si>
  <si>
    <t>767</t>
  </si>
  <si>
    <t>Konštrukcie doplnkové kovové</t>
  </si>
  <si>
    <t>72</t>
  </si>
  <si>
    <t>767995101</t>
  </si>
  <si>
    <t>Montáž ostatných atypických  kovových stavebných doplnkových konštrukcií nad 5 kg</t>
  </si>
  <si>
    <t>kg</t>
  </si>
  <si>
    <t>73</t>
  </si>
  <si>
    <t>484600008</t>
  </si>
  <si>
    <t xml:space="preserve">Doplnkové konštrukcie (montážny, profilový a spojovací materiál) </t>
  </si>
  <si>
    <t>74</t>
  </si>
  <si>
    <t>998767101</t>
  </si>
  <si>
    <t>Presun hmôt pre kovové stavebné doplnkové konštrukcie v objektoch výšky do 6 m</t>
  </si>
  <si>
    <t>75</t>
  </si>
  <si>
    <t>998767194</t>
  </si>
  <si>
    <t>Kovové stav.dopln.konštr.,prípl.za presun nad najväčšiu dopr. vzdial. do 1000 m</t>
  </si>
  <si>
    <t>783</t>
  </si>
  <si>
    <t>Dokončovacie práce - nátery</t>
  </si>
  <si>
    <t>76</t>
  </si>
  <si>
    <t>783424340</t>
  </si>
  <si>
    <t>Nátery kov.potr.a armatúr syntet. do DN 50 mm farby bielej dvojnás. 1x email a základný náter</t>
  </si>
  <si>
    <t>77</t>
  </si>
  <si>
    <t>783425350</t>
  </si>
  <si>
    <t>Nátery kov.potr.a armatúr syntet. do DN  100 mm dvojnás. 1x email a základný náter</t>
  </si>
  <si>
    <t>78</t>
  </si>
  <si>
    <t>783426360</t>
  </si>
  <si>
    <t>Nátery kov.potr.a armatúr syntet. do DN  150 mm farby bielej dvojnás. so základ. náterom</t>
  </si>
  <si>
    <t>79</t>
  </si>
  <si>
    <t>Vyčistenie a preplach sústavy ÚK vo VS</t>
  </si>
  <si>
    <t>80</t>
  </si>
  <si>
    <t>Lešenie pre montáž technológie do výšky 4,0 m</t>
  </si>
  <si>
    <t>81</t>
  </si>
  <si>
    <t>Štítky na potrubia a technologické zariadenia OST</t>
  </si>
  <si>
    <t>82</t>
  </si>
  <si>
    <t>83</t>
  </si>
  <si>
    <t>Schválenie všetkých VTZ oprávnenou organizáciou</t>
  </si>
  <si>
    <t>84</t>
  </si>
  <si>
    <t>Prevádzkový poriadok VS</t>
  </si>
  <si>
    <t>85</t>
  </si>
  <si>
    <t>Pasporty technológie VS</t>
  </si>
  <si>
    <t>86</t>
  </si>
  <si>
    <t>Projekt skutočného vyhotovenia - technológia</t>
  </si>
  <si>
    <t>Demontáže pôvodných zariadení</t>
  </si>
  <si>
    <t>87</t>
  </si>
  <si>
    <t>7322218222</t>
  </si>
  <si>
    <t>Demontáž bloku KOS para - voda so špirálovým výmenníkom tepla</t>
  </si>
  <si>
    <t>88</t>
  </si>
  <si>
    <t>7322218151</t>
  </si>
  <si>
    <t>Demontáž separátora pary DN 150 vr. izolácie z  minerálnej vlny s povrchovou úpravou Al fólia</t>
  </si>
  <si>
    <t>89</t>
  </si>
  <si>
    <t>734100811</t>
  </si>
  <si>
    <t>Demontáž armatúry prírubovej s dvomi prírubami do DN 50</t>
  </si>
  <si>
    <t>90</t>
  </si>
  <si>
    <t>734100812</t>
  </si>
  <si>
    <t>Demontáž armatúry prírubovej s dvomi prírubami nad 50 do DN 100</t>
  </si>
  <si>
    <t>91</t>
  </si>
  <si>
    <t>734100813</t>
  </si>
  <si>
    <t>Demontáž armatúry prírubovej s dvomi prírubami nad 100 do DN 150</t>
  </si>
  <si>
    <t>92</t>
  </si>
  <si>
    <t>713400842</t>
  </si>
  <si>
    <t>Odstránenie tepelnej izolácie potrubia s konštrukciou vrátane povrchovej úpravy 0,04810t</t>
  </si>
  <si>
    <t>m2</t>
  </si>
  <si>
    <t>93</t>
  </si>
  <si>
    <t>733110808</t>
  </si>
  <si>
    <t>Demontáž potrubia z oceľových rúrok závitových nad 32 do DN 50</t>
  </si>
  <si>
    <t>94</t>
  </si>
  <si>
    <t>733120832</t>
  </si>
  <si>
    <t>Demontáž potrubia z oceľových rúrok hladkých nad 89 do D 133</t>
  </si>
  <si>
    <t>95</t>
  </si>
  <si>
    <t>733120836</t>
  </si>
  <si>
    <t>Demontáž potrubia z oceľových rúrok hladkých nad 133 do D 159</t>
  </si>
  <si>
    <t>96</t>
  </si>
  <si>
    <t>312</t>
  </si>
  <si>
    <t>979086213</t>
  </si>
  <si>
    <t>Nakladanie na dopravný prostriedok pre vodorovnú dopravu vybúraných hmôt</t>
  </si>
  <si>
    <t>30.05.2019</t>
  </si>
  <si>
    <t>SO 18 - Výmenníková stanica VS 272 - HS 33, Hliny</t>
  </si>
  <si>
    <t>Technológia výmenníkovej stanice</t>
  </si>
  <si>
    <t>FALTHERM spol. s r.o., Žilina</t>
  </si>
  <si>
    <t>UPOZORNENIE: Detailný popis zariadení viď "Výpis materiálu"</t>
  </si>
  <si>
    <t xml:space="preserve">Montáž lisovacieho systému </t>
  </si>
  <si>
    <t>Odvzdušňovacia nádoba DN 50, PN 6, tmax = 110°C (sekundár - rozvod ÚK)+odvod DN 15 - 3 m + GK DN 15, PN 16</t>
  </si>
  <si>
    <t>MTZ kompaktnej odovzdávzávacej stanice tepla (KOS) vrátane dovozu a vykládky na stavbe (pol. 23)</t>
  </si>
  <si>
    <t>Poplatok za skládku</t>
  </si>
  <si>
    <t>Skúšky tlakové, funkčné, komplexné vr. skúšok potrubia a zvarov (podľa STN 13480 vr. NDT metódy - kontrola s RT)</t>
  </si>
  <si>
    <t>Izolácia všetkých kolien a redukcii podľa výpisu materiálu resp. výkaz výmer o hr. podľa izolácii DN potrubí (dodávka izol. + montáž)</t>
  </si>
  <si>
    <t>Kompaktná odovzdávacia stanica tepla vr. izolácii (KOS)  Qcelkom =2 124 kW, Qúk=      1 660 kW, Qtv=464 kW (vo výpise materiálu Poz. 1, 1a, 1b, 1c)</t>
  </si>
  <si>
    <t>Výmena ex. parných modulov vým. staníc spol. Bytterm a.s. - II. etapa</t>
  </si>
  <si>
    <t>VÝKAZ VÝMER</t>
  </si>
  <si>
    <r>
      <t xml:space="preserve">Ultrazvukový merač tepla, batériove napájanie D-článok + prietokomer DN 80, PN 25, qp = 40 m3/hod, prírubový, montáž do spiatočného potrubia, + originál príruby DN 80, PN 25 - 2 ks,Snímače teploty Pt 500 /   6.0 mm / 3 m cable , návarky,Overenie členov merača tepla podľa MID, RS232, M-Bus </t>
    </r>
    <r>
      <rPr>
        <sz val="8"/>
        <color indexed="10"/>
        <rFont val="Arial"/>
        <family val="2"/>
      </rPr>
      <t>dodávka MaR komunikácia</t>
    </r>
  </si>
  <si>
    <t>prevádkové vplyvy</t>
  </si>
  <si>
    <t>Napustenie a vypustenie vyk. sústavy</t>
  </si>
  <si>
    <t>m3</t>
  </si>
  <si>
    <t>Vykurovacia skúška</t>
  </si>
  <si>
    <t>hod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</si>
</sst>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###;\-####"/>
    <numFmt numFmtId="175" formatCode="#,##0.000;\-#,##0.000"/>
    <numFmt numFmtId="176" formatCode="#,##0.00000;\-#,##0.00000"/>
    <numFmt numFmtId="177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Arial CE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Arial CE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2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7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74" fontId="3" fillId="0" borderId="21" xfId="0" applyNumberFormat="1" applyFont="1" applyBorder="1" applyAlignment="1" applyProtection="1">
      <alignment horizontal="right" vertical="center"/>
      <protection/>
    </xf>
    <xf numFmtId="17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7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7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7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7" fillId="0" borderId="38" xfId="0" applyNumberFormat="1" applyFont="1" applyBorder="1" applyAlignment="1" applyProtection="1">
      <alignment horizontal="right" vertical="center"/>
      <protection/>
    </xf>
    <xf numFmtId="39" fontId="7" fillId="0" borderId="39" xfId="0" applyNumberFormat="1" applyFont="1" applyBorder="1" applyAlignment="1" applyProtection="1">
      <alignment horizontal="right" vertical="center"/>
      <protection/>
    </xf>
    <xf numFmtId="37" fontId="7" fillId="0" borderId="40" xfId="0" applyNumberFormat="1" applyFont="1" applyBorder="1" applyAlignment="1" applyProtection="1">
      <alignment horizontal="right" vertical="center"/>
      <protection/>
    </xf>
    <xf numFmtId="39" fontId="7" fillId="0" borderId="40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39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174" fontId="2" fillId="0" borderId="45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39" fontId="7" fillId="0" borderId="46" xfId="0" applyNumberFormat="1" applyFont="1" applyBorder="1" applyAlignment="1" applyProtection="1">
      <alignment horizontal="right" vertical="center"/>
      <protection/>
    </xf>
    <xf numFmtId="39" fontId="7" fillId="0" borderId="31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37" fontId="3" fillId="0" borderId="27" xfId="0" applyNumberFormat="1" applyFont="1" applyBorder="1" applyAlignment="1" applyProtection="1">
      <alignment horizontal="right" vertical="center"/>
      <protection/>
    </xf>
    <xf numFmtId="39" fontId="3" fillId="0" borderId="28" xfId="0" applyNumberFormat="1" applyFont="1" applyBorder="1" applyAlignment="1" applyProtection="1">
      <alignment horizontal="right" vertical="center"/>
      <protection/>
    </xf>
    <xf numFmtId="39" fontId="7" fillId="0" borderId="23" xfId="0" applyNumberFormat="1" applyFont="1" applyBorder="1" applyAlignment="1" applyProtection="1">
      <alignment horizontal="righ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39" fontId="10" fillId="0" borderId="50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4" borderId="53" xfId="0" applyFont="1" applyFill="1" applyBorder="1" applyAlignment="1" applyProtection="1">
      <alignment horizontal="center" vertical="center" wrapText="1"/>
      <protection/>
    </xf>
    <xf numFmtId="0" fontId="3" fillId="34" borderId="54" xfId="0" applyFont="1" applyFill="1" applyBorder="1" applyAlignment="1" applyProtection="1">
      <alignment horizontal="center" vertical="center" wrapText="1"/>
      <protection/>
    </xf>
    <xf numFmtId="0" fontId="3" fillId="34" borderId="55" xfId="0" applyFont="1" applyFill="1" applyBorder="1" applyAlignment="1" applyProtection="1">
      <alignment horizontal="center" vertical="center" wrapText="1"/>
      <protection/>
    </xf>
    <xf numFmtId="174" fontId="3" fillId="34" borderId="45" xfId="0" applyNumberFormat="1" applyFont="1" applyFill="1" applyBorder="1" applyAlignment="1" applyProtection="1">
      <alignment horizontal="center" vertical="center"/>
      <protection/>
    </xf>
    <xf numFmtId="174" fontId="3" fillId="34" borderId="56" xfId="0" applyNumberFormat="1" applyFont="1" applyFill="1" applyBorder="1" applyAlignment="1" applyProtection="1">
      <alignment horizontal="center" vertical="center"/>
      <protection/>
    </xf>
    <xf numFmtId="174" fontId="3" fillId="34" borderId="57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5" xfId="0" applyFont="1" applyFill="1" applyBorder="1" applyAlignment="1" applyProtection="1">
      <alignment horizontal="center" vertical="center" wrapText="1"/>
      <protection/>
    </xf>
    <xf numFmtId="174" fontId="2" fillId="34" borderId="38" xfId="0" applyNumberFormat="1" applyFont="1" applyFill="1" applyBorder="1" applyAlignment="1" applyProtection="1">
      <alignment horizontal="center" vertical="center"/>
      <protection/>
    </xf>
    <xf numFmtId="174" fontId="2" fillId="34" borderId="57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52" fillId="33" borderId="0" xfId="0" applyFont="1" applyFill="1" applyAlignment="1" applyProtection="1">
      <alignment horizontal="left" vertical="center"/>
      <protection/>
    </xf>
    <xf numFmtId="0" fontId="53" fillId="0" borderId="58" xfId="0" applyFont="1" applyBorder="1" applyAlignment="1" applyProtection="1">
      <alignment horizontal="left" vertical="center"/>
      <protection/>
    </xf>
    <xf numFmtId="0" fontId="53" fillId="0" borderId="58" xfId="0" applyFont="1" applyBorder="1" applyAlignment="1" applyProtection="1">
      <alignment horizontal="center" vertical="center"/>
      <protection/>
    </xf>
    <xf numFmtId="39" fontId="53" fillId="0" borderId="58" xfId="0" applyNumberFormat="1" applyFont="1" applyBorder="1" applyAlignment="1" applyProtection="1">
      <alignment horizontal="right" vertical="center"/>
      <protection/>
    </xf>
    <xf numFmtId="175" fontId="53" fillId="0" borderId="58" xfId="0" applyNumberFormat="1" applyFont="1" applyBorder="1" applyAlignment="1" applyProtection="1">
      <alignment horizontal="right"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53" fillId="0" borderId="58" xfId="0" applyFont="1" applyBorder="1" applyAlignment="1" applyProtection="1">
      <alignment horizontal="left" vertical="center" wrapText="1"/>
      <protection/>
    </xf>
    <xf numFmtId="0" fontId="54" fillId="0" borderId="58" xfId="0" applyFont="1" applyBorder="1" applyAlignment="1" applyProtection="1">
      <alignment horizontal="center" vertical="center"/>
      <protection/>
    </xf>
    <xf numFmtId="0" fontId="54" fillId="0" borderId="58" xfId="0" applyFont="1" applyBorder="1" applyAlignment="1" applyProtection="1">
      <alignment horizontal="left" vertical="center"/>
      <protection/>
    </xf>
    <xf numFmtId="0" fontId="54" fillId="0" borderId="58" xfId="0" applyFont="1" applyBorder="1" applyAlignment="1" applyProtection="1">
      <alignment horizontal="left" vertical="center" wrapText="1"/>
      <protection/>
    </xf>
    <xf numFmtId="175" fontId="54" fillId="0" borderId="58" xfId="0" applyNumberFormat="1" applyFont="1" applyBorder="1" applyAlignment="1" applyProtection="1">
      <alignment horizontal="right" vertical="center"/>
      <protection/>
    </xf>
    <xf numFmtId="39" fontId="54" fillId="0" borderId="58" xfId="0" applyNumberFormat="1" applyFont="1" applyBorder="1" applyAlignment="1" applyProtection="1">
      <alignment horizontal="right" vertical="center"/>
      <protection/>
    </xf>
    <xf numFmtId="176" fontId="54" fillId="0" borderId="58" xfId="0" applyNumberFormat="1" applyFont="1" applyBorder="1" applyAlignment="1" applyProtection="1">
      <alignment horizontal="right" vertical="center"/>
      <protection/>
    </xf>
    <xf numFmtId="177" fontId="54" fillId="0" borderId="58" xfId="0" applyNumberFormat="1" applyFont="1" applyBorder="1" applyAlignment="1" applyProtection="1">
      <alignment horizontal="right" vertical="center"/>
      <protection/>
    </xf>
    <xf numFmtId="37" fontId="54" fillId="0" borderId="0" xfId="0" applyNumberFormat="1" applyFont="1" applyAlignment="1" applyProtection="1">
      <alignment horizontal="right" vertical="center"/>
      <protection/>
    </xf>
    <xf numFmtId="0" fontId="54" fillId="0" borderId="0" xfId="0" applyFont="1" applyAlignment="1" applyProtection="1">
      <alignment horizontal="left" vertical="center"/>
      <protection/>
    </xf>
    <xf numFmtId="0" fontId="54" fillId="0" borderId="58" xfId="0" applyFont="1" applyFill="1" applyBorder="1" applyAlignment="1" applyProtection="1">
      <alignment horizontal="center" vertical="center"/>
      <protection/>
    </xf>
    <xf numFmtId="0" fontId="54" fillId="0" borderId="58" xfId="0" applyFont="1" applyFill="1" applyBorder="1" applyAlignment="1" applyProtection="1">
      <alignment horizontal="left" vertical="center"/>
      <protection/>
    </xf>
    <xf numFmtId="0" fontId="54" fillId="0" borderId="58" xfId="0" applyFont="1" applyFill="1" applyBorder="1" applyAlignment="1" applyProtection="1">
      <alignment horizontal="left" vertical="center" wrapText="1"/>
      <protection/>
    </xf>
    <xf numFmtId="175" fontId="54" fillId="0" borderId="58" xfId="0" applyNumberFormat="1" applyFont="1" applyFill="1" applyBorder="1" applyAlignment="1" applyProtection="1">
      <alignment horizontal="right" vertical="center"/>
      <protection/>
    </xf>
    <xf numFmtId="39" fontId="54" fillId="0" borderId="58" xfId="0" applyNumberFormat="1" applyFont="1" applyFill="1" applyBorder="1" applyAlignment="1" applyProtection="1">
      <alignment horizontal="right" vertical="center"/>
      <protection/>
    </xf>
    <xf numFmtId="176" fontId="54" fillId="0" borderId="58" xfId="0" applyNumberFormat="1" applyFont="1" applyFill="1" applyBorder="1" applyAlignment="1" applyProtection="1">
      <alignment horizontal="right" vertical="center"/>
      <protection/>
    </xf>
    <xf numFmtId="177" fontId="54" fillId="0" borderId="58" xfId="0" applyNumberFormat="1" applyFont="1" applyFill="1" applyBorder="1" applyAlignment="1" applyProtection="1">
      <alignment horizontal="right" vertical="center"/>
      <protection/>
    </xf>
    <xf numFmtId="37" fontId="54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Font="1" applyFill="1" applyAlignment="1" applyProtection="1">
      <alignment horizontal="left" vertical="center"/>
      <protection/>
    </xf>
    <xf numFmtId="0" fontId="55" fillId="0" borderId="58" xfId="0" applyFont="1" applyBorder="1" applyAlignment="1" applyProtection="1">
      <alignment horizontal="left" vertical="center"/>
      <protection/>
    </xf>
    <xf numFmtId="39" fontId="55" fillId="0" borderId="58" xfId="0" applyNumberFormat="1" applyFont="1" applyBorder="1" applyAlignment="1" applyProtection="1">
      <alignment horizontal="right" vertical="center"/>
      <protection/>
    </xf>
    <xf numFmtId="175" fontId="55" fillId="0" borderId="58" xfId="0" applyNumberFormat="1" applyFont="1" applyBorder="1" applyAlignment="1" applyProtection="1">
      <alignment horizontal="right"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174" fontId="2" fillId="0" borderId="43" xfId="0" applyNumberFormat="1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39" fontId="0" fillId="0" borderId="27" xfId="0" applyNumberFormat="1" applyFont="1" applyBorder="1" applyAlignment="1" applyProtection="1">
      <alignment horizontal="right" vertical="center"/>
      <protection/>
    </xf>
    <xf numFmtId="37" fontId="0" fillId="0" borderId="28" xfId="0" applyNumberFormat="1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74" fontId="2" fillId="0" borderId="59" xfId="0" applyNumberFormat="1" applyFont="1" applyBorder="1" applyAlignment="1" applyProtection="1">
      <alignment horizontal="center" vertical="center"/>
      <protection/>
    </xf>
    <xf numFmtId="37" fontId="0" fillId="0" borderId="27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39" fontId="0" fillId="0" borderId="30" xfId="0" applyNumberFormat="1" applyFont="1" applyBorder="1" applyAlignment="1" applyProtection="1">
      <alignment horizontal="right"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174" fontId="2" fillId="0" borderId="45" xfId="0" applyNumberFormat="1" applyFont="1" applyBorder="1" applyAlignment="1" applyProtection="1">
      <alignment horizontal="center" vertical="center"/>
      <protection/>
    </xf>
    <xf numFmtId="37" fontId="7" fillId="0" borderId="16" xfId="0" applyNumberFormat="1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/>
      <protection/>
    </xf>
    <xf numFmtId="37" fontId="3" fillId="0" borderId="27" xfId="0" applyNumberFormat="1" applyFont="1" applyBorder="1" applyAlignment="1" applyProtection="1">
      <alignment horizontal="right" vertical="center"/>
      <protection/>
    </xf>
    <xf numFmtId="39" fontId="3" fillId="0" borderId="28" xfId="0" applyNumberFormat="1" applyFont="1" applyBorder="1" applyAlignment="1" applyProtection="1">
      <alignment horizontal="right" vertical="center"/>
      <protection/>
    </xf>
    <xf numFmtId="0" fontId="54" fillId="35" borderId="58" xfId="0" applyFont="1" applyFill="1" applyBorder="1" applyAlignment="1" applyProtection="1">
      <alignment horizontal="left" vertical="center" wrapText="1"/>
      <protection/>
    </xf>
    <xf numFmtId="0" fontId="54" fillId="35" borderId="58" xfId="0" applyFont="1" applyFill="1" applyBorder="1" applyAlignment="1" applyProtection="1">
      <alignment horizontal="center" vertical="center"/>
      <protection/>
    </xf>
    <xf numFmtId="175" fontId="54" fillId="35" borderId="58" xfId="0" applyNumberFormat="1" applyFont="1" applyFill="1" applyBorder="1" applyAlignment="1" applyProtection="1">
      <alignment horizontal="right" vertical="center"/>
      <protection/>
    </xf>
    <xf numFmtId="39" fontId="54" fillId="35" borderId="58" xfId="0" applyNumberFormat="1" applyFont="1" applyFill="1" applyBorder="1" applyAlignment="1" applyProtection="1">
      <alignment horizontal="right" vertical="center"/>
      <protection/>
    </xf>
    <xf numFmtId="0" fontId="55" fillId="35" borderId="58" xfId="0" applyFont="1" applyFill="1" applyBorder="1" applyAlignment="1" applyProtection="1">
      <alignment horizontal="left" vertical="center"/>
      <protection/>
    </xf>
    <xf numFmtId="39" fontId="55" fillId="35" borderId="58" xfId="0" applyNumberFormat="1" applyFont="1" applyFill="1" applyBorder="1" applyAlignment="1" applyProtection="1">
      <alignment horizontal="right" vertical="center"/>
      <protection/>
    </xf>
    <xf numFmtId="0" fontId="2" fillId="35" borderId="62" xfId="0" applyFont="1" applyFill="1" applyBorder="1" applyAlignment="1" applyProtection="1">
      <alignment horizontal="center" vertical="center"/>
      <protection/>
    </xf>
    <xf numFmtId="0" fontId="2" fillId="35" borderId="62" xfId="0" applyFont="1" applyFill="1" applyBorder="1" applyAlignment="1" applyProtection="1">
      <alignment horizontal="left" vertical="center"/>
      <protection/>
    </xf>
    <xf numFmtId="0" fontId="2" fillId="35" borderId="62" xfId="0" applyFont="1" applyFill="1" applyBorder="1" applyAlignment="1" applyProtection="1">
      <alignment horizontal="left" vertical="center" wrapText="1"/>
      <protection/>
    </xf>
    <xf numFmtId="175" fontId="2" fillId="35" borderId="62" xfId="0" applyNumberFormat="1" applyFont="1" applyFill="1" applyBorder="1" applyAlignment="1" applyProtection="1">
      <alignment horizontal="right" vertical="center"/>
      <protection/>
    </xf>
    <xf numFmtId="39" fontId="2" fillId="35" borderId="62" xfId="0" applyNumberFormat="1" applyFont="1" applyFill="1" applyBorder="1" applyAlignment="1" applyProtection="1">
      <alignment horizontal="right" vertical="center"/>
      <protection/>
    </xf>
    <xf numFmtId="176" fontId="2" fillId="0" borderId="62" xfId="0" applyNumberFormat="1" applyFont="1" applyBorder="1" applyAlignment="1" applyProtection="1">
      <alignment horizontal="right" vertical="center"/>
      <protection/>
    </xf>
    <xf numFmtId="175" fontId="2" fillId="0" borderId="62" xfId="0" applyNumberFormat="1" applyFont="1" applyBorder="1" applyAlignment="1" applyProtection="1">
      <alignment horizontal="right" vertical="center"/>
      <protection/>
    </xf>
    <xf numFmtId="177" fontId="2" fillId="0" borderId="62" xfId="0" applyNumberFormat="1" applyFont="1" applyBorder="1" applyAlignment="1" applyProtection="1">
      <alignment horizontal="right" vertical="center"/>
      <protection/>
    </xf>
    <xf numFmtId="0" fontId="54" fillId="8" borderId="58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30">
      <selection activeCell="R48" sqref="R48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407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0</v>
      </c>
      <c r="C5" s="16"/>
      <c r="D5" s="16"/>
      <c r="E5" s="17" t="s">
        <v>406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 t="s">
        <v>2</v>
      </c>
      <c r="Q5" s="20"/>
      <c r="R5" s="19"/>
      <c r="S5" s="21"/>
    </row>
    <row r="6" spans="1:19" ht="17.25" customHeight="1" hidden="1">
      <c r="A6" s="15"/>
      <c r="B6" s="16" t="s">
        <v>3</v>
      </c>
      <c r="C6" s="16"/>
      <c r="D6" s="16"/>
      <c r="E6" s="22" t="s">
        <v>4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5</v>
      </c>
      <c r="C7" s="16"/>
      <c r="D7" s="16"/>
      <c r="E7" s="26" t="s">
        <v>395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6</v>
      </c>
      <c r="P7" s="22"/>
      <c r="Q7" s="25"/>
      <c r="R7" s="23"/>
      <c r="S7" s="21"/>
    </row>
    <row r="8" spans="1:19" ht="17.25" customHeight="1" hidden="1">
      <c r="A8" s="15"/>
      <c r="B8" s="16" t="s">
        <v>7</v>
      </c>
      <c r="C8" s="16"/>
      <c r="D8" s="16"/>
      <c r="E8" s="26" t="s">
        <v>2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8</v>
      </c>
      <c r="C9" s="16"/>
      <c r="D9" s="16"/>
      <c r="E9" s="27" t="s">
        <v>396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9</v>
      </c>
      <c r="P9" s="30"/>
      <c r="Q9" s="31"/>
      <c r="R9" s="29"/>
      <c r="S9" s="21"/>
    </row>
    <row r="10" spans="1:19" ht="17.25" customHeight="1" hidden="1">
      <c r="A10" s="15"/>
      <c r="B10" s="16" t="s">
        <v>10</v>
      </c>
      <c r="C10" s="16"/>
      <c r="D10" s="16"/>
      <c r="E10" s="32" t="s">
        <v>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11</v>
      </c>
      <c r="C11" s="16"/>
      <c r="D11" s="16"/>
      <c r="E11" s="32" t="s">
        <v>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12</v>
      </c>
      <c r="C12" s="16"/>
      <c r="D12" s="16"/>
      <c r="E12" s="32" t="s"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13</v>
      </c>
      <c r="P25" s="16" t="s">
        <v>14</v>
      </c>
      <c r="Q25" s="16"/>
      <c r="R25" s="16"/>
      <c r="S25" s="21"/>
    </row>
    <row r="26" spans="1:19" ht="17.25" customHeight="1">
      <c r="A26" s="15"/>
      <c r="B26" s="16" t="s">
        <v>15</v>
      </c>
      <c r="C26" s="16"/>
      <c r="D26" s="16"/>
      <c r="E26" s="17" t="s">
        <v>2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16</v>
      </c>
      <c r="C27" s="16"/>
      <c r="D27" s="16"/>
      <c r="E27" s="22" t="s">
        <v>397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17</v>
      </c>
      <c r="C28" s="16"/>
      <c r="D28" s="16"/>
      <c r="E28" s="22" t="s">
        <v>2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18</v>
      </c>
      <c r="F30" s="16"/>
      <c r="G30" s="16" t="s">
        <v>19</v>
      </c>
      <c r="H30" s="16"/>
      <c r="I30" s="16"/>
      <c r="J30" s="16"/>
      <c r="K30" s="16"/>
      <c r="L30" s="16"/>
      <c r="M30" s="16"/>
      <c r="N30" s="16"/>
      <c r="O30" s="37" t="s">
        <v>20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 t="s">
        <v>394</v>
      </c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144"/>
      <c r="C33" s="144"/>
      <c r="D33" s="144"/>
      <c r="E33" s="47" t="s">
        <v>21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48"/>
    </row>
    <row r="34" spans="1:19" ht="20.25" customHeight="1">
      <c r="A34" s="49" t="s">
        <v>22</v>
      </c>
      <c r="B34" s="145"/>
      <c r="C34" s="145"/>
      <c r="D34" s="146"/>
      <c r="E34" s="147" t="s">
        <v>23</v>
      </c>
      <c r="F34" s="146"/>
      <c r="G34" s="147" t="s">
        <v>24</v>
      </c>
      <c r="H34" s="145"/>
      <c r="I34" s="146"/>
      <c r="J34" s="147" t="s">
        <v>25</v>
      </c>
      <c r="K34" s="145"/>
      <c r="L34" s="147" t="s">
        <v>26</v>
      </c>
      <c r="M34" s="145"/>
      <c r="N34" s="145"/>
      <c r="O34" s="146"/>
      <c r="P34" s="147" t="s">
        <v>27</v>
      </c>
      <c r="Q34" s="145"/>
      <c r="R34" s="145"/>
      <c r="S34" s="52"/>
    </row>
    <row r="35" spans="1:19" ht="20.25" customHeight="1">
      <c r="A35" s="53"/>
      <c r="B35" s="148"/>
      <c r="C35" s="148"/>
      <c r="D35" s="54"/>
      <c r="E35" s="55"/>
      <c r="F35" s="149"/>
      <c r="G35" s="150"/>
      <c r="H35" s="148"/>
      <c r="I35" s="54"/>
      <c r="J35" s="55"/>
      <c r="K35" s="56"/>
      <c r="L35" s="150"/>
      <c r="M35" s="148"/>
      <c r="N35" s="148"/>
      <c r="O35" s="54"/>
      <c r="P35" s="150"/>
      <c r="Q35" s="148"/>
      <c r="R35" s="57"/>
      <c r="S35" s="58"/>
    </row>
    <row r="36" spans="1:19" ht="20.25" customHeight="1">
      <c r="A36" s="46"/>
      <c r="B36" s="144"/>
      <c r="C36" s="144"/>
      <c r="D36" s="144"/>
      <c r="E36" s="47" t="s">
        <v>28</v>
      </c>
      <c r="F36" s="144"/>
      <c r="G36" s="144"/>
      <c r="H36" s="144"/>
      <c r="I36" s="144"/>
      <c r="J36" s="59" t="s">
        <v>29</v>
      </c>
      <c r="K36" s="144"/>
      <c r="L36" s="144"/>
      <c r="M36" s="144"/>
      <c r="N36" s="144"/>
      <c r="O36" s="144"/>
      <c r="P36" s="144"/>
      <c r="Q36" s="144"/>
      <c r="R36" s="144"/>
      <c r="S36" s="48"/>
    </row>
    <row r="37" spans="1:19" ht="20.25" customHeight="1">
      <c r="A37" s="60" t="s">
        <v>30</v>
      </c>
      <c r="B37" s="61"/>
      <c r="C37" s="62" t="s">
        <v>31</v>
      </c>
      <c r="D37" s="63"/>
      <c r="E37" s="63"/>
      <c r="F37" s="64"/>
      <c r="G37" s="60" t="s">
        <v>32</v>
      </c>
      <c r="H37" s="65"/>
      <c r="I37" s="62" t="s">
        <v>33</v>
      </c>
      <c r="J37" s="63"/>
      <c r="K37" s="63"/>
      <c r="L37" s="60" t="s">
        <v>34</v>
      </c>
      <c r="M37" s="65"/>
      <c r="N37" s="62" t="s">
        <v>35</v>
      </c>
      <c r="O37" s="63"/>
      <c r="P37" s="63"/>
      <c r="Q37" s="63"/>
      <c r="R37" s="63"/>
      <c r="S37" s="64"/>
    </row>
    <row r="38" spans="1:19" ht="20.25" customHeight="1">
      <c r="A38" s="66">
        <v>1</v>
      </c>
      <c r="B38" s="67" t="s">
        <v>36</v>
      </c>
      <c r="C38" s="151"/>
      <c r="D38" s="152" t="s">
        <v>37</v>
      </c>
      <c r="E38" s="68"/>
      <c r="F38" s="153"/>
      <c r="G38" s="154">
        <v>8</v>
      </c>
      <c r="H38" s="155" t="s">
        <v>38</v>
      </c>
      <c r="I38" s="156"/>
      <c r="J38" s="157"/>
      <c r="K38" s="158"/>
      <c r="L38" s="154">
        <v>13</v>
      </c>
      <c r="M38" s="159" t="s">
        <v>39</v>
      </c>
      <c r="N38" s="160"/>
      <c r="O38" s="160"/>
      <c r="P38" s="161"/>
      <c r="Q38" s="162" t="s">
        <v>40</v>
      </c>
      <c r="R38" s="68"/>
      <c r="S38" s="69"/>
    </row>
    <row r="39" spans="1:19" ht="20.25" customHeight="1">
      <c r="A39" s="66">
        <v>2</v>
      </c>
      <c r="B39" s="163"/>
      <c r="C39" s="164"/>
      <c r="D39" s="152" t="s">
        <v>41</v>
      </c>
      <c r="E39" s="68"/>
      <c r="F39" s="153"/>
      <c r="G39" s="154">
        <v>9</v>
      </c>
      <c r="H39" s="165" t="s">
        <v>42</v>
      </c>
      <c r="I39" s="152"/>
      <c r="J39" s="157"/>
      <c r="K39" s="158"/>
      <c r="L39" s="154">
        <v>14</v>
      </c>
      <c r="M39" s="159" t="s">
        <v>43</v>
      </c>
      <c r="N39" s="160"/>
      <c r="O39" s="160"/>
      <c r="P39" s="161"/>
      <c r="Q39" s="162" t="s">
        <v>40</v>
      </c>
      <c r="R39" s="68"/>
      <c r="S39" s="69"/>
    </row>
    <row r="40" spans="1:19" ht="20.25" customHeight="1">
      <c r="A40" s="66">
        <v>3</v>
      </c>
      <c r="B40" s="67" t="s">
        <v>44</v>
      </c>
      <c r="C40" s="151"/>
      <c r="D40" s="152" t="s">
        <v>37</v>
      </c>
      <c r="E40" s="68"/>
      <c r="F40" s="153"/>
      <c r="G40" s="154">
        <v>10</v>
      </c>
      <c r="H40" s="155" t="s">
        <v>45</v>
      </c>
      <c r="I40" s="156"/>
      <c r="J40" s="157"/>
      <c r="K40" s="158"/>
      <c r="L40" s="154">
        <v>15</v>
      </c>
      <c r="M40" s="159" t="s">
        <v>46</v>
      </c>
      <c r="N40" s="160"/>
      <c r="O40" s="160"/>
      <c r="P40" s="161"/>
      <c r="Q40" s="162" t="s">
        <v>40</v>
      </c>
      <c r="R40" s="68"/>
      <c r="S40" s="69"/>
    </row>
    <row r="41" spans="1:19" ht="20.25" customHeight="1">
      <c r="A41" s="66">
        <v>4</v>
      </c>
      <c r="B41" s="163"/>
      <c r="C41" s="164"/>
      <c r="D41" s="152" t="s">
        <v>41</v>
      </c>
      <c r="E41" s="68"/>
      <c r="F41" s="153"/>
      <c r="G41" s="154">
        <v>11</v>
      </c>
      <c r="H41" s="155"/>
      <c r="I41" s="156"/>
      <c r="J41" s="157"/>
      <c r="K41" s="158"/>
      <c r="L41" s="154">
        <v>16</v>
      </c>
      <c r="M41" s="159" t="s">
        <v>47</v>
      </c>
      <c r="N41" s="160"/>
      <c r="O41" s="160"/>
      <c r="P41" s="161">
        <v>2</v>
      </c>
      <c r="Q41" s="162" t="s">
        <v>40</v>
      </c>
      <c r="R41" s="68">
        <f>SUM(Rozpocet!I123)</f>
        <v>0</v>
      </c>
      <c r="S41" s="69"/>
    </row>
    <row r="42" spans="1:19" ht="20.25" customHeight="1">
      <c r="A42" s="66">
        <v>5</v>
      </c>
      <c r="B42" s="67" t="s">
        <v>48</v>
      </c>
      <c r="C42" s="151"/>
      <c r="D42" s="152" t="s">
        <v>37</v>
      </c>
      <c r="E42" s="68"/>
      <c r="F42" s="153"/>
      <c r="G42" s="166"/>
      <c r="H42" s="160"/>
      <c r="I42" s="156"/>
      <c r="J42" s="167"/>
      <c r="K42" s="158"/>
      <c r="L42" s="154">
        <v>17</v>
      </c>
      <c r="M42" s="159" t="s">
        <v>49</v>
      </c>
      <c r="N42" s="160"/>
      <c r="O42" s="160"/>
      <c r="P42" s="161">
        <v>3</v>
      </c>
      <c r="Q42" s="162" t="s">
        <v>40</v>
      </c>
      <c r="R42" s="68">
        <f>SUM(Rozpocet!I124)</f>
        <v>0</v>
      </c>
      <c r="S42" s="69"/>
    </row>
    <row r="43" spans="1:19" ht="20.25" customHeight="1">
      <c r="A43" s="66">
        <v>6</v>
      </c>
      <c r="B43" s="163"/>
      <c r="C43" s="164"/>
      <c r="D43" s="152" t="s">
        <v>41</v>
      </c>
      <c r="E43" s="68"/>
      <c r="F43" s="153"/>
      <c r="G43" s="166"/>
      <c r="H43" s="160"/>
      <c r="I43" s="156"/>
      <c r="J43" s="167"/>
      <c r="K43" s="158"/>
      <c r="L43" s="154">
        <v>18</v>
      </c>
      <c r="M43" s="155" t="s">
        <v>50</v>
      </c>
      <c r="N43" s="160"/>
      <c r="O43" s="160"/>
      <c r="P43" s="160"/>
      <c r="Q43" s="160"/>
      <c r="R43" s="68"/>
      <c r="S43" s="69"/>
    </row>
    <row r="44" spans="1:19" ht="20.25" customHeight="1">
      <c r="A44" s="66">
        <v>7</v>
      </c>
      <c r="B44" s="71" t="s">
        <v>51</v>
      </c>
      <c r="C44" s="160"/>
      <c r="D44" s="156"/>
      <c r="E44" s="72">
        <f>SUM(Rozpocet!I122)</f>
        <v>0</v>
      </c>
      <c r="F44" s="168"/>
      <c r="G44" s="154">
        <v>12</v>
      </c>
      <c r="H44" s="71" t="s">
        <v>52</v>
      </c>
      <c r="I44" s="156"/>
      <c r="J44" s="169"/>
      <c r="K44" s="170"/>
      <c r="L44" s="154">
        <v>19</v>
      </c>
      <c r="M44" s="71" t="s">
        <v>53</v>
      </c>
      <c r="N44" s="160"/>
      <c r="O44" s="160"/>
      <c r="P44" s="160"/>
      <c r="Q44" s="153"/>
      <c r="R44" s="72"/>
      <c r="S44" s="48"/>
    </row>
    <row r="45" spans="1:19" ht="20.25" customHeight="1">
      <c r="A45" s="73">
        <v>20</v>
      </c>
      <c r="B45" s="171" t="s">
        <v>54</v>
      </c>
      <c r="C45" s="172"/>
      <c r="D45" s="173"/>
      <c r="E45" s="77"/>
      <c r="F45" s="174"/>
      <c r="G45" s="175">
        <v>21</v>
      </c>
      <c r="H45" s="171" t="s">
        <v>55</v>
      </c>
      <c r="I45" s="173"/>
      <c r="J45" s="78"/>
      <c r="K45" s="176">
        <f>M49</f>
        <v>20</v>
      </c>
      <c r="L45" s="175">
        <v>22</v>
      </c>
      <c r="M45" s="171" t="s">
        <v>56</v>
      </c>
      <c r="N45" s="172"/>
      <c r="O45" s="177"/>
      <c r="P45" s="177"/>
      <c r="Q45" s="177"/>
      <c r="R45" s="77"/>
      <c r="S45" s="45"/>
    </row>
    <row r="46" spans="1:19" ht="20.25" customHeight="1">
      <c r="A46" s="79" t="s">
        <v>16</v>
      </c>
      <c r="B46" s="178"/>
      <c r="C46" s="178"/>
      <c r="D46" s="178"/>
      <c r="E46" s="178"/>
      <c r="F46" s="179"/>
      <c r="G46" s="180"/>
      <c r="H46" s="178"/>
      <c r="I46" s="178"/>
      <c r="J46" s="178"/>
      <c r="K46" s="178"/>
      <c r="L46" s="60" t="s">
        <v>57</v>
      </c>
      <c r="M46" s="146"/>
      <c r="N46" s="62" t="s">
        <v>58</v>
      </c>
      <c r="O46" s="145"/>
      <c r="P46" s="145"/>
      <c r="Q46" s="145"/>
      <c r="R46" s="145"/>
      <c r="S46" s="52"/>
    </row>
    <row r="47" spans="1:19" ht="20.25" customHeight="1">
      <c r="A47" s="15"/>
      <c r="B47" s="165"/>
      <c r="C47" s="165"/>
      <c r="D47" s="165"/>
      <c r="E47" s="165"/>
      <c r="F47" s="181"/>
      <c r="G47" s="182"/>
      <c r="H47" s="165"/>
      <c r="I47" s="165"/>
      <c r="J47" s="165"/>
      <c r="K47" s="165"/>
      <c r="L47" s="154">
        <v>23</v>
      </c>
      <c r="M47" s="155" t="s">
        <v>59</v>
      </c>
      <c r="N47" s="160"/>
      <c r="O47" s="160"/>
      <c r="P47" s="160"/>
      <c r="Q47" s="153"/>
      <c r="R47" s="72">
        <f>SUM(Rozpocet!I125)</f>
        <v>0</v>
      </c>
      <c r="S47" s="48"/>
    </row>
    <row r="48" spans="1:19" ht="20.25" customHeight="1">
      <c r="A48" s="81" t="s">
        <v>60</v>
      </c>
      <c r="B48" s="183"/>
      <c r="C48" s="183"/>
      <c r="D48" s="183"/>
      <c r="E48" s="183"/>
      <c r="F48" s="164"/>
      <c r="G48" s="184" t="s">
        <v>61</v>
      </c>
      <c r="H48" s="183"/>
      <c r="I48" s="183"/>
      <c r="J48" s="183"/>
      <c r="K48" s="183"/>
      <c r="L48" s="154">
        <v>24</v>
      </c>
      <c r="M48" s="185">
        <v>20</v>
      </c>
      <c r="N48" s="156" t="s">
        <v>40</v>
      </c>
      <c r="O48" s="186">
        <f>R47-O49</f>
        <v>0</v>
      </c>
      <c r="P48" s="183" t="s">
        <v>62</v>
      </c>
      <c r="Q48" s="183"/>
      <c r="R48" s="85"/>
      <c r="S48" s="86"/>
    </row>
    <row r="49" spans="1:19" ht="20.25" customHeight="1">
      <c r="A49" s="87" t="s">
        <v>15</v>
      </c>
      <c r="B49" s="18"/>
      <c r="C49" s="18"/>
      <c r="D49" s="18"/>
      <c r="E49" s="18"/>
      <c r="F49" s="19"/>
      <c r="G49" s="88"/>
      <c r="H49" s="18"/>
      <c r="I49" s="18"/>
      <c r="J49" s="18"/>
      <c r="K49" s="18"/>
      <c r="L49" s="66">
        <v>25</v>
      </c>
      <c r="M49" s="83">
        <v>20</v>
      </c>
      <c r="N49" s="36" t="s">
        <v>40</v>
      </c>
      <c r="O49" s="84">
        <f>SUMIF(Rozpocet!N14:N65536,M49,Rozpocet!I14:I65536)+SUMIF(P38:P42,M49,R38:R42)+IF(K45=M49,J45,0)</f>
        <v>0</v>
      </c>
      <c r="P49" s="39" t="s">
        <v>62</v>
      </c>
      <c r="Q49" s="39"/>
      <c r="R49" s="68"/>
      <c r="S49" s="69"/>
    </row>
    <row r="50" spans="1:19" ht="20.25" customHeight="1">
      <c r="A50" s="15"/>
      <c r="B50" s="16"/>
      <c r="C50" s="16"/>
      <c r="D50" s="16"/>
      <c r="E50" s="16"/>
      <c r="F50" s="23"/>
      <c r="G50" s="80"/>
      <c r="H50" s="16"/>
      <c r="I50" s="16"/>
      <c r="J50" s="16"/>
      <c r="K50" s="16"/>
      <c r="L50" s="73">
        <v>26</v>
      </c>
      <c r="M50" s="89" t="s">
        <v>63</v>
      </c>
      <c r="N50" s="75"/>
      <c r="O50" s="75"/>
      <c r="P50" s="75"/>
      <c r="Q50" s="44"/>
      <c r="R50" s="90"/>
      <c r="S50" s="91"/>
    </row>
    <row r="51" spans="1:19" ht="20.25" customHeight="1">
      <c r="A51" s="81" t="s">
        <v>64</v>
      </c>
      <c r="B51" s="28"/>
      <c r="C51" s="28"/>
      <c r="D51" s="28"/>
      <c r="E51" s="28"/>
      <c r="F51" s="29"/>
      <c r="G51" s="82" t="s">
        <v>61</v>
      </c>
      <c r="H51" s="28"/>
      <c r="I51" s="28"/>
      <c r="J51" s="28"/>
      <c r="K51" s="28"/>
      <c r="L51" s="60" t="s">
        <v>65</v>
      </c>
      <c r="M51" s="51"/>
      <c r="N51" s="62" t="s">
        <v>66</v>
      </c>
      <c r="O51" s="50"/>
      <c r="P51" s="50"/>
      <c r="Q51" s="50"/>
      <c r="R51" s="92"/>
      <c r="S51" s="52"/>
    </row>
    <row r="52" spans="1:19" ht="20.25" customHeight="1">
      <c r="A52" s="87" t="s">
        <v>17</v>
      </c>
      <c r="B52" s="18"/>
      <c r="C52" s="18"/>
      <c r="D52" s="18"/>
      <c r="E52" s="18"/>
      <c r="F52" s="19"/>
      <c r="G52" s="88"/>
      <c r="H52" s="18"/>
      <c r="I52" s="18"/>
      <c r="J52" s="18"/>
      <c r="K52" s="18"/>
      <c r="L52" s="66">
        <v>27</v>
      </c>
      <c r="M52" s="70" t="s">
        <v>67</v>
      </c>
      <c r="N52" s="39"/>
      <c r="O52" s="39"/>
      <c r="P52" s="39"/>
      <c r="Q52" s="36"/>
      <c r="R52" s="68"/>
      <c r="S52" s="69"/>
    </row>
    <row r="53" spans="1:19" ht="20.25" customHeight="1">
      <c r="A53" s="15"/>
      <c r="B53" s="16"/>
      <c r="C53" s="16"/>
      <c r="D53" s="16"/>
      <c r="E53" s="16"/>
      <c r="F53" s="23"/>
      <c r="G53" s="80"/>
      <c r="H53" s="16"/>
      <c r="I53" s="16"/>
      <c r="J53" s="16"/>
      <c r="K53" s="16"/>
      <c r="L53" s="66">
        <v>28</v>
      </c>
      <c r="M53" s="70" t="s">
        <v>68</v>
      </c>
      <c r="N53" s="39"/>
      <c r="O53" s="39"/>
      <c r="P53" s="39"/>
      <c r="Q53" s="36"/>
      <c r="R53" s="68"/>
      <c r="S53" s="69"/>
    </row>
    <row r="54" spans="1:19" ht="20.25" customHeight="1">
      <c r="A54" s="93" t="s">
        <v>60</v>
      </c>
      <c r="B54" s="44"/>
      <c r="C54" s="44"/>
      <c r="D54" s="44"/>
      <c r="E54" s="44"/>
      <c r="F54" s="94"/>
      <c r="G54" s="95" t="s">
        <v>61</v>
      </c>
      <c r="H54" s="44"/>
      <c r="I54" s="44"/>
      <c r="J54" s="44"/>
      <c r="K54" s="44"/>
      <c r="L54" s="73">
        <v>29</v>
      </c>
      <c r="M54" s="74" t="s">
        <v>69</v>
      </c>
      <c r="N54" s="75"/>
      <c r="O54" s="75"/>
      <c r="P54" s="75"/>
      <c r="Q54" s="76"/>
      <c r="R54" s="55"/>
      <c r="S54" s="96"/>
    </row>
  </sheetData>
  <sheetProtection/>
  <printOptions horizontalCentered="1" verticalCentered="1"/>
  <pageMargins left="0.5905511811023623" right="0.5905511811023623" top="0.9055118110236221" bottom="0.9055118110236221" header="0" footer="0"/>
  <pageSetup horizontalDpi="600" verticalDpi="600" orientation="portrait" paperSize="9" scale="95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showGridLines="0" tabSelected="1" zoomScale="145" zoomScaleNormal="145" zoomScalePageLayoutView="0" workbookViewId="0" topLeftCell="A1">
      <pane ySplit="13" topLeftCell="A94" activePane="bottomLeft" state="frozen"/>
      <selection pane="topLeft" activeCell="A1" sqref="A1"/>
      <selection pane="bottomLeft" activeCell="D103" sqref="D103"/>
    </sheetView>
  </sheetViews>
  <sheetFormatPr defaultColWidth="9.140625" defaultRowHeight="11.25" customHeight="1"/>
  <cols>
    <col min="1" max="1" width="5.7109375" style="1" customWidth="1"/>
    <col min="2" max="2" width="4.57421875" style="1" customWidth="1"/>
    <col min="3" max="3" width="4.7109375" style="1" customWidth="1"/>
    <col min="4" max="4" width="12.7109375" style="1" customWidth="1"/>
    <col min="5" max="5" width="55.7109375" style="1" customWidth="1"/>
    <col min="6" max="6" width="4.7109375" style="1" customWidth="1"/>
    <col min="7" max="7" width="9.57421875" style="1" customWidth="1"/>
    <col min="8" max="8" width="9.8515625" style="1" customWidth="1"/>
    <col min="9" max="9" width="12.7109375" style="1" customWidth="1"/>
    <col min="10" max="10" width="10.71093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6.00390625" style="1" customWidth="1"/>
    <col min="15" max="15" width="6.7109375" style="1" hidden="1" customWidth="1"/>
    <col min="16" max="16" width="7.140625" style="1" hidden="1" customWidth="1"/>
    <col min="17" max="16384" width="9.140625" style="1" customWidth="1"/>
  </cols>
  <sheetData>
    <row r="1" spans="1:16" ht="18" customHeight="1">
      <c r="A1" s="97" t="s">
        <v>407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  <c r="P1" s="107"/>
    </row>
    <row r="2" spans="1:16" ht="11.25" customHeight="1">
      <c r="A2" s="98" t="s">
        <v>70</v>
      </c>
      <c r="B2" s="99"/>
      <c r="C2" s="99" t="str">
        <f>'Krycí list'!E5</f>
        <v>Výmena ex. parných modulov vým. staníc spol. Bytterm a.s. - II. etapa</v>
      </c>
      <c r="D2" s="99"/>
      <c r="E2" s="99"/>
      <c r="F2" s="99"/>
      <c r="G2" s="99"/>
      <c r="H2" s="99"/>
      <c r="I2" s="99"/>
      <c r="J2" s="99"/>
      <c r="K2" s="99"/>
      <c r="L2" s="106"/>
      <c r="M2" s="106"/>
      <c r="N2" s="106"/>
      <c r="O2" s="107"/>
      <c r="P2" s="107"/>
    </row>
    <row r="3" spans="1:16" ht="11.25" customHeight="1">
      <c r="A3" s="98" t="s">
        <v>71</v>
      </c>
      <c r="B3" s="99"/>
      <c r="C3" s="99" t="str">
        <f>'Krycí list'!E7</f>
        <v>SO 18 - Výmenníková stanica VS 272 - HS 33, Hliny</v>
      </c>
      <c r="D3" s="99"/>
      <c r="E3" s="99"/>
      <c r="F3" s="99"/>
      <c r="G3" s="99"/>
      <c r="H3" s="99"/>
      <c r="I3" s="99"/>
      <c r="J3" s="99"/>
      <c r="K3" s="99"/>
      <c r="L3" s="106"/>
      <c r="M3" s="106"/>
      <c r="N3" s="106"/>
      <c r="O3" s="107"/>
      <c r="P3" s="107"/>
    </row>
    <row r="4" spans="1:16" ht="11.25" customHeight="1">
      <c r="A4" s="98" t="s">
        <v>72</v>
      </c>
      <c r="B4" s="99"/>
      <c r="C4" s="99" t="str">
        <f>'Krycí list'!E9</f>
        <v>Technológia výmenníkovej stanice</v>
      </c>
      <c r="D4" s="99"/>
      <c r="E4" s="99"/>
      <c r="F4" s="99"/>
      <c r="G4" s="99"/>
      <c r="H4" s="99"/>
      <c r="I4" s="99"/>
      <c r="J4" s="99"/>
      <c r="K4" s="99"/>
      <c r="L4" s="106"/>
      <c r="M4" s="106"/>
      <c r="N4" s="106"/>
      <c r="O4" s="107"/>
      <c r="P4" s="107"/>
    </row>
    <row r="5" spans="1:16" ht="11.25" customHeight="1">
      <c r="A5" s="99" t="s">
        <v>81</v>
      </c>
      <c r="B5" s="99"/>
      <c r="C5" s="99" t="str">
        <f>'Krycí list'!P5</f>
        <v> </v>
      </c>
      <c r="D5" s="99"/>
      <c r="E5" s="99"/>
      <c r="F5" s="99"/>
      <c r="G5" s="99"/>
      <c r="H5" s="99"/>
      <c r="I5" s="99"/>
      <c r="J5" s="99"/>
      <c r="K5" s="99"/>
      <c r="L5" s="106"/>
      <c r="M5" s="106"/>
      <c r="N5" s="106"/>
      <c r="O5" s="107"/>
      <c r="P5" s="107"/>
    </row>
    <row r="6" spans="1:16" ht="5.2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106"/>
      <c r="M6" s="106"/>
      <c r="N6" s="106"/>
      <c r="O6" s="107"/>
      <c r="P6" s="107"/>
    </row>
    <row r="7" spans="1:16" ht="11.25" customHeight="1">
      <c r="A7" s="99" t="s">
        <v>73</v>
      </c>
      <c r="B7" s="99"/>
      <c r="C7" s="99" t="str">
        <f>'Krycí list'!E26</f>
        <v> </v>
      </c>
      <c r="D7" s="99"/>
      <c r="E7" s="115" t="s">
        <v>398</v>
      </c>
      <c r="F7" s="99"/>
      <c r="G7" s="99"/>
      <c r="H7" s="99"/>
      <c r="I7" s="99"/>
      <c r="J7" s="99"/>
      <c r="K7" s="99"/>
      <c r="L7" s="106"/>
      <c r="M7" s="106"/>
      <c r="N7" s="106"/>
      <c r="O7" s="107"/>
      <c r="P7" s="107"/>
    </row>
    <row r="8" spans="1:16" ht="11.25" customHeight="1">
      <c r="A8" s="99" t="s">
        <v>74</v>
      </c>
      <c r="B8" s="99"/>
      <c r="C8" s="99" t="str">
        <f>'Krycí list'!E28</f>
        <v> </v>
      </c>
      <c r="D8" s="99"/>
      <c r="E8" s="99"/>
      <c r="F8" s="99"/>
      <c r="G8" s="99"/>
      <c r="H8" s="99"/>
      <c r="I8" s="99"/>
      <c r="J8" s="99"/>
      <c r="K8" s="99"/>
      <c r="L8" s="106"/>
      <c r="M8" s="106"/>
      <c r="N8" s="106"/>
      <c r="O8" s="107"/>
      <c r="P8" s="107"/>
    </row>
    <row r="9" spans="1:16" ht="11.25" customHeight="1">
      <c r="A9" s="99" t="s">
        <v>75</v>
      </c>
      <c r="B9" s="99"/>
      <c r="C9" s="99" t="s">
        <v>76</v>
      </c>
      <c r="D9" s="99"/>
      <c r="E9" s="99"/>
      <c r="F9" s="99"/>
      <c r="G9" s="99"/>
      <c r="H9" s="99"/>
      <c r="I9" s="99"/>
      <c r="J9" s="99"/>
      <c r="K9" s="99"/>
      <c r="L9" s="106"/>
      <c r="M9" s="106"/>
      <c r="N9" s="106"/>
      <c r="O9" s="107"/>
      <c r="P9" s="107"/>
    </row>
    <row r="10" spans="1:16" ht="6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  <c r="P10" s="107"/>
    </row>
    <row r="11" spans="1:16" ht="21.75" customHeight="1">
      <c r="A11" s="100" t="s">
        <v>82</v>
      </c>
      <c r="B11" s="101" t="s">
        <v>83</v>
      </c>
      <c r="C11" s="101" t="s">
        <v>84</v>
      </c>
      <c r="D11" s="101" t="s">
        <v>85</v>
      </c>
      <c r="E11" s="101" t="s">
        <v>77</v>
      </c>
      <c r="F11" s="101" t="s">
        <v>86</v>
      </c>
      <c r="G11" s="101" t="s">
        <v>87</v>
      </c>
      <c r="H11" s="101" t="s">
        <v>88</v>
      </c>
      <c r="I11" s="101" t="s">
        <v>78</v>
      </c>
      <c r="J11" s="101" t="s">
        <v>89</v>
      </c>
      <c r="K11" s="101" t="s">
        <v>79</v>
      </c>
      <c r="L11" s="101" t="s">
        <v>90</v>
      </c>
      <c r="M11" s="101" t="s">
        <v>91</v>
      </c>
      <c r="N11" s="102" t="s">
        <v>92</v>
      </c>
      <c r="O11" s="108" t="s">
        <v>93</v>
      </c>
      <c r="P11" s="109" t="s">
        <v>94</v>
      </c>
    </row>
    <row r="12" spans="1:16" ht="11.25" customHeight="1">
      <c r="A12" s="103">
        <v>1</v>
      </c>
      <c r="B12" s="104">
        <v>2</v>
      </c>
      <c r="C12" s="104">
        <v>3</v>
      </c>
      <c r="D12" s="104">
        <v>4</v>
      </c>
      <c r="E12" s="104">
        <v>5</v>
      </c>
      <c r="F12" s="104">
        <v>6</v>
      </c>
      <c r="G12" s="104">
        <v>7</v>
      </c>
      <c r="H12" s="104">
        <v>8</v>
      </c>
      <c r="I12" s="104">
        <v>9</v>
      </c>
      <c r="J12" s="104"/>
      <c r="K12" s="104"/>
      <c r="L12" s="104"/>
      <c r="M12" s="104"/>
      <c r="N12" s="105">
        <v>10</v>
      </c>
      <c r="O12" s="110">
        <v>11</v>
      </c>
      <c r="P12" s="111">
        <v>12</v>
      </c>
    </row>
    <row r="13" spans="1:16" ht="3.7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12"/>
      <c r="O13" s="113"/>
      <c r="P13" s="114"/>
    </row>
    <row r="14" spans="1:14" s="120" customFormat="1" ht="12.75" customHeight="1">
      <c r="A14" s="116"/>
      <c r="B14" s="117" t="s">
        <v>57</v>
      </c>
      <c r="C14" s="116"/>
      <c r="D14" s="116" t="s">
        <v>44</v>
      </c>
      <c r="E14" s="116" t="s">
        <v>95</v>
      </c>
      <c r="F14" s="116"/>
      <c r="G14" s="116"/>
      <c r="H14" s="116"/>
      <c r="I14" s="118"/>
      <c r="J14" s="116"/>
      <c r="K14" s="119"/>
      <c r="L14" s="116"/>
      <c r="M14" s="119"/>
      <c r="N14" s="116"/>
    </row>
    <row r="15" spans="1:14" s="120" customFormat="1" ht="12.75" customHeight="1">
      <c r="A15" s="116"/>
      <c r="B15" s="117" t="s">
        <v>57</v>
      </c>
      <c r="C15" s="116"/>
      <c r="D15" s="116" t="s">
        <v>96</v>
      </c>
      <c r="E15" s="121" t="s">
        <v>97</v>
      </c>
      <c r="F15" s="116"/>
      <c r="G15" s="116"/>
      <c r="H15" s="116"/>
      <c r="I15" s="118"/>
      <c r="J15" s="116"/>
      <c r="K15" s="119"/>
      <c r="L15" s="116"/>
      <c r="M15" s="119"/>
      <c r="N15" s="116"/>
    </row>
    <row r="16" spans="1:15" s="130" customFormat="1" ht="12.75" customHeight="1">
      <c r="A16" s="122" t="s">
        <v>98</v>
      </c>
      <c r="B16" s="122" t="s">
        <v>99</v>
      </c>
      <c r="C16" s="122" t="s">
        <v>96</v>
      </c>
      <c r="D16" s="123" t="s">
        <v>100</v>
      </c>
      <c r="E16" s="124" t="s">
        <v>101</v>
      </c>
      <c r="F16" s="122" t="s">
        <v>102</v>
      </c>
      <c r="G16" s="125">
        <v>8</v>
      </c>
      <c r="H16" s="126"/>
      <c r="I16" s="126">
        <f>SUM(G16*H16)</f>
        <v>0</v>
      </c>
      <c r="J16" s="127"/>
      <c r="K16" s="125"/>
      <c r="L16" s="127"/>
      <c r="M16" s="125"/>
      <c r="N16" s="128"/>
      <c r="O16" s="129"/>
    </row>
    <row r="17" spans="1:15" s="130" customFormat="1" ht="12.75" customHeight="1">
      <c r="A17" s="122" t="s">
        <v>103</v>
      </c>
      <c r="B17" s="122" t="s">
        <v>104</v>
      </c>
      <c r="C17" s="122" t="s">
        <v>105</v>
      </c>
      <c r="D17" s="123" t="s">
        <v>106</v>
      </c>
      <c r="E17" s="124" t="s">
        <v>107</v>
      </c>
      <c r="F17" s="122" t="s">
        <v>102</v>
      </c>
      <c r="G17" s="125">
        <v>8</v>
      </c>
      <c r="H17" s="126"/>
      <c r="I17" s="126">
        <f aca="true" t="shared" si="0" ref="I17:I80">SUM(G17*H17)</f>
        <v>0</v>
      </c>
      <c r="J17" s="127"/>
      <c r="K17" s="125"/>
      <c r="L17" s="127"/>
      <c r="M17" s="125"/>
      <c r="N17" s="128"/>
      <c r="O17" s="129"/>
    </row>
    <row r="18" spans="1:15" s="130" customFormat="1" ht="12.75" customHeight="1">
      <c r="A18" s="122" t="s">
        <v>108</v>
      </c>
      <c r="B18" s="122" t="s">
        <v>99</v>
      </c>
      <c r="C18" s="122" t="s">
        <v>96</v>
      </c>
      <c r="D18" s="123" t="s">
        <v>109</v>
      </c>
      <c r="E18" s="124" t="s">
        <v>110</v>
      </c>
      <c r="F18" s="122" t="s">
        <v>102</v>
      </c>
      <c r="G18" s="125">
        <v>2</v>
      </c>
      <c r="H18" s="126"/>
      <c r="I18" s="126">
        <f t="shared" si="0"/>
        <v>0</v>
      </c>
      <c r="J18" s="127"/>
      <c r="K18" s="125"/>
      <c r="L18" s="127"/>
      <c r="M18" s="125"/>
      <c r="N18" s="128"/>
      <c r="O18" s="129"/>
    </row>
    <row r="19" spans="1:15" s="130" customFormat="1" ht="12.75" customHeight="1">
      <c r="A19" s="122" t="s">
        <v>111</v>
      </c>
      <c r="B19" s="122" t="s">
        <v>104</v>
      </c>
      <c r="C19" s="122" t="s">
        <v>105</v>
      </c>
      <c r="D19" s="123" t="s">
        <v>112</v>
      </c>
      <c r="E19" s="124" t="s">
        <v>113</v>
      </c>
      <c r="F19" s="122" t="s">
        <v>102</v>
      </c>
      <c r="G19" s="125">
        <v>2</v>
      </c>
      <c r="H19" s="126"/>
      <c r="I19" s="126">
        <f t="shared" si="0"/>
        <v>0</v>
      </c>
      <c r="J19" s="127"/>
      <c r="K19" s="125"/>
      <c r="L19" s="127"/>
      <c r="M19" s="125"/>
      <c r="N19" s="128"/>
      <c r="O19" s="129"/>
    </row>
    <row r="20" spans="1:15" s="130" customFormat="1" ht="12.75" customHeight="1">
      <c r="A20" s="122" t="s">
        <v>114</v>
      </c>
      <c r="B20" s="122" t="s">
        <v>99</v>
      </c>
      <c r="C20" s="122" t="s">
        <v>96</v>
      </c>
      <c r="D20" s="123" t="s">
        <v>115</v>
      </c>
      <c r="E20" s="124" t="s">
        <v>116</v>
      </c>
      <c r="F20" s="122" t="s">
        <v>102</v>
      </c>
      <c r="G20" s="125">
        <v>36</v>
      </c>
      <c r="H20" s="126"/>
      <c r="I20" s="126">
        <f t="shared" si="0"/>
        <v>0</v>
      </c>
      <c r="J20" s="127"/>
      <c r="K20" s="125"/>
      <c r="L20" s="127"/>
      <c r="M20" s="125"/>
      <c r="N20" s="128"/>
      <c r="O20" s="129"/>
    </row>
    <row r="21" spans="1:15" s="130" customFormat="1" ht="12.75" customHeight="1">
      <c r="A21" s="122" t="s">
        <v>117</v>
      </c>
      <c r="B21" s="122" t="s">
        <v>104</v>
      </c>
      <c r="C21" s="122" t="s">
        <v>105</v>
      </c>
      <c r="D21" s="123" t="s">
        <v>118</v>
      </c>
      <c r="E21" s="124" t="s">
        <v>119</v>
      </c>
      <c r="F21" s="122" t="s">
        <v>102</v>
      </c>
      <c r="G21" s="125">
        <v>36</v>
      </c>
      <c r="H21" s="126"/>
      <c r="I21" s="126">
        <f t="shared" si="0"/>
        <v>0</v>
      </c>
      <c r="J21" s="127"/>
      <c r="K21" s="125"/>
      <c r="L21" s="127"/>
      <c r="M21" s="125"/>
      <c r="N21" s="128"/>
      <c r="O21" s="129"/>
    </row>
    <row r="22" spans="1:15" s="130" customFormat="1" ht="12.75" customHeight="1">
      <c r="A22" s="122" t="s">
        <v>120</v>
      </c>
      <c r="B22" s="122" t="s">
        <v>99</v>
      </c>
      <c r="C22" s="122" t="s">
        <v>96</v>
      </c>
      <c r="D22" s="123" t="s">
        <v>121</v>
      </c>
      <c r="E22" s="124" t="s">
        <v>122</v>
      </c>
      <c r="F22" s="122" t="s">
        <v>102</v>
      </c>
      <c r="G22" s="125">
        <v>6</v>
      </c>
      <c r="H22" s="126"/>
      <c r="I22" s="126">
        <f t="shared" si="0"/>
        <v>0</v>
      </c>
      <c r="J22" s="127"/>
      <c r="K22" s="125"/>
      <c r="L22" s="127"/>
      <c r="M22" s="125"/>
      <c r="N22" s="128"/>
      <c r="O22" s="129"/>
    </row>
    <row r="23" spans="1:15" s="130" customFormat="1" ht="12.75" customHeight="1">
      <c r="A23" s="122" t="s">
        <v>123</v>
      </c>
      <c r="B23" s="122" t="s">
        <v>104</v>
      </c>
      <c r="C23" s="122" t="s">
        <v>105</v>
      </c>
      <c r="D23" s="123" t="s">
        <v>124</v>
      </c>
      <c r="E23" s="124" t="s">
        <v>125</v>
      </c>
      <c r="F23" s="122" t="s">
        <v>102</v>
      </c>
      <c r="G23" s="125">
        <v>6</v>
      </c>
      <c r="H23" s="126"/>
      <c r="I23" s="126">
        <f t="shared" si="0"/>
        <v>0</v>
      </c>
      <c r="J23" s="127"/>
      <c r="K23" s="125"/>
      <c r="L23" s="127"/>
      <c r="M23" s="125"/>
      <c r="N23" s="128"/>
      <c r="O23" s="129"/>
    </row>
    <row r="24" spans="1:15" s="130" customFormat="1" ht="21.75" customHeight="1">
      <c r="A24" s="122" t="s">
        <v>126</v>
      </c>
      <c r="B24" s="122" t="s">
        <v>104</v>
      </c>
      <c r="C24" s="122" t="s">
        <v>105</v>
      </c>
      <c r="D24" s="123" t="s">
        <v>127</v>
      </c>
      <c r="E24" s="124" t="s">
        <v>404</v>
      </c>
      <c r="F24" s="122" t="s">
        <v>151</v>
      </c>
      <c r="G24" s="125">
        <v>1</v>
      </c>
      <c r="H24" s="126"/>
      <c r="I24" s="126">
        <f t="shared" si="0"/>
        <v>0</v>
      </c>
      <c r="J24" s="127"/>
      <c r="K24" s="125"/>
      <c r="L24" s="127"/>
      <c r="M24" s="125"/>
      <c r="N24" s="128"/>
      <c r="O24" s="129"/>
    </row>
    <row r="25" spans="1:15" s="130" customFormat="1" ht="12.75" customHeight="1">
      <c r="A25" s="122" t="s">
        <v>128</v>
      </c>
      <c r="B25" s="122" t="s">
        <v>99</v>
      </c>
      <c r="C25" s="122" t="s">
        <v>96</v>
      </c>
      <c r="D25" s="123" t="s">
        <v>129</v>
      </c>
      <c r="E25" s="124" t="s">
        <v>130</v>
      </c>
      <c r="F25" s="122" t="s">
        <v>131</v>
      </c>
      <c r="G25" s="125">
        <v>0.49</v>
      </c>
      <c r="H25" s="126"/>
      <c r="I25" s="126">
        <f t="shared" si="0"/>
        <v>0</v>
      </c>
      <c r="J25" s="127"/>
      <c r="K25" s="125"/>
      <c r="L25" s="127"/>
      <c r="M25" s="125"/>
      <c r="N25" s="128"/>
      <c r="O25" s="129"/>
    </row>
    <row r="26" spans="1:15" s="130" customFormat="1" ht="12.75" customHeight="1">
      <c r="A26" s="122" t="s">
        <v>132</v>
      </c>
      <c r="B26" s="122" t="s">
        <v>99</v>
      </c>
      <c r="C26" s="122" t="s">
        <v>96</v>
      </c>
      <c r="D26" s="123" t="s">
        <v>133</v>
      </c>
      <c r="E26" s="124" t="s">
        <v>134</v>
      </c>
      <c r="F26" s="122" t="s">
        <v>131</v>
      </c>
      <c r="G26" s="125">
        <v>0.49</v>
      </c>
      <c r="H26" s="126"/>
      <c r="I26" s="126">
        <f t="shared" si="0"/>
        <v>0</v>
      </c>
      <c r="J26" s="127"/>
      <c r="K26" s="125"/>
      <c r="L26" s="127"/>
      <c r="M26" s="125"/>
      <c r="N26" s="128"/>
      <c r="O26" s="129"/>
    </row>
    <row r="27" spans="1:15" s="130" customFormat="1" ht="20.25" customHeight="1">
      <c r="A27" s="122" t="s">
        <v>135</v>
      </c>
      <c r="B27" s="122" t="s">
        <v>99</v>
      </c>
      <c r="C27" s="122" t="s">
        <v>96</v>
      </c>
      <c r="D27" s="123" t="s">
        <v>136</v>
      </c>
      <c r="E27" s="124" t="s">
        <v>137</v>
      </c>
      <c r="F27" s="122" t="s">
        <v>131</v>
      </c>
      <c r="G27" s="125">
        <v>14.7</v>
      </c>
      <c r="H27" s="126"/>
      <c r="I27" s="126">
        <f t="shared" si="0"/>
        <v>0</v>
      </c>
      <c r="J27" s="127"/>
      <c r="K27" s="125"/>
      <c r="L27" s="127"/>
      <c r="M27" s="125"/>
      <c r="N27" s="128"/>
      <c r="O27" s="129"/>
    </row>
    <row r="28" spans="1:15" s="130" customFormat="1" ht="12.75" customHeight="1">
      <c r="A28" s="122" t="s">
        <v>138</v>
      </c>
      <c r="B28" s="122" t="s">
        <v>99</v>
      </c>
      <c r="C28" s="122" t="s">
        <v>96</v>
      </c>
      <c r="D28" s="123" t="s">
        <v>139</v>
      </c>
      <c r="E28" s="124" t="s">
        <v>402</v>
      </c>
      <c r="F28" s="122" t="s">
        <v>131</v>
      </c>
      <c r="G28" s="125">
        <v>0.49</v>
      </c>
      <c r="H28" s="126"/>
      <c r="I28" s="126">
        <f t="shared" si="0"/>
        <v>0</v>
      </c>
      <c r="J28" s="127"/>
      <c r="K28" s="125"/>
      <c r="L28" s="127"/>
      <c r="M28" s="125"/>
      <c r="N28" s="128"/>
      <c r="O28" s="129"/>
    </row>
    <row r="29" spans="1:14" s="120" customFormat="1" ht="12.75" customHeight="1">
      <c r="A29" s="116"/>
      <c r="B29" s="117" t="s">
        <v>57</v>
      </c>
      <c r="C29" s="116"/>
      <c r="D29" s="116" t="s">
        <v>140</v>
      </c>
      <c r="E29" s="121" t="s">
        <v>141</v>
      </c>
      <c r="F29" s="116"/>
      <c r="G29" s="116"/>
      <c r="H29" s="116"/>
      <c r="I29" s="126">
        <f t="shared" si="0"/>
        <v>0</v>
      </c>
      <c r="J29" s="116"/>
      <c r="K29" s="119"/>
      <c r="L29" s="116"/>
      <c r="M29" s="119"/>
      <c r="N29" s="116"/>
    </row>
    <row r="30" spans="1:15" s="139" customFormat="1" ht="12.75" customHeight="1">
      <c r="A30" s="131" t="s">
        <v>142</v>
      </c>
      <c r="B30" s="131" t="s">
        <v>99</v>
      </c>
      <c r="C30" s="131" t="s">
        <v>143</v>
      </c>
      <c r="D30" s="132" t="s">
        <v>144</v>
      </c>
      <c r="E30" s="133" t="s">
        <v>399</v>
      </c>
      <c r="F30" s="131" t="s">
        <v>151</v>
      </c>
      <c r="G30" s="134">
        <v>1</v>
      </c>
      <c r="H30" s="135"/>
      <c r="I30" s="126">
        <f t="shared" si="0"/>
        <v>0</v>
      </c>
      <c r="J30" s="136"/>
      <c r="K30" s="134"/>
      <c r="L30" s="136"/>
      <c r="M30" s="134"/>
      <c r="N30" s="137"/>
      <c r="O30" s="138"/>
    </row>
    <row r="31" spans="1:15" s="139" customFormat="1" ht="12.75" customHeight="1">
      <c r="A31" s="131" t="s">
        <v>145</v>
      </c>
      <c r="B31" s="131" t="s">
        <v>104</v>
      </c>
      <c r="C31" s="131" t="s">
        <v>105</v>
      </c>
      <c r="D31" s="132" t="s">
        <v>146</v>
      </c>
      <c r="E31" s="133" t="s">
        <v>147</v>
      </c>
      <c r="F31" s="131" t="s">
        <v>102</v>
      </c>
      <c r="G31" s="134">
        <v>8</v>
      </c>
      <c r="H31" s="135"/>
      <c r="I31" s="126">
        <f t="shared" si="0"/>
        <v>0</v>
      </c>
      <c r="J31" s="136"/>
      <c r="K31" s="134"/>
      <c r="L31" s="136"/>
      <c r="M31" s="134"/>
      <c r="N31" s="137"/>
      <c r="O31" s="138"/>
    </row>
    <row r="32" spans="1:15" s="139" customFormat="1" ht="12.75" customHeight="1">
      <c r="A32" s="131" t="s">
        <v>148</v>
      </c>
      <c r="B32" s="131" t="s">
        <v>104</v>
      </c>
      <c r="C32" s="131" t="s">
        <v>105</v>
      </c>
      <c r="D32" s="132" t="s">
        <v>149</v>
      </c>
      <c r="E32" s="133" t="s">
        <v>150</v>
      </c>
      <c r="F32" s="131" t="s">
        <v>151</v>
      </c>
      <c r="G32" s="134">
        <v>6</v>
      </c>
      <c r="H32" s="135"/>
      <c r="I32" s="126">
        <f t="shared" si="0"/>
        <v>0</v>
      </c>
      <c r="J32" s="136"/>
      <c r="K32" s="134"/>
      <c r="L32" s="136"/>
      <c r="M32" s="134"/>
      <c r="N32" s="137"/>
      <c r="O32" s="138"/>
    </row>
    <row r="33" spans="1:15" s="139" customFormat="1" ht="12.75" customHeight="1">
      <c r="A33" s="131" t="s">
        <v>152</v>
      </c>
      <c r="B33" s="131" t="s">
        <v>104</v>
      </c>
      <c r="C33" s="131" t="s">
        <v>105</v>
      </c>
      <c r="D33" s="132" t="s">
        <v>153</v>
      </c>
      <c r="E33" s="133" t="s">
        <v>154</v>
      </c>
      <c r="F33" s="131" t="s">
        <v>151</v>
      </c>
      <c r="G33" s="134">
        <v>2</v>
      </c>
      <c r="H33" s="135"/>
      <c r="I33" s="126">
        <f t="shared" si="0"/>
        <v>0</v>
      </c>
      <c r="J33" s="136"/>
      <c r="K33" s="134"/>
      <c r="L33" s="136"/>
      <c r="M33" s="134"/>
      <c r="N33" s="137"/>
      <c r="O33" s="138"/>
    </row>
    <row r="34" spans="1:15" s="130" customFormat="1" ht="12.75" customHeight="1">
      <c r="A34" s="122" t="s">
        <v>155</v>
      </c>
      <c r="B34" s="122" t="s">
        <v>99</v>
      </c>
      <c r="C34" s="122" t="s">
        <v>143</v>
      </c>
      <c r="D34" s="123" t="s">
        <v>156</v>
      </c>
      <c r="E34" s="124" t="s">
        <v>157</v>
      </c>
      <c r="F34" s="122" t="s">
        <v>102</v>
      </c>
      <c r="G34" s="125">
        <v>8</v>
      </c>
      <c r="H34" s="126"/>
      <c r="I34" s="126">
        <f t="shared" si="0"/>
        <v>0</v>
      </c>
      <c r="J34" s="127"/>
      <c r="K34" s="125"/>
      <c r="L34" s="127"/>
      <c r="M34" s="125"/>
      <c r="N34" s="128"/>
      <c r="O34" s="129"/>
    </row>
    <row r="35" spans="1:15" s="130" customFormat="1" ht="12.75" customHeight="1">
      <c r="A35" s="122" t="s">
        <v>158</v>
      </c>
      <c r="B35" s="122" t="s">
        <v>99</v>
      </c>
      <c r="C35" s="122" t="s">
        <v>143</v>
      </c>
      <c r="D35" s="123" t="s">
        <v>159</v>
      </c>
      <c r="E35" s="124" t="s">
        <v>160</v>
      </c>
      <c r="F35" s="122" t="s">
        <v>102</v>
      </c>
      <c r="G35" s="125">
        <v>8</v>
      </c>
      <c r="H35" s="126"/>
      <c r="I35" s="126">
        <f t="shared" si="0"/>
        <v>0</v>
      </c>
      <c r="J35" s="127"/>
      <c r="K35" s="125"/>
      <c r="L35" s="127"/>
      <c r="M35" s="125"/>
      <c r="N35" s="128"/>
      <c r="O35" s="129"/>
    </row>
    <row r="36" spans="1:15" s="130" customFormat="1" ht="12.75" customHeight="1">
      <c r="A36" s="122" t="s">
        <v>161</v>
      </c>
      <c r="B36" s="122" t="s">
        <v>99</v>
      </c>
      <c r="C36" s="122" t="s">
        <v>143</v>
      </c>
      <c r="D36" s="123" t="s">
        <v>162</v>
      </c>
      <c r="E36" s="124" t="s">
        <v>163</v>
      </c>
      <c r="F36" s="122" t="s">
        <v>131</v>
      </c>
      <c r="G36" s="125">
        <v>0.15</v>
      </c>
      <c r="H36" s="126"/>
      <c r="I36" s="126">
        <f t="shared" si="0"/>
        <v>0</v>
      </c>
      <c r="J36" s="127"/>
      <c r="K36" s="125"/>
      <c r="L36" s="127"/>
      <c r="M36" s="125"/>
      <c r="N36" s="128"/>
      <c r="O36" s="129"/>
    </row>
    <row r="37" spans="1:15" s="130" customFormat="1" ht="12.75" customHeight="1">
      <c r="A37" s="122" t="s">
        <v>164</v>
      </c>
      <c r="B37" s="122" t="s">
        <v>99</v>
      </c>
      <c r="C37" s="122" t="s">
        <v>143</v>
      </c>
      <c r="D37" s="123" t="s">
        <v>165</v>
      </c>
      <c r="E37" s="124" t="s">
        <v>166</v>
      </c>
      <c r="F37" s="122" t="s">
        <v>131</v>
      </c>
      <c r="G37" s="125">
        <v>0.15</v>
      </c>
      <c r="H37" s="126"/>
      <c r="I37" s="126">
        <f t="shared" si="0"/>
        <v>0</v>
      </c>
      <c r="J37" s="127"/>
      <c r="K37" s="125"/>
      <c r="L37" s="127"/>
      <c r="M37" s="125"/>
      <c r="N37" s="128"/>
      <c r="O37" s="129"/>
    </row>
    <row r="38" spans="1:14" s="120" customFormat="1" ht="12.75" customHeight="1">
      <c r="A38" s="116"/>
      <c r="B38" s="117" t="s">
        <v>57</v>
      </c>
      <c r="C38" s="116"/>
      <c r="D38" s="116" t="s">
        <v>167</v>
      </c>
      <c r="E38" s="121" t="s">
        <v>168</v>
      </c>
      <c r="F38" s="116"/>
      <c r="G38" s="116"/>
      <c r="H38" s="116"/>
      <c r="I38" s="126">
        <f t="shared" si="0"/>
        <v>0</v>
      </c>
      <c r="J38" s="116"/>
      <c r="K38" s="119"/>
      <c r="L38" s="116"/>
      <c r="M38" s="119"/>
      <c r="N38" s="116"/>
    </row>
    <row r="39" spans="1:15" s="139" customFormat="1" ht="24.75" customHeight="1">
      <c r="A39" s="131" t="s">
        <v>169</v>
      </c>
      <c r="B39" s="131" t="s">
        <v>99</v>
      </c>
      <c r="C39" s="131" t="s">
        <v>170</v>
      </c>
      <c r="D39" s="132" t="s">
        <v>171</v>
      </c>
      <c r="E39" s="133" t="s">
        <v>401</v>
      </c>
      <c r="F39" s="131" t="s">
        <v>151</v>
      </c>
      <c r="G39" s="134">
        <v>1</v>
      </c>
      <c r="H39" s="135"/>
      <c r="I39" s="126">
        <f t="shared" si="0"/>
        <v>0</v>
      </c>
      <c r="J39" s="136"/>
      <c r="K39" s="134"/>
      <c r="L39" s="136"/>
      <c r="M39" s="134"/>
      <c r="N39" s="137"/>
      <c r="O39" s="138"/>
    </row>
    <row r="40" spans="1:15" s="139" customFormat="1" ht="23.25" customHeight="1">
      <c r="A40" s="131" t="s">
        <v>172</v>
      </c>
      <c r="B40" s="131" t="s">
        <v>104</v>
      </c>
      <c r="C40" s="131" t="s">
        <v>105</v>
      </c>
      <c r="D40" s="132" t="s">
        <v>173</v>
      </c>
      <c r="E40" s="133" t="s">
        <v>405</v>
      </c>
      <c r="F40" s="131" t="s">
        <v>151</v>
      </c>
      <c r="G40" s="134">
        <v>1</v>
      </c>
      <c r="H40" s="135"/>
      <c r="I40" s="126">
        <f t="shared" si="0"/>
        <v>0</v>
      </c>
      <c r="J40" s="136"/>
      <c r="K40" s="134"/>
      <c r="L40" s="136"/>
      <c r="M40" s="134"/>
      <c r="N40" s="137"/>
      <c r="O40" s="138"/>
    </row>
    <row r="41" spans="1:15" s="130" customFormat="1" ht="12.75" customHeight="1">
      <c r="A41" s="122" t="s">
        <v>174</v>
      </c>
      <c r="B41" s="122" t="s">
        <v>99</v>
      </c>
      <c r="C41" s="122" t="s">
        <v>170</v>
      </c>
      <c r="D41" s="123" t="s">
        <v>175</v>
      </c>
      <c r="E41" s="124" t="s">
        <v>176</v>
      </c>
      <c r="F41" s="122" t="s">
        <v>151</v>
      </c>
      <c r="G41" s="125">
        <v>2</v>
      </c>
      <c r="H41" s="126"/>
      <c r="I41" s="126">
        <f t="shared" si="0"/>
        <v>0</v>
      </c>
      <c r="J41" s="127"/>
      <c r="K41" s="125"/>
      <c r="L41" s="127"/>
      <c r="M41" s="125"/>
      <c r="N41" s="128"/>
      <c r="O41" s="129"/>
    </row>
    <row r="42" spans="1:15" s="130" customFormat="1" ht="12.75" customHeight="1">
      <c r="A42" s="122" t="s">
        <v>177</v>
      </c>
      <c r="B42" s="122" t="s">
        <v>104</v>
      </c>
      <c r="C42" s="122" t="s">
        <v>105</v>
      </c>
      <c r="D42" s="123" t="s">
        <v>178</v>
      </c>
      <c r="E42" s="124" t="s">
        <v>179</v>
      </c>
      <c r="F42" s="122" t="s">
        <v>151</v>
      </c>
      <c r="G42" s="125">
        <v>2</v>
      </c>
      <c r="H42" s="126"/>
      <c r="I42" s="126">
        <f t="shared" si="0"/>
        <v>0</v>
      </c>
      <c r="J42" s="127"/>
      <c r="K42" s="125"/>
      <c r="L42" s="127"/>
      <c r="M42" s="125"/>
      <c r="N42" s="128"/>
      <c r="O42" s="129"/>
    </row>
    <row r="43" spans="1:15" s="130" customFormat="1" ht="12.75" customHeight="1">
      <c r="A43" s="122" t="s">
        <v>180</v>
      </c>
      <c r="B43" s="122" t="s">
        <v>104</v>
      </c>
      <c r="C43" s="122" t="s">
        <v>105</v>
      </c>
      <c r="D43" s="123" t="s">
        <v>181</v>
      </c>
      <c r="E43" s="124" t="s">
        <v>182</v>
      </c>
      <c r="F43" s="122" t="s">
        <v>151</v>
      </c>
      <c r="G43" s="125">
        <v>2</v>
      </c>
      <c r="H43" s="126"/>
      <c r="I43" s="126">
        <f t="shared" si="0"/>
        <v>0</v>
      </c>
      <c r="J43" s="127"/>
      <c r="K43" s="125"/>
      <c r="L43" s="127"/>
      <c r="M43" s="125"/>
      <c r="N43" s="128"/>
      <c r="O43" s="129"/>
    </row>
    <row r="44" spans="1:15" s="130" customFormat="1" ht="12.75" customHeight="1">
      <c r="A44" s="122" t="s">
        <v>183</v>
      </c>
      <c r="B44" s="122" t="s">
        <v>99</v>
      </c>
      <c r="C44" s="122" t="s">
        <v>170</v>
      </c>
      <c r="D44" s="123" t="s">
        <v>184</v>
      </c>
      <c r="E44" s="124" t="s">
        <v>185</v>
      </c>
      <c r="F44" s="122" t="s">
        <v>131</v>
      </c>
      <c r="G44" s="125">
        <v>0.31</v>
      </c>
      <c r="H44" s="126"/>
      <c r="I44" s="126">
        <f t="shared" si="0"/>
        <v>0</v>
      </c>
      <c r="J44" s="127"/>
      <c r="K44" s="125"/>
      <c r="L44" s="127"/>
      <c r="M44" s="125"/>
      <c r="N44" s="128"/>
      <c r="O44" s="129"/>
    </row>
    <row r="45" spans="1:15" s="130" customFormat="1" ht="12.75" customHeight="1">
      <c r="A45" s="122" t="s">
        <v>186</v>
      </c>
      <c r="B45" s="122" t="s">
        <v>99</v>
      </c>
      <c r="C45" s="122" t="s">
        <v>170</v>
      </c>
      <c r="D45" s="123" t="s">
        <v>187</v>
      </c>
      <c r="E45" s="124" t="s">
        <v>188</v>
      </c>
      <c r="F45" s="122" t="s">
        <v>131</v>
      </c>
      <c r="G45" s="125">
        <v>0.31</v>
      </c>
      <c r="H45" s="126"/>
      <c r="I45" s="126">
        <f t="shared" si="0"/>
        <v>0</v>
      </c>
      <c r="J45" s="127"/>
      <c r="K45" s="125"/>
      <c r="L45" s="127"/>
      <c r="M45" s="125"/>
      <c r="N45" s="128"/>
      <c r="O45" s="129"/>
    </row>
    <row r="46" spans="1:15" s="130" customFormat="1" ht="21.75" customHeight="1">
      <c r="A46" s="122" t="s">
        <v>189</v>
      </c>
      <c r="B46" s="122" t="s">
        <v>99</v>
      </c>
      <c r="C46" s="122" t="s">
        <v>170</v>
      </c>
      <c r="D46" s="123" t="s">
        <v>190</v>
      </c>
      <c r="E46" s="124" t="s">
        <v>191</v>
      </c>
      <c r="F46" s="122" t="s">
        <v>131</v>
      </c>
      <c r="G46" s="125">
        <v>4</v>
      </c>
      <c r="H46" s="126"/>
      <c r="I46" s="126">
        <f t="shared" si="0"/>
        <v>0</v>
      </c>
      <c r="J46" s="127"/>
      <c r="K46" s="125"/>
      <c r="L46" s="127"/>
      <c r="M46" s="125"/>
      <c r="N46" s="128"/>
      <c r="O46" s="129"/>
    </row>
    <row r="47" spans="1:14" s="120" customFormat="1" ht="12.75" customHeight="1">
      <c r="A47" s="116"/>
      <c r="B47" s="117" t="s">
        <v>57</v>
      </c>
      <c r="C47" s="116"/>
      <c r="D47" s="116" t="s">
        <v>192</v>
      </c>
      <c r="E47" s="121" t="s">
        <v>193</v>
      </c>
      <c r="F47" s="116"/>
      <c r="G47" s="116"/>
      <c r="H47" s="116"/>
      <c r="I47" s="126">
        <f t="shared" si="0"/>
        <v>0</v>
      </c>
      <c r="J47" s="116"/>
      <c r="K47" s="119"/>
      <c r="L47" s="116"/>
      <c r="M47" s="119"/>
      <c r="N47" s="116"/>
    </row>
    <row r="48" spans="1:15" s="130" customFormat="1" ht="12.75" customHeight="1">
      <c r="A48" s="122" t="s">
        <v>194</v>
      </c>
      <c r="B48" s="122" t="s">
        <v>99</v>
      </c>
      <c r="C48" s="122" t="s">
        <v>170</v>
      </c>
      <c r="D48" s="123" t="s">
        <v>195</v>
      </c>
      <c r="E48" s="124" t="s">
        <v>196</v>
      </c>
      <c r="F48" s="122" t="s">
        <v>102</v>
      </c>
      <c r="G48" s="125">
        <v>6</v>
      </c>
      <c r="H48" s="126"/>
      <c r="I48" s="126">
        <f t="shared" si="0"/>
        <v>0</v>
      </c>
      <c r="J48" s="127"/>
      <c r="K48" s="125"/>
      <c r="L48" s="127"/>
      <c r="M48" s="125"/>
      <c r="N48" s="128"/>
      <c r="O48" s="129"/>
    </row>
    <row r="49" spans="1:15" s="130" customFormat="1" ht="12.75" customHeight="1">
      <c r="A49" s="122" t="s">
        <v>197</v>
      </c>
      <c r="B49" s="122" t="s">
        <v>99</v>
      </c>
      <c r="C49" s="122" t="s">
        <v>170</v>
      </c>
      <c r="D49" s="123" t="s">
        <v>198</v>
      </c>
      <c r="E49" s="124" t="s">
        <v>199</v>
      </c>
      <c r="F49" s="122" t="s">
        <v>102</v>
      </c>
      <c r="G49" s="125">
        <v>2</v>
      </c>
      <c r="H49" s="126"/>
      <c r="I49" s="126">
        <f t="shared" si="0"/>
        <v>0</v>
      </c>
      <c r="J49" s="127"/>
      <c r="K49" s="125"/>
      <c r="L49" s="127"/>
      <c r="M49" s="125"/>
      <c r="N49" s="128"/>
      <c r="O49" s="129"/>
    </row>
    <row r="50" spans="1:15" s="130" customFormat="1" ht="12.75" customHeight="1">
      <c r="A50" s="122" t="s">
        <v>200</v>
      </c>
      <c r="B50" s="122" t="s">
        <v>99</v>
      </c>
      <c r="C50" s="122" t="s">
        <v>170</v>
      </c>
      <c r="D50" s="123" t="s">
        <v>201</v>
      </c>
      <c r="E50" s="124" t="s">
        <v>202</v>
      </c>
      <c r="F50" s="122" t="s">
        <v>102</v>
      </c>
      <c r="G50" s="125">
        <v>36</v>
      </c>
      <c r="H50" s="126"/>
      <c r="I50" s="126">
        <f t="shared" si="0"/>
        <v>0</v>
      </c>
      <c r="J50" s="127"/>
      <c r="K50" s="125"/>
      <c r="L50" s="127"/>
      <c r="M50" s="125"/>
      <c r="N50" s="128"/>
      <c r="O50" s="129"/>
    </row>
    <row r="51" spans="1:15" s="130" customFormat="1" ht="12.75" customHeight="1">
      <c r="A51" s="122" t="s">
        <v>203</v>
      </c>
      <c r="B51" s="122" t="s">
        <v>99</v>
      </c>
      <c r="C51" s="122" t="s">
        <v>170</v>
      </c>
      <c r="D51" s="123" t="s">
        <v>204</v>
      </c>
      <c r="E51" s="124" t="s">
        <v>205</v>
      </c>
      <c r="F51" s="122" t="s">
        <v>102</v>
      </c>
      <c r="G51" s="125">
        <v>6</v>
      </c>
      <c r="H51" s="126"/>
      <c r="I51" s="126">
        <f t="shared" si="0"/>
        <v>0</v>
      </c>
      <c r="J51" s="127"/>
      <c r="K51" s="125"/>
      <c r="L51" s="127"/>
      <c r="M51" s="125"/>
      <c r="N51" s="128"/>
      <c r="O51" s="129"/>
    </row>
    <row r="52" spans="1:15" s="130" customFormat="1" ht="12.75" customHeight="1">
      <c r="A52" s="122" t="s">
        <v>206</v>
      </c>
      <c r="B52" s="122" t="s">
        <v>104</v>
      </c>
      <c r="C52" s="122" t="s">
        <v>105</v>
      </c>
      <c r="D52" s="123" t="s">
        <v>207</v>
      </c>
      <c r="E52" s="124" t="s">
        <v>208</v>
      </c>
      <c r="F52" s="122" t="s">
        <v>151</v>
      </c>
      <c r="G52" s="125">
        <v>8</v>
      </c>
      <c r="H52" s="126"/>
      <c r="I52" s="126">
        <f t="shared" si="0"/>
        <v>0</v>
      </c>
      <c r="J52" s="127"/>
      <c r="K52" s="125"/>
      <c r="L52" s="127"/>
      <c r="M52" s="125"/>
      <c r="N52" s="128"/>
      <c r="O52" s="129"/>
    </row>
    <row r="53" spans="1:15" s="130" customFormat="1" ht="12.75" customHeight="1">
      <c r="A53" s="122" t="s">
        <v>209</v>
      </c>
      <c r="B53" s="122" t="s">
        <v>104</v>
      </c>
      <c r="C53" s="122" t="s">
        <v>105</v>
      </c>
      <c r="D53" s="123" t="s">
        <v>210</v>
      </c>
      <c r="E53" s="124" t="s">
        <v>211</v>
      </c>
      <c r="F53" s="122" t="s">
        <v>151</v>
      </c>
      <c r="G53" s="125">
        <v>12</v>
      </c>
      <c r="H53" s="126"/>
      <c r="I53" s="126">
        <f t="shared" si="0"/>
        <v>0</v>
      </c>
      <c r="J53" s="127"/>
      <c r="K53" s="125"/>
      <c r="L53" s="127"/>
      <c r="M53" s="125"/>
      <c r="N53" s="128"/>
      <c r="O53" s="129"/>
    </row>
    <row r="54" spans="1:15" s="130" customFormat="1" ht="12.75" customHeight="1">
      <c r="A54" s="122" t="s">
        <v>212</v>
      </c>
      <c r="B54" s="122" t="s">
        <v>104</v>
      </c>
      <c r="C54" s="122" t="s">
        <v>105</v>
      </c>
      <c r="D54" s="123" t="s">
        <v>213</v>
      </c>
      <c r="E54" s="124" t="s">
        <v>214</v>
      </c>
      <c r="F54" s="122" t="s">
        <v>151</v>
      </c>
      <c r="G54" s="125">
        <v>9</v>
      </c>
      <c r="H54" s="126"/>
      <c r="I54" s="126">
        <f t="shared" si="0"/>
        <v>0</v>
      </c>
      <c r="J54" s="127"/>
      <c r="K54" s="125"/>
      <c r="L54" s="127"/>
      <c r="M54" s="125"/>
      <c r="N54" s="128"/>
      <c r="O54" s="129"/>
    </row>
    <row r="55" spans="1:15" s="130" customFormat="1" ht="12.75" customHeight="1">
      <c r="A55" s="122" t="s">
        <v>215</v>
      </c>
      <c r="B55" s="122" t="s">
        <v>99</v>
      </c>
      <c r="C55" s="122" t="s">
        <v>170</v>
      </c>
      <c r="D55" s="123" t="s">
        <v>216</v>
      </c>
      <c r="E55" s="124" t="s">
        <v>217</v>
      </c>
      <c r="F55" s="122" t="s">
        <v>151</v>
      </c>
      <c r="G55" s="125">
        <v>2</v>
      </c>
      <c r="H55" s="126"/>
      <c r="I55" s="126">
        <f t="shared" si="0"/>
        <v>0</v>
      </c>
      <c r="J55" s="127"/>
      <c r="K55" s="125"/>
      <c r="L55" s="127"/>
      <c r="M55" s="125"/>
      <c r="N55" s="128"/>
      <c r="O55" s="129"/>
    </row>
    <row r="56" spans="1:15" s="130" customFormat="1" ht="12.75" customHeight="1">
      <c r="A56" s="122" t="s">
        <v>218</v>
      </c>
      <c r="B56" s="122" t="s">
        <v>99</v>
      </c>
      <c r="C56" s="122" t="s">
        <v>170</v>
      </c>
      <c r="D56" s="123" t="s">
        <v>219</v>
      </c>
      <c r="E56" s="124" t="s">
        <v>220</v>
      </c>
      <c r="F56" s="122" t="s">
        <v>151</v>
      </c>
      <c r="G56" s="125">
        <v>2</v>
      </c>
      <c r="H56" s="126"/>
      <c r="I56" s="126">
        <f t="shared" si="0"/>
        <v>0</v>
      </c>
      <c r="J56" s="127"/>
      <c r="K56" s="125"/>
      <c r="L56" s="127"/>
      <c r="M56" s="125"/>
      <c r="N56" s="128"/>
      <c r="O56" s="129"/>
    </row>
    <row r="57" spans="1:15" s="130" customFormat="1" ht="22.5" customHeight="1">
      <c r="A57" s="122" t="s">
        <v>221</v>
      </c>
      <c r="B57" s="122" t="s">
        <v>99</v>
      </c>
      <c r="C57" s="122" t="s">
        <v>170</v>
      </c>
      <c r="D57" s="123" t="s">
        <v>222</v>
      </c>
      <c r="E57" s="124" t="s">
        <v>400</v>
      </c>
      <c r="F57" s="122" t="s">
        <v>151</v>
      </c>
      <c r="G57" s="125">
        <v>2</v>
      </c>
      <c r="H57" s="126"/>
      <c r="I57" s="126">
        <f t="shared" si="0"/>
        <v>0</v>
      </c>
      <c r="J57" s="127"/>
      <c r="K57" s="125"/>
      <c r="L57" s="127"/>
      <c r="M57" s="125"/>
      <c r="N57" s="128"/>
      <c r="O57" s="129"/>
    </row>
    <row r="58" spans="1:15" s="130" customFormat="1" ht="23.25" customHeight="1">
      <c r="A58" s="122" t="s">
        <v>223</v>
      </c>
      <c r="B58" s="122" t="s">
        <v>99</v>
      </c>
      <c r="C58" s="122" t="s">
        <v>170</v>
      </c>
      <c r="D58" s="123" t="s">
        <v>224</v>
      </c>
      <c r="E58" s="124" t="s">
        <v>225</v>
      </c>
      <c r="F58" s="122" t="s">
        <v>151</v>
      </c>
      <c r="G58" s="125">
        <v>4</v>
      </c>
      <c r="H58" s="126"/>
      <c r="I58" s="126">
        <f t="shared" si="0"/>
        <v>0</v>
      </c>
      <c r="J58" s="127"/>
      <c r="K58" s="125"/>
      <c r="L58" s="127"/>
      <c r="M58" s="125"/>
      <c r="N58" s="128"/>
      <c r="O58" s="129"/>
    </row>
    <row r="59" spans="1:15" s="130" customFormat="1" ht="12.75" customHeight="1">
      <c r="A59" s="122" t="s">
        <v>226</v>
      </c>
      <c r="B59" s="122" t="s">
        <v>99</v>
      </c>
      <c r="C59" s="122" t="s">
        <v>170</v>
      </c>
      <c r="D59" s="123" t="s">
        <v>227</v>
      </c>
      <c r="E59" s="124" t="s">
        <v>228</v>
      </c>
      <c r="F59" s="122" t="s">
        <v>102</v>
      </c>
      <c r="G59" s="125">
        <v>6</v>
      </c>
      <c r="H59" s="126"/>
      <c r="I59" s="126">
        <f t="shared" si="0"/>
        <v>0</v>
      </c>
      <c r="J59" s="127"/>
      <c r="K59" s="125"/>
      <c r="L59" s="127"/>
      <c r="M59" s="125"/>
      <c r="N59" s="128"/>
      <c r="O59" s="129"/>
    </row>
    <row r="60" spans="1:15" s="130" customFormat="1" ht="22.5" customHeight="1">
      <c r="A60" s="122" t="s">
        <v>229</v>
      </c>
      <c r="B60" s="122" t="s">
        <v>99</v>
      </c>
      <c r="C60" s="122" t="s">
        <v>170</v>
      </c>
      <c r="D60" s="123" t="s">
        <v>230</v>
      </c>
      <c r="E60" s="124" t="s">
        <v>231</v>
      </c>
      <c r="F60" s="122" t="s">
        <v>102</v>
      </c>
      <c r="G60" s="125">
        <v>2</v>
      </c>
      <c r="H60" s="126"/>
      <c r="I60" s="126">
        <f t="shared" si="0"/>
        <v>0</v>
      </c>
      <c r="J60" s="127"/>
      <c r="K60" s="125"/>
      <c r="L60" s="127"/>
      <c r="M60" s="125"/>
      <c r="N60" s="128"/>
      <c r="O60" s="129"/>
    </row>
    <row r="61" spans="1:15" s="130" customFormat="1" ht="12.75" customHeight="1">
      <c r="A61" s="122" t="s">
        <v>232</v>
      </c>
      <c r="B61" s="122" t="s">
        <v>99</v>
      </c>
      <c r="C61" s="122" t="s">
        <v>170</v>
      </c>
      <c r="D61" s="123" t="s">
        <v>233</v>
      </c>
      <c r="E61" s="124" t="s">
        <v>234</v>
      </c>
      <c r="F61" s="122" t="s">
        <v>102</v>
      </c>
      <c r="G61" s="125">
        <v>36</v>
      </c>
      <c r="H61" s="126"/>
      <c r="I61" s="126">
        <f t="shared" si="0"/>
        <v>0</v>
      </c>
      <c r="J61" s="127"/>
      <c r="K61" s="125"/>
      <c r="L61" s="127"/>
      <c r="M61" s="125"/>
      <c r="N61" s="128"/>
      <c r="O61" s="129"/>
    </row>
    <row r="62" spans="1:15" s="130" customFormat="1" ht="12.75" customHeight="1">
      <c r="A62" s="122" t="s">
        <v>235</v>
      </c>
      <c r="B62" s="122" t="s">
        <v>99</v>
      </c>
      <c r="C62" s="122" t="s">
        <v>170</v>
      </c>
      <c r="D62" s="123" t="s">
        <v>236</v>
      </c>
      <c r="E62" s="124" t="s">
        <v>237</v>
      </c>
      <c r="F62" s="122" t="s">
        <v>102</v>
      </c>
      <c r="G62" s="125">
        <v>6</v>
      </c>
      <c r="H62" s="126"/>
      <c r="I62" s="126">
        <f t="shared" si="0"/>
        <v>0</v>
      </c>
      <c r="J62" s="127"/>
      <c r="K62" s="125"/>
      <c r="L62" s="127"/>
      <c r="M62" s="125"/>
      <c r="N62" s="128"/>
      <c r="O62" s="129"/>
    </row>
    <row r="63" spans="1:15" s="130" customFormat="1" ht="12.75" customHeight="1">
      <c r="A63" s="122" t="s">
        <v>238</v>
      </c>
      <c r="B63" s="122" t="s">
        <v>99</v>
      </c>
      <c r="C63" s="122" t="s">
        <v>170</v>
      </c>
      <c r="D63" s="123" t="s">
        <v>239</v>
      </c>
      <c r="E63" s="124" t="s">
        <v>240</v>
      </c>
      <c r="F63" s="122" t="s">
        <v>131</v>
      </c>
      <c r="G63" s="125">
        <v>1.98</v>
      </c>
      <c r="H63" s="126"/>
      <c r="I63" s="126">
        <f t="shared" si="0"/>
        <v>0</v>
      </c>
      <c r="J63" s="127"/>
      <c r="K63" s="125"/>
      <c r="L63" s="127"/>
      <c r="M63" s="125"/>
      <c r="N63" s="128"/>
      <c r="O63" s="129"/>
    </row>
    <row r="64" spans="1:15" s="130" customFormat="1" ht="12.75" customHeight="1">
      <c r="A64" s="122" t="s">
        <v>241</v>
      </c>
      <c r="B64" s="122" t="s">
        <v>99</v>
      </c>
      <c r="C64" s="122" t="s">
        <v>170</v>
      </c>
      <c r="D64" s="123" t="s">
        <v>242</v>
      </c>
      <c r="E64" s="124" t="s">
        <v>243</v>
      </c>
      <c r="F64" s="122" t="s">
        <v>131</v>
      </c>
      <c r="G64" s="125">
        <v>1.98</v>
      </c>
      <c r="H64" s="126"/>
      <c r="I64" s="126">
        <f t="shared" si="0"/>
        <v>0</v>
      </c>
      <c r="J64" s="127"/>
      <c r="K64" s="125"/>
      <c r="L64" s="127"/>
      <c r="M64" s="125"/>
      <c r="N64" s="128"/>
      <c r="O64" s="129"/>
    </row>
    <row r="65" spans="1:15" s="130" customFormat="1" ht="24" customHeight="1">
      <c r="A65" s="122" t="s">
        <v>244</v>
      </c>
      <c r="B65" s="122" t="s">
        <v>99</v>
      </c>
      <c r="C65" s="122" t="s">
        <v>170</v>
      </c>
      <c r="D65" s="123" t="s">
        <v>245</v>
      </c>
      <c r="E65" s="124" t="s">
        <v>246</v>
      </c>
      <c r="F65" s="122" t="s">
        <v>131</v>
      </c>
      <c r="G65" s="125">
        <v>59.4</v>
      </c>
      <c r="H65" s="126"/>
      <c r="I65" s="126">
        <f t="shared" si="0"/>
        <v>0</v>
      </c>
      <c r="J65" s="127"/>
      <c r="K65" s="125"/>
      <c r="L65" s="127"/>
      <c r="M65" s="125"/>
      <c r="N65" s="128"/>
      <c r="O65" s="129"/>
    </row>
    <row r="66" spans="1:14" s="120" customFormat="1" ht="12.75" customHeight="1">
      <c r="A66" s="116"/>
      <c r="B66" s="117" t="s">
        <v>57</v>
      </c>
      <c r="C66" s="116"/>
      <c r="D66" s="116" t="s">
        <v>247</v>
      </c>
      <c r="E66" s="121" t="s">
        <v>248</v>
      </c>
      <c r="F66" s="116"/>
      <c r="G66" s="116"/>
      <c r="H66" s="116"/>
      <c r="I66" s="126">
        <f t="shared" si="0"/>
        <v>0</v>
      </c>
      <c r="J66" s="116"/>
      <c r="K66" s="119"/>
      <c r="L66" s="116"/>
      <c r="M66" s="119"/>
      <c r="N66" s="116"/>
    </row>
    <row r="67" spans="1:15" s="130" customFormat="1" ht="12.75" customHeight="1">
      <c r="A67" s="122" t="s">
        <v>249</v>
      </c>
      <c r="B67" s="122" t="s">
        <v>99</v>
      </c>
      <c r="C67" s="122" t="s">
        <v>170</v>
      </c>
      <c r="D67" s="123" t="s">
        <v>250</v>
      </c>
      <c r="E67" s="124" t="s">
        <v>251</v>
      </c>
      <c r="F67" s="122" t="s">
        <v>151</v>
      </c>
      <c r="G67" s="125">
        <v>6</v>
      </c>
      <c r="H67" s="126"/>
      <c r="I67" s="126">
        <f t="shared" si="0"/>
        <v>0</v>
      </c>
      <c r="J67" s="127"/>
      <c r="K67" s="125"/>
      <c r="L67" s="127"/>
      <c r="M67" s="125"/>
      <c r="N67" s="128"/>
      <c r="O67" s="129"/>
    </row>
    <row r="68" spans="1:15" s="130" customFormat="1" ht="12.75" customHeight="1">
      <c r="A68" s="122" t="s">
        <v>252</v>
      </c>
      <c r="B68" s="122" t="s">
        <v>104</v>
      </c>
      <c r="C68" s="122" t="s">
        <v>105</v>
      </c>
      <c r="D68" s="123" t="s">
        <v>253</v>
      </c>
      <c r="E68" s="124" t="s">
        <v>254</v>
      </c>
      <c r="F68" s="122" t="s">
        <v>151</v>
      </c>
      <c r="G68" s="125">
        <v>2</v>
      </c>
      <c r="H68" s="126"/>
      <c r="I68" s="126">
        <f t="shared" si="0"/>
        <v>0</v>
      </c>
      <c r="J68" s="127"/>
      <c r="K68" s="125"/>
      <c r="L68" s="127"/>
      <c r="M68" s="125"/>
      <c r="N68" s="128"/>
      <c r="O68" s="129"/>
    </row>
    <row r="69" spans="1:15" s="130" customFormat="1" ht="12.75" customHeight="1">
      <c r="A69" s="122" t="s">
        <v>255</v>
      </c>
      <c r="B69" s="122" t="s">
        <v>104</v>
      </c>
      <c r="C69" s="122" t="s">
        <v>105</v>
      </c>
      <c r="D69" s="123" t="s">
        <v>256</v>
      </c>
      <c r="E69" s="124" t="s">
        <v>257</v>
      </c>
      <c r="F69" s="122" t="s">
        <v>151</v>
      </c>
      <c r="G69" s="125">
        <v>4</v>
      </c>
      <c r="H69" s="126"/>
      <c r="I69" s="126">
        <f t="shared" si="0"/>
        <v>0</v>
      </c>
      <c r="J69" s="127"/>
      <c r="K69" s="125"/>
      <c r="L69" s="127"/>
      <c r="M69" s="125"/>
      <c r="N69" s="128"/>
      <c r="O69" s="129"/>
    </row>
    <row r="70" spans="1:15" s="130" customFormat="1" ht="12.75" customHeight="1">
      <c r="A70" s="122" t="s">
        <v>258</v>
      </c>
      <c r="B70" s="122" t="s">
        <v>99</v>
      </c>
      <c r="C70" s="122" t="s">
        <v>170</v>
      </c>
      <c r="D70" s="123" t="s">
        <v>259</v>
      </c>
      <c r="E70" s="124" t="s">
        <v>260</v>
      </c>
      <c r="F70" s="122" t="s">
        <v>151</v>
      </c>
      <c r="G70" s="125">
        <v>1</v>
      </c>
      <c r="H70" s="126"/>
      <c r="I70" s="126">
        <f t="shared" si="0"/>
        <v>0</v>
      </c>
      <c r="J70" s="127"/>
      <c r="K70" s="125"/>
      <c r="L70" s="127"/>
      <c r="M70" s="125"/>
      <c r="N70" s="128"/>
      <c r="O70" s="129"/>
    </row>
    <row r="71" spans="1:15" s="130" customFormat="1" ht="46.5" customHeight="1">
      <c r="A71" s="122" t="s">
        <v>261</v>
      </c>
      <c r="B71" s="122" t="s">
        <v>104</v>
      </c>
      <c r="C71" s="122" t="s">
        <v>105</v>
      </c>
      <c r="D71" s="123" t="s">
        <v>262</v>
      </c>
      <c r="E71" s="201" t="s">
        <v>408</v>
      </c>
      <c r="F71" s="122" t="s">
        <v>151</v>
      </c>
      <c r="G71" s="125">
        <v>0</v>
      </c>
      <c r="H71" s="126"/>
      <c r="I71" s="126">
        <f t="shared" si="0"/>
        <v>0</v>
      </c>
      <c r="J71" s="127"/>
      <c r="K71" s="125"/>
      <c r="L71" s="127"/>
      <c r="M71" s="125"/>
      <c r="N71" s="128"/>
      <c r="O71" s="129"/>
    </row>
    <row r="72" spans="1:15" s="130" customFormat="1" ht="12.75" customHeight="1">
      <c r="A72" s="122" t="s">
        <v>263</v>
      </c>
      <c r="B72" s="122" t="s">
        <v>99</v>
      </c>
      <c r="C72" s="122" t="s">
        <v>170</v>
      </c>
      <c r="D72" s="123" t="s">
        <v>264</v>
      </c>
      <c r="E72" s="124" t="s">
        <v>265</v>
      </c>
      <c r="F72" s="122" t="s">
        <v>151</v>
      </c>
      <c r="G72" s="125">
        <v>2</v>
      </c>
      <c r="H72" s="126"/>
      <c r="I72" s="126">
        <f t="shared" si="0"/>
        <v>0</v>
      </c>
      <c r="J72" s="127"/>
      <c r="K72" s="125"/>
      <c r="L72" s="127"/>
      <c r="M72" s="125"/>
      <c r="N72" s="128"/>
      <c r="O72" s="129"/>
    </row>
    <row r="73" spans="1:15" s="130" customFormat="1" ht="12.75" customHeight="1">
      <c r="A73" s="122" t="s">
        <v>266</v>
      </c>
      <c r="B73" s="122" t="s">
        <v>104</v>
      </c>
      <c r="C73" s="122" t="s">
        <v>105</v>
      </c>
      <c r="D73" s="123" t="s">
        <v>267</v>
      </c>
      <c r="E73" s="124" t="s">
        <v>268</v>
      </c>
      <c r="F73" s="122" t="s">
        <v>151</v>
      </c>
      <c r="G73" s="125">
        <v>1</v>
      </c>
      <c r="H73" s="126"/>
      <c r="I73" s="126">
        <f t="shared" si="0"/>
        <v>0</v>
      </c>
      <c r="J73" s="127"/>
      <c r="K73" s="125"/>
      <c r="L73" s="127"/>
      <c r="M73" s="125"/>
      <c r="N73" s="128"/>
      <c r="O73" s="129"/>
    </row>
    <row r="74" spans="1:15" s="130" customFormat="1" ht="12.75" customHeight="1">
      <c r="A74" s="122" t="s">
        <v>269</v>
      </c>
      <c r="B74" s="122" t="s">
        <v>104</v>
      </c>
      <c r="C74" s="122" t="s">
        <v>105</v>
      </c>
      <c r="D74" s="123" t="s">
        <v>270</v>
      </c>
      <c r="E74" s="124" t="s">
        <v>271</v>
      </c>
      <c r="F74" s="122" t="s">
        <v>151</v>
      </c>
      <c r="G74" s="125">
        <v>1</v>
      </c>
      <c r="H74" s="126"/>
      <c r="I74" s="126">
        <f t="shared" si="0"/>
        <v>0</v>
      </c>
      <c r="J74" s="127"/>
      <c r="K74" s="125"/>
      <c r="L74" s="127"/>
      <c r="M74" s="125"/>
      <c r="N74" s="128"/>
      <c r="O74" s="129"/>
    </row>
    <row r="75" spans="1:15" s="130" customFormat="1" ht="12.75" customHeight="1">
      <c r="A75" s="122" t="s">
        <v>272</v>
      </c>
      <c r="B75" s="122" t="s">
        <v>104</v>
      </c>
      <c r="C75" s="122" t="s">
        <v>105</v>
      </c>
      <c r="D75" s="123" t="s">
        <v>273</v>
      </c>
      <c r="E75" s="124" t="s">
        <v>274</v>
      </c>
      <c r="F75" s="122" t="s">
        <v>151</v>
      </c>
      <c r="G75" s="125">
        <v>4</v>
      </c>
      <c r="H75" s="126"/>
      <c r="I75" s="126">
        <f t="shared" si="0"/>
        <v>0</v>
      </c>
      <c r="J75" s="127"/>
      <c r="K75" s="125"/>
      <c r="L75" s="127"/>
      <c r="M75" s="125"/>
      <c r="N75" s="128"/>
      <c r="O75" s="129"/>
    </row>
    <row r="76" spans="1:15" s="130" customFormat="1" ht="12.75" customHeight="1">
      <c r="A76" s="122" t="s">
        <v>275</v>
      </c>
      <c r="B76" s="122" t="s">
        <v>104</v>
      </c>
      <c r="C76" s="122" t="s">
        <v>105</v>
      </c>
      <c r="D76" s="123" t="s">
        <v>276</v>
      </c>
      <c r="E76" s="124" t="s">
        <v>277</v>
      </c>
      <c r="F76" s="122" t="s">
        <v>151</v>
      </c>
      <c r="G76" s="125">
        <v>2</v>
      </c>
      <c r="H76" s="126"/>
      <c r="I76" s="126">
        <f t="shared" si="0"/>
        <v>0</v>
      </c>
      <c r="J76" s="127"/>
      <c r="K76" s="125"/>
      <c r="L76" s="127"/>
      <c r="M76" s="125"/>
      <c r="N76" s="128"/>
      <c r="O76" s="129"/>
    </row>
    <row r="77" spans="1:15" s="130" customFormat="1" ht="12.75" customHeight="1">
      <c r="A77" s="122" t="s">
        <v>278</v>
      </c>
      <c r="B77" s="122" t="s">
        <v>99</v>
      </c>
      <c r="C77" s="122" t="s">
        <v>170</v>
      </c>
      <c r="D77" s="123" t="s">
        <v>279</v>
      </c>
      <c r="E77" s="124" t="s">
        <v>280</v>
      </c>
      <c r="F77" s="122" t="s">
        <v>151</v>
      </c>
      <c r="G77" s="125">
        <v>2</v>
      </c>
      <c r="H77" s="126"/>
      <c r="I77" s="126">
        <f t="shared" si="0"/>
        <v>0</v>
      </c>
      <c r="J77" s="127"/>
      <c r="K77" s="125"/>
      <c r="L77" s="127"/>
      <c r="M77" s="125"/>
      <c r="N77" s="128"/>
      <c r="O77" s="129"/>
    </row>
    <row r="78" spans="1:15" s="130" customFormat="1" ht="12.75" customHeight="1">
      <c r="A78" s="122" t="s">
        <v>281</v>
      </c>
      <c r="B78" s="122" t="s">
        <v>104</v>
      </c>
      <c r="C78" s="122" t="s">
        <v>105</v>
      </c>
      <c r="D78" s="123" t="s">
        <v>282</v>
      </c>
      <c r="E78" s="124" t="s">
        <v>283</v>
      </c>
      <c r="F78" s="122" t="s">
        <v>151</v>
      </c>
      <c r="G78" s="125">
        <v>2</v>
      </c>
      <c r="H78" s="126"/>
      <c r="I78" s="126">
        <f t="shared" si="0"/>
        <v>0</v>
      </c>
      <c r="J78" s="127"/>
      <c r="K78" s="125"/>
      <c r="L78" s="127"/>
      <c r="M78" s="125"/>
      <c r="N78" s="128"/>
      <c r="O78" s="129"/>
    </row>
    <row r="79" spans="1:15" s="130" customFormat="1" ht="12.75" customHeight="1">
      <c r="A79" s="122" t="s">
        <v>284</v>
      </c>
      <c r="B79" s="122" t="s">
        <v>99</v>
      </c>
      <c r="C79" s="122" t="s">
        <v>170</v>
      </c>
      <c r="D79" s="123" t="s">
        <v>285</v>
      </c>
      <c r="E79" s="124" t="s">
        <v>286</v>
      </c>
      <c r="F79" s="122" t="s">
        <v>151</v>
      </c>
      <c r="G79" s="125">
        <v>2</v>
      </c>
      <c r="H79" s="126"/>
      <c r="I79" s="126">
        <f t="shared" si="0"/>
        <v>0</v>
      </c>
      <c r="J79" s="127"/>
      <c r="K79" s="125"/>
      <c r="L79" s="127"/>
      <c r="M79" s="125"/>
      <c r="N79" s="128"/>
      <c r="O79" s="129"/>
    </row>
    <row r="80" spans="1:15" s="130" customFormat="1" ht="12.75" customHeight="1">
      <c r="A80" s="122" t="s">
        <v>287</v>
      </c>
      <c r="B80" s="122" t="s">
        <v>104</v>
      </c>
      <c r="C80" s="122" t="s">
        <v>105</v>
      </c>
      <c r="D80" s="123" t="s">
        <v>288</v>
      </c>
      <c r="E80" s="124" t="s">
        <v>289</v>
      </c>
      <c r="F80" s="122" t="s">
        <v>151</v>
      </c>
      <c r="G80" s="125">
        <v>2</v>
      </c>
      <c r="H80" s="126"/>
      <c r="I80" s="126">
        <f t="shared" si="0"/>
        <v>0</v>
      </c>
      <c r="J80" s="127"/>
      <c r="K80" s="125"/>
      <c r="L80" s="127"/>
      <c r="M80" s="125"/>
      <c r="N80" s="128"/>
      <c r="O80" s="129"/>
    </row>
    <row r="81" spans="1:15" s="130" customFormat="1" ht="12.75" customHeight="1">
      <c r="A81" s="122" t="s">
        <v>290</v>
      </c>
      <c r="B81" s="122" t="s">
        <v>99</v>
      </c>
      <c r="C81" s="122" t="s">
        <v>170</v>
      </c>
      <c r="D81" s="123" t="s">
        <v>291</v>
      </c>
      <c r="E81" s="124" t="s">
        <v>292</v>
      </c>
      <c r="F81" s="122" t="s">
        <v>151</v>
      </c>
      <c r="G81" s="125">
        <v>4</v>
      </c>
      <c r="H81" s="126"/>
      <c r="I81" s="126">
        <f aca="true" t="shared" si="1" ref="I81:I121">SUM(G81*H81)</f>
        <v>0</v>
      </c>
      <c r="J81" s="127"/>
      <c r="K81" s="125"/>
      <c r="L81" s="127"/>
      <c r="M81" s="125"/>
      <c r="N81" s="128"/>
      <c r="O81" s="129"/>
    </row>
    <row r="82" spans="1:15" s="130" customFormat="1" ht="12.75" customHeight="1">
      <c r="A82" s="122" t="s">
        <v>293</v>
      </c>
      <c r="B82" s="122" t="s">
        <v>104</v>
      </c>
      <c r="C82" s="122" t="s">
        <v>105</v>
      </c>
      <c r="D82" s="123" t="s">
        <v>294</v>
      </c>
      <c r="E82" s="124" t="s">
        <v>295</v>
      </c>
      <c r="F82" s="122" t="s">
        <v>151</v>
      </c>
      <c r="G82" s="125">
        <v>2</v>
      </c>
      <c r="H82" s="126"/>
      <c r="I82" s="126">
        <f t="shared" si="1"/>
        <v>0</v>
      </c>
      <c r="J82" s="127"/>
      <c r="K82" s="125"/>
      <c r="L82" s="127"/>
      <c r="M82" s="125"/>
      <c r="N82" s="128"/>
      <c r="O82" s="129"/>
    </row>
    <row r="83" spans="1:15" s="130" customFormat="1" ht="12.75" customHeight="1">
      <c r="A83" s="122" t="s">
        <v>296</v>
      </c>
      <c r="B83" s="122" t="s">
        <v>104</v>
      </c>
      <c r="C83" s="122" t="s">
        <v>105</v>
      </c>
      <c r="D83" s="123" t="s">
        <v>297</v>
      </c>
      <c r="E83" s="124" t="s">
        <v>298</v>
      </c>
      <c r="F83" s="122" t="s">
        <v>151</v>
      </c>
      <c r="G83" s="125">
        <v>2</v>
      </c>
      <c r="H83" s="126"/>
      <c r="I83" s="126">
        <f t="shared" si="1"/>
        <v>0</v>
      </c>
      <c r="J83" s="127"/>
      <c r="K83" s="125"/>
      <c r="L83" s="127"/>
      <c r="M83" s="125"/>
      <c r="N83" s="128"/>
      <c r="O83" s="129"/>
    </row>
    <row r="84" spans="1:15" s="130" customFormat="1" ht="12.75" customHeight="1">
      <c r="A84" s="122" t="s">
        <v>299</v>
      </c>
      <c r="B84" s="122" t="s">
        <v>104</v>
      </c>
      <c r="C84" s="122" t="s">
        <v>105</v>
      </c>
      <c r="D84" s="123" t="s">
        <v>300</v>
      </c>
      <c r="E84" s="124" t="s">
        <v>301</v>
      </c>
      <c r="F84" s="122" t="s">
        <v>151</v>
      </c>
      <c r="G84" s="125">
        <v>4</v>
      </c>
      <c r="H84" s="126"/>
      <c r="I84" s="126">
        <f t="shared" si="1"/>
        <v>0</v>
      </c>
      <c r="J84" s="127"/>
      <c r="K84" s="125"/>
      <c r="L84" s="127"/>
      <c r="M84" s="125"/>
      <c r="N84" s="128"/>
      <c r="O84" s="129"/>
    </row>
    <row r="85" spans="1:15" s="130" customFormat="1" ht="12.75" customHeight="1">
      <c r="A85" s="122" t="s">
        <v>302</v>
      </c>
      <c r="B85" s="122" t="s">
        <v>104</v>
      </c>
      <c r="C85" s="122" t="s">
        <v>105</v>
      </c>
      <c r="D85" s="123" t="s">
        <v>303</v>
      </c>
      <c r="E85" s="124" t="s">
        <v>304</v>
      </c>
      <c r="F85" s="122" t="s">
        <v>151</v>
      </c>
      <c r="G85" s="125">
        <v>2</v>
      </c>
      <c r="H85" s="126"/>
      <c r="I85" s="126">
        <f t="shared" si="1"/>
        <v>0</v>
      </c>
      <c r="J85" s="127"/>
      <c r="K85" s="125"/>
      <c r="L85" s="127"/>
      <c r="M85" s="125"/>
      <c r="N85" s="128"/>
      <c r="O85" s="129"/>
    </row>
    <row r="86" spans="1:15" s="130" customFormat="1" ht="12.75" customHeight="1">
      <c r="A86" s="122" t="s">
        <v>305</v>
      </c>
      <c r="B86" s="122" t="s">
        <v>104</v>
      </c>
      <c r="C86" s="122" t="s">
        <v>105</v>
      </c>
      <c r="D86" s="123" t="s">
        <v>306</v>
      </c>
      <c r="E86" s="124" t="s">
        <v>307</v>
      </c>
      <c r="F86" s="122" t="s">
        <v>151</v>
      </c>
      <c r="G86" s="125">
        <v>2</v>
      </c>
      <c r="H86" s="126"/>
      <c r="I86" s="126">
        <f t="shared" si="1"/>
        <v>0</v>
      </c>
      <c r="J86" s="127"/>
      <c r="K86" s="125"/>
      <c r="L86" s="127"/>
      <c r="M86" s="125"/>
      <c r="N86" s="128"/>
      <c r="O86" s="129"/>
    </row>
    <row r="87" spans="1:15" s="130" customFormat="1" ht="12.75" customHeight="1">
      <c r="A87" s="122" t="s">
        <v>308</v>
      </c>
      <c r="B87" s="122" t="s">
        <v>99</v>
      </c>
      <c r="C87" s="122" t="s">
        <v>170</v>
      </c>
      <c r="D87" s="123" t="s">
        <v>309</v>
      </c>
      <c r="E87" s="124" t="s">
        <v>310</v>
      </c>
      <c r="F87" s="122" t="s">
        <v>151</v>
      </c>
      <c r="G87" s="125">
        <v>20</v>
      </c>
      <c r="H87" s="126"/>
      <c r="I87" s="126">
        <f t="shared" si="1"/>
        <v>0</v>
      </c>
      <c r="J87" s="127"/>
      <c r="K87" s="125"/>
      <c r="L87" s="127"/>
      <c r="M87" s="125"/>
      <c r="N87" s="128"/>
      <c r="O87" s="129"/>
    </row>
    <row r="88" spans="1:15" s="130" customFormat="1" ht="12.75" customHeight="1">
      <c r="A88" s="122" t="s">
        <v>311</v>
      </c>
      <c r="B88" s="122" t="s">
        <v>99</v>
      </c>
      <c r="C88" s="122" t="s">
        <v>170</v>
      </c>
      <c r="D88" s="123" t="s">
        <v>312</v>
      </c>
      <c r="E88" s="124" t="s">
        <v>313</v>
      </c>
      <c r="F88" s="122" t="s">
        <v>131</v>
      </c>
      <c r="G88" s="125">
        <v>1.25</v>
      </c>
      <c r="H88" s="126"/>
      <c r="I88" s="126">
        <f t="shared" si="1"/>
        <v>0</v>
      </c>
      <c r="J88" s="127"/>
      <c r="K88" s="125"/>
      <c r="L88" s="127"/>
      <c r="M88" s="125"/>
      <c r="N88" s="128"/>
      <c r="O88" s="129"/>
    </row>
    <row r="89" spans="1:15" s="130" customFormat="1" ht="12.75" customHeight="1">
      <c r="A89" s="122" t="s">
        <v>314</v>
      </c>
      <c r="B89" s="122" t="s">
        <v>99</v>
      </c>
      <c r="C89" s="122" t="s">
        <v>170</v>
      </c>
      <c r="D89" s="123" t="s">
        <v>315</v>
      </c>
      <c r="E89" s="124" t="s">
        <v>316</v>
      </c>
      <c r="F89" s="122" t="s">
        <v>131</v>
      </c>
      <c r="G89" s="125">
        <v>1.25</v>
      </c>
      <c r="H89" s="126"/>
      <c r="I89" s="126">
        <f t="shared" si="1"/>
        <v>0</v>
      </c>
      <c r="J89" s="127"/>
      <c r="K89" s="125"/>
      <c r="L89" s="127"/>
      <c r="M89" s="125"/>
      <c r="N89" s="128"/>
      <c r="O89" s="129"/>
    </row>
    <row r="90" spans="1:15" s="130" customFormat="1" ht="20.25" customHeight="1">
      <c r="A90" s="122" t="s">
        <v>317</v>
      </c>
      <c r="B90" s="122" t="s">
        <v>99</v>
      </c>
      <c r="C90" s="122" t="s">
        <v>170</v>
      </c>
      <c r="D90" s="123" t="s">
        <v>318</v>
      </c>
      <c r="E90" s="124" t="s">
        <v>319</v>
      </c>
      <c r="F90" s="122" t="s">
        <v>131</v>
      </c>
      <c r="G90" s="125">
        <v>29.1</v>
      </c>
      <c r="H90" s="126"/>
      <c r="I90" s="126">
        <f t="shared" si="1"/>
        <v>0</v>
      </c>
      <c r="J90" s="127"/>
      <c r="K90" s="125"/>
      <c r="L90" s="127"/>
      <c r="M90" s="125"/>
      <c r="N90" s="128"/>
      <c r="O90" s="129"/>
    </row>
    <row r="91" spans="1:14" s="120" customFormat="1" ht="12.75" customHeight="1">
      <c r="A91" s="116"/>
      <c r="B91" s="117" t="s">
        <v>57</v>
      </c>
      <c r="C91" s="116"/>
      <c r="D91" s="116" t="s">
        <v>320</v>
      </c>
      <c r="E91" s="121" t="s">
        <v>321</v>
      </c>
      <c r="F91" s="116"/>
      <c r="G91" s="116"/>
      <c r="H91" s="116"/>
      <c r="I91" s="126">
        <f t="shared" si="1"/>
        <v>0</v>
      </c>
      <c r="J91" s="116"/>
      <c r="K91" s="119"/>
      <c r="L91" s="116"/>
      <c r="M91" s="119"/>
      <c r="N91" s="116"/>
    </row>
    <row r="92" spans="1:15" s="130" customFormat="1" ht="12.75" customHeight="1">
      <c r="A92" s="122" t="s">
        <v>322</v>
      </c>
      <c r="B92" s="122" t="s">
        <v>99</v>
      </c>
      <c r="C92" s="122" t="s">
        <v>320</v>
      </c>
      <c r="D92" s="123" t="s">
        <v>323</v>
      </c>
      <c r="E92" s="124" t="s">
        <v>324</v>
      </c>
      <c r="F92" s="122" t="s">
        <v>325</v>
      </c>
      <c r="G92" s="125">
        <v>331</v>
      </c>
      <c r="H92" s="126"/>
      <c r="I92" s="126">
        <f t="shared" si="1"/>
        <v>0</v>
      </c>
      <c r="J92" s="127"/>
      <c r="K92" s="125"/>
      <c r="L92" s="127"/>
      <c r="M92" s="125"/>
      <c r="N92" s="128"/>
      <c r="O92" s="129"/>
    </row>
    <row r="93" spans="1:15" s="130" customFormat="1" ht="12.75" customHeight="1">
      <c r="A93" s="122" t="s">
        <v>326</v>
      </c>
      <c r="B93" s="122" t="s">
        <v>104</v>
      </c>
      <c r="C93" s="122" t="s">
        <v>105</v>
      </c>
      <c r="D93" s="123" t="s">
        <v>327</v>
      </c>
      <c r="E93" s="124" t="s">
        <v>328</v>
      </c>
      <c r="F93" s="122" t="s">
        <v>325</v>
      </c>
      <c r="G93" s="125">
        <v>331</v>
      </c>
      <c r="H93" s="126"/>
      <c r="I93" s="126">
        <f t="shared" si="1"/>
        <v>0</v>
      </c>
      <c r="J93" s="127"/>
      <c r="K93" s="125"/>
      <c r="L93" s="127"/>
      <c r="M93" s="125"/>
      <c r="N93" s="128"/>
      <c r="O93" s="129"/>
    </row>
    <row r="94" spans="1:15" s="130" customFormat="1" ht="12.75" customHeight="1">
      <c r="A94" s="122" t="s">
        <v>329</v>
      </c>
      <c r="B94" s="122" t="s">
        <v>99</v>
      </c>
      <c r="C94" s="122" t="s">
        <v>320</v>
      </c>
      <c r="D94" s="123" t="s">
        <v>330</v>
      </c>
      <c r="E94" s="124" t="s">
        <v>331</v>
      </c>
      <c r="F94" s="122" t="s">
        <v>131</v>
      </c>
      <c r="G94" s="125">
        <v>0.33</v>
      </c>
      <c r="H94" s="126"/>
      <c r="I94" s="126">
        <f t="shared" si="1"/>
        <v>0</v>
      </c>
      <c r="J94" s="127"/>
      <c r="K94" s="125"/>
      <c r="L94" s="127"/>
      <c r="M94" s="125"/>
      <c r="N94" s="128"/>
      <c r="O94" s="129"/>
    </row>
    <row r="95" spans="1:15" s="130" customFormat="1" ht="12.75" customHeight="1">
      <c r="A95" s="122" t="s">
        <v>332</v>
      </c>
      <c r="B95" s="122" t="s">
        <v>99</v>
      </c>
      <c r="C95" s="122" t="s">
        <v>320</v>
      </c>
      <c r="D95" s="123" t="s">
        <v>333</v>
      </c>
      <c r="E95" s="124" t="s">
        <v>334</v>
      </c>
      <c r="F95" s="122" t="s">
        <v>131</v>
      </c>
      <c r="G95" s="125">
        <v>0.33</v>
      </c>
      <c r="H95" s="126"/>
      <c r="I95" s="126">
        <f t="shared" si="1"/>
        <v>0</v>
      </c>
      <c r="J95" s="127"/>
      <c r="K95" s="125"/>
      <c r="L95" s="127"/>
      <c r="M95" s="125"/>
      <c r="N95" s="128"/>
      <c r="O95" s="129"/>
    </row>
    <row r="96" spans="1:14" s="120" customFormat="1" ht="12.75" customHeight="1">
      <c r="A96" s="116"/>
      <c r="B96" s="117" t="s">
        <v>57</v>
      </c>
      <c r="C96" s="116"/>
      <c r="D96" s="116" t="s">
        <v>335</v>
      </c>
      <c r="E96" s="121" t="s">
        <v>336</v>
      </c>
      <c r="F96" s="116"/>
      <c r="G96" s="116"/>
      <c r="H96" s="116"/>
      <c r="I96" s="126">
        <f t="shared" si="1"/>
        <v>0</v>
      </c>
      <c r="J96" s="116"/>
      <c r="K96" s="119"/>
      <c r="L96" s="116"/>
      <c r="M96" s="119"/>
      <c r="N96" s="116"/>
    </row>
    <row r="97" spans="1:15" s="130" customFormat="1" ht="24.75" customHeight="1">
      <c r="A97" s="122" t="s">
        <v>337</v>
      </c>
      <c r="B97" s="122" t="s">
        <v>99</v>
      </c>
      <c r="C97" s="122" t="s">
        <v>335</v>
      </c>
      <c r="D97" s="123" t="s">
        <v>338</v>
      </c>
      <c r="E97" s="124" t="s">
        <v>339</v>
      </c>
      <c r="F97" s="122" t="s">
        <v>102</v>
      </c>
      <c r="G97" s="125">
        <v>6</v>
      </c>
      <c r="H97" s="126"/>
      <c r="I97" s="126">
        <f t="shared" si="1"/>
        <v>0</v>
      </c>
      <c r="J97" s="127"/>
      <c r="K97" s="125"/>
      <c r="L97" s="127"/>
      <c r="M97" s="125"/>
      <c r="N97" s="128"/>
      <c r="O97" s="129"/>
    </row>
    <row r="98" spans="1:15" s="130" customFormat="1" ht="12.75" customHeight="1">
      <c r="A98" s="122" t="s">
        <v>340</v>
      </c>
      <c r="B98" s="122" t="s">
        <v>99</v>
      </c>
      <c r="C98" s="122" t="s">
        <v>335</v>
      </c>
      <c r="D98" s="123" t="s">
        <v>341</v>
      </c>
      <c r="E98" s="124" t="s">
        <v>342</v>
      </c>
      <c r="F98" s="122" t="s">
        <v>102</v>
      </c>
      <c r="G98" s="125">
        <v>38</v>
      </c>
      <c r="H98" s="126"/>
      <c r="I98" s="126">
        <f t="shared" si="1"/>
        <v>0</v>
      </c>
      <c r="J98" s="127"/>
      <c r="K98" s="125"/>
      <c r="L98" s="127"/>
      <c r="M98" s="125"/>
      <c r="N98" s="128"/>
      <c r="O98" s="129"/>
    </row>
    <row r="99" spans="1:15" s="130" customFormat="1" ht="20.25" customHeight="1">
      <c r="A99" s="122" t="s">
        <v>343</v>
      </c>
      <c r="B99" s="122" t="s">
        <v>99</v>
      </c>
      <c r="C99" s="122" t="s">
        <v>335</v>
      </c>
      <c r="D99" s="123" t="s">
        <v>344</v>
      </c>
      <c r="E99" s="124" t="s">
        <v>345</v>
      </c>
      <c r="F99" s="122" t="s">
        <v>102</v>
      </c>
      <c r="G99" s="125">
        <v>6</v>
      </c>
      <c r="H99" s="126"/>
      <c r="I99" s="126">
        <f t="shared" si="1"/>
        <v>0</v>
      </c>
      <c r="J99" s="127"/>
      <c r="K99" s="125"/>
      <c r="L99" s="127"/>
      <c r="M99" s="125"/>
      <c r="N99" s="128"/>
      <c r="O99" s="129"/>
    </row>
    <row r="100" spans="1:14" s="120" customFormat="1" ht="12.75" customHeight="1">
      <c r="A100" s="116"/>
      <c r="B100" s="117" t="s">
        <v>57</v>
      </c>
      <c r="C100" s="116"/>
      <c r="D100" s="116"/>
      <c r="E100" s="121" t="s">
        <v>54</v>
      </c>
      <c r="F100" s="116"/>
      <c r="G100" s="116"/>
      <c r="H100" s="116"/>
      <c r="I100" s="126">
        <f t="shared" si="1"/>
        <v>0</v>
      </c>
      <c r="J100" s="116"/>
      <c r="K100" s="119"/>
      <c r="L100" s="116"/>
      <c r="M100" s="119"/>
      <c r="N100" s="116"/>
    </row>
    <row r="101" spans="1:14" ht="11.25" customHeight="1">
      <c r="A101" s="193"/>
      <c r="B101" s="193" t="s">
        <v>99</v>
      </c>
      <c r="C101" s="193" t="s">
        <v>54</v>
      </c>
      <c r="D101" s="194"/>
      <c r="E101" s="195" t="s">
        <v>412</v>
      </c>
      <c r="F101" s="193" t="s">
        <v>413</v>
      </c>
      <c r="G101" s="196">
        <v>72</v>
      </c>
      <c r="H101" s="197"/>
      <c r="I101" s="197">
        <f>SUM(G101*H101)</f>
        <v>0</v>
      </c>
      <c r="J101" s="198"/>
      <c r="K101" s="199"/>
      <c r="L101" s="198"/>
      <c r="M101" s="199"/>
      <c r="N101" s="200"/>
    </row>
    <row r="102" spans="1:15" s="130" customFormat="1" ht="12.75" customHeight="1">
      <c r="A102" s="122" t="s">
        <v>340</v>
      </c>
      <c r="B102" s="193" t="s">
        <v>99</v>
      </c>
      <c r="C102" s="193" t="s">
        <v>54</v>
      </c>
      <c r="D102" s="194"/>
      <c r="E102" s="195" t="s">
        <v>410</v>
      </c>
      <c r="F102" s="193" t="s">
        <v>411</v>
      </c>
      <c r="G102" s="196">
        <v>0.6</v>
      </c>
      <c r="H102" s="197"/>
      <c r="I102" s="197">
        <f>SUM(G102*H102)</f>
        <v>0</v>
      </c>
      <c r="J102" s="198"/>
      <c r="K102" s="199"/>
      <c r="L102" s="198"/>
      <c r="M102" s="199"/>
      <c r="N102" s="200"/>
      <c r="O102" s="129"/>
    </row>
    <row r="103" spans="1:15" s="130" customFormat="1" ht="12.75" customHeight="1">
      <c r="A103" s="122" t="s">
        <v>346</v>
      </c>
      <c r="B103" s="122" t="s">
        <v>99</v>
      </c>
      <c r="C103" s="122" t="s">
        <v>54</v>
      </c>
      <c r="D103" s="123"/>
      <c r="E103" s="124" t="s">
        <v>347</v>
      </c>
      <c r="F103" s="122" t="s">
        <v>151</v>
      </c>
      <c r="G103" s="125">
        <v>1</v>
      </c>
      <c r="H103" s="126"/>
      <c r="I103" s="126">
        <f t="shared" si="1"/>
        <v>0</v>
      </c>
      <c r="J103" s="127"/>
      <c r="K103" s="125"/>
      <c r="L103" s="127"/>
      <c r="M103" s="125"/>
      <c r="N103" s="128"/>
      <c r="O103" s="129"/>
    </row>
    <row r="104" spans="1:15" s="130" customFormat="1" ht="12.75" customHeight="1">
      <c r="A104" s="122" t="s">
        <v>348</v>
      </c>
      <c r="B104" s="122" t="s">
        <v>99</v>
      </c>
      <c r="C104" s="122" t="s">
        <v>54</v>
      </c>
      <c r="D104" s="123"/>
      <c r="E104" s="124" t="s">
        <v>349</v>
      </c>
      <c r="F104" s="122" t="s">
        <v>151</v>
      </c>
      <c r="G104" s="125">
        <v>1</v>
      </c>
      <c r="H104" s="126"/>
      <c r="I104" s="126">
        <f t="shared" si="1"/>
        <v>0</v>
      </c>
      <c r="J104" s="127"/>
      <c r="K104" s="125"/>
      <c r="L104" s="127"/>
      <c r="M104" s="125"/>
      <c r="N104" s="128"/>
      <c r="O104" s="129"/>
    </row>
    <row r="105" spans="1:15" s="130" customFormat="1" ht="12.75" customHeight="1">
      <c r="A105" s="122" t="s">
        <v>350</v>
      </c>
      <c r="B105" s="122" t="s">
        <v>99</v>
      </c>
      <c r="C105" s="122" t="s">
        <v>54</v>
      </c>
      <c r="D105" s="123"/>
      <c r="E105" s="124" t="s">
        <v>351</v>
      </c>
      <c r="F105" s="122" t="s">
        <v>151</v>
      </c>
      <c r="G105" s="125">
        <v>20</v>
      </c>
      <c r="H105" s="126"/>
      <c r="I105" s="126">
        <f t="shared" si="1"/>
        <v>0</v>
      </c>
      <c r="J105" s="127"/>
      <c r="K105" s="125"/>
      <c r="L105" s="127"/>
      <c r="M105" s="125"/>
      <c r="N105" s="128"/>
      <c r="O105" s="129"/>
    </row>
    <row r="106" spans="1:15" s="130" customFormat="1" ht="24.75" customHeight="1">
      <c r="A106" s="122" t="s">
        <v>352</v>
      </c>
      <c r="B106" s="122" t="s">
        <v>99</v>
      </c>
      <c r="C106" s="122" t="s">
        <v>54</v>
      </c>
      <c r="D106" s="123"/>
      <c r="E106" s="124" t="s">
        <v>403</v>
      </c>
      <c r="F106" s="122" t="s">
        <v>151</v>
      </c>
      <c r="G106" s="125">
        <v>1</v>
      </c>
      <c r="H106" s="126"/>
      <c r="I106" s="126">
        <f t="shared" si="1"/>
        <v>0</v>
      </c>
      <c r="J106" s="127"/>
      <c r="K106" s="125"/>
      <c r="L106" s="127"/>
      <c r="M106" s="125"/>
      <c r="N106" s="128"/>
      <c r="O106" s="129"/>
    </row>
    <row r="107" spans="1:15" s="130" customFormat="1" ht="12.75" customHeight="1">
      <c r="A107" s="122" t="s">
        <v>353</v>
      </c>
      <c r="B107" s="122" t="s">
        <v>99</v>
      </c>
      <c r="C107" s="122" t="s">
        <v>54</v>
      </c>
      <c r="D107" s="123"/>
      <c r="E107" s="124" t="s">
        <v>354</v>
      </c>
      <c r="F107" s="122" t="s">
        <v>151</v>
      </c>
      <c r="G107" s="125">
        <v>1</v>
      </c>
      <c r="H107" s="126"/>
      <c r="I107" s="126">
        <f t="shared" si="1"/>
        <v>0</v>
      </c>
      <c r="J107" s="127"/>
      <c r="K107" s="125"/>
      <c r="L107" s="127"/>
      <c r="M107" s="125"/>
      <c r="N107" s="128"/>
      <c r="O107" s="129"/>
    </row>
    <row r="108" spans="1:15" s="130" customFormat="1" ht="12.75" customHeight="1">
      <c r="A108" s="122" t="s">
        <v>355</v>
      </c>
      <c r="B108" s="122" t="s">
        <v>99</v>
      </c>
      <c r="C108" s="122" t="s">
        <v>54</v>
      </c>
      <c r="D108" s="123"/>
      <c r="E108" s="124" t="s">
        <v>356</v>
      </c>
      <c r="F108" s="122" t="s">
        <v>151</v>
      </c>
      <c r="G108" s="125">
        <v>1</v>
      </c>
      <c r="H108" s="126"/>
      <c r="I108" s="126">
        <f t="shared" si="1"/>
        <v>0</v>
      </c>
      <c r="J108" s="127"/>
      <c r="K108" s="125"/>
      <c r="L108" s="127"/>
      <c r="M108" s="125"/>
      <c r="N108" s="128"/>
      <c r="O108" s="129"/>
    </row>
    <row r="109" spans="1:15" s="130" customFormat="1" ht="12.75" customHeight="1">
      <c r="A109" s="122" t="s">
        <v>357</v>
      </c>
      <c r="B109" s="122" t="s">
        <v>99</v>
      </c>
      <c r="C109" s="122" t="s">
        <v>54</v>
      </c>
      <c r="D109" s="123"/>
      <c r="E109" s="124" t="s">
        <v>358</v>
      </c>
      <c r="F109" s="122" t="s">
        <v>151</v>
      </c>
      <c r="G109" s="125">
        <v>1</v>
      </c>
      <c r="H109" s="126"/>
      <c r="I109" s="126">
        <f t="shared" si="1"/>
        <v>0</v>
      </c>
      <c r="J109" s="127"/>
      <c r="K109" s="125"/>
      <c r="L109" s="127"/>
      <c r="M109" s="125"/>
      <c r="N109" s="128"/>
      <c r="O109" s="129"/>
    </row>
    <row r="110" spans="1:15" s="130" customFormat="1" ht="12.75" customHeight="1">
      <c r="A110" s="122" t="s">
        <v>359</v>
      </c>
      <c r="B110" s="122" t="s">
        <v>99</v>
      </c>
      <c r="C110" s="122" t="s">
        <v>54</v>
      </c>
      <c r="D110" s="123"/>
      <c r="E110" s="124" t="s">
        <v>360</v>
      </c>
      <c r="F110" s="122" t="s">
        <v>151</v>
      </c>
      <c r="G110" s="125">
        <v>1</v>
      </c>
      <c r="H110" s="126"/>
      <c r="I110" s="126">
        <f t="shared" si="1"/>
        <v>0</v>
      </c>
      <c r="J110" s="127"/>
      <c r="K110" s="125"/>
      <c r="L110" s="127"/>
      <c r="M110" s="125"/>
      <c r="N110" s="128"/>
      <c r="O110" s="129"/>
    </row>
    <row r="111" spans="1:14" s="120" customFormat="1" ht="12.75" customHeight="1">
      <c r="A111" s="116"/>
      <c r="B111" s="117" t="s">
        <v>57</v>
      </c>
      <c r="C111" s="116"/>
      <c r="D111" s="116"/>
      <c r="E111" s="121" t="s">
        <v>361</v>
      </c>
      <c r="F111" s="116"/>
      <c r="G111" s="116"/>
      <c r="H111" s="116"/>
      <c r="I111" s="126">
        <f t="shared" si="1"/>
        <v>0</v>
      </c>
      <c r="J111" s="116"/>
      <c r="K111" s="119"/>
      <c r="L111" s="116"/>
      <c r="M111" s="119"/>
      <c r="N111" s="116"/>
    </row>
    <row r="112" spans="1:15" s="130" customFormat="1" ht="12.75" customHeight="1">
      <c r="A112" s="122" t="s">
        <v>362</v>
      </c>
      <c r="B112" s="122" t="s">
        <v>99</v>
      </c>
      <c r="C112" s="122" t="s">
        <v>170</v>
      </c>
      <c r="D112" s="123" t="s">
        <v>363</v>
      </c>
      <c r="E112" s="124" t="s">
        <v>364</v>
      </c>
      <c r="F112" s="122" t="s">
        <v>151</v>
      </c>
      <c r="G112" s="125">
        <v>2</v>
      </c>
      <c r="H112" s="126"/>
      <c r="I112" s="126">
        <f t="shared" si="1"/>
        <v>0</v>
      </c>
      <c r="J112" s="127"/>
      <c r="K112" s="125"/>
      <c r="L112" s="127"/>
      <c r="M112" s="125"/>
      <c r="N112" s="128"/>
      <c r="O112" s="129"/>
    </row>
    <row r="113" spans="1:15" s="130" customFormat="1" ht="21" customHeight="1">
      <c r="A113" s="122" t="s">
        <v>365</v>
      </c>
      <c r="B113" s="122" t="s">
        <v>99</v>
      </c>
      <c r="C113" s="122" t="s">
        <v>170</v>
      </c>
      <c r="D113" s="123" t="s">
        <v>366</v>
      </c>
      <c r="E113" s="124" t="s">
        <v>367</v>
      </c>
      <c r="F113" s="122" t="s">
        <v>151</v>
      </c>
      <c r="G113" s="125">
        <v>1</v>
      </c>
      <c r="H113" s="126"/>
      <c r="I113" s="126">
        <f t="shared" si="1"/>
        <v>0</v>
      </c>
      <c r="J113" s="127"/>
      <c r="K113" s="125"/>
      <c r="L113" s="127"/>
      <c r="M113" s="125"/>
      <c r="N113" s="128"/>
      <c r="O113" s="129"/>
    </row>
    <row r="114" spans="1:15" s="130" customFormat="1" ht="12.75" customHeight="1">
      <c r="A114" s="122" t="s">
        <v>368</v>
      </c>
      <c r="B114" s="122" t="s">
        <v>99</v>
      </c>
      <c r="C114" s="122" t="s">
        <v>170</v>
      </c>
      <c r="D114" s="123" t="s">
        <v>369</v>
      </c>
      <c r="E114" s="124" t="s">
        <v>370</v>
      </c>
      <c r="F114" s="122" t="s">
        <v>151</v>
      </c>
      <c r="G114" s="125">
        <v>19</v>
      </c>
      <c r="H114" s="126"/>
      <c r="I114" s="126">
        <f t="shared" si="1"/>
        <v>0</v>
      </c>
      <c r="J114" s="127"/>
      <c r="K114" s="125"/>
      <c r="L114" s="127"/>
      <c r="M114" s="125"/>
      <c r="N114" s="128"/>
      <c r="O114" s="129"/>
    </row>
    <row r="115" spans="1:15" s="130" customFormat="1" ht="12.75" customHeight="1">
      <c r="A115" s="122" t="s">
        <v>371</v>
      </c>
      <c r="B115" s="122" t="s">
        <v>99</v>
      </c>
      <c r="C115" s="122" t="s">
        <v>170</v>
      </c>
      <c r="D115" s="123" t="s">
        <v>372</v>
      </c>
      <c r="E115" s="124" t="s">
        <v>373</v>
      </c>
      <c r="F115" s="122" t="s">
        <v>151</v>
      </c>
      <c r="G115" s="125">
        <v>6</v>
      </c>
      <c r="H115" s="126"/>
      <c r="I115" s="126">
        <f t="shared" si="1"/>
        <v>0</v>
      </c>
      <c r="J115" s="127"/>
      <c r="K115" s="125"/>
      <c r="L115" s="127"/>
      <c r="M115" s="125"/>
      <c r="N115" s="128"/>
      <c r="O115" s="129"/>
    </row>
    <row r="116" spans="1:15" s="130" customFormat="1" ht="12.75" customHeight="1">
      <c r="A116" s="122" t="s">
        <v>374</v>
      </c>
      <c r="B116" s="122" t="s">
        <v>99</v>
      </c>
      <c r="C116" s="122" t="s">
        <v>170</v>
      </c>
      <c r="D116" s="123" t="s">
        <v>375</v>
      </c>
      <c r="E116" s="124" t="s">
        <v>376</v>
      </c>
      <c r="F116" s="122" t="s">
        <v>151</v>
      </c>
      <c r="G116" s="125">
        <v>5</v>
      </c>
      <c r="H116" s="126"/>
      <c r="I116" s="126">
        <f t="shared" si="1"/>
        <v>0</v>
      </c>
      <c r="J116" s="127"/>
      <c r="K116" s="125"/>
      <c r="L116" s="127"/>
      <c r="M116" s="125"/>
      <c r="N116" s="128"/>
      <c r="O116" s="129"/>
    </row>
    <row r="117" spans="1:15" s="130" customFormat="1" ht="24" customHeight="1">
      <c r="A117" s="122" t="s">
        <v>377</v>
      </c>
      <c r="B117" s="122" t="s">
        <v>99</v>
      </c>
      <c r="C117" s="122" t="s">
        <v>96</v>
      </c>
      <c r="D117" s="123" t="s">
        <v>378</v>
      </c>
      <c r="E117" s="124" t="s">
        <v>379</v>
      </c>
      <c r="F117" s="122" t="s">
        <v>380</v>
      </c>
      <c r="G117" s="125">
        <v>47</v>
      </c>
      <c r="H117" s="126"/>
      <c r="I117" s="126">
        <f t="shared" si="1"/>
        <v>0</v>
      </c>
      <c r="J117" s="127"/>
      <c r="K117" s="125"/>
      <c r="L117" s="127"/>
      <c r="M117" s="125"/>
      <c r="N117" s="128"/>
      <c r="O117" s="129"/>
    </row>
    <row r="118" spans="1:15" s="130" customFormat="1" ht="12.75" customHeight="1">
      <c r="A118" s="122" t="s">
        <v>381</v>
      </c>
      <c r="B118" s="122" t="s">
        <v>99</v>
      </c>
      <c r="C118" s="122" t="s">
        <v>170</v>
      </c>
      <c r="D118" s="123" t="s">
        <v>382</v>
      </c>
      <c r="E118" s="124" t="s">
        <v>383</v>
      </c>
      <c r="F118" s="122" t="s">
        <v>102</v>
      </c>
      <c r="G118" s="125">
        <v>22</v>
      </c>
      <c r="H118" s="126"/>
      <c r="I118" s="126">
        <f t="shared" si="1"/>
        <v>0</v>
      </c>
      <c r="J118" s="127"/>
      <c r="K118" s="125"/>
      <c r="L118" s="127"/>
      <c r="M118" s="125"/>
      <c r="N118" s="128"/>
      <c r="O118" s="129"/>
    </row>
    <row r="119" spans="1:15" s="130" customFormat="1" ht="12.75" customHeight="1">
      <c r="A119" s="122" t="s">
        <v>384</v>
      </c>
      <c r="B119" s="122" t="s">
        <v>99</v>
      </c>
      <c r="C119" s="122" t="s">
        <v>170</v>
      </c>
      <c r="D119" s="123" t="s">
        <v>385</v>
      </c>
      <c r="E119" s="124" t="s">
        <v>386</v>
      </c>
      <c r="F119" s="122" t="s">
        <v>102</v>
      </c>
      <c r="G119" s="125">
        <v>12</v>
      </c>
      <c r="H119" s="126"/>
      <c r="I119" s="126">
        <f t="shared" si="1"/>
        <v>0</v>
      </c>
      <c r="J119" s="127"/>
      <c r="K119" s="125"/>
      <c r="L119" s="127"/>
      <c r="M119" s="125"/>
      <c r="N119" s="128"/>
      <c r="O119" s="129"/>
    </row>
    <row r="120" spans="1:15" s="130" customFormat="1" ht="12.75" customHeight="1">
      <c r="A120" s="122" t="s">
        <v>387</v>
      </c>
      <c r="B120" s="122" t="s">
        <v>99</v>
      </c>
      <c r="C120" s="122" t="s">
        <v>170</v>
      </c>
      <c r="D120" s="123" t="s">
        <v>388</v>
      </c>
      <c r="E120" s="124" t="s">
        <v>389</v>
      </c>
      <c r="F120" s="122" t="s">
        <v>102</v>
      </c>
      <c r="G120" s="125">
        <v>17</v>
      </c>
      <c r="H120" s="126"/>
      <c r="I120" s="126">
        <f t="shared" si="1"/>
        <v>0</v>
      </c>
      <c r="J120" s="127"/>
      <c r="K120" s="125"/>
      <c r="L120" s="127"/>
      <c r="M120" s="125"/>
      <c r="N120" s="128"/>
      <c r="O120" s="129"/>
    </row>
    <row r="121" spans="1:15" s="130" customFormat="1" ht="12.75" customHeight="1">
      <c r="A121" s="122" t="s">
        <v>390</v>
      </c>
      <c r="B121" s="122" t="s">
        <v>99</v>
      </c>
      <c r="C121" s="122" t="s">
        <v>391</v>
      </c>
      <c r="D121" s="123" t="s">
        <v>392</v>
      </c>
      <c r="E121" s="124" t="s">
        <v>393</v>
      </c>
      <c r="F121" s="122" t="s">
        <v>131</v>
      </c>
      <c r="G121" s="125">
        <v>11.29</v>
      </c>
      <c r="H121" s="126"/>
      <c r="I121" s="126">
        <f t="shared" si="1"/>
        <v>0</v>
      </c>
      <c r="J121" s="127"/>
      <c r="K121" s="125"/>
      <c r="L121" s="127"/>
      <c r="M121" s="125"/>
      <c r="N121" s="128"/>
      <c r="O121" s="129"/>
    </row>
    <row r="122" spans="1:14" s="143" customFormat="1" ht="12.75" customHeight="1">
      <c r="A122" s="140"/>
      <c r="B122" s="140"/>
      <c r="C122" s="140"/>
      <c r="D122" s="140"/>
      <c r="E122" s="140" t="s">
        <v>80</v>
      </c>
      <c r="F122" s="140"/>
      <c r="G122" s="140"/>
      <c r="H122" s="140"/>
      <c r="I122" s="141">
        <f>SUM(I16:I121)</f>
        <v>0</v>
      </c>
      <c r="J122" s="140"/>
      <c r="K122" s="142"/>
      <c r="L122" s="140"/>
      <c r="M122" s="142"/>
      <c r="N122" s="140"/>
    </row>
    <row r="123" spans="5:14" ht="11.25" customHeight="1">
      <c r="E123" s="187" t="s">
        <v>409</v>
      </c>
      <c r="F123" s="188" t="s">
        <v>40</v>
      </c>
      <c r="G123" s="189">
        <v>2</v>
      </c>
      <c r="H123" s="190"/>
      <c r="I123" s="190">
        <f>SUM(I122*0.02)</f>
        <v>0</v>
      </c>
      <c r="J123" s="127"/>
      <c r="K123" s="125"/>
      <c r="L123" s="127"/>
      <c r="M123" s="125"/>
      <c r="N123" s="128"/>
    </row>
    <row r="124" spans="5:14" ht="11.25" customHeight="1">
      <c r="E124" s="187" t="s">
        <v>49</v>
      </c>
      <c r="F124" s="188" t="s">
        <v>40</v>
      </c>
      <c r="G124" s="189">
        <v>3</v>
      </c>
      <c r="H124" s="190"/>
      <c r="I124" s="190">
        <f>SUM(I122*0.03)</f>
        <v>0</v>
      </c>
      <c r="J124" s="127"/>
      <c r="K124" s="125"/>
      <c r="L124" s="127"/>
      <c r="M124" s="125"/>
      <c r="N124" s="128"/>
    </row>
    <row r="125" spans="5:14" ht="11.25" customHeight="1">
      <c r="E125" s="191" t="s">
        <v>80</v>
      </c>
      <c r="F125" s="191"/>
      <c r="G125" s="191"/>
      <c r="H125" s="191"/>
      <c r="I125" s="192">
        <f>SUM(I122+I123+I124)</f>
        <v>0</v>
      </c>
      <c r="J125" s="140"/>
      <c r="K125" s="142"/>
      <c r="L125" s="140"/>
      <c r="M125" s="142"/>
      <c r="N125" s="140"/>
    </row>
  </sheetData>
  <sheetProtection/>
  <printOptions horizontalCentered="1"/>
  <pageMargins left="0.7874015748031497" right="0.7874015748031497" top="0.5905511811023623" bottom="0.5905511811023623" header="0" footer="0"/>
  <pageSetup fitToHeight="999" horizontalDpi="600" verticalDpi="6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Barčík Peter</dc:creator>
  <cp:keywords/>
  <dc:description/>
  <cp:lastModifiedBy>Barčík Peter</cp:lastModifiedBy>
  <cp:lastPrinted>2019-06-02T17:39:57Z</cp:lastPrinted>
  <dcterms:created xsi:type="dcterms:W3CDTF">2022-10-20T08:33:51Z</dcterms:created>
  <dcterms:modified xsi:type="dcterms:W3CDTF">2022-10-20T08:33:53Z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