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L29" i="1" l="1"/>
  <c r="F27" i="1" l="1"/>
  <c r="E27" i="1"/>
  <c r="G13" i="1" l="1"/>
  <c r="O13" i="1" s="1"/>
  <c r="G14" i="1"/>
  <c r="O14" i="1" s="1"/>
  <c r="G15" i="1"/>
  <c r="G16" i="1"/>
  <c r="O16" i="1" s="1"/>
  <c r="G17" i="1"/>
  <c r="O17" i="1" s="1"/>
  <c r="G18" i="1"/>
  <c r="O18" i="1" s="1"/>
  <c r="G19" i="1"/>
  <c r="O19" i="1" s="1"/>
  <c r="G20" i="1"/>
  <c r="O20" i="1" s="1"/>
  <c r="G21" i="1"/>
  <c r="O21" i="1" s="1"/>
  <c r="G22" i="1"/>
  <c r="O22" i="1" s="1"/>
  <c r="O15" i="1" l="1"/>
  <c r="G24" i="1"/>
  <c r="O24" i="1" s="1"/>
  <c r="G25" i="1"/>
  <c r="G26" i="1"/>
  <c r="G23" i="1"/>
  <c r="O23" i="1" s="1"/>
  <c r="G12" i="1"/>
  <c r="O12" i="1" s="1"/>
  <c r="G27" i="1" l="1"/>
  <c r="P12" i="1"/>
  <c r="P24" i="1"/>
  <c r="O27" i="1" l="1"/>
  <c r="P27" i="1" s="1"/>
  <c r="O26" i="1"/>
  <c r="P26" i="1" s="1"/>
  <c r="O25" i="1"/>
  <c r="P25" i="1" s="1"/>
  <c r="P23" i="1" l="1"/>
  <c r="O29" i="1"/>
  <c r="P29" i="1" s="1"/>
  <c r="O31" i="1" l="1"/>
  <c r="O30" i="1" s="1"/>
</calcChain>
</file>

<file path=xl/sharedStrings.xml><?xml version="1.0" encoding="utf-8"?>
<sst xmlns="http://schemas.openxmlformats.org/spreadsheetml/2006/main" count="133" uniqueCount="94">
  <si>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</si>
  <si>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</si>
  <si>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</si>
  <si>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</si>
  <si>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</si>
  <si>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</si>
  <si>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</si>
  <si>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</si>
  <si>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</si>
  <si>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</si>
  <si>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</si>
  <si>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</si>
  <si>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</si>
  <si>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</si>
  <si>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</si>
  <si>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</si>
  <si>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</si>
  <si>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</si>
  <si>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</si>
  <si>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</si>
  <si>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</si>
  <si>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</si>
  <si>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</si>
  <si>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</si>
  <si>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</si>
  <si>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</si>
  <si>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</si>
  <si>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</si>
  <si>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</si>
  <si>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</si>
  <si>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</si>
  <si>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</si>
  <si>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</si>
  <si>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</si>
  <si>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</si>
  <si>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</si>
  <si>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</si>
  <si>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</si>
  <si>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</si>
  <si>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</si>
  <si>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</si>
  <si>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</si>
  <si>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</si>
  <si>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</si>
  <si>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</si>
  <si>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</si>
  <si>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</si>
  <si>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</si>
  <si>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</si>
  <si>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</si>
  <si>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</si>
  <si>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</si>
  <si>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</si>
  <si>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</si>
  <si>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</si>
  <si>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</si>
  <si>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</si>
  <si>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</si>
  <si>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</si>
  <si>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</si>
  <si>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</si>
  <si>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</si>
  <si>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</si>
  <si>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</si>
  <si>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</si>
  <si>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</si>
  <si>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</si>
  <si>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</si>
  <si>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</si>
  <si>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</si>
  <si>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</si>
  <si>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Karpaty</t>
  </si>
  <si>
    <t>Lesnícke služby v ťažbovom procese - viacoperačné technológie na OZ Karpaty, VC Šaštín, Gbely</t>
  </si>
  <si>
    <t>1 Doliny</t>
  </si>
  <si>
    <t>317a</t>
  </si>
  <si>
    <t>vú-50</t>
  </si>
  <si>
    <t>322c</t>
  </si>
  <si>
    <t>327b1</t>
  </si>
  <si>
    <t>2 Bulkovec</t>
  </si>
  <si>
    <t>241a</t>
  </si>
  <si>
    <t>3 Fáberky</t>
  </si>
  <si>
    <t>471e</t>
  </si>
  <si>
    <t>11 Piesky</t>
  </si>
  <si>
    <t>20b</t>
  </si>
  <si>
    <t>24c</t>
  </si>
  <si>
    <t>27b</t>
  </si>
  <si>
    <t>42b</t>
  </si>
  <si>
    <t>8 Dolný les</t>
  </si>
  <si>
    <t>224b2</t>
  </si>
  <si>
    <t>225a2</t>
  </si>
  <si>
    <t>226b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</si>
  <si>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november 2022 až december 2022.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Ing.Radomír Nečas</t>
    </r>
  </si>
  <si>
    <t>28.9.2022 Ing. Róbert Smolarčík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</si>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</sst>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3" fontId="10" fillId="3" borderId="45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9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right" vertical="center" wrapText="1"/>
    </xf>
    <xf numFmtId="0" fontId="10" fillId="3" borderId="29" xfId="0" applyFont="1" applyFill="1" applyBorder="1" applyAlignment="1" applyProtection="1">
      <alignment horizontal="right" vertical="center" wrapText="1"/>
    </xf>
    <xf numFmtId="0" fontId="10" fillId="3" borderId="52" xfId="0" applyFont="1" applyFill="1" applyBorder="1" applyAlignment="1" applyProtection="1">
      <alignment horizontal="right" vertical="center" wrapText="1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  <protection locked="0"/>
    </xf>
    <xf numFmtId="3" fontId="0" fillId="3" borderId="33" xfId="0" applyNumberFormat="1" applyFont="1" applyFill="1" applyBorder="1" applyAlignment="1" applyProtection="1">
      <alignment horizontal="right" vertical="center"/>
    </xf>
    <xf numFmtId="0" fontId="6" fillId="3" borderId="24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55" xfId="0" applyFont="1" applyFill="1" applyBorder="1" applyAlignment="1" applyProtection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50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4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topLeftCell="A4" zoomScaleNormal="100" zoomScaleSheetLayoutView="100" workbookViewId="0">
      <selection activeCell="C26" sqref="C26:D2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5" t="s">
        <v>64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29" t="s">
        <v>72</v>
      </c>
      <c r="D3" s="130"/>
      <c r="E3" s="130"/>
      <c r="F3" s="130"/>
      <c r="G3" s="130"/>
      <c r="H3" s="130"/>
      <c r="I3" s="130"/>
      <c r="J3" s="130"/>
      <c r="K3" s="13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8"/>
      <c r="F5" s="10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9" t="s">
        <v>71</v>
      </c>
      <c r="C6" s="109"/>
      <c r="D6" s="109"/>
      <c r="E6" s="109"/>
      <c r="F6" s="10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0"/>
      <c r="C7" s="110"/>
      <c r="D7" s="110"/>
      <c r="E7" s="110"/>
      <c r="F7" s="11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6" t="s">
        <v>66</v>
      </c>
      <c r="B8" s="10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2" t="s">
        <v>70</v>
      </c>
      <c r="B9" s="111" t="s">
        <v>2</v>
      </c>
      <c r="C9" s="113" t="s">
        <v>53</v>
      </c>
      <c r="D9" s="114"/>
      <c r="E9" s="115" t="s">
        <v>3</v>
      </c>
      <c r="F9" s="116"/>
      <c r="G9" s="117"/>
      <c r="H9" s="96" t="s">
        <v>4</v>
      </c>
      <c r="I9" s="99" t="s">
        <v>5</v>
      </c>
      <c r="J9" s="101" t="s">
        <v>6</v>
      </c>
      <c r="K9" s="104" t="s">
        <v>7</v>
      </c>
      <c r="L9" s="99" t="s">
        <v>54</v>
      </c>
      <c r="M9" s="99" t="s">
        <v>60</v>
      </c>
      <c r="N9" s="119" t="s">
        <v>58</v>
      </c>
      <c r="O9" s="121" t="s">
        <v>59</v>
      </c>
    </row>
    <row r="10" spans="1:16" ht="21.75" customHeight="1" x14ac:dyDescent="0.25">
      <c r="A10" s="25"/>
      <c r="B10" s="112"/>
      <c r="C10" s="123" t="s">
        <v>67</v>
      </c>
      <c r="D10" s="124"/>
      <c r="E10" s="123" t="s">
        <v>9</v>
      </c>
      <c r="F10" s="125" t="s">
        <v>10</v>
      </c>
      <c r="G10" s="127" t="s">
        <v>11</v>
      </c>
      <c r="H10" s="97"/>
      <c r="I10" s="100"/>
      <c r="J10" s="102"/>
      <c r="K10" s="105"/>
      <c r="L10" s="100"/>
      <c r="M10" s="100"/>
      <c r="N10" s="120"/>
      <c r="O10" s="122"/>
    </row>
    <row r="11" spans="1:16" ht="50.25" customHeight="1" thickBot="1" x14ac:dyDescent="0.3">
      <c r="A11" s="26"/>
      <c r="B11" s="112"/>
      <c r="C11" s="123"/>
      <c r="D11" s="124"/>
      <c r="E11" s="123"/>
      <c r="F11" s="126"/>
      <c r="G11" s="128"/>
      <c r="H11" s="98"/>
      <c r="I11" s="100"/>
      <c r="J11" s="103"/>
      <c r="K11" s="105"/>
      <c r="L11" s="118"/>
      <c r="M11" s="118"/>
      <c r="N11" s="120"/>
      <c r="O11" s="122"/>
    </row>
    <row r="12" spans="1:16" ht="15.75" thickBot="1" x14ac:dyDescent="0.3">
      <c r="A12" s="27" t="s">
        <v>73</v>
      </c>
      <c r="B12" s="69" t="s">
        <v>74</v>
      </c>
      <c r="C12" s="89" t="s">
        <v>93</v>
      </c>
      <c r="D12" s="90"/>
      <c r="E12" s="70">
        <v>100</v>
      </c>
      <c r="F12" s="71"/>
      <c r="G12" s="72">
        <f>E12+F12</f>
        <v>100</v>
      </c>
      <c r="H12" s="73" t="s">
        <v>75</v>
      </c>
      <c r="I12" s="74"/>
      <c r="J12" s="74">
        <v>7.0000000000000007E-2</v>
      </c>
      <c r="K12" s="75">
        <v>200</v>
      </c>
      <c r="L12" s="77">
        <v>2390</v>
      </c>
      <c r="M12" s="28" t="s">
        <v>61</v>
      </c>
      <c r="N12" s="61"/>
      <c r="O12" s="32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27" t="s">
        <v>73</v>
      </c>
      <c r="B13" s="80" t="s">
        <v>76</v>
      </c>
      <c r="C13" s="91"/>
      <c r="D13" s="92"/>
      <c r="E13" s="81">
        <v>50</v>
      </c>
      <c r="F13" s="82"/>
      <c r="G13" s="76">
        <f t="shared" ref="G13:G22" si="0">E13+F13</f>
        <v>50</v>
      </c>
      <c r="H13" s="73" t="s">
        <v>75</v>
      </c>
      <c r="I13" s="34"/>
      <c r="J13" s="34">
        <v>0.13</v>
      </c>
      <c r="K13" s="60">
        <v>200</v>
      </c>
      <c r="L13" s="77">
        <v>1093</v>
      </c>
      <c r="M13" s="33" t="s">
        <v>61</v>
      </c>
      <c r="N13" s="61"/>
      <c r="O13" s="32">
        <f t="shared" ref="O13:O23" si="1">SUM(N13*G13)</f>
        <v>0</v>
      </c>
      <c r="P13" s="12"/>
    </row>
    <row r="14" spans="1:16" ht="15.75" thickBot="1" x14ac:dyDescent="0.3">
      <c r="A14" s="27" t="s">
        <v>73</v>
      </c>
      <c r="B14" s="80" t="s">
        <v>77</v>
      </c>
      <c r="C14" s="91"/>
      <c r="D14" s="92"/>
      <c r="E14" s="81">
        <v>110</v>
      </c>
      <c r="F14" s="82">
        <v>20</v>
      </c>
      <c r="G14" s="76">
        <f t="shared" si="0"/>
        <v>130</v>
      </c>
      <c r="H14" s="73" t="s">
        <v>75</v>
      </c>
      <c r="I14" s="34"/>
      <c r="J14" s="34">
        <v>0.09</v>
      </c>
      <c r="K14" s="60">
        <v>200</v>
      </c>
      <c r="L14" s="77">
        <v>3263</v>
      </c>
      <c r="M14" s="33" t="s">
        <v>61</v>
      </c>
      <c r="N14" s="61"/>
      <c r="O14" s="32">
        <f t="shared" si="1"/>
        <v>0</v>
      </c>
      <c r="P14" s="12"/>
    </row>
    <row r="15" spans="1:16" ht="15.75" thickBot="1" x14ac:dyDescent="0.3">
      <c r="A15" s="79" t="s">
        <v>78</v>
      </c>
      <c r="B15" s="80" t="s">
        <v>79</v>
      </c>
      <c r="C15" s="91"/>
      <c r="D15" s="92"/>
      <c r="E15" s="81">
        <v>100</v>
      </c>
      <c r="F15" s="82"/>
      <c r="G15" s="76">
        <f t="shared" si="0"/>
        <v>100</v>
      </c>
      <c r="H15" s="73" t="s">
        <v>75</v>
      </c>
      <c r="I15" s="34"/>
      <c r="J15" s="34">
        <v>0.17</v>
      </c>
      <c r="K15" s="60">
        <v>300</v>
      </c>
      <c r="L15" s="77">
        <v>2113</v>
      </c>
      <c r="M15" s="33" t="s">
        <v>61</v>
      </c>
      <c r="N15" s="61"/>
      <c r="O15" s="32">
        <f t="shared" si="1"/>
        <v>0</v>
      </c>
      <c r="P15" s="12"/>
    </row>
    <row r="16" spans="1:16" ht="15.75" thickBot="1" x14ac:dyDescent="0.3">
      <c r="A16" s="79" t="s">
        <v>80</v>
      </c>
      <c r="B16" s="80">
        <v>446</v>
      </c>
      <c r="C16" s="91"/>
      <c r="D16" s="92"/>
      <c r="E16" s="81">
        <v>40</v>
      </c>
      <c r="F16" s="82"/>
      <c r="G16" s="76">
        <f t="shared" si="0"/>
        <v>40</v>
      </c>
      <c r="H16" s="73" t="s">
        <v>75</v>
      </c>
      <c r="I16" s="34"/>
      <c r="J16" s="34">
        <v>0.05</v>
      </c>
      <c r="K16" s="60">
        <v>700</v>
      </c>
      <c r="L16" s="77">
        <v>1306.8</v>
      </c>
      <c r="M16" s="33" t="s">
        <v>61</v>
      </c>
      <c r="N16" s="61"/>
      <c r="O16" s="32">
        <f t="shared" si="1"/>
        <v>0</v>
      </c>
      <c r="P16" s="12"/>
    </row>
    <row r="17" spans="1:16" ht="15.75" thickBot="1" x14ac:dyDescent="0.3">
      <c r="A17" s="79" t="s">
        <v>80</v>
      </c>
      <c r="B17" s="80" t="s">
        <v>81</v>
      </c>
      <c r="C17" s="91"/>
      <c r="D17" s="92"/>
      <c r="E17" s="81">
        <v>15</v>
      </c>
      <c r="F17" s="82"/>
      <c r="G17" s="76">
        <f t="shared" si="0"/>
        <v>15</v>
      </c>
      <c r="H17" s="73" t="s">
        <v>75</v>
      </c>
      <c r="I17" s="34"/>
      <c r="J17" s="34">
        <v>0.27</v>
      </c>
      <c r="K17" s="60">
        <v>600</v>
      </c>
      <c r="L17" s="77">
        <v>313.35000000000002</v>
      </c>
      <c r="M17" s="33" t="s">
        <v>61</v>
      </c>
      <c r="N17" s="61"/>
      <c r="O17" s="32">
        <f t="shared" si="1"/>
        <v>0</v>
      </c>
      <c r="P17" s="12"/>
    </row>
    <row r="18" spans="1:16" ht="15.75" thickBot="1" x14ac:dyDescent="0.3">
      <c r="A18" s="79" t="s">
        <v>82</v>
      </c>
      <c r="B18" s="80" t="s">
        <v>83</v>
      </c>
      <c r="C18" s="91"/>
      <c r="D18" s="92"/>
      <c r="E18" s="81">
        <v>20</v>
      </c>
      <c r="F18" s="82">
        <v>10</v>
      </c>
      <c r="G18" s="76">
        <f t="shared" si="0"/>
        <v>30</v>
      </c>
      <c r="H18" s="73" t="s">
        <v>75</v>
      </c>
      <c r="I18" s="34"/>
      <c r="J18" s="34">
        <v>0.15</v>
      </c>
      <c r="K18" s="60">
        <v>200</v>
      </c>
      <c r="L18" s="77">
        <v>754.2</v>
      </c>
      <c r="M18" s="33" t="s">
        <v>61</v>
      </c>
      <c r="N18" s="61"/>
      <c r="O18" s="32">
        <f t="shared" si="1"/>
        <v>0</v>
      </c>
      <c r="P18" s="12"/>
    </row>
    <row r="19" spans="1:16" ht="15.75" thickBot="1" x14ac:dyDescent="0.3">
      <c r="A19" s="79" t="s">
        <v>82</v>
      </c>
      <c r="B19" s="80">
        <v>21</v>
      </c>
      <c r="C19" s="91"/>
      <c r="D19" s="92"/>
      <c r="E19" s="81">
        <v>20</v>
      </c>
      <c r="F19" s="82"/>
      <c r="G19" s="76">
        <f t="shared" si="0"/>
        <v>20</v>
      </c>
      <c r="H19" s="73" t="s">
        <v>75</v>
      </c>
      <c r="I19" s="34"/>
      <c r="J19" s="34">
        <v>0.14000000000000001</v>
      </c>
      <c r="K19" s="60">
        <v>200</v>
      </c>
      <c r="L19" s="77">
        <v>469.8</v>
      </c>
      <c r="M19" s="33" t="s">
        <v>61</v>
      </c>
      <c r="N19" s="61"/>
      <c r="O19" s="32">
        <f t="shared" si="1"/>
        <v>0</v>
      </c>
      <c r="P19" s="12"/>
    </row>
    <row r="20" spans="1:16" ht="15.75" thickBot="1" x14ac:dyDescent="0.3">
      <c r="A20" s="79" t="s">
        <v>82</v>
      </c>
      <c r="B20" s="80" t="s">
        <v>84</v>
      </c>
      <c r="C20" s="91"/>
      <c r="D20" s="92"/>
      <c r="E20" s="81">
        <v>5</v>
      </c>
      <c r="F20" s="82">
        <v>30</v>
      </c>
      <c r="G20" s="76">
        <f t="shared" si="0"/>
        <v>35</v>
      </c>
      <c r="H20" s="73" t="s">
        <v>75</v>
      </c>
      <c r="I20" s="34"/>
      <c r="J20" s="34">
        <v>0.05</v>
      </c>
      <c r="K20" s="60">
        <v>200</v>
      </c>
      <c r="L20" s="77">
        <v>1137.1500000000001</v>
      </c>
      <c r="M20" s="33" t="s">
        <v>61</v>
      </c>
      <c r="N20" s="61"/>
      <c r="O20" s="32">
        <f t="shared" si="1"/>
        <v>0</v>
      </c>
      <c r="P20" s="12"/>
    </row>
    <row r="21" spans="1:16" ht="15.75" thickBot="1" x14ac:dyDescent="0.3">
      <c r="A21" s="79" t="s">
        <v>82</v>
      </c>
      <c r="B21" s="80" t="s">
        <v>85</v>
      </c>
      <c r="C21" s="91"/>
      <c r="D21" s="92"/>
      <c r="E21" s="81">
        <v>5</v>
      </c>
      <c r="F21" s="82">
        <v>5</v>
      </c>
      <c r="G21" s="76">
        <f t="shared" si="0"/>
        <v>10</v>
      </c>
      <c r="H21" s="73" t="s">
        <v>75</v>
      </c>
      <c r="I21" s="34"/>
      <c r="J21" s="34">
        <v>0.05</v>
      </c>
      <c r="K21" s="60">
        <v>200</v>
      </c>
      <c r="L21" s="77">
        <v>234.6</v>
      </c>
      <c r="M21" s="33" t="s">
        <v>61</v>
      </c>
      <c r="N21" s="61"/>
      <c r="O21" s="32">
        <f t="shared" si="1"/>
        <v>0</v>
      </c>
      <c r="P21" s="12"/>
    </row>
    <row r="22" spans="1:16" ht="15.75" thickBot="1" x14ac:dyDescent="0.3">
      <c r="A22" s="79" t="s">
        <v>82</v>
      </c>
      <c r="B22" s="80" t="s">
        <v>86</v>
      </c>
      <c r="C22" s="91"/>
      <c r="D22" s="92"/>
      <c r="E22" s="81">
        <v>5</v>
      </c>
      <c r="F22" s="82"/>
      <c r="G22" s="76">
        <f t="shared" si="0"/>
        <v>5</v>
      </c>
      <c r="H22" s="73" t="s">
        <v>75</v>
      </c>
      <c r="I22" s="34"/>
      <c r="J22" s="34">
        <v>0.2</v>
      </c>
      <c r="K22" s="60">
        <v>300</v>
      </c>
      <c r="L22" s="77">
        <v>104.35</v>
      </c>
      <c r="M22" s="33" t="s">
        <v>61</v>
      </c>
      <c r="N22" s="61"/>
      <c r="O22" s="32">
        <f t="shared" si="1"/>
        <v>0</v>
      </c>
      <c r="P22" s="12"/>
    </row>
    <row r="23" spans="1:16" ht="15.75" thickBot="1" x14ac:dyDescent="0.3">
      <c r="A23" s="87" t="s">
        <v>87</v>
      </c>
      <c r="B23" s="30" t="s">
        <v>88</v>
      </c>
      <c r="C23" s="91"/>
      <c r="D23" s="92"/>
      <c r="E23" s="65"/>
      <c r="F23" s="31">
        <v>80</v>
      </c>
      <c r="G23" s="76">
        <f>E23+F23</f>
        <v>80</v>
      </c>
      <c r="H23" s="73" t="s">
        <v>75</v>
      </c>
      <c r="I23" s="30"/>
      <c r="J23" s="30">
        <v>0.43</v>
      </c>
      <c r="K23" s="64">
        <v>700</v>
      </c>
      <c r="L23" s="77">
        <v>1572</v>
      </c>
      <c r="M23" s="33" t="s">
        <v>61</v>
      </c>
      <c r="N23" s="61"/>
      <c r="O23" s="32">
        <f t="shared" si="1"/>
        <v>0</v>
      </c>
      <c r="P23" s="12" t="str">
        <f t="shared" ref="P23" si="2">IF( O23=0," ", IF(100-((L23/O23)*100)&gt;20,"viac ako 20%",0))</f>
        <v xml:space="preserve"> </v>
      </c>
    </row>
    <row r="24" spans="1:16" ht="15.75" thickBot="1" x14ac:dyDescent="0.3">
      <c r="A24" s="87" t="s">
        <v>87</v>
      </c>
      <c r="B24" s="34" t="s">
        <v>89</v>
      </c>
      <c r="C24" s="91"/>
      <c r="D24" s="92"/>
      <c r="E24" s="66"/>
      <c r="F24" s="35">
        <v>40</v>
      </c>
      <c r="G24" s="76">
        <f t="shared" ref="G24:G26" si="3">E24+F24</f>
        <v>40</v>
      </c>
      <c r="H24" s="73" t="s">
        <v>75</v>
      </c>
      <c r="I24" s="34"/>
      <c r="J24" s="34">
        <v>0.18</v>
      </c>
      <c r="K24" s="60">
        <v>700</v>
      </c>
      <c r="L24" s="77">
        <v>1100.8</v>
      </c>
      <c r="M24" s="36" t="s">
        <v>61</v>
      </c>
      <c r="N24" s="61"/>
      <c r="O24" s="32">
        <f>SUM(N24*G24)</f>
        <v>0</v>
      </c>
      <c r="P24" s="12" t="str">
        <f>IF( O24=0," ", IF(100-((L24/O24)*100)&gt;20,"viac ako 20%",0))</f>
        <v xml:space="preserve"> </v>
      </c>
    </row>
    <row r="25" spans="1:16" x14ac:dyDescent="0.25">
      <c r="A25" s="87" t="s">
        <v>87</v>
      </c>
      <c r="B25" s="30" t="s">
        <v>90</v>
      </c>
      <c r="C25" s="93"/>
      <c r="D25" s="94"/>
      <c r="E25" s="65"/>
      <c r="F25" s="31">
        <v>10</v>
      </c>
      <c r="G25" s="76">
        <f t="shared" si="3"/>
        <v>10</v>
      </c>
      <c r="H25" s="73" t="s">
        <v>75</v>
      </c>
      <c r="I25" s="30"/>
      <c r="J25" s="30">
        <v>0.09</v>
      </c>
      <c r="K25" s="64">
        <v>500</v>
      </c>
      <c r="L25" s="77">
        <v>324.39999999999998</v>
      </c>
      <c r="M25" s="36" t="s">
        <v>61</v>
      </c>
      <c r="N25" s="61"/>
      <c r="O25" s="32">
        <f t="shared" ref="O25:O27" si="4">SUM(N25*G25)</f>
        <v>0</v>
      </c>
      <c r="P25" s="12" t="str">
        <f t="shared" ref="P25:P27" si="5">IF( O25=0," ", IF(100-((L25/O25)*100)&gt;20,"viac ako 20%",0))</f>
        <v xml:space="preserve"> </v>
      </c>
    </row>
    <row r="26" spans="1:16" x14ac:dyDescent="0.25">
      <c r="A26" s="29"/>
      <c r="B26" s="30"/>
      <c r="C26" s="156"/>
      <c r="D26" s="157"/>
      <c r="E26" s="65"/>
      <c r="F26" s="31"/>
      <c r="G26" s="76">
        <f t="shared" si="3"/>
        <v>0</v>
      </c>
      <c r="H26" s="67"/>
      <c r="I26" s="30"/>
      <c r="J26" s="30"/>
      <c r="K26" s="64"/>
      <c r="L26" s="77"/>
      <c r="M26" s="36" t="s">
        <v>61</v>
      </c>
      <c r="N26" s="61"/>
      <c r="O26" s="32">
        <f t="shared" si="4"/>
        <v>0</v>
      </c>
      <c r="P26" s="12" t="str">
        <f t="shared" si="5"/>
        <v xml:space="preserve"> </v>
      </c>
    </row>
    <row r="27" spans="1:16" ht="15.75" thickBot="1" x14ac:dyDescent="0.3">
      <c r="A27" s="37"/>
      <c r="B27" s="38"/>
      <c r="C27" s="154"/>
      <c r="D27" s="155"/>
      <c r="E27" s="86">
        <f>SUM(E12:E26)</f>
        <v>470</v>
      </c>
      <c r="F27" s="39">
        <f>SUM(F12:F26)</f>
        <v>195</v>
      </c>
      <c r="G27" s="83">
        <f>SUM(G12:G26)</f>
        <v>665</v>
      </c>
      <c r="H27" s="68"/>
      <c r="I27" s="38"/>
      <c r="J27" s="38"/>
      <c r="K27" s="78"/>
      <c r="L27" s="84"/>
      <c r="M27" s="50" t="s">
        <v>61</v>
      </c>
      <c r="N27" s="85"/>
      <c r="O27" s="50">
        <f t="shared" si="4"/>
        <v>0</v>
      </c>
      <c r="P27" s="12" t="str">
        <f t="shared" si="5"/>
        <v xml:space="preserve"> </v>
      </c>
    </row>
    <row r="28" spans="1:16" ht="15.75" thickBot="1" x14ac:dyDescent="0.3">
      <c r="A28" s="40"/>
      <c r="B28" s="41"/>
      <c r="C28" s="42"/>
      <c r="D28" s="43"/>
      <c r="E28" s="44"/>
      <c r="F28" s="44"/>
      <c r="G28" s="44"/>
      <c r="H28" s="45"/>
      <c r="I28" s="41"/>
      <c r="J28" s="41"/>
      <c r="K28" s="42"/>
      <c r="L28" s="52"/>
      <c r="M28" s="47"/>
      <c r="N28" s="51"/>
      <c r="O28" s="52"/>
      <c r="P28" s="12"/>
    </row>
    <row r="29" spans="1:16" ht="15.75" thickBot="1" x14ac:dyDescent="0.3">
      <c r="A29" s="63"/>
      <c r="B29" s="48"/>
      <c r="C29" s="48"/>
      <c r="D29" s="48"/>
      <c r="E29" s="48"/>
      <c r="F29" s="48"/>
      <c r="G29" s="48"/>
      <c r="H29" s="48"/>
      <c r="I29" s="48"/>
      <c r="J29" s="148" t="s">
        <v>13</v>
      </c>
      <c r="K29" s="148"/>
      <c r="L29" s="52">
        <f>SUM(L12:L25)</f>
        <v>16176.449999999999</v>
      </c>
      <c r="M29" s="49"/>
      <c r="N29" s="53" t="s">
        <v>14</v>
      </c>
      <c r="O29" s="46">
        <f>SUM(O12:O27)</f>
        <v>0</v>
      </c>
      <c r="P29" s="12" t="str">
        <f>IF(O29&gt;L29,"prekročená cena","nižšia ako stanovená")</f>
        <v>nižšia ako stanovená</v>
      </c>
    </row>
    <row r="30" spans="1:16" ht="15.75" thickBot="1" x14ac:dyDescent="0.3">
      <c r="A30" s="149" t="s">
        <v>15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1"/>
      <c r="O30" s="46">
        <f>O31-O29</f>
        <v>0</v>
      </c>
    </row>
    <row r="31" spans="1:16" ht="15.75" thickBot="1" x14ac:dyDescent="0.3">
      <c r="A31" s="149" t="s">
        <v>16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1"/>
      <c r="O31" s="46">
        <f>IF("nie"=MID(I39,1,3),O29,(O29*1.2))</f>
        <v>0</v>
      </c>
    </row>
    <row r="32" spans="1:16" x14ac:dyDescent="0.25">
      <c r="A32" s="137" t="s">
        <v>17</v>
      </c>
      <c r="B32" s="137"/>
      <c r="C32" s="137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</row>
    <row r="33" spans="1:15" x14ac:dyDescent="0.25">
      <c r="A33" s="152" t="s">
        <v>65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</row>
    <row r="34" spans="1:15" ht="25.5" customHeight="1" x14ac:dyDescent="0.25">
      <c r="A34" s="55" t="s">
        <v>57</v>
      </c>
      <c r="B34" s="55"/>
      <c r="C34" s="55"/>
      <c r="D34" s="55"/>
      <c r="E34" s="55"/>
      <c r="F34" s="55"/>
      <c r="G34" s="56" t="s">
        <v>55</v>
      </c>
      <c r="H34" s="55"/>
      <c r="I34" s="55"/>
      <c r="J34" s="57"/>
      <c r="K34" s="57"/>
      <c r="L34" s="57"/>
      <c r="M34" s="57"/>
      <c r="N34" s="57"/>
      <c r="O34" s="57"/>
    </row>
    <row r="35" spans="1:15" ht="15" customHeight="1" x14ac:dyDescent="0.25">
      <c r="A35" s="139" t="s">
        <v>91</v>
      </c>
      <c r="B35" s="140"/>
      <c r="C35" s="140"/>
      <c r="D35" s="140"/>
      <c r="E35" s="141"/>
      <c r="F35" s="138" t="s">
        <v>56</v>
      </c>
      <c r="G35" s="58" t="s">
        <v>18</v>
      </c>
      <c r="H35" s="131"/>
      <c r="I35" s="132"/>
      <c r="J35" s="132"/>
      <c r="K35" s="132"/>
      <c r="L35" s="132"/>
      <c r="M35" s="132"/>
      <c r="N35" s="132"/>
      <c r="O35" s="133"/>
    </row>
    <row r="36" spans="1:15" x14ac:dyDescent="0.25">
      <c r="A36" s="142"/>
      <c r="B36" s="143"/>
      <c r="C36" s="143"/>
      <c r="D36" s="143"/>
      <c r="E36" s="144"/>
      <c r="F36" s="138"/>
      <c r="G36" s="58" t="s">
        <v>19</v>
      </c>
      <c r="H36" s="131"/>
      <c r="I36" s="132"/>
      <c r="J36" s="132"/>
      <c r="K36" s="132"/>
      <c r="L36" s="132"/>
      <c r="M36" s="132"/>
      <c r="N36" s="132"/>
      <c r="O36" s="133"/>
    </row>
    <row r="37" spans="1:15" ht="18" customHeight="1" x14ac:dyDescent="0.25">
      <c r="A37" s="142"/>
      <c r="B37" s="143"/>
      <c r="C37" s="143"/>
      <c r="D37" s="143"/>
      <c r="E37" s="144"/>
      <c r="F37" s="138"/>
      <c r="G37" s="58" t="s">
        <v>20</v>
      </c>
      <c r="H37" s="131"/>
      <c r="I37" s="132"/>
      <c r="J37" s="132"/>
      <c r="K37" s="132"/>
      <c r="L37" s="132"/>
      <c r="M37" s="132"/>
      <c r="N37" s="132"/>
      <c r="O37" s="133"/>
    </row>
    <row r="38" spans="1:15" x14ac:dyDescent="0.25">
      <c r="A38" s="142"/>
      <c r="B38" s="143"/>
      <c r="C38" s="143"/>
      <c r="D38" s="143"/>
      <c r="E38" s="144"/>
      <c r="F38" s="138"/>
      <c r="G38" s="58" t="s">
        <v>21</v>
      </c>
      <c r="H38" s="131"/>
      <c r="I38" s="132"/>
      <c r="J38" s="132"/>
      <c r="K38" s="132"/>
      <c r="L38" s="132"/>
      <c r="M38" s="132"/>
      <c r="N38" s="132"/>
      <c r="O38" s="133"/>
    </row>
    <row r="39" spans="1:15" x14ac:dyDescent="0.25">
      <c r="A39" s="142"/>
      <c r="B39" s="143"/>
      <c r="C39" s="143"/>
      <c r="D39" s="143"/>
      <c r="E39" s="144"/>
      <c r="F39" s="138"/>
      <c r="G39" s="58" t="s">
        <v>22</v>
      </c>
      <c r="H39" s="131"/>
      <c r="I39" s="132"/>
      <c r="J39" s="132"/>
      <c r="K39" s="132"/>
      <c r="L39" s="132"/>
      <c r="M39" s="132"/>
      <c r="N39" s="132"/>
      <c r="O39" s="133"/>
    </row>
    <row r="40" spans="1:15" x14ac:dyDescent="0.25">
      <c r="A40" s="142"/>
      <c r="B40" s="143"/>
      <c r="C40" s="143"/>
      <c r="D40" s="143"/>
      <c r="E40" s="14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142"/>
      <c r="B41" s="143"/>
      <c r="C41" s="143"/>
      <c r="D41" s="143"/>
      <c r="E41" s="14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145"/>
      <c r="B42" s="146"/>
      <c r="C42" s="146"/>
      <c r="D42" s="146"/>
      <c r="E42" s="147"/>
      <c r="F42" s="57"/>
      <c r="G42" s="24"/>
      <c r="H42" s="18"/>
      <c r="I42" s="24"/>
      <c r="J42" s="24" t="s">
        <v>23</v>
      </c>
      <c r="K42" s="24"/>
      <c r="L42" s="134"/>
      <c r="M42" s="135"/>
      <c r="N42" s="136"/>
      <c r="O42" s="24"/>
    </row>
    <row r="43" spans="1:15" x14ac:dyDescent="0.25">
      <c r="A43" s="88" t="s">
        <v>92</v>
      </c>
      <c r="B43" s="57"/>
      <c r="C43" s="57"/>
      <c r="D43" s="57"/>
      <c r="E43" s="57"/>
      <c r="F43" s="57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21"/>
      <c r="B44" s="21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37">
    <mergeCell ref="C26:D26"/>
    <mergeCell ref="J29:K29"/>
    <mergeCell ref="A30:N30"/>
    <mergeCell ref="A31:N31"/>
    <mergeCell ref="A33:O33"/>
    <mergeCell ref="C27:D27"/>
    <mergeCell ref="H39:O39"/>
    <mergeCell ref="L42:N42"/>
    <mergeCell ref="A32:C32"/>
    <mergeCell ref="F35:F39"/>
    <mergeCell ref="H35:O35"/>
    <mergeCell ref="H36:O36"/>
    <mergeCell ref="H37:O37"/>
    <mergeCell ref="H38:O38"/>
    <mergeCell ref="A35:E42"/>
    <mergeCell ref="N9:N11"/>
    <mergeCell ref="O9:O11"/>
    <mergeCell ref="C10:D11"/>
    <mergeCell ref="E10:E11"/>
    <mergeCell ref="F10:F11"/>
    <mergeCell ref="G10:G11"/>
    <mergeCell ref="M9:M11"/>
    <mergeCell ref="C12:D2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2" t="s">
        <v>51</v>
      </c>
      <c r="M2" s="162"/>
    </row>
    <row r="3" spans="1:14" x14ac:dyDescent="0.25">
      <c r="A3" s="5" t="s">
        <v>25</v>
      </c>
      <c r="B3" s="159" t="s">
        <v>26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x14ac:dyDescent="0.25">
      <c r="A4" s="5" t="s">
        <v>27</v>
      </c>
      <c r="B4" s="159" t="s">
        <v>28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x14ac:dyDescent="0.25">
      <c r="A5" s="5" t="s">
        <v>8</v>
      </c>
      <c r="B5" s="159" t="s">
        <v>29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25">
      <c r="A6" s="5" t="s">
        <v>2</v>
      </c>
      <c r="B6" s="159" t="s">
        <v>30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x14ac:dyDescent="0.25">
      <c r="A7" s="6" t="s">
        <v>31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25">
      <c r="A8" s="5" t="s">
        <v>12</v>
      </c>
      <c r="B8" s="159" t="s">
        <v>32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</row>
    <row r="9" spans="1:14" x14ac:dyDescent="0.25">
      <c r="A9" s="7" t="s">
        <v>33</v>
      </c>
      <c r="B9" s="159" t="s">
        <v>34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</row>
    <row r="10" spans="1:14" x14ac:dyDescent="0.25">
      <c r="A10" s="7" t="s">
        <v>35</v>
      </c>
      <c r="B10" s="159" t="s">
        <v>36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x14ac:dyDescent="0.25">
      <c r="A11" s="8" t="s">
        <v>37</v>
      </c>
      <c r="B11" s="159" t="s">
        <v>38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x14ac:dyDescent="0.25">
      <c r="A12" s="9" t="s">
        <v>39</v>
      </c>
      <c r="B12" s="159" t="s">
        <v>40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ht="24" customHeight="1" x14ac:dyDescent="0.25">
      <c r="A13" s="8" t="s">
        <v>41</v>
      </c>
      <c r="B13" s="159" t="s">
        <v>42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 ht="16.5" customHeight="1" x14ac:dyDescent="0.25">
      <c r="A14" s="8" t="s">
        <v>5</v>
      </c>
      <c r="B14" s="159" t="s">
        <v>52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 x14ac:dyDescent="0.25">
      <c r="A15" s="8" t="s">
        <v>43</v>
      </c>
      <c r="B15" s="159" t="s">
        <v>44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ht="38.25" x14ac:dyDescent="0.25">
      <c r="A16" s="10" t="s">
        <v>45</v>
      </c>
      <c r="B16" s="159" t="s">
        <v>46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ht="28.5" customHeight="1" x14ac:dyDescent="0.25">
      <c r="A17" s="10" t="s">
        <v>47</v>
      </c>
      <c r="B17" s="159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 ht="27" customHeight="1" x14ac:dyDescent="0.25">
      <c r="A18" s="11" t="s">
        <v>49</v>
      </c>
      <c r="B18" s="159" t="s">
        <v>50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 ht="75" customHeight="1" x14ac:dyDescent="0.25">
      <c r="A19" s="59" t="s">
        <v>62</v>
      </c>
      <c r="B19" s="158" t="s">
        <v>63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2022-09-28T05:31:17Z</cp:lastPrinted>
  <dcterms:created xsi:type="dcterms:W3CDTF">2012-08-13T12:29:09Z</dcterms:created>
  <dcterms:modified xsi:type="dcterms:W3CDTF">2022-09-29T04:50:56Z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